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09_OP-ESID\D_OP_Actives\75_PRS_PEM\453862_Bâts 8-9_Ecole-Guerre\7_TVX_(N°MARCHE)_CONSULTE\70_CONSULTATION\02 - Travaux\702_PIECES_TECHNIQUES\2-PIECES ECRITES\2.4-DPGF\"/>
    </mc:Choice>
  </mc:AlternateContent>
  <bookViews>
    <workbookView xWindow="-120" yWindow="-120" windowWidth="29040" windowHeight="15840" tabRatio="824" firstSheet="3" activeTab="7"/>
  </bookViews>
  <sheets>
    <sheet name="Récap détail 1" sheetId="39" state="hidden" r:id="rId1"/>
    <sheet name="Récap détail 2" sheetId="40" state="hidden" r:id="rId2"/>
    <sheet name="01a-01b" sheetId="27" state="hidden" r:id="rId3"/>
    <sheet name="Pdg" sheetId="51" r:id="rId4"/>
    <sheet name="Sous_lot_01_Instal chantier_GO" sheetId="54" r:id="rId5"/>
    <sheet name="Sous_lot_02_VRD " sheetId="53" r:id="rId6"/>
    <sheet name="Sous_lot_03_App élévateur " sheetId="52" r:id="rId7"/>
    <sheet name="RECAP" sheetId="55" r:id="rId8"/>
    <sheet name="04" sheetId="35" state="hidden" r:id="rId9"/>
    <sheet name="05" sheetId="36" state="hidden" r:id="rId10"/>
    <sheet name="06" sheetId="37" state="hidden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ACO1" localSheetId="3">#REF!</definedName>
    <definedName name="_ACO1">#REF!</definedName>
    <definedName name="_ACO10" localSheetId="3">#REF!</definedName>
    <definedName name="_ACO10">#REF!</definedName>
    <definedName name="_ACO2" localSheetId="3">#REF!</definedName>
    <definedName name="_ACO2">#REF!</definedName>
    <definedName name="_ACO3">#REF!</definedName>
    <definedName name="_ACO4">#REF!</definedName>
    <definedName name="_ACO5">#REF!</definedName>
    <definedName name="_ACO6">#REF!</definedName>
    <definedName name="_ACO7">#REF!</definedName>
    <definedName name="_ACO8">#REF!</definedName>
    <definedName name="_ACO9">#REF!</definedName>
    <definedName name="_AWG1">#REF!</definedName>
    <definedName name="_AWG10">#REF!</definedName>
    <definedName name="_AWG11">#REF!</definedName>
    <definedName name="_AWG12">#REF!</definedName>
    <definedName name="_AWG13">#REF!</definedName>
    <definedName name="_AWG2">#REF!</definedName>
    <definedName name="_AWG3">#REF!</definedName>
    <definedName name="_AWG4">#REF!</definedName>
    <definedName name="_AWG5">#REF!</definedName>
    <definedName name="_AWG6">#REF!</definedName>
    <definedName name="_AWG7">#REF!</definedName>
    <definedName name="_AWG8">#REF!</definedName>
    <definedName name="_AWG9">#REF!</definedName>
    <definedName name="_AZA18">#REF!</definedName>
    <definedName name="_BAC1">#REF!</definedName>
    <definedName name="_BAC10">#REF!</definedName>
    <definedName name="_BAC2">#REF!</definedName>
    <definedName name="_BAC3">#REF!</definedName>
    <definedName name="_BAC4">#REF!</definedName>
    <definedName name="_BAC5">#REF!</definedName>
    <definedName name="_BAC6">#REF!</definedName>
    <definedName name="_BAC7">#REF!</definedName>
    <definedName name="_BAC8">#REF!</definedName>
    <definedName name="_BAC9">#REF!</definedName>
    <definedName name="_BAE1">#REF!</definedName>
    <definedName name="_BAE10">#REF!</definedName>
    <definedName name="_BAE2">#REF!</definedName>
    <definedName name="_BAE3">#REF!</definedName>
    <definedName name="_BAE4">#REF!</definedName>
    <definedName name="_BAE5">#REF!</definedName>
    <definedName name="_BAE6">#REF!</definedName>
    <definedName name="_BAE7">#REF!</definedName>
    <definedName name="_BAE8">#REF!</definedName>
    <definedName name="_BAE9">#REF!</definedName>
    <definedName name="_BAP120">#REF!</definedName>
    <definedName name="_BAP15">#REF!</definedName>
    <definedName name="_BAP150">#REF!</definedName>
    <definedName name="_BAP180">#REF!</definedName>
    <definedName name="_BAP30">#REF!</definedName>
    <definedName name="_BAP45">#REF!</definedName>
    <definedName name="_BAP60">#REF!</definedName>
    <definedName name="_BAP75">#REF!</definedName>
    <definedName name="_BAP90">#REF!</definedName>
    <definedName name="_BAT1000">#REF!</definedName>
    <definedName name="_BAT1500">#REF!</definedName>
    <definedName name="_BAT2000">#REF!</definedName>
    <definedName name="_BAT500">#REF!</definedName>
    <definedName name="_BAT750">#REF!</definedName>
    <definedName name="_BDM1">#REF!</definedName>
    <definedName name="_BDM2">#REF!</definedName>
    <definedName name="_BFR1">#REF!</definedName>
    <definedName name="_BFR2">#REF!</definedName>
    <definedName name="_BFR3">#REF!</definedName>
    <definedName name="_BFR4">#REF!</definedName>
    <definedName name="_BFR5">#REF!</definedName>
    <definedName name="_BFR6">#REF!</definedName>
    <definedName name="_BFR7">#REF!</definedName>
    <definedName name="_BMF1">#REF!</definedName>
    <definedName name="_BMF10">#REF!</definedName>
    <definedName name="_BMF11">#REF!</definedName>
    <definedName name="_BMF12">#REF!</definedName>
    <definedName name="_BMF13">#REF!</definedName>
    <definedName name="_BMF14">#REF!</definedName>
    <definedName name="_BMF2">#REF!</definedName>
    <definedName name="_BMF3">#REF!</definedName>
    <definedName name="_BMF4">#REF!</definedName>
    <definedName name="_BMF5">#REF!</definedName>
    <definedName name="_BMF6">#REF!</definedName>
    <definedName name="_BMF7">#REF!</definedName>
    <definedName name="_BMF8">#REF!</definedName>
    <definedName name="_BMF9">#REF!</definedName>
    <definedName name="_BMG1">#REF!</definedName>
    <definedName name="_BMG2">#REF!</definedName>
    <definedName name="_BMG3">#REF!</definedName>
    <definedName name="_BMG4">#REF!</definedName>
    <definedName name="_BMG5">#REF!</definedName>
    <definedName name="_BMG6">#REF!</definedName>
    <definedName name="_BMG7">#REF!</definedName>
    <definedName name="_BMG8">#REF!</definedName>
    <definedName name="_BMG9">#REF!</definedName>
    <definedName name="_BMI1">#REF!</definedName>
    <definedName name="_BMI2">#REF!</definedName>
    <definedName name="_BMI3">#REF!</definedName>
    <definedName name="_BMI4">#REF!</definedName>
    <definedName name="_BMI5">#REF!</definedName>
    <definedName name="_BMI6">#REF!</definedName>
    <definedName name="_BMI7">#REF!</definedName>
    <definedName name="_BMI8">#REF!</definedName>
    <definedName name="_BMI9">#REF!</definedName>
    <definedName name="_BTE1">#REF!</definedName>
    <definedName name="_BTE2">#REF!</definedName>
    <definedName name="_BTE3">#REF!</definedName>
    <definedName name="_BTE4">#REF!</definedName>
    <definedName name="_BTE5">#REF!</definedName>
    <definedName name="_BTE6">#REF!</definedName>
    <definedName name="_CAR100">#REF!</definedName>
    <definedName name="_CAR12">#REF!</definedName>
    <definedName name="_CAR125">#REF!</definedName>
    <definedName name="_CAR15">#REF!</definedName>
    <definedName name="_CAR150">#REF!</definedName>
    <definedName name="_CAR20">#REF!</definedName>
    <definedName name="_CAR200">#REF!</definedName>
    <definedName name="_CAR26">#REF!</definedName>
    <definedName name="_CAR33">#REF!</definedName>
    <definedName name="_CAR40">#REF!</definedName>
    <definedName name="_CAR50">#REF!</definedName>
    <definedName name="_CAR65">#REF!</definedName>
    <definedName name="_CAR80">#REF!</definedName>
    <definedName name="_CCF125">#REF!</definedName>
    <definedName name="_CCF160">#REF!</definedName>
    <definedName name="_CCF200">#REF!</definedName>
    <definedName name="_CEF20">#REF!</definedName>
    <definedName name="_CEF26">#REF!</definedName>
    <definedName name="_CEF33">#REF!</definedName>
    <definedName name="_CEF40">#REF!</definedName>
    <definedName name="_CEF50">#REF!</definedName>
    <definedName name="_CFE1">#REF!</definedName>
    <definedName name="_CFE2">#REF!</definedName>
    <definedName name="_CFE3">#REF!</definedName>
    <definedName name="_CFE4">#REF!</definedName>
    <definedName name="_CFE5">#REF!</definedName>
    <definedName name="_CFE6">#REF!</definedName>
    <definedName name="_CFE7">#REF!</definedName>
    <definedName name="_CFM1">#REF!</definedName>
    <definedName name="_CFM2">#REF!</definedName>
    <definedName name="_CFM3">#REF!</definedName>
    <definedName name="_CFM4">#REF!</definedName>
    <definedName name="_CFM5">#REF!</definedName>
    <definedName name="_CFM6">#REF!</definedName>
    <definedName name="_CFM7">#REF!</definedName>
    <definedName name="_CLD1">#REF!</definedName>
    <definedName name="_CLD2">#REF!</definedName>
    <definedName name="_CLD3">#REF!</definedName>
    <definedName name="_CLD4">#REF!</definedName>
    <definedName name="_CLD5">#REF!</definedName>
    <definedName name="_CLD6">#REF!</definedName>
    <definedName name="_CME1">#REF!</definedName>
    <definedName name="_CME2">#REF!</definedName>
    <definedName name="_CME3">#REF!</definedName>
    <definedName name="_CME4">#REF!</definedName>
    <definedName name="_CME5">#REF!</definedName>
    <definedName name="_CME6">#REF!</definedName>
    <definedName name="_CME7">#REF!</definedName>
    <definedName name="_CPD100">#REF!</definedName>
    <definedName name="_CPD125">#REF!</definedName>
    <definedName name="_CPD15">#REF!</definedName>
    <definedName name="_CPD150">#REF!</definedName>
    <definedName name="_CPD20">#REF!</definedName>
    <definedName name="_CPD200">#REF!</definedName>
    <definedName name="_CPD26">#REF!</definedName>
    <definedName name="_CPD33">#REF!</definedName>
    <definedName name="_CPD40">#REF!</definedName>
    <definedName name="_CPD50">#REF!</definedName>
    <definedName name="_CPD65">#REF!</definedName>
    <definedName name="_CPD80">#REF!</definedName>
    <definedName name="_CPF125">#REF!</definedName>
    <definedName name="_CPF160">#REF!</definedName>
    <definedName name="_CPF200">#REF!</definedName>
    <definedName name="_CPS100">#REF!</definedName>
    <definedName name="_CPS125">#REF!</definedName>
    <definedName name="_CPS150">#REF!</definedName>
    <definedName name="_CPS200">#REF!</definedName>
    <definedName name="_CPS65">#REF!</definedName>
    <definedName name="_CPS80">#REF!</definedName>
    <definedName name="_CRB100">#REF!</definedName>
    <definedName name="_CRB125">#REF!</definedName>
    <definedName name="_CRB150">#REF!</definedName>
    <definedName name="_CRB200">#REF!</definedName>
    <definedName name="_CRB50">#REF!</definedName>
    <definedName name="_CRB65">#REF!</definedName>
    <definedName name="_CRB80">#REF!</definedName>
    <definedName name="_CSI12">#REF!</definedName>
    <definedName name="_CSI15">#REF!</definedName>
    <definedName name="_CSI20">#REF!</definedName>
    <definedName name="_CSI26">#REF!</definedName>
    <definedName name="_CSI33">#REF!</definedName>
    <definedName name="_CSI40">#REF!</definedName>
    <definedName name="_CSI50">#REF!</definedName>
    <definedName name="_CTA1">#REF!</definedName>
    <definedName name="_CTA2">#REF!</definedName>
    <definedName name="_CTA3">#REF!</definedName>
    <definedName name="_CTA4">#REF!</definedName>
    <definedName name="_CTA5">#REF!</definedName>
    <definedName name="_CTA6">#REF!</definedName>
    <definedName name="_CTA7">#REF!</definedName>
    <definedName name="_CVG1">#REF!</definedName>
    <definedName name="_CVG10">#REF!</definedName>
    <definedName name="_CVG11">#REF!</definedName>
    <definedName name="_CVG12">#REF!</definedName>
    <definedName name="_CVG13">#REF!</definedName>
    <definedName name="_CVG14">#REF!</definedName>
    <definedName name="_CVG15">#REF!</definedName>
    <definedName name="_CVG2">#REF!</definedName>
    <definedName name="_CVG3">#REF!</definedName>
    <definedName name="_CVG4">#REF!</definedName>
    <definedName name="_CVG5">#REF!</definedName>
    <definedName name="_CVG6">#REF!</definedName>
    <definedName name="_CVG7">#REF!</definedName>
    <definedName name="_CVG8">#REF!</definedName>
    <definedName name="_CVG9">#REF!</definedName>
    <definedName name="_DCM1">#REF!</definedName>
    <definedName name="_DCM2">#REF!</definedName>
    <definedName name="_DCM3">#REF!</definedName>
    <definedName name="_DCM4">#REF!</definedName>
    <definedName name="_DCM5">#REF!</definedName>
    <definedName name="_DCM6">#REF!</definedName>
    <definedName name="_DCM7">#REF!</definedName>
    <definedName name="_DDC1">#REF!</definedName>
    <definedName name="_DDC2">#REF!</definedName>
    <definedName name="_DDC3">#REF!</definedName>
    <definedName name="_DDC4">#REF!</definedName>
    <definedName name="_DDC5">#REF!</definedName>
    <definedName name="_DDC6">#REF!</definedName>
    <definedName name="_DDC7">#REF!</definedName>
    <definedName name="_DED1">#REF!</definedName>
    <definedName name="_DED2">#REF!</definedName>
    <definedName name="_DED3">#REF!</definedName>
    <definedName name="_DED4">#REF!</definedName>
    <definedName name="_DED5">#REF!</definedName>
    <definedName name="_DED6">#REF!</definedName>
    <definedName name="_DED7">#REF!</definedName>
    <definedName name="_DES1">#REF!</definedName>
    <definedName name="_DES10">#REF!</definedName>
    <definedName name="_DES2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DIS20">#REF!</definedName>
    <definedName name="_DIS26">#REF!</definedName>
    <definedName name="_DIS33">#REF!</definedName>
    <definedName name="_DIS40">#REF!</definedName>
    <definedName name="_DIS50">#REF!</definedName>
    <definedName name="_DPG1">#REF!</definedName>
    <definedName name="_DPG2">#REF!</definedName>
    <definedName name="_DPG3">#REF!</definedName>
    <definedName name="_DPG4">#REF!</definedName>
    <definedName name="_DPG5">#REF!</definedName>
    <definedName name="_DPG6">#REF!</definedName>
    <definedName name="_DPG7">#REF!</definedName>
    <definedName name="_DPG8">#REF!</definedName>
    <definedName name="_DPG9">#REF!</definedName>
    <definedName name="_DPI1">#REF!</definedName>
    <definedName name="_DPI2">#REF!</definedName>
    <definedName name="_DPI3">#REF!</definedName>
    <definedName name="_DPI4">#REF!</definedName>
    <definedName name="_DPI5">#REF!</definedName>
    <definedName name="_DPI6">#REF!</definedName>
    <definedName name="_DPI7">#REF!</definedName>
    <definedName name="_DPI8">#REF!</definedName>
    <definedName name="_DPI9">#REF!</definedName>
    <definedName name="_DPL1">#REF!</definedName>
    <definedName name="_DPL2">#REF!</definedName>
    <definedName name="_DPL3">#REF!</definedName>
    <definedName name="_DPL4">#REF!</definedName>
    <definedName name="_DPL5">#REF!</definedName>
    <definedName name="_DPL6">#REF!</definedName>
    <definedName name="_DPL7">#REF!</definedName>
    <definedName name="_DRV1">#REF!</definedName>
    <definedName name="_DRV2">#REF!</definedName>
    <definedName name="_DRV3">#REF!</definedName>
    <definedName name="_DRV4">#REF!</definedName>
    <definedName name="_DRY1">#REF!</definedName>
    <definedName name="_DRY10">#REF!</definedName>
    <definedName name="_DRY11">#REF!</definedName>
    <definedName name="_DRY12">#REF!</definedName>
    <definedName name="_DRY13">#REF!</definedName>
    <definedName name="_DRY14">#REF!</definedName>
    <definedName name="_DRY15">#REF!</definedName>
    <definedName name="_DRY16">#REF!</definedName>
    <definedName name="_DRY17">#REF!</definedName>
    <definedName name="_DRY18">#REF!</definedName>
    <definedName name="_DRY2">#REF!</definedName>
    <definedName name="_DRY3">#REF!</definedName>
    <definedName name="_DRY4">#REF!</definedName>
    <definedName name="_DRY5">#REF!</definedName>
    <definedName name="_DRY6">#REF!</definedName>
    <definedName name="_DRY7">#REF!</definedName>
    <definedName name="_DRY8">#REF!</definedName>
    <definedName name="_DRY9">#REF!</definedName>
    <definedName name="_DTG1">#REF!</definedName>
    <definedName name="_DTG10">#REF!</definedName>
    <definedName name="_DTG11">#REF!</definedName>
    <definedName name="_DTG12">#REF!</definedName>
    <definedName name="_DTG13">#REF!</definedName>
    <definedName name="_DTG14">#REF!</definedName>
    <definedName name="_DTG15">#REF!</definedName>
    <definedName name="_DTG16">#REF!</definedName>
    <definedName name="_DTG17">#REF!</definedName>
    <definedName name="_DTG2">#REF!</definedName>
    <definedName name="_DTG3">#REF!</definedName>
    <definedName name="_DTG4">#REF!</definedName>
    <definedName name="_DTG5">#REF!</definedName>
    <definedName name="_DTG6">#REF!</definedName>
    <definedName name="_DTG7">#REF!</definedName>
    <definedName name="_DTG8">#REF!</definedName>
    <definedName name="_DTG9">#REF!</definedName>
    <definedName name="_DVN1">#REF!</definedName>
    <definedName name="_DVN2">#REF!</definedName>
    <definedName name="_DVN3">#REF!</definedName>
    <definedName name="_DVN4">#REF!</definedName>
    <definedName name="_DVN5">#REF!</definedName>
    <definedName name="_DVN6">#REF!</definedName>
    <definedName name="_ECS1">#REF!</definedName>
    <definedName name="_ECS2">#REF!</definedName>
    <definedName name="_ECS3">#REF!</definedName>
    <definedName name="_ECS4">#REF!</definedName>
    <definedName name="_FAT100">#REF!</definedName>
    <definedName name="_FAT12">#REF!</definedName>
    <definedName name="_FAT125">#REF!</definedName>
    <definedName name="_FAT15">#REF!</definedName>
    <definedName name="_FAT150">#REF!</definedName>
    <definedName name="_FAT20">#REF!</definedName>
    <definedName name="_FAT200">#REF!</definedName>
    <definedName name="_FAT26">#REF!</definedName>
    <definedName name="_FAT33">#REF!</definedName>
    <definedName name="_FAT40">#REF!</definedName>
    <definedName name="_FAT50">#REF!</definedName>
    <definedName name="_FAT65">#REF!</definedName>
    <definedName name="_FAT80">#REF!</definedName>
    <definedName name="_xlnm._FilterDatabase" localSheetId="2" hidden="1">'01a-01b'!$A$8:$A$213</definedName>
    <definedName name="_xlnm._FilterDatabase" localSheetId="8" hidden="1">'04'!$A$8:$A$101</definedName>
    <definedName name="_xlnm._FilterDatabase" localSheetId="9" hidden="1">'05'!$A$8:$A$89</definedName>
    <definedName name="_xlnm._FilterDatabase" localSheetId="10" hidden="1">'06'!$A$8:$A$22</definedName>
    <definedName name="_GCF1" localSheetId="3">#REF!</definedName>
    <definedName name="_GCF1">#REF!</definedName>
    <definedName name="_GCF2" localSheetId="3">#REF!</definedName>
    <definedName name="_GCF2">#REF!</definedName>
    <definedName name="_GCF3" localSheetId="3">#REF!</definedName>
    <definedName name="_GCF3">#REF!</definedName>
    <definedName name="_GCF4">#REF!</definedName>
    <definedName name="_GCF5">#REF!</definedName>
    <definedName name="_GDF1">#REF!</definedName>
    <definedName name="_GDF2">#REF!</definedName>
    <definedName name="_GDF3">#REF!</definedName>
    <definedName name="_GDF4">#REF!</definedName>
    <definedName name="_GDF5">#REF!</definedName>
    <definedName name="_GFE1">#REF!</definedName>
    <definedName name="_GFE10">#REF!</definedName>
    <definedName name="_GFE11">#REF!</definedName>
    <definedName name="_GFE12">#REF!</definedName>
    <definedName name="_GFE13">#REF!</definedName>
    <definedName name="_GFE2">#REF!</definedName>
    <definedName name="_GFE3">#REF!</definedName>
    <definedName name="_GFE4">#REF!</definedName>
    <definedName name="_GFE5">#REF!</definedName>
    <definedName name="_GFE6">#REF!</definedName>
    <definedName name="_GFE7">#REF!</definedName>
    <definedName name="_GFE8">#REF!</definedName>
    <definedName name="_GFE9">#REF!</definedName>
    <definedName name="_GFS1">#REF!</definedName>
    <definedName name="_GFS10">#REF!</definedName>
    <definedName name="_GFS11">#REF!</definedName>
    <definedName name="_GFS12">#REF!</definedName>
    <definedName name="_GFS13">#REF!</definedName>
    <definedName name="_GFS2">#REF!</definedName>
    <definedName name="_GFS3">#REF!</definedName>
    <definedName name="_GFS4">#REF!</definedName>
    <definedName name="_GFS5">#REF!</definedName>
    <definedName name="_GFS6">#REF!</definedName>
    <definedName name="_GFS7">#REF!</definedName>
    <definedName name="_GFS8">#REF!</definedName>
    <definedName name="_GFS9">#REF!</definedName>
    <definedName name="_GGB1">#REF!</definedName>
    <definedName name="_GGB10">#REF!</definedName>
    <definedName name="_GGB11">#REF!</definedName>
    <definedName name="_GGB12">#REF!</definedName>
    <definedName name="_GGB13">#REF!</definedName>
    <definedName name="_GGB14">#REF!</definedName>
    <definedName name="_GGB15">#REF!</definedName>
    <definedName name="_GGB16">#REF!</definedName>
    <definedName name="_GGB17">#REF!</definedName>
    <definedName name="_GGB18">#REF!</definedName>
    <definedName name="_GGB19">#REF!</definedName>
    <definedName name="_GGB2">#REF!</definedName>
    <definedName name="_GGB20">#REF!</definedName>
    <definedName name="_GGB3">#REF!</definedName>
    <definedName name="_GGB4">#REF!</definedName>
    <definedName name="_GGB5">#REF!</definedName>
    <definedName name="_GGB6">#REF!</definedName>
    <definedName name="_GGB7">#REF!</definedName>
    <definedName name="_GGB8">#REF!</definedName>
    <definedName name="_GGB9">#REF!</definedName>
    <definedName name="_GHK1">#REF!</definedName>
    <definedName name="_GHK10">#REF!</definedName>
    <definedName name="_GHK11">#REF!</definedName>
    <definedName name="_GHK12">#REF!</definedName>
    <definedName name="_GHK13">#REF!</definedName>
    <definedName name="_GHK14">#REF!</definedName>
    <definedName name="_GHK15">#REF!</definedName>
    <definedName name="_GHK16">#REF!</definedName>
    <definedName name="_GHK17">#REF!</definedName>
    <definedName name="_GHK18">#REF!</definedName>
    <definedName name="_GHK2">#REF!</definedName>
    <definedName name="_GHK3">#REF!</definedName>
    <definedName name="_GHK4">#REF!</definedName>
    <definedName name="_GHK5">#REF!</definedName>
    <definedName name="_GHK6">#REF!</definedName>
    <definedName name="_GHK7">#REF!</definedName>
    <definedName name="_GHK8">#REF!</definedName>
    <definedName name="_GHK9">#REF!</definedName>
    <definedName name="_GHU1">#REF!</definedName>
    <definedName name="_GHU10">#REF!</definedName>
    <definedName name="_GHU11">#REF!</definedName>
    <definedName name="_GHU12">#REF!</definedName>
    <definedName name="_GHU13">#REF!</definedName>
    <definedName name="_GHU14">#REF!</definedName>
    <definedName name="_GHU15">#REF!</definedName>
    <definedName name="_GHU16">#REF!</definedName>
    <definedName name="_GHU17">#REF!</definedName>
    <definedName name="_GHU18">#REF!</definedName>
    <definedName name="_GHU2">#REF!</definedName>
    <definedName name="_GHU3">#REF!</definedName>
    <definedName name="_GHU4">#REF!</definedName>
    <definedName name="_GHU5">#REF!</definedName>
    <definedName name="_GHU6">#REF!</definedName>
    <definedName name="_GHU7">#REF!</definedName>
    <definedName name="_GHU8">#REF!</definedName>
    <definedName name="_GHU9">#REF!</definedName>
    <definedName name="_GRI1">#REF!</definedName>
    <definedName name="_GRI2">#REF!</definedName>
    <definedName name="_GRI3">#REF!</definedName>
    <definedName name="_GRI4">#REF!</definedName>
    <definedName name="_GRI5">#REF!</definedName>
    <definedName name="_GWG1">#REF!</definedName>
    <definedName name="_GWG10">#REF!</definedName>
    <definedName name="_GWG11">#REF!</definedName>
    <definedName name="_GWG12">#REF!</definedName>
    <definedName name="_GWG13">#REF!</definedName>
    <definedName name="_GWG2">#REF!</definedName>
    <definedName name="_GWG3">#REF!</definedName>
    <definedName name="_GWG4">#REF!</definedName>
    <definedName name="_GWG5">#REF!</definedName>
    <definedName name="_GWG6">#REF!</definedName>
    <definedName name="_GWG7">#REF!</definedName>
    <definedName name="_GWG8">#REF!</definedName>
    <definedName name="_GWG9">#REF!</definedName>
    <definedName name="_HEL1">#REF!</definedName>
    <definedName name="_HEL2">#REF!</definedName>
    <definedName name="_HEL3">#REF!</definedName>
    <definedName name="_HEL4">#REF!</definedName>
    <definedName name="_HEL5">#REF!</definedName>
    <definedName name="_Hlk160541263" localSheetId="3">Pdg!#REF!</definedName>
    <definedName name="_HOD1" localSheetId="3">#REF!</definedName>
    <definedName name="_HOD1">#REF!</definedName>
    <definedName name="_HOD2" localSheetId="3">#REF!</definedName>
    <definedName name="_HOD2">#REF!</definedName>
    <definedName name="_HOD3" localSheetId="3">#REF!</definedName>
    <definedName name="_HOD3">#REF!</definedName>
    <definedName name="_HOD4">#REF!</definedName>
    <definedName name="_HOD5">#REF!</definedName>
    <definedName name="_HUM1">#REF!</definedName>
    <definedName name="_HUM2">#REF!</definedName>
    <definedName name="_HUM3">#REF!</definedName>
    <definedName name="_HUM4">#REF!</definedName>
    <definedName name="_HUM5">#REF!</definedName>
    <definedName name="_HUM6">#REF!</definedName>
    <definedName name="_HUM7">#REF!</definedName>
    <definedName name="_ICM100">#REF!</definedName>
    <definedName name="_ICM15">#REF!</definedName>
    <definedName name="_ICM150">#REF!</definedName>
    <definedName name="_ICM20">#REF!</definedName>
    <definedName name="_ICM200">#REF!</definedName>
    <definedName name="_ICM26">#REF!</definedName>
    <definedName name="_ICM32">#REF!</definedName>
    <definedName name="_ICM40">#REF!</definedName>
    <definedName name="_ICM50">#REF!</definedName>
    <definedName name="_ICM65">#REF!</definedName>
    <definedName name="_ICM80">#REF!</definedName>
    <definedName name="_IPH1">#REF!</definedName>
    <definedName name="_IPH2">#REF!</definedName>
    <definedName name="_JAB1">#REF!</definedName>
    <definedName name="_JAB10">#REF!</definedName>
    <definedName name="_JAB2">#REF!</definedName>
    <definedName name="_JAB3">#REF!</definedName>
    <definedName name="_JAB4">#REF!</definedName>
    <definedName name="_JAB5">#REF!</definedName>
    <definedName name="_JAB6">#REF!</definedName>
    <definedName name="_JAB7">#REF!</definedName>
    <definedName name="_JAB8">#REF!</definedName>
    <definedName name="_JAB9">#REF!</definedName>
    <definedName name="_JAQ1000">#REF!</definedName>
    <definedName name="_JAQ1500">#REF!</definedName>
    <definedName name="_JAQ2000">#REF!</definedName>
    <definedName name="_JAQ500">#REF!</definedName>
    <definedName name="_JAQ750">#REF!</definedName>
    <definedName name="_LAM658">#REF!</definedName>
    <definedName name="_LAM958">#REF!</definedName>
    <definedName name="_LDT1">#REF!</definedName>
    <definedName name="_LDT2">#REF!</definedName>
    <definedName name="_LDT3">#REF!</definedName>
    <definedName name="_LDT4">#REF!</definedName>
    <definedName name="_LDT5">#REF!</definedName>
    <definedName name="_LDT6">#REF!</definedName>
    <definedName name="_LG2461">#REF!</definedName>
    <definedName name="_LG3461">#REF!</definedName>
    <definedName name="_LG3462">#REF!</definedName>
    <definedName name="_LG3463">#REF!</definedName>
    <definedName name="_LG3464">#REF!</definedName>
    <definedName name="_LG3465">#REF!</definedName>
    <definedName name="_LG3491">#REF!</definedName>
    <definedName name="_LG3492">#REF!</definedName>
    <definedName name="_LG3493">#REF!</definedName>
    <definedName name="_LG3494">#REF!</definedName>
    <definedName name="_LG3495">#REF!</definedName>
    <definedName name="_LG3631">#REF!</definedName>
    <definedName name="_LG3632">#REF!</definedName>
    <definedName name="_LG3633">#REF!</definedName>
    <definedName name="_LG3651">#REF!</definedName>
    <definedName name="_LG3652">#REF!</definedName>
    <definedName name="_LG3653">#REF!</definedName>
    <definedName name="_LGA1">#REF!</definedName>
    <definedName name="_LGA2">#REF!</definedName>
    <definedName name="_LGA3">#REF!</definedName>
    <definedName name="_LGA4">#REF!</definedName>
    <definedName name="_LGA5">#REF!</definedName>
    <definedName name="_LGC1">#REF!</definedName>
    <definedName name="_LGC2">#REF!</definedName>
    <definedName name="_LGC3">#REF!</definedName>
    <definedName name="_LGC4">#REF!</definedName>
    <definedName name="_LGC5">#REF!</definedName>
    <definedName name="_LGC6">#REF!</definedName>
    <definedName name="_LGC7">#REF!</definedName>
    <definedName name="_LGC8">#REF!</definedName>
    <definedName name="_LGS1">#REF!</definedName>
    <definedName name="_LGS2">#REF!</definedName>
    <definedName name="_LGS3">#REF!</definedName>
    <definedName name="_LGS4">#REF!</definedName>
    <definedName name="_LGS5">#REF!</definedName>
    <definedName name="_LGS6">#REF!</definedName>
    <definedName name="_LGS7">#REF!</definedName>
    <definedName name="_LGS8">#REF!</definedName>
    <definedName name="_lot2" localSheetId="7">#REF!</definedName>
    <definedName name="_lot2" localSheetId="4">#REF!</definedName>
    <definedName name="_lot2" localSheetId="5">#REF!</definedName>
    <definedName name="_lot2">#REF!</definedName>
    <definedName name="_MAV100">#REF!</definedName>
    <definedName name="_MAV125">#REF!</definedName>
    <definedName name="_MAV150">#REF!</definedName>
    <definedName name="_MAV20">#REF!</definedName>
    <definedName name="_MAV200">#REF!</definedName>
    <definedName name="_MAV26">#REF!</definedName>
    <definedName name="_MAV33">#REF!</definedName>
    <definedName name="_MAV40">#REF!</definedName>
    <definedName name="_MAV50">#REF!</definedName>
    <definedName name="_MAV65">#REF!</definedName>
    <definedName name="_MAV80">#REF!</definedName>
    <definedName name="_MOT1">#REF!</definedName>
    <definedName name="_MOT2">#REF!</definedName>
    <definedName name="_MOT3">#REF!</definedName>
    <definedName name="_MOT4">#REF!</definedName>
    <definedName name="_MOT5">#REF!</definedName>
    <definedName name="_Order1" hidden="1">255</definedName>
    <definedName name="_Order2" hidden="1">255</definedName>
    <definedName name="_PKZ1">#REF!</definedName>
    <definedName name="_PKZ2">#REF!</definedName>
    <definedName name="_PKZ3">#REF!</definedName>
    <definedName name="_PKZ4">#REF!</definedName>
    <definedName name="_PR1">#REF!</definedName>
    <definedName name="_PR2">#REF!</definedName>
    <definedName name="_PR3">#REF!</definedName>
    <definedName name="_PR4">#REF!</definedName>
    <definedName name="_RBM1">#REF!</definedName>
    <definedName name="_RBM2">#REF!</definedName>
    <definedName name="_RCA1">#REF!</definedName>
    <definedName name="_RCM1">#REF!</definedName>
    <definedName name="_RCM2">#REF!</definedName>
    <definedName name="_RCM3">#REF!</definedName>
    <definedName name="_RCM4">#REF!</definedName>
    <definedName name="_RCM5">#REF!</definedName>
    <definedName name="_RED40">#REF!</definedName>
    <definedName name="_RED50">#REF!</definedName>
    <definedName name="_RED65">#REF!</definedName>
    <definedName name="_RED80">#REF!</definedName>
    <definedName name="_RP1">#REF!</definedName>
    <definedName name="_RP2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VM1">#REF!</definedName>
    <definedName name="_RVM2">#REF!</definedName>
    <definedName name="_RVM3">#REF!</definedName>
    <definedName name="_RVM4">#REF!</definedName>
    <definedName name="_RVM5">#REF!</definedName>
    <definedName name="_RVM6">#REF!</definedName>
    <definedName name="_RVM7">#REF!</definedName>
    <definedName name="_RVM8">#REF!</definedName>
    <definedName name="_SFE1">#REF!</definedName>
    <definedName name="_SFE2">#REF!</definedName>
    <definedName name="_SFE3">#REF!</definedName>
    <definedName name="_SFE4">#REF!</definedName>
    <definedName name="_SFE5">#REF!</definedName>
    <definedName name="_SFE6">#REF!</definedName>
    <definedName name="_SFE7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MG1">#REF!</definedName>
    <definedName name="_SMG2">#REF!</definedName>
    <definedName name="_SMG3">#REF!</definedName>
    <definedName name="_SMG4">#REF!</definedName>
    <definedName name="_SMG5">#REF!</definedName>
    <definedName name="_SMG6">#REF!</definedName>
    <definedName name="_SMG7">#REF!</definedName>
    <definedName name="_SMG8">#REF!</definedName>
    <definedName name="_SMG9">#REF!</definedName>
    <definedName name="_SMI1">#REF!</definedName>
    <definedName name="_SMI2">#REF!</definedName>
    <definedName name="_SMI3">#REF!</definedName>
    <definedName name="_SMI4">#REF!</definedName>
    <definedName name="_SMI5">#REF!</definedName>
    <definedName name="_SMI6">#REF!</definedName>
    <definedName name="_SMI7">#REF!</definedName>
    <definedName name="_SMI8">#REF!</definedName>
    <definedName name="_SMI9">#REF!</definedName>
    <definedName name="_SOL1">#REF!</definedName>
    <definedName name="_SOL2">#REF!</definedName>
    <definedName name="_SOL3">#REF!</definedName>
    <definedName name="_SOL4">#REF!</definedName>
    <definedName name="_SOL5">#REF!</definedName>
    <definedName name="_SOL6">#REF!</definedName>
    <definedName name="_SOL7">#REF!</definedName>
    <definedName name="_SOL8">#REF!</definedName>
    <definedName name="_SOL9">#REF!</definedName>
    <definedName name="_SOP15">#REF!</definedName>
    <definedName name="_SOP20">#REF!</definedName>
    <definedName name="_SOP26">#REF!</definedName>
    <definedName name="_SPI1">#REF!</definedName>
    <definedName name="_SPI2">#REF!</definedName>
    <definedName name="_SPI3">#REF!</definedName>
    <definedName name="_SPI4">#REF!</definedName>
    <definedName name="_SPI5">#REF!</definedName>
    <definedName name="_SPI6">#REF!</definedName>
    <definedName name="_SPI7">#REF!</definedName>
    <definedName name="_SPI8">#REF!</definedName>
    <definedName name="_SPI9">#REF!</definedName>
    <definedName name="_SRB20">#REF!</definedName>
    <definedName name="_SRB26">#REF!</definedName>
    <definedName name="_SRC20">#REF!</definedName>
    <definedName name="_SRC26">#REF!</definedName>
    <definedName name="_SRC33">#REF!</definedName>
    <definedName name="_STG1">#REF!</definedName>
    <definedName name="_STG2">#REF!</definedName>
    <definedName name="_STG3">#REF!</definedName>
    <definedName name="_STG4">#REF!</definedName>
    <definedName name="_STG5">#REF!</definedName>
    <definedName name="_STG6">#REF!</definedName>
    <definedName name="_STG7">#REF!</definedName>
    <definedName name="_STG8">#REF!</definedName>
    <definedName name="_SYS1">#REF!</definedName>
    <definedName name="_SYS10">#REF!</definedName>
    <definedName name="_SYS11">#REF!</definedName>
    <definedName name="_SYS2">#REF!</definedName>
    <definedName name="_SYS3">#REF!</definedName>
    <definedName name="_SYS4">#REF!</definedName>
    <definedName name="_SYS5">#REF!</definedName>
    <definedName name="_SYS6">#REF!</definedName>
    <definedName name="_SYS7">#REF!</definedName>
    <definedName name="_SYS8">#REF!</definedName>
    <definedName name="_SYS9">#REF!</definedName>
    <definedName name="_TA100">#REF!</definedName>
    <definedName name="_TA12">#REF!</definedName>
    <definedName name="_TA125">#REF!</definedName>
    <definedName name="_TA15">#REF!</definedName>
    <definedName name="_TA150">#REF!</definedName>
    <definedName name="_TA20">#REF!</definedName>
    <definedName name="_TA200">#REF!</definedName>
    <definedName name="_TA26">#REF!</definedName>
    <definedName name="_TA33">#REF!</definedName>
    <definedName name="_TA40">#REF!</definedName>
    <definedName name="_TA50">#REF!</definedName>
    <definedName name="_TA65">#REF!</definedName>
    <definedName name="_TA80">#REF!</definedName>
    <definedName name="_TAG20">#REF!</definedName>
    <definedName name="_TAG26">#REF!</definedName>
    <definedName name="_TAG33">#REF!</definedName>
    <definedName name="_TAG40">#REF!</definedName>
    <definedName name="_TAG50">#REF!</definedName>
    <definedName name="_TAG65">#REF!</definedName>
    <definedName name="_TAG80">#REF!</definedName>
    <definedName name="_TAM1">#REF!</definedName>
    <definedName name="_TAM10">#REF!</definedName>
    <definedName name="_TAM2">#REF!</definedName>
    <definedName name="_TAM3">#REF!</definedName>
    <definedName name="_TAM4">#REF!</definedName>
    <definedName name="_TAM5">#REF!</definedName>
    <definedName name="_TAM6">#REF!</definedName>
    <definedName name="_TAM7">#REF!</definedName>
    <definedName name="_TAM8">#REF!</definedName>
    <definedName name="_TAM9">#REF!</definedName>
    <definedName name="_TAV1">#REF!</definedName>
    <definedName name="_TAV2">#REF!</definedName>
    <definedName name="_TAV3">#REF!</definedName>
    <definedName name="_TAV4">#REF!</definedName>
    <definedName name="_TAV5">#REF!</definedName>
    <definedName name="_TAV6">#REF!</definedName>
    <definedName name="_TCE10">#REF!</definedName>
    <definedName name="_TCE12">#REF!</definedName>
    <definedName name="_TCE14">#REF!</definedName>
    <definedName name="_TCE15">#REF!</definedName>
    <definedName name="_TCE16">#REF!</definedName>
    <definedName name="_TCE18">#REF!</definedName>
    <definedName name="_TCE20">#REF!</definedName>
    <definedName name="_TCE22">#REF!</definedName>
    <definedName name="_TDE14">#REF!</definedName>
    <definedName name="_TDE16">#REF!</definedName>
    <definedName name="_TEG1">#REF!</definedName>
    <definedName name="_TEG2">#REF!</definedName>
    <definedName name="_TEG3">#REF!</definedName>
    <definedName name="_TEG4">#REF!</definedName>
    <definedName name="_TEG5">#REF!</definedName>
    <definedName name="_TEG6">#REF!</definedName>
    <definedName name="_TEG7">#REF!</definedName>
    <definedName name="_TEG8">#REF!</definedName>
    <definedName name="_TEG9">#REF!</definedName>
    <definedName name="_TEI1">#REF!</definedName>
    <definedName name="_TEI2">#REF!</definedName>
    <definedName name="_TEI3">#REF!</definedName>
    <definedName name="_TEI4">#REF!</definedName>
    <definedName name="_TEI5">#REF!</definedName>
    <definedName name="_TEI6">#REF!</definedName>
    <definedName name="_TEI7">#REF!</definedName>
    <definedName name="_TEI8">#REF!</definedName>
    <definedName name="_TEI9">#REF!</definedName>
    <definedName name="_TF100">#REF!</definedName>
    <definedName name="_TF12">#REF!</definedName>
    <definedName name="_TF125">#REF!</definedName>
    <definedName name="_TF15">#REF!</definedName>
    <definedName name="_TF150">#REF!</definedName>
    <definedName name="_TF20">#REF!</definedName>
    <definedName name="_TF200">#REF!</definedName>
    <definedName name="_TF26">#REF!</definedName>
    <definedName name="_TF33">#REF!</definedName>
    <definedName name="_TF40">#REF!</definedName>
    <definedName name="_TF50">#REF!</definedName>
    <definedName name="_TF65">#REF!</definedName>
    <definedName name="_TF80">#REF!</definedName>
    <definedName name="_Toc187412475" localSheetId="5">'Sous_lot_02_VRD '!$D$16</definedName>
    <definedName name="_Toc187412476" localSheetId="5">'Sous_lot_02_VRD '!$D$28</definedName>
    <definedName name="_Toc187412478" localSheetId="5">'Sous_lot_02_VRD '!$D$110</definedName>
    <definedName name="_Toc191293179" localSheetId="5">'Sous_lot_02_VRD '!$D$36</definedName>
    <definedName name="_Toc191293223" localSheetId="5">'Sous_lot_02_VRD '!$D$114</definedName>
    <definedName name="_Toc191293269" localSheetId="5">'Sous_lot_02_VRD '!$D$50</definedName>
    <definedName name="_Toc191293271" localSheetId="5">'Sous_lot_02_VRD '!$D$52</definedName>
    <definedName name="_Toc191293273" localSheetId="5">'Sous_lot_02_VRD '!$D$40</definedName>
    <definedName name="_Toc191293275" localSheetId="5">'Sous_lot_02_VRD '!$D$42</definedName>
    <definedName name="_Toc191293304" localSheetId="5">'Sous_lot_02_VRD '!$D$44</definedName>
    <definedName name="_Toc191293307" localSheetId="5">'Sous_lot_02_VRD '!$D$46</definedName>
    <definedName name="_Toc191293453" localSheetId="5">'Sous_lot_02_VRD '!$D$92</definedName>
    <definedName name="_Toc191293481" localSheetId="5">'Sous_lot_02_VRD '!$D$97</definedName>
    <definedName name="_UJ110" localSheetId="3">#REF!</definedName>
    <definedName name="_UJ110">#REF!</definedName>
    <definedName name="_UJ114" localSheetId="3">#REF!</definedName>
    <definedName name="_UJ114">#REF!</definedName>
    <definedName name="_UJ118" localSheetId="3">#REF!</definedName>
    <definedName name="_UJ118">#REF!</definedName>
    <definedName name="_UJ122">#REF!</definedName>
    <definedName name="_US216">#REF!</definedName>
    <definedName name="_US220">#REF!</definedName>
    <definedName name="_US224">#REF!</definedName>
    <definedName name="_US228">#REF!</definedName>
    <definedName name="_US234">#REF!</definedName>
    <definedName name="_US242">#REF!</definedName>
    <definedName name="_US250">#REF!</definedName>
    <definedName name="_US270">#REF!</definedName>
    <definedName name="_VAC1">#REF!</definedName>
    <definedName name="_VAC2">#REF!</definedName>
    <definedName name="_VAC3">#REF!</definedName>
    <definedName name="_VAC4">#REF!</definedName>
    <definedName name="_VAC5">#REF!</definedName>
    <definedName name="_VAC6">#REF!</definedName>
    <definedName name="_VAC7">#REF!</definedName>
    <definedName name="_VAC8">#REF!</definedName>
    <definedName name="_VAC9">#REF!</definedName>
    <definedName name="_VAN1">#REF!</definedName>
    <definedName name="_VAN2">#REF!</definedName>
    <definedName name="_VAN3">#REF!</definedName>
    <definedName name="_VAN4">#REF!</definedName>
    <definedName name="_VAN5">#REF!</definedName>
    <definedName name="_VAN6">#REF!</definedName>
    <definedName name="_VAN7">#REF!</definedName>
    <definedName name="_VAN8">#REF!</definedName>
    <definedName name="_VAN9">#REF!</definedName>
    <definedName name="_VBS100">#REF!</definedName>
    <definedName name="_VBS12">#REF!</definedName>
    <definedName name="_VBS125">#REF!</definedName>
    <definedName name="_VBS15">#REF!</definedName>
    <definedName name="_VBS150">#REF!</definedName>
    <definedName name="_VBS20">#REF!</definedName>
    <definedName name="_VBS200">#REF!</definedName>
    <definedName name="_VBS26">#REF!</definedName>
    <definedName name="_VBS33">#REF!</definedName>
    <definedName name="_VBS40">#REF!</definedName>
    <definedName name="_VBS50">#REF!</definedName>
    <definedName name="_VBS65">#REF!</definedName>
    <definedName name="_VBS80">#REF!</definedName>
    <definedName name="_VDR1">#REF!</definedName>
    <definedName name="_VDR2">#REF!</definedName>
    <definedName name="_VDR3">#REF!</definedName>
    <definedName name="_VDR4">#REF!</definedName>
    <definedName name="_VDR5">#REF!</definedName>
    <definedName name="_VDR6">#REF!</definedName>
    <definedName name="_VDR7">#REF!</definedName>
    <definedName name="_VEC1">#REF!</definedName>
    <definedName name="_VEC2">#REF!</definedName>
    <definedName name="_VEC3">#REF!</definedName>
    <definedName name="_VEC4">#REF!</definedName>
    <definedName name="_VEC5">#REF!</definedName>
    <definedName name="_VEC6">#REF!</definedName>
    <definedName name="_VEX1">#REF!</definedName>
    <definedName name="_VEX2">#REF!</definedName>
    <definedName name="_VEX3">#REF!</definedName>
    <definedName name="_VEX4">#REF!</definedName>
    <definedName name="_VEX5">#REF!</definedName>
    <definedName name="_VOL1">#REF!</definedName>
    <definedName name="_VOL2">#REF!</definedName>
    <definedName name="_VOL3">#REF!</definedName>
    <definedName name="_VOL4">#REF!</definedName>
    <definedName name="_VOL5">#REF!</definedName>
    <definedName name="_VPB100">#REF!</definedName>
    <definedName name="_VPB125">#REF!</definedName>
    <definedName name="_VPB150">#REF!</definedName>
    <definedName name="_VPB200">#REF!</definedName>
    <definedName name="_VPB50">#REF!</definedName>
    <definedName name="_VPB65">#REF!</definedName>
    <definedName name="_VPB80">#REF!</definedName>
    <definedName name="_VPC1">#REF!</definedName>
    <definedName name="_VPC2">#REF!</definedName>
    <definedName name="_VPC3">#REF!</definedName>
    <definedName name="_VPC4">#REF!</definedName>
    <definedName name="_VPC5">#REF!</definedName>
    <definedName name="_VPC6">#REF!</definedName>
    <definedName name="_VPC7">#REF!</definedName>
    <definedName name="_VPC8">#REF!</definedName>
    <definedName name="_VPC9">#REF!</definedName>
    <definedName name="_VPN1">#REF!</definedName>
    <definedName name="_VPN2">#REF!</definedName>
    <definedName name="_VPN3">#REF!</definedName>
    <definedName name="_VPN4">#REF!</definedName>
    <definedName name="_VPN5">#REF!</definedName>
    <definedName name="_VPN6">#REF!</definedName>
    <definedName name="_VPN7">#REF!</definedName>
    <definedName name="_VPN8">#REF!</definedName>
    <definedName name="_VPN9">#REF!</definedName>
    <definedName name="_VRA100">#REF!</definedName>
    <definedName name="_VRA125">#REF!</definedName>
    <definedName name="_VRA15">#REF!</definedName>
    <definedName name="_VRA150">#REF!</definedName>
    <definedName name="_VRA20">#REF!</definedName>
    <definedName name="_VRA200">#REF!</definedName>
    <definedName name="_VRA26">#REF!</definedName>
    <definedName name="_VRA33">#REF!</definedName>
    <definedName name="_VRA40">#REF!</definedName>
    <definedName name="_VRA50">#REF!</definedName>
    <definedName name="_VRA65">#REF!</definedName>
    <definedName name="_VRA80">#REF!</definedName>
    <definedName name="_VRS100">#REF!</definedName>
    <definedName name="_VRS125">#REF!</definedName>
    <definedName name="_VRS15">#REF!</definedName>
    <definedName name="_VRS150">#REF!</definedName>
    <definedName name="_VRS20">#REF!</definedName>
    <definedName name="_VRS200">#REF!</definedName>
    <definedName name="_VRS26">#REF!</definedName>
    <definedName name="_VRS33">#REF!</definedName>
    <definedName name="_VRS40">#REF!</definedName>
    <definedName name="_VRS50">#REF!</definedName>
    <definedName name="_VRS65">#REF!</definedName>
    <definedName name="_VRS80">#REF!</definedName>
    <definedName name="_WDD1">#REF!</definedName>
    <definedName name="_WDD2">#REF!</definedName>
    <definedName name="_WDD3">#REF!</definedName>
    <definedName name="_WDD4">#REF!</definedName>
    <definedName name="_WDD5">#REF!</definedName>
    <definedName name="_WDD6">#REF!</definedName>
    <definedName name="_WDD7">#REF!</definedName>
    <definedName name="a">'[1]+CODIF AMOG'!#REF!</definedName>
    <definedName name="AC2F2T4" localSheetId="3">#REF!</definedName>
    <definedName name="AC2F2T4">#REF!</definedName>
    <definedName name="AC2F2T5" localSheetId="3">#REF!</definedName>
    <definedName name="AC2F2T5">#REF!</definedName>
    <definedName name="AC2F2T6" localSheetId="3">#REF!</definedName>
    <definedName name="AC2F2T6">#REF!</definedName>
    <definedName name="AC2F2T7">#REF!</definedName>
    <definedName name="AC2F2T8">#REF!</definedName>
    <definedName name="AC2F2T9">#REF!</definedName>
    <definedName name="AC4T1">#REF!</definedName>
    <definedName name="AC4T2">#REF!</definedName>
    <definedName name="AC4T3">#REF!</definedName>
    <definedName name="AC4T4">#REF!</definedName>
    <definedName name="AC4T5">#REF!</definedName>
    <definedName name="AC4T6">#REF!</definedName>
    <definedName name="AC4T7">#REF!</definedName>
    <definedName name="AC4T8">#REF!</definedName>
    <definedName name="AC4T9">#REF!</definedName>
    <definedName name="ACL_">[2]BPU!#REF!</definedName>
    <definedName name="ACP_">[2]BPU!#REF!</definedName>
    <definedName name="adj" localSheetId="7">OFFSET([3]Feuil1!$F$1,0,0,COUNTA([3]Feuil1!$F$1:$F$65536),1)</definedName>
    <definedName name="adj" localSheetId="4">OFFSET([3]Feuil1!$F$1,0,0,COUNTA([3]Feuil1!$F$1:$F$65536),1)</definedName>
    <definedName name="adj">OFFSET([4]Feuil1!$F$1,0,0,COUNTA([4]Feuil1!$F$1:$F$65536),1)</definedName>
    <definedName name="AEISO" localSheetId="3">#REF!</definedName>
    <definedName name="AEISO">#REF!</definedName>
    <definedName name="af" localSheetId="7">#REF!</definedName>
    <definedName name="af" localSheetId="4">#REF!</definedName>
    <definedName name="af" localSheetId="5">#REF!</definedName>
    <definedName name="af">#REF!</definedName>
    <definedName name="af_2" localSheetId="7">#REF!</definedName>
    <definedName name="af_2" localSheetId="4">#REF!</definedName>
    <definedName name="af_2" localSheetId="5">#REF!</definedName>
    <definedName name="af_2">#REF!</definedName>
    <definedName name="AGE_" localSheetId="3">[2]BPU!#REF!</definedName>
    <definedName name="AGE_">[2]BPU!#REF!</definedName>
    <definedName name="ALARM" localSheetId="3">#REF!</definedName>
    <definedName name="ALARM">#REF!</definedName>
    <definedName name="AMB_" localSheetId="3">[2]BPU!#REF!</definedName>
    <definedName name="AMB_">[2]BPU!#REF!</definedName>
    <definedName name="AME_" localSheetId="3">[2]BPU!#REF!</definedName>
    <definedName name="AME_">[2]BPU!#REF!</definedName>
    <definedName name="AN2F2T1" localSheetId="3">#REF!</definedName>
    <definedName name="AN2F2T1">#REF!</definedName>
    <definedName name="AN2F2T2" localSheetId="3">#REF!</definedName>
    <definedName name="AN2F2T2">#REF!</definedName>
    <definedName name="AN2F2T3" localSheetId="3">#REF!</definedName>
    <definedName name="AN2F2T3">#REF!</definedName>
    <definedName name="AN2F2T4">#REF!</definedName>
    <definedName name="AN2F2T5">#REF!</definedName>
    <definedName name="AN2F2T6">#REF!</definedName>
    <definedName name="AN2F2T7">#REF!</definedName>
    <definedName name="AN2F2T8">#REF!</definedName>
    <definedName name="AN2F2T9">#REF!</definedName>
    <definedName name="AN4T1">#REF!</definedName>
    <definedName name="AN4T2">#REF!</definedName>
    <definedName name="AN4T3">#REF!</definedName>
    <definedName name="AN4T4">#REF!</definedName>
    <definedName name="AN4T5">#REF!</definedName>
    <definedName name="AN4T6">#REF!</definedName>
    <definedName name="AN4T7">#REF!</definedName>
    <definedName name="AN4T8">#REF!</definedName>
    <definedName name="AN4T9">#REF!</definedName>
    <definedName name="ANARP1">#REF!</definedName>
    <definedName name="ANARP2">#REF!</definedName>
    <definedName name="ANARP3">#REF!</definedName>
    <definedName name="ANARP4">#REF!</definedName>
    <definedName name="ANARP5">#REF!</definedName>
    <definedName name="ANARP6">#REF!</definedName>
    <definedName name="ANARP7">#REF!</definedName>
    <definedName name="ANARP8">#REF!</definedName>
    <definedName name="ANARP9">#REF!</definedName>
    <definedName name="article" localSheetId="7">#REF!</definedName>
    <definedName name="article" localSheetId="4">#REF!</definedName>
    <definedName name="article" localSheetId="5">#REF!</definedName>
    <definedName name="article">#REF!</definedName>
    <definedName name="ASO_">[2]BPU!#REF!</definedName>
    <definedName name="AUP_">[2]BPU!#REF!</definedName>
    <definedName name="AUTRE">[5]!Tableau6[Autres]</definedName>
    <definedName name="AVANCEMENT">[5]!Tableau10[Avancement]</definedName>
    <definedName name="AVEC1" localSheetId="3">#REF!</definedName>
    <definedName name="AVEC1">#REF!</definedName>
    <definedName name="AVEC2" localSheetId="3">#REF!</definedName>
    <definedName name="AVEC2">#REF!</definedName>
    <definedName name="AVEC3" localSheetId="3">#REF!</definedName>
    <definedName name="AVEC3">#REF!</definedName>
    <definedName name="AVEC4">#REF!</definedName>
    <definedName name="AVEC5">#REF!</definedName>
    <definedName name="AVEC6">#REF!</definedName>
    <definedName name="AVERT">#REF!</definedName>
    <definedName name="AXID1">#REF!</definedName>
    <definedName name="AXID2">#REF!</definedName>
    <definedName name="AXID3">#REF!</definedName>
    <definedName name="AXID4">#REF!</definedName>
    <definedName name="AXID5">#REF!</definedName>
    <definedName name="AXIS1">#REF!</definedName>
    <definedName name="AXIS2">#REF!</definedName>
    <definedName name="AXIS3">#REF!</definedName>
    <definedName name="AXIS4">#REF!</definedName>
    <definedName name="AXIS5">#REF!</definedName>
    <definedName name="b">'[1]+CODIF AMOG'!#REF!</definedName>
    <definedName name="BACE1" localSheetId="3">#REF!</definedName>
    <definedName name="BACE1">#REF!</definedName>
    <definedName name="BACE10" localSheetId="3">#REF!</definedName>
    <definedName name="BACE10">#REF!</definedName>
    <definedName name="BACE2" localSheetId="3">#REF!</definedName>
    <definedName name="BACE2">#REF!</definedName>
    <definedName name="BACE3">#REF!</definedName>
    <definedName name="BACE4">#REF!</definedName>
    <definedName name="BACE5">#REF!</definedName>
    <definedName name="BACE6">#REF!</definedName>
    <definedName name="BACE7">#REF!</definedName>
    <definedName name="BACE8">#REF!</definedName>
    <definedName name="BACE9">#REF!</definedName>
    <definedName name="BAEE1">#REF!</definedName>
    <definedName name="BAEE10">#REF!</definedName>
    <definedName name="BAEE2">#REF!</definedName>
    <definedName name="BAEE3">#REF!</definedName>
    <definedName name="BAEE4">#REF!</definedName>
    <definedName name="BAEE5">#REF!</definedName>
    <definedName name="BAEE6">#REF!</definedName>
    <definedName name="BAEE7">#REF!</definedName>
    <definedName name="BAEE8">#REF!</definedName>
    <definedName name="BAEE9">#REF!</definedName>
    <definedName name="_xlnm.Database">#REF!</definedName>
    <definedName name="BB">'[1]10G'!#REF!</definedName>
    <definedName name="BCEVC1" localSheetId="3">#REF!</definedName>
    <definedName name="BCEVC1">#REF!</definedName>
    <definedName name="BCEVC2" localSheetId="3">#REF!</definedName>
    <definedName name="BCEVC2">#REF!</definedName>
    <definedName name="BCEVC3" localSheetId="3">#REF!</definedName>
    <definedName name="BCEVC3">#REF!</definedName>
    <definedName name="BCEVC4">#REF!</definedName>
    <definedName name="BCEVC5">#REF!</definedName>
    <definedName name="BCEVC6">#REF!</definedName>
    <definedName name="BCEVC7">#REF!</definedName>
    <definedName name="BCEVC8">#REF!</definedName>
    <definedName name="BCEVC9">#REF!</definedName>
    <definedName name="BCOND1">#REF!</definedName>
    <definedName name="BCOND2">#REF!</definedName>
    <definedName name="BCVC1">#REF!</definedName>
    <definedName name="BCVC2">#REF!</definedName>
    <definedName name="BCVC3">#REF!</definedName>
    <definedName name="BCVC4">#REF!</definedName>
    <definedName name="BCVC5">#REF!</definedName>
    <definedName name="BCVC6">#REF!</definedName>
    <definedName name="BCVC7">#REF!</definedName>
    <definedName name="BCVC8">#REF!</definedName>
    <definedName name="BCVC9">#REF!</definedName>
    <definedName name="BGFE1">#REF!</definedName>
    <definedName name="BGFE10">#REF!</definedName>
    <definedName name="BGFE11">#REF!</definedName>
    <definedName name="BGFE12">#REF!</definedName>
    <definedName name="BGFE13">#REF!</definedName>
    <definedName name="BGFE2">#REF!</definedName>
    <definedName name="BGFE3">#REF!</definedName>
    <definedName name="BGFE4">#REF!</definedName>
    <definedName name="BGFE5">#REF!</definedName>
    <definedName name="BGFE6">#REF!</definedName>
    <definedName name="BGFE7">#REF!</definedName>
    <definedName name="BGFE8">#REF!</definedName>
    <definedName name="BGFE9">#REF!</definedName>
    <definedName name="BGFS1">#REF!</definedName>
    <definedName name="BGFS10">#REF!</definedName>
    <definedName name="BGFS11">#REF!</definedName>
    <definedName name="BGFS12">#REF!</definedName>
    <definedName name="BGFS13">#REF!</definedName>
    <definedName name="BGFS2">#REF!</definedName>
    <definedName name="BGFS3">#REF!</definedName>
    <definedName name="BGFS4">#REF!</definedName>
    <definedName name="BGFS5">#REF!</definedName>
    <definedName name="BGFS6">#REF!</definedName>
    <definedName name="BGFS7">#REF!</definedName>
    <definedName name="BGFS8">#REF!</definedName>
    <definedName name="BGFS9">#REF!</definedName>
    <definedName name="BISO1">#REF!</definedName>
    <definedName name="BISO2">#REF!</definedName>
    <definedName name="BISO3">#REF!</definedName>
    <definedName name="BISO4">#REF!</definedName>
    <definedName name="bloc_drainant">[6]METRE!$H$69</definedName>
    <definedName name="bloc_drainant_i_grande">[6]METRE!$D$74</definedName>
    <definedName name="bloc_drainant_i_petite">[6]METRE!$E$74</definedName>
    <definedName name="blocs_drainants_cp">[7]METRE!$H$66</definedName>
    <definedName name="BMII1" localSheetId="3">#REF!</definedName>
    <definedName name="BMII1">#REF!</definedName>
    <definedName name="BMII2" localSheetId="3">#REF!</definedName>
    <definedName name="BMII2">#REF!</definedName>
    <definedName name="BMII3" localSheetId="3">#REF!</definedName>
    <definedName name="BMII3">#REF!</definedName>
    <definedName name="BMII4">#REF!</definedName>
    <definedName name="BMII5">#REF!</definedName>
    <definedName name="BMII6">#REF!</definedName>
    <definedName name="BMII7">#REF!</definedName>
    <definedName name="BMII8">#REF!</definedName>
    <definedName name="BMII9">#REF!</definedName>
    <definedName name="BOUC">#REF!</definedName>
    <definedName name="BP">#REF!</definedName>
    <definedName name="BTAMPON">#REF!</definedName>
    <definedName name="CABGIF">#REF!</definedName>
    <definedName name="CAIR1">#REF!</definedName>
    <definedName name="CAIR2">#REF!</definedName>
    <definedName name="CAIR3">#REF!</definedName>
    <definedName name="CAIR4">#REF!</definedName>
    <definedName name="CAIR5">#REF!</definedName>
    <definedName name="CAIR6">#REF!</definedName>
    <definedName name="CAIR7">#REF!</definedName>
    <definedName name="CAIR8">#REF!</definedName>
    <definedName name="CAIR9">#REF!</definedName>
    <definedName name="CAL">#REF!</definedName>
    <definedName name="CALB1">#REF!</definedName>
    <definedName name="CALB2">#REF!</definedName>
    <definedName name="CALC">#REF!</definedName>
    <definedName name="CALEG">#REF!</definedName>
    <definedName name="caniveau">[7]METRE!$H$65</definedName>
    <definedName name="CAPO1" localSheetId="3">#REF!</definedName>
    <definedName name="CAPO1">#REF!</definedName>
    <definedName name="CAPO2" localSheetId="3">#REF!</definedName>
    <definedName name="CAPO2">#REF!</definedName>
    <definedName name="CAPO3" localSheetId="3">#REF!</definedName>
    <definedName name="CAPO3">#REF!</definedName>
    <definedName name="CAPO4">#REF!</definedName>
    <definedName name="CAPO5">#REF!</definedName>
    <definedName name="CAPO6">#REF!</definedName>
    <definedName name="CAPO7">#REF!</definedName>
    <definedName name="CAT">[5]!Tableau2[Catégorie]</definedName>
    <definedName name="cc">'[1]10G'!#REF!</definedName>
    <definedName name="CC_VC" localSheetId="3">#REF!</definedName>
    <definedName name="CC_VC">#REF!</definedName>
    <definedName name="CCWG1" localSheetId="3">#REF!</definedName>
    <definedName name="CCWG1">#REF!</definedName>
    <definedName name="CCWG10" localSheetId="3">#REF!</definedName>
    <definedName name="CCWG10">#REF!</definedName>
    <definedName name="CCWG11">#REF!</definedName>
    <definedName name="CCWG12">#REF!</definedName>
    <definedName name="CCWG13">#REF!</definedName>
    <definedName name="CCWG2">#REF!</definedName>
    <definedName name="CCWG3">#REF!</definedName>
    <definedName name="CCWG4">#REF!</definedName>
    <definedName name="CCWG5">#REF!</definedName>
    <definedName name="CCWG6">#REF!</definedName>
    <definedName name="CCWG7">#REF!</definedName>
    <definedName name="CCWG8">#REF!</definedName>
    <definedName name="CCWG9">#REF!</definedName>
    <definedName name="CDVN1">#REF!</definedName>
    <definedName name="CDVN2">#REF!</definedName>
    <definedName name="CDVN3">#REF!</definedName>
    <definedName name="CDVN4">#REF!</definedName>
    <definedName name="CDVN5">#REF!</definedName>
    <definedName name="CDVN6">#REF!</definedName>
    <definedName name="CENTGAZ">#REF!</definedName>
    <definedName name="CGCF1">#REF!</definedName>
    <definedName name="CGCF2">#REF!</definedName>
    <definedName name="CGCF3">#REF!</definedName>
    <definedName name="CGCF4">#REF!</definedName>
    <definedName name="CGCF5">#REF!</definedName>
    <definedName name="CGDF1">#REF!</definedName>
    <definedName name="CGDF2">#REF!</definedName>
    <definedName name="CGDF3">#REF!</definedName>
    <definedName name="CGDF4">#REF!</definedName>
    <definedName name="CGDF5">#REF!</definedName>
    <definedName name="cgo">#REF!</definedName>
    <definedName name="CHEV">#REF!</definedName>
    <definedName name="CMO">#REF!</definedName>
    <definedName name="CMVE1">#REF!</definedName>
    <definedName name="CMVE2">#REF!</definedName>
    <definedName name="CMVE3">#REF!</definedName>
    <definedName name="CMVE4">#REF!</definedName>
    <definedName name="CMVE5">#REF!</definedName>
    <definedName name="CMVE6">#REF!</definedName>
    <definedName name="CO">[8]RUZ0QC!#REF!</definedName>
    <definedName name="COcoëfficient">[8]RUZ0QC!#REF!</definedName>
    <definedName name="CodeRTGP">'[1]+CODIF GED LASCOM'!$AR$66:$AR$117</definedName>
    <definedName name="coeff" localSheetId="3">#REF!</definedName>
    <definedName name="coeff">#REF!</definedName>
    <definedName name="COND1" localSheetId="3">#REF!</definedName>
    <definedName name="COND1">#REF!</definedName>
    <definedName name="COND2" localSheetId="3">#REF!</definedName>
    <definedName name="COND2">#REF!</definedName>
    <definedName name="COND3">#REF!</definedName>
    <definedName name="COND4">#REF!</definedName>
    <definedName name="COND5">#REF!</definedName>
    <definedName name="COND6">#REF!</definedName>
    <definedName name="COND7">#REF!</definedName>
    <definedName name="COND8">#REF!</definedName>
    <definedName name="COND9">#REF!</definedName>
    <definedName name="CONS">#REF!</definedName>
    <definedName name="Correspondance_ARCHi">#REF!</definedName>
    <definedName name="CTAM">#REF!</definedName>
    <definedName name="CTHER">#REF!</definedName>
    <definedName name="CVAF1">#REF!</definedName>
    <definedName name="CVAF2">#REF!</definedName>
    <definedName name="CVAF3">#REF!</definedName>
    <definedName name="CVAF4">#REF!</definedName>
    <definedName name="CVAF5">#REF!</definedName>
    <definedName name="CVAF6">#REF!</definedName>
    <definedName name="CVAF7">#REF!</definedName>
    <definedName name="CVAF8">#REF!</definedName>
    <definedName name="CVAF9">#REF!</definedName>
    <definedName name="CVAFC1">#REF!</definedName>
    <definedName name="CVAFC10">#REF!</definedName>
    <definedName name="CVAFC2">#REF!</definedName>
    <definedName name="CVAFC3">#REF!</definedName>
    <definedName name="CVAFC4">#REF!</definedName>
    <definedName name="CVAFC5">#REF!</definedName>
    <definedName name="CVAFC6">#REF!</definedName>
    <definedName name="CVAFC7">#REF!</definedName>
    <definedName name="CVAFC8">#REF!</definedName>
    <definedName name="CVAFC9">#REF!</definedName>
    <definedName name="CVAFI1">#REF!</definedName>
    <definedName name="CVAFI10">#REF!</definedName>
    <definedName name="CVAFI2">#REF!</definedName>
    <definedName name="CVAFI3">#REF!</definedName>
    <definedName name="CVAFI4">#REF!</definedName>
    <definedName name="CVAFI5">#REF!</definedName>
    <definedName name="CVAFI6">#REF!</definedName>
    <definedName name="CVAFI7">#REF!</definedName>
    <definedName name="CVAFI8">#REF!</definedName>
    <definedName name="CVAFI9">#REF!</definedName>
    <definedName name="d">'[1]+CODIF AMOG'!#REF!</definedName>
    <definedName name="D_larg_PRA">[9]paramètres!$B$17</definedName>
    <definedName name="D_larg_PRO">[9]paramètres!$B$16</definedName>
    <definedName name="D_largeur_portique">[9]paramètres!$B$25</definedName>
    <definedName name="D_ouverture_PRO">[9]paramètres!$B$24</definedName>
    <definedName name="DCU" localSheetId="3">#REF!</definedName>
    <definedName name="DCU">#REF!</definedName>
    <definedName name="DDBR1" localSheetId="3">#REF!</definedName>
    <definedName name="DDBR1">#REF!</definedName>
    <definedName name="DDBR2" localSheetId="3">#REF!</definedName>
    <definedName name="DDBR2">#REF!</definedName>
    <definedName name="DDBR3">#REF!</definedName>
    <definedName name="DDBR4">#REF!</definedName>
    <definedName name="DDBR5">#REF!</definedName>
    <definedName name="DDBR6">#REF!</definedName>
    <definedName name="DDBR7">#REF!</definedName>
    <definedName name="DDCGCF">#REF!</definedName>
    <definedName name="DDDC1">#REF!</definedName>
    <definedName name="DDDC2">#REF!</definedName>
    <definedName name="DDDC3">#REF!</definedName>
    <definedName name="DDDC4">#REF!</definedName>
    <definedName name="DDDC5">#REF!</definedName>
    <definedName name="DDDC6">#REF!</definedName>
    <definedName name="DDDC7">#REF!</definedName>
    <definedName name="DDGT1">#REF!</definedName>
    <definedName name="DDGT2">#REF!</definedName>
    <definedName name="DDGT3">#REF!</definedName>
    <definedName name="DDGT4">#REF!</definedName>
    <definedName name="DDGT5">#REF!</definedName>
    <definedName name="DDGT6">#REF!</definedName>
    <definedName name="DDGT7">#REF!</definedName>
    <definedName name="DECISION">[5]!Tableau8[Décision]</definedName>
    <definedName name="DEPR" localSheetId="3">#REF!</definedName>
    <definedName name="DEPR">#REF!</definedName>
    <definedName name="DessinVerif_Par" localSheetId="3">#REF!</definedName>
    <definedName name="DessinVerif_Par">#REF!</definedName>
    <definedName name="dev" localSheetId="7">#REF!</definedName>
    <definedName name="dev" localSheetId="4">#REF!</definedName>
    <definedName name="dev" localSheetId="5">#REF!</definedName>
    <definedName name="dev">#REF!</definedName>
    <definedName name="Discipline">'[1]+CODIF AMOG'!$F$23:$F$38</definedName>
    <definedName name="Disciplines" localSheetId="3">#REF!</definedName>
    <definedName name="Disciplines">#REF!</definedName>
    <definedName name="DISOA" localSheetId="3">#REF!</definedName>
    <definedName name="DISOA">#REF!</definedName>
    <definedName name="dli_recap" localSheetId="7">#REF!</definedName>
    <definedName name="dli_recap" localSheetId="4">#REF!</definedName>
    <definedName name="dli_recap" localSheetId="5">#REF!</definedName>
    <definedName name="dli_recap">#REF!</definedName>
    <definedName name="E" localSheetId="3">[10]Poteaux!#REF!</definedName>
    <definedName name="E">[10]Poteaux!#REF!</definedName>
    <definedName name="ép_mini_survoûte">[9]paramètres!$B$34</definedName>
    <definedName name="EVAL">[5]!Tableau7[Evaluation]</definedName>
    <definedName name="EVGAZ1" localSheetId="3">#REF!</definedName>
    <definedName name="EVGAZ1">#REF!</definedName>
    <definedName name="EVGAZ2" localSheetId="3">#REF!</definedName>
    <definedName name="EVGAZ2">#REF!</definedName>
    <definedName name="EVGAZ3" localSheetId="3">#REF!</definedName>
    <definedName name="EVGAZ3">#REF!</definedName>
    <definedName name="EVGAZ4">#REF!</definedName>
    <definedName name="EVGAZ5">#REF!</definedName>
    <definedName name="EVGAZ6">#REF!</definedName>
    <definedName name="EVGAZ7">#REF!</definedName>
    <definedName name="EVGAZ8">#REF!</definedName>
    <definedName name="Excel_BuiltIn_Print_Titles_2_1">#REF!</definedName>
    <definedName name="_xlnm.Extract">#REF!</definedName>
    <definedName name="FCU">#REF!</definedName>
    <definedName name="FDCGDF">#REF!</definedName>
    <definedName name="ferraillage_mur1">[6]METRE!$D$61</definedName>
    <definedName name="ferraillage_mur2">[6]METRE!$E$61</definedName>
    <definedName name="ferraillage_port">[6]METRE!$K$53</definedName>
    <definedName name="ferraillage_sem1">[6]METRE!$D$59</definedName>
    <definedName name="ferraillage_sem2">[6]METRE!$E$59</definedName>
    <definedName name="gabarit_sous_voûte">[9]paramètres!$B$32</definedName>
    <definedName name="GAIR1" localSheetId="3">#REF!</definedName>
    <definedName name="GAIR1">#REF!</definedName>
    <definedName name="GAIR2" localSheetId="3">#REF!</definedName>
    <definedName name="GAIR2">#REF!</definedName>
    <definedName name="GAIR3" localSheetId="3">#REF!</definedName>
    <definedName name="GAIR3">#REF!</definedName>
    <definedName name="GAIR4">#REF!</definedName>
    <definedName name="GAIR5">#REF!</definedName>
    <definedName name="GAIR6">#REF!</definedName>
    <definedName name="GAIR7">#REF!</definedName>
    <definedName name="GAIR8">#REF!</definedName>
    <definedName name="GAIR9">#REF!</definedName>
    <definedName name="GAXI1">#REF!</definedName>
    <definedName name="GAXI2">#REF!</definedName>
    <definedName name="GC_">[2]BPU!#REF!</definedName>
    <definedName name="GEA_VC" localSheetId="3">#REF!</definedName>
    <definedName name="GEA_VC">#REF!</definedName>
    <definedName name="GEN">[5]!Tableau3[Risque générique]</definedName>
    <definedName name="gg">[8]RUZ0QC!#REF!</definedName>
    <definedName name="GGCF1" localSheetId="3">#REF!</definedName>
    <definedName name="GGCF1">#REF!</definedName>
    <definedName name="GGCF2" localSheetId="3">#REF!</definedName>
    <definedName name="GGCF2">#REF!</definedName>
    <definedName name="GGCF3" localSheetId="3">#REF!</definedName>
    <definedName name="GGCF3">#REF!</definedName>
    <definedName name="GGCF4">#REF!</definedName>
    <definedName name="GGCF5">#REF!</definedName>
    <definedName name="GGDF1">#REF!</definedName>
    <definedName name="GGDF2">#REF!</definedName>
    <definedName name="GGDF3">#REF!</definedName>
    <definedName name="GGDF4">#REF!</definedName>
    <definedName name="GGDF5">#REF!</definedName>
    <definedName name="GGFE1">#REF!</definedName>
    <definedName name="GGFE10">#REF!</definedName>
    <definedName name="GGFE11">#REF!</definedName>
    <definedName name="GGFE12">#REF!</definedName>
    <definedName name="GGFE13">#REF!</definedName>
    <definedName name="GGFE2">#REF!</definedName>
    <definedName name="GGFE3">#REF!</definedName>
    <definedName name="GGFE4">#REF!</definedName>
    <definedName name="GGFE5">#REF!</definedName>
    <definedName name="GGFE6">#REF!</definedName>
    <definedName name="GGFE7">#REF!</definedName>
    <definedName name="GGFE8">#REF!</definedName>
    <definedName name="GGFE9">#REF!</definedName>
    <definedName name="GGFS1">#REF!</definedName>
    <definedName name="GGFS10">#REF!</definedName>
    <definedName name="GGFS11">#REF!</definedName>
    <definedName name="GGFS12">#REF!</definedName>
    <definedName name="GGFS13">#REF!</definedName>
    <definedName name="GGFS2">#REF!</definedName>
    <definedName name="GGFS3">#REF!</definedName>
    <definedName name="GGFS4">#REF!</definedName>
    <definedName name="GGFS5">#REF!</definedName>
    <definedName name="GGFS6">#REF!</definedName>
    <definedName name="GGFS7">#REF!</definedName>
    <definedName name="GGFS8">#REF!</definedName>
    <definedName name="GGFS9">#REF!</definedName>
    <definedName name="GO1_">[2]BPU!#REF!</definedName>
    <definedName name="GO2_">[2]BPU!#REF!</definedName>
    <definedName name="GO3_">[2]BPU!#REF!</definedName>
    <definedName name="GO4_">[2]BPU!#REF!</definedName>
    <definedName name="GO5_">[2]BPU!#REF!</definedName>
    <definedName name="GO7_">[2]BPU!#REF!</definedName>
    <definedName name="GO8_">[2]BPU!#REF!</definedName>
    <definedName name="GO9_">[2]BPU!#REF!</definedName>
    <definedName name="grenaillage">[7]METRE!$H$64</definedName>
    <definedName name="GRIE1" localSheetId="3">#REF!</definedName>
    <definedName name="GRIE1">#REF!</definedName>
    <definedName name="GRIE2" localSheetId="3">#REF!</definedName>
    <definedName name="GRIE2">#REF!</definedName>
    <definedName name="GRIE3" localSheetId="3">#REF!</definedName>
    <definedName name="GRIE3">#REF!</definedName>
    <definedName name="GRIE4">#REF!</definedName>
    <definedName name="GRIE5">#REF!</definedName>
    <definedName name="h_r">[7]METRE!$J$5</definedName>
    <definedName name="H_remb">[6]METRE!$J$5</definedName>
    <definedName name="HELE1" localSheetId="3">#REF!</definedName>
    <definedName name="HELE1">#REF!</definedName>
    <definedName name="HELE2" localSheetId="3">#REF!</definedName>
    <definedName name="HELE2">#REF!</definedName>
    <definedName name="HELE3" localSheetId="3">#REF!</definedName>
    <definedName name="HELE3">#REF!</definedName>
    <definedName name="HELE4">#REF!</definedName>
    <definedName name="HELE5">#REF!</definedName>
    <definedName name="_xlnm.Print_Titles" localSheetId="7">RECAP!$1:$19</definedName>
    <definedName name="_xlnm.Print_Titles" localSheetId="4">'Sous_lot_01_Instal chantier_GO'!$1:$7</definedName>
    <definedName name="_xlnm.Print_Titles" localSheetId="5">'Sous_lot_02_VRD '!$1:$7</definedName>
    <definedName name="_xlnm.Print_Titles" localSheetId="6">'Sous_lot_03_App élévateur '!$1:$7</definedName>
    <definedName name="INTER">#REF!</definedName>
    <definedName name="IRIS1">#REF!</definedName>
    <definedName name="IRIS2">#REF!</definedName>
    <definedName name="IRIS3">#REF!</definedName>
    <definedName name="IRIS4">#REF!</definedName>
    <definedName name="IRIS5">#REF!</definedName>
    <definedName name="IRIS6">#REF!</definedName>
    <definedName name="IRIS7">#REF!</definedName>
    <definedName name="KBO">#REF!</definedName>
    <definedName name="KPUR">#REF!</definedName>
    <definedName name="KTH">#REF!</definedName>
    <definedName name="l_uvf">[6]METRE!$D$34</definedName>
    <definedName name="larg_b_ht_c">[7]METRE!$D$34</definedName>
    <definedName name="larg_ht_c">[6]METRE!$D$35</definedName>
    <definedName name="larg_ht_lgv">[6]METRE!$D$36</definedName>
    <definedName name="larg_LGV">[9]paramètres!$B$14</definedName>
    <definedName name="larg_RACC">[9]paramètres!$B$15</definedName>
    <definedName name="LG352A1" localSheetId="3">#REF!</definedName>
    <definedName name="LG352A1">#REF!</definedName>
    <definedName name="LG352A2" localSheetId="3">#REF!</definedName>
    <definedName name="LG352A2">#REF!</definedName>
    <definedName name="LG352A3" localSheetId="3">#REF!</definedName>
    <definedName name="LG352A3">#REF!</definedName>
    <definedName name="LG352A4">#REF!</definedName>
    <definedName name="LG352A5">#REF!</definedName>
    <definedName name="LG363M1">#REF!</definedName>
    <definedName name="LG363M2">#REF!</definedName>
    <definedName name="LG363M3">#REF!</definedName>
    <definedName name="LG365A1">#REF!</definedName>
    <definedName name="LG365A2">#REF!</definedName>
    <definedName name="LG365A3">#REF!</definedName>
    <definedName name="LGFPV1">#REF!</definedName>
    <definedName name="LGFPV2">#REF!</definedName>
    <definedName name="LGSP1">#REF!</definedName>
    <definedName name="LGSP2">#REF!</definedName>
    <definedName name="LGSP3">#REF!</definedName>
    <definedName name="LGSP4">#REF!</definedName>
    <definedName name="LGSS1">#REF!</definedName>
    <definedName name="LGSS2">#REF!</definedName>
    <definedName name="LGSS3">#REF!</definedName>
    <definedName name="LGSS4">#REF!</definedName>
    <definedName name="LGSS5">#REF!</definedName>
    <definedName name="LGSS6">#REF!</definedName>
    <definedName name="LGSS7">#REF!</definedName>
    <definedName name="LHTC">[11]METRE!$C$58</definedName>
    <definedName name="lig_total" localSheetId="7">#REF!</definedName>
    <definedName name="lig_total" localSheetId="4">#REF!</definedName>
    <definedName name="lig_total" localSheetId="5">#REF!</definedName>
    <definedName name="lig_total">#REF!</definedName>
    <definedName name="lig_total2" localSheetId="7">#REF!</definedName>
    <definedName name="lig_total2" localSheetId="4">#REF!</definedName>
    <definedName name="lig_total2" localSheetId="5">#REF!</definedName>
    <definedName name="lig_total2">#REF!</definedName>
    <definedName name="lim_PRA_poutBA">[9]paramètres!$M$46</definedName>
    <definedName name="lim_PRA_PSIDA">[9]paramètres!$M$47</definedName>
    <definedName name="lim_PRO_poutBA">[9]paramètres!$J$46</definedName>
    <definedName name="lim_PRO_PRAD">[9]paramètres!$J$47</definedName>
    <definedName name="lim_PRO_PSIDA">[9]paramètres!$J$48</definedName>
    <definedName name="LIST_FORMAT">[12]MezzoOfficeAddinData!$J$6:$J$11</definedName>
    <definedName name="LIST_ISSUER">[12]MezzoOfficeAddinData!$I$6:$I$6</definedName>
    <definedName name="LIST_PHASE">[12]MezzoOfficeAddinData!$F$6:$F$19</definedName>
    <definedName name="LIST_PROJECTCODE">[12]MezzoOfficeAddinData!$E$6:$E$32</definedName>
    <definedName name="LIST_SCALE">[12]MezzoOfficeAddinData!$K$6:$K$19</definedName>
    <definedName name="LIST_TYPE">[12]MezzoOfficeAddinData!$H$6:$H$11</definedName>
    <definedName name="LIST_VERSION">[12]MezzoOfficeAddinData!$G$6:$G$15</definedName>
    <definedName name="lot" localSheetId="7">#REF!</definedName>
    <definedName name="lot" localSheetId="4">#REF!</definedName>
    <definedName name="lot" localSheetId="5">#REF!</definedName>
    <definedName name="lot">#REF!</definedName>
    <definedName name="Ltot">[11]METRE!$I$5</definedName>
    <definedName name="MC" localSheetId="3">#REF!</definedName>
    <definedName name="MC">#REF!</definedName>
    <definedName name="MGFE1" localSheetId="3">#REF!</definedName>
    <definedName name="MGFE1">#REF!</definedName>
    <definedName name="MGFE10" localSheetId="3">#REF!</definedName>
    <definedName name="MGFE10">#REF!</definedName>
    <definedName name="MGFE11">#REF!</definedName>
    <definedName name="MGFE12">#REF!</definedName>
    <definedName name="MGFE13">#REF!</definedName>
    <definedName name="MGFE2">#REF!</definedName>
    <definedName name="MGFE3">#REF!</definedName>
    <definedName name="MGFE4">#REF!</definedName>
    <definedName name="MGFE5">#REF!</definedName>
    <definedName name="MGFE6">#REF!</definedName>
    <definedName name="MGFE7">#REF!</definedName>
    <definedName name="MGFE8">#REF!</definedName>
    <definedName name="MGFE9">#REF!</definedName>
    <definedName name="MGFS1">#REF!</definedName>
    <definedName name="MGFS10">#REF!</definedName>
    <definedName name="MGFS11">#REF!</definedName>
    <definedName name="MGFS12">#REF!</definedName>
    <definedName name="MGFS13">#REF!</definedName>
    <definedName name="MGFS2">#REF!</definedName>
    <definedName name="MGFS3">#REF!</definedName>
    <definedName name="MGFS4">#REF!</definedName>
    <definedName name="MGFS5">#REF!</definedName>
    <definedName name="MGFS6">#REF!</definedName>
    <definedName name="MGFS7">#REF!</definedName>
    <definedName name="MGFS8">#REF!</definedName>
    <definedName name="MGFS9">#REF!</definedName>
    <definedName name="MSYS1">#REF!</definedName>
    <definedName name="MSYS2">#REF!</definedName>
    <definedName name="MSYS3">#REF!</definedName>
    <definedName name="MSYS4">#REF!</definedName>
    <definedName name="MSYS5">#REF!</definedName>
    <definedName name="MSYS6">#REF!</definedName>
    <definedName name="MVEC1">#REF!</definedName>
    <definedName name="MVEC2">#REF!</definedName>
    <definedName name="n_interv" localSheetId="7">[3]Feuil1!$D$10:$D$12</definedName>
    <definedName name="n_interv" localSheetId="4">[3]Feuil1!$D$10:$D$12</definedName>
    <definedName name="n_interv">[4]Feuil1!$D$10:$D$12</definedName>
    <definedName name="NATURE">'[9]OA SEA'!$D$2:$D$10</definedName>
    <definedName name="NatureRTGP">'[1]+CODIF GED LASCOM'!$AQ$66:$AQ$71</definedName>
    <definedName name="nb_barbacanes_cadre">[7]METRE!$H$63</definedName>
    <definedName name="nb_barbacanes_port">[6]METRE!$H$66</definedName>
    <definedName name="nb_barbacanes1">[6]METRE!$D$73</definedName>
    <definedName name="nb_barbacanes2">[6]METRE!$E$73</definedName>
    <definedName name="nb_type_OAC">[9]paramètres!$B$38</definedName>
    <definedName name="nbint" localSheetId="7">#REF!</definedName>
    <definedName name="nbint" localSheetId="4">#REF!</definedName>
    <definedName name="nbint" localSheetId="5">[13]pdg!$B$9</definedName>
    <definedName name="nbint" localSheetId="6">[14]pdg!$B$7</definedName>
    <definedName name="nbint">[15]pdg!$B$7</definedName>
    <definedName name="Niveau">'[1]+CODIF AMOG'!$B$226:$B$334</definedName>
    <definedName name="NIVEAU0">[2]BPU!#REF!</definedName>
    <definedName name="Niveaux" localSheetId="3">#REF!</definedName>
    <definedName name="Niveaux">#REF!</definedName>
    <definedName name="Nom_Dossier_de_l_Affaire" localSheetId="3">#REF!</definedName>
    <definedName name="Nom_Dossier_de_l_Affaire">#REF!</definedName>
    <definedName name="NQ" localSheetId="3">#REF!</definedName>
    <definedName name="NQ">#REF!</definedName>
    <definedName name="NQmini">#REF!</definedName>
    <definedName name="Nt">[11]METRE!$J$5</definedName>
    <definedName name="obj" localSheetId="7">#REF!</definedName>
    <definedName name="obj" localSheetId="4">#REF!</definedName>
    <definedName name="obj" localSheetId="5">#REF!</definedName>
    <definedName name="obj">#REF!</definedName>
    <definedName name="OBJET">'[1]+CODIF AMOG'!$B$11:$B$224</definedName>
    <definedName name="OPTI1" localSheetId="3">#REF!</definedName>
    <definedName name="OPTI1">#REF!</definedName>
    <definedName name="OPTI2" localSheetId="3">#REF!</definedName>
    <definedName name="OPTI2">#REF!</definedName>
    <definedName name="OPTI3" localSheetId="3">#REF!</definedName>
    <definedName name="OPTI3">#REF!</definedName>
    <definedName name="OPTI4">#REF!</definedName>
    <definedName name="OPTI5">#REF!</definedName>
    <definedName name="OPTI6">#REF!</definedName>
    <definedName name="OPTI7">#REF!</definedName>
    <definedName name="OPTI8">#REF!</definedName>
    <definedName name="OPTI9">#REF!</definedName>
    <definedName name="OUVRAGE">[5]!Tableau13[Ouvrages]</definedName>
    <definedName name="OUVRAGES">[16]!Tableau13[Ouvrages]</definedName>
    <definedName name="P" localSheetId="3">#REF!</definedName>
    <definedName name="P">#REF!</definedName>
    <definedName name="PA" localSheetId="3">#REF!</definedName>
    <definedName name="PA">#REF!</definedName>
    <definedName name="PAB" localSheetId="3">#REF!</definedName>
    <definedName name="PAB">#REF!</definedName>
    <definedName name="Paccept">#REF!</definedName>
    <definedName name="PAXI1">#REF!</definedName>
    <definedName name="PAXI2">#REF!</definedName>
    <definedName name="PBC">#REF!</definedName>
    <definedName name="PC2F2T1">#REF!</definedName>
    <definedName name="PC2F2T2">#REF!</definedName>
    <definedName name="PC2F2T3">#REF!</definedName>
    <definedName name="PC2F2T4">#REF!</definedName>
    <definedName name="PC2F2T5">#REF!</definedName>
    <definedName name="PC2F2T6">#REF!</definedName>
    <definedName name="PC2F2T7">#REF!</definedName>
    <definedName name="PC2F2T8">#REF!</definedName>
    <definedName name="PC2F2T9">#REF!</definedName>
    <definedName name="PC4T1">#REF!</definedName>
    <definedName name="PC4T2">#REF!</definedName>
    <definedName name="PC4T3">#REF!</definedName>
    <definedName name="PC4T4">#REF!</definedName>
    <definedName name="PC4T5">#REF!</definedName>
    <definedName name="PC4T6">#REF!</definedName>
    <definedName name="PC4T7">#REF!</definedName>
    <definedName name="PC4T8">#REF!</definedName>
    <definedName name="PC4T9">#REF!</definedName>
    <definedName name="PE">'[1]+CODIF AMOG'!$F$44:$F$113</definedName>
    <definedName name="PG">'[1]+CODIF AMOG'!$F$115:$F$140</definedName>
    <definedName name="PGFE1" localSheetId="3">#REF!</definedName>
    <definedName name="PGFE1">#REF!</definedName>
    <definedName name="PGFE10" localSheetId="3">#REF!</definedName>
    <definedName name="PGFE10">#REF!</definedName>
    <definedName name="PGFE11" localSheetId="3">#REF!</definedName>
    <definedName name="PGFE11">#REF!</definedName>
    <definedName name="PGFE12">#REF!</definedName>
    <definedName name="PGFE13">#REF!</definedName>
    <definedName name="PGFE2">#REF!</definedName>
    <definedName name="PGFE3">#REF!</definedName>
    <definedName name="PGFE4">#REF!</definedName>
    <definedName name="PGFE5">#REF!</definedName>
    <definedName name="PGFE6">#REF!</definedName>
    <definedName name="PGFE7">#REF!</definedName>
    <definedName name="PGFE8">#REF!</definedName>
    <definedName name="PGFE9">#REF!</definedName>
    <definedName name="PGFS1">#REF!</definedName>
    <definedName name="PGFS10">#REF!</definedName>
    <definedName name="PGFS11">#REF!</definedName>
    <definedName name="PGFS12">#REF!</definedName>
    <definedName name="PGFS13">#REF!</definedName>
    <definedName name="PGFS2">#REF!</definedName>
    <definedName name="PGFS3">#REF!</definedName>
    <definedName name="PGFS4">#REF!</definedName>
    <definedName name="PGFS5">#REF!</definedName>
    <definedName name="PGFS6">#REF!</definedName>
    <definedName name="PGFS7">#REF!</definedName>
    <definedName name="PGFS8">#REF!</definedName>
    <definedName name="PGFS9">#REF!</definedName>
    <definedName name="PHASE">[5]!Tableau4[Phase]</definedName>
    <definedName name="PIEGE1" localSheetId="3">#REF!</definedName>
    <definedName name="PIEGE1">#REF!</definedName>
    <definedName name="PIEGE10" localSheetId="3">#REF!</definedName>
    <definedName name="PIEGE10">#REF!</definedName>
    <definedName name="PIEGE2" localSheetId="3">#REF!</definedName>
    <definedName name="PIEGE2">#REF!</definedName>
    <definedName name="PIEGE3">#REF!</definedName>
    <definedName name="PIEGE4">#REF!</definedName>
    <definedName name="PIEGE5">#REF!</definedName>
    <definedName name="PIEGE6">#REF!</definedName>
    <definedName name="PIEGE7">#REF!</definedName>
    <definedName name="PIEGE8">#REF!</definedName>
    <definedName name="PIEGE9">#REF!</definedName>
    <definedName name="PILOTE">[5]!Tableau5[Entité pilote]</definedName>
    <definedName name="PISOA" localSheetId="3">#REF!</definedName>
    <definedName name="PISOA">#REF!</definedName>
    <definedName name="PISOB" localSheetId="3">#REF!</definedName>
    <definedName name="PISOB">#REF!</definedName>
    <definedName name="PN2F2T1" localSheetId="3">#REF!</definedName>
    <definedName name="PN2F2T1">#REF!</definedName>
    <definedName name="PN2F2T2">#REF!</definedName>
    <definedName name="PN2F2T3">#REF!</definedName>
    <definedName name="PN2F2T4">#REF!</definedName>
    <definedName name="PN2F2T5">#REF!</definedName>
    <definedName name="PN2F2T6">#REF!</definedName>
    <definedName name="PN2F2T7">#REF!</definedName>
    <definedName name="PN2F2T8">#REF!</definedName>
    <definedName name="PN2F2T9">#REF!</definedName>
    <definedName name="PN4T1">#REF!</definedName>
    <definedName name="PN4T2">#REF!</definedName>
    <definedName name="PN4T3">#REF!</definedName>
    <definedName name="PN4T4">#REF!</definedName>
    <definedName name="PN4T5">#REF!</definedName>
    <definedName name="PN4T6">#REF!</definedName>
    <definedName name="PN4T7">#REF!</definedName>
    <definedName name="PN4T8">#REF!</definedName>
    <definedName name="PN4T9">#REF!</definedName>
    <definedName name="POMP1">#REF!</definedName>
    <definedName name="POMP10">#REF!</definedName>
    <definedName name="POMP11">#REF!</definedName>
    <definedName name="POMP12">#REF!</definedName>
    <definedName name="POMP13">#REF!</definedName>
    <definedName name="POMP14">#REF!</definedName>
    <definedName name="POMP15">#REF!</definedName>
    <definedName name="POMP16">#REF!</definedName>
    <definedName name="POMP17">#REF!</definedName>
    <definedName name="POMP18">#REF!</definedName>
    <definedName name="POMP19">#REF!</definedName>
    <definedName name="POMP2">#REF!</definedName>
    <definedName name="POMP20">#REF!</definedName>
    <definedName name="POMP21">#REF!</definedName>
    <definedName name="POMP22">#REF!</definedName>
    <definedName name="POMP23">#REF!</definedName>
    <definedName name="POMP24">#REF!</definedName>
    <definedName name="POMP25">#REF!</definedName>
    <definedName name="POMP26">#REF!</definedName>
    <definedName name="POMP3">#REF!</definedName>
    <definedName name="POMP4">#REF!</definedName>
    <definedName name="POMP5">#REF!</definedName>
    <definedName name="POMP6">#REF!</definedName>
    <definedName name="POMP7">#REF!</definedName>
    <definedName name="POMP8">#REF!</definedName>
    <definedName name="POMP9">#REF!</definedName>
    <definedName name="PRAD">#REF!</definedName>
    <definedName name="PSISOA">#REF!</definedName>
    <definedName name="PSISOB">#REF!</definedName>
    <definedName name="PSLAD1">#REF!</definedName>
    <definedName name="PSLAD2">#REF!</definedName>
    <definedName name="PSLAD3">#REF!</definedName>
    <definedName name="PSLAD4">#REF!</definedName>
    <definedName name="pt" localSheetId="7">#REF!</definedName>
    <definedName name="pt" localSheetId="4">#REF!</definedName>
    <definedName name="pt" localSheetId="5">#REF!</definedName>
    <definedName name="pt">#REF!</definedName>
    <definedName name="pu" localSheetId="7">#REF!</definedName>
    <definedName name="pu" localSheetId="4">#REF!</definedName>
    <definedName name="pu" localSheetId="5">#REF!</definedName>
    <definedName name="pu">#REF!</definedName>
    <definedName name="Q">#REF!</definedName>
    <definedName name="Qaccept">#REF!</definedName>
    <definedName name="qklscf">[17]Formules!$B$4:$E$17</definedName>
    <definedName name="qte" localSheetId="7">#REF!</definedName>
    <definedName name="qte" localSheetId="4">#REF!</definedName>
    <definedName name="qte" localSheetId="5">#REF!</definedName>
    <definedName name="qte">#REF!</definedName>
    <definedName name="ratio_c_et_p">[7]METRE!$K$14</definedName>
    <definedName name="RBTE1" localSheetId="3">#REF!</definedName>
    <definedName name="RBTE1">#REF!</definedName>
    <definedName name="RBTE2" localSheetId="3">#REF!</definedName>
    <definedName name="RBTE2">#REF!</definedName>
    <definedName name="RBTE3" localSheetId="3">#REF!</definedName>
    <definedName name="RBTE3">#REF!</definedName>
    <definedName name="RBTE4">#REF!</definedName>
    <definedName name="RBTE5">#REF!</definedName>
    <definedName name="RDVC">#REF!</definedName>
    <definedName name="REDUC">#REF!</definedName>
    <definedName name="REPONSE">[5]!Tableau9[Plan de réponse]</definedName>
    <definedName name="RESP">'[1]+CODIF AMOG'!#REF!</definedName>
    <definedName name="Responsable">'[1]+CODIF GED LASCOM'!$AJ$66:$AJ$126</definedName>
    <definedName name="RGFE1" localSheetId="3">#REF!</definedName>
    <definedName name="RGFE1">#REF!</definedName>
    <definedName name="RGFE10" localSheetId="3">#REF!</definedName>
    <definedName name="RGFE10">#REF!</definedName>
    <definedName name="RGFE11" localSheetId="3">#REF!</definedName>
    <definedName name="RGFE11">#REF!</definedName>
    <definedName name="RGFE12">#REF!</definedName>
    <definedName name="RGFE13">#REF!</definedName>
    <definedName name="RGFE2">#REF!</definedName>
    <definedName name="RGFE3">#REF!</definedName>
    <definedName name="RGFE4">#REF!</definedName>
    <definedName name="RGFE5">#REF!</definedName>
    <definedName name="RGFE6">#REF!</definedName>
    <definedName name="RGFE7">#REF!</definedName>
    <definedName name="RGFE8">#REF!</definedName>
    <definedName name="RGFE9">#REF!</definedName>
    <definedName name="RGFS1">#REF!</definedName>
    <definedName name="RGFS10">#REF!</definedName>
    <definedName name="RGFS11">#REF!</definedName>
    <definedName name="RGFS12">#REF!</definedName>
    <definedName name="RGFS13">#REF!</definedName>
    <definedName name="RGFS2">#REF!</definedName>
    <definedName name="RGFS3">#REF!</definedName>
    <definedName name="RGFS4">#REF!</definedName>
    <definedName name="RGFS5">#REF!</definedName>
    <definedName name="RGFS6">#REF!</definedName>
    <definedName name="RGFS7">#REF!</definedName>
    <definedName name="RGFS8">#REF!</definedName>
    <definedName name="RGFS9">#REF!</definedName>
    <definedName name="RISO">#REF!</definedName>
    <definedName name="RRISO">#REF!</definedName>
    <definedName name="RS">#REF!</definedName>
    <definedName name="RSs">#REF!</definedName>
    <definedName name="RTH">#REF!</definedName>
    <definedName name="RTVC1">#REF!</definedName>
    <definedName name="RTVC2">#REF!</definedName>
    <definedName name="RTVC3">#REF!</definedName>
    <definedName name="RTVC4">#REF!</definedName>
    <definedName name="RTVC5">#REF!</definedName>
    <definedName name="RTVC6">#REF!</definedName>
    <definedName name="RVCA1">#REF!</definedName>
    <definedName name="RVCA2">#REF!</definedName>
    <definedName name="RVCA3">#REF!</definedName>
    <definedName name="RVCA4">#REF!</definedName>
    <definedName name="RVCA5">#REF!</definedName>
    <definedName name="RVCA6">#REF!</definedName>
    <definedName name="RVCARC1">#REF!</definedName>
    <definedName name="RVCARC2">#REF!</definedName>
    <definedName name="RVCARC3">#REF!</definedName>
    <definedName name="RVCARC4">#REF!</definedName>
    <definedName name="RVCARC5">#REF!</definedName>
    <definedName name="RVCARC6">#REF!</definedName>
    <definedName name="RVCARC7">#REF!</definedName>
    <definedName name="RVCARC8">#REF!</definedName>
    <definedName name="RVCARC9">#REF!</definedName>
    <definedName name="RVCART1">#REF!</definedName>
    <definedName name="RVCART2">#REF!</definedName>
    <definedName name="RVCART3">#REF!</definedName>
    <definedName name="RVCART4">#REF!</definedName>
    <definedName name="RVCART5">#REF!</definedName>
    <definedName name="RVCART6">#REF!</definedName>
    <definedName name="RVCART7">#REF!</definedName>
    <definedName name="RVCART8">#REF!</definedName>
    <definedName name="RVCART9">#REF!</definedName>
    <definedName name="RVEC1">#REF!</definedName>
    <definedName name="RVEC2">#REF!</definedName>
    <definedName name="RVEC3">#REF!</definedName>
    <definedName name="RVEC4">#REF!</definedName>
    <definedName name="RVEC5">#REF!</definedName>
    <definedName name="RVEC6">#REF!</definedName>
    <definedName name="s_badigeonnage_cadre">[7]METRE!$K$53</definedName>
    <definedName name="s_badigeonnage_port">[6]METRE!$K$57</definedName>
    <definedName name="s_beton_proprete_cadre">[7]METRE!$H$62</definedName>
    <definedName name="s_beton_proprete_port">[6]METRE!$H$65</definedName>
    <definedName name="s_beton_proprete1">[6]METRE!$D$70</definedName>
    <definedName name="s_beton_proprete2">[6]METRE!$E$70</definedName>
    <definedName name="s_coffr_horiz_cadre">[7]METRE!$K$51</definedName>
    <definedName name="s_coffr_horiz_port">[6]METRE!$K$55</definedName>
    <definedName name="s_coffr_vert_cadre">[7]METRE!$K$50</definedName>
    <definedName name="s_coffr_vert_port">[6]METRE!$K$54</definedName>
    <definedName name="s_cure_cadre">[7]METRE!$K$52</definedName>
    <definedName name="s_cure_port">[6]METRE!$K$56</definedName>
    <definedName name="s_parement_enterre1">[6]METRE!$D$71</definedName>
    <definedName name="s_parement_enterre2">[6]METRE!$E$71</definedName>
    <definedName name="s_paroi_drainante_cadre">[7]METRE!$K$54</definedName>
    <definedName name="s_paroi_drainante_port">[6]METRE!$K$58</definedName>
    <definedName name="s_paroi_drainante1">[6]METRE!$D$72</definedName>
    <definedName name="s_paroi_drainante2">[6]METRE!$E$72</definedName>
    <definedName name="s_sem_type1">[6]METRE!$D$68</definedName>
    <definedName name="s_sem_type2">[6]METRE!$E$68</definedName>
    <definedName name="scomm">#REF!</definedName>
    <definedName name="SECTEUR">[5]!Tableau12[Secteurs]</definedName>
    <definedName name="Section_type1">[6]METRE!$D$67</definedName>
    <definedName name="Section_type2">[6]METRE!$E$67</definedName>
    <definedName name="Securite">'[1]+CODIF GED LASCOM'!$AN$80:$AN$81</definedName>
    <definedName name="SGFE1" localSheetId="3">#REF!</definedName>
    <definedName name="SGFE1">#REF!</definedName>
    <definedName name="SGFE10" localSheetId="3">#REF!</definedName>
    <definedName name="SGFE10">#REF!</definedName>
    <definedName name="SGFE11" localSheetId="3">#REF!</definedName>
    <definedName name="SGFE11">#REF!</definedName>
    <definedName name="SGFE12">#REF!</definedName>
    <definedName name="SGFE13">#REF!</definedName>
    <definedName name="SGFE2">#REF!</definedName>
    <definedName name="SGFE3">#REF!</definedName>
    <definedName name="SGFE4">#REF!</definedName>
    <definedName name="SGFE5">#REF!</definedName>
    <definedName name="SGFE6">#REF!</definedName>
    <definedName name="SGFE7">#REF!</definedName>
    <definedName name="SGFE8">#REF!</definedName>
    <definedName name="SGFE9">#REF!</definedName>
    <definedName name="SGFS1">#REF!</definedName>
    <definedName name="SGFS10">#REF!</definedName>
    <definedName name="SGFS11">#REF!</definedName>
    <definedName name="SGFS12">#REF!</definedName>
    <definedName name="SGFS13">#REF!</definedName>
    <definedName name="SGFS2">#REF!</definedName>
    <definedName name="SGFS3">#REF!</definedName>
    <definedName name="SGFS4">#REF!</definedName>
    <definedName name="SGFS5">#REF!</definedName>
    <definedName name="SGFS6">#REF!</definedName>
    <definedName name="SGFS7">#REF!</definedName>
    <definedName name="SGFS8">#REF!</definedName>
    <definedName name="SGFS9">#REF!</definedName>
    <definedName name="shon">#REF!</definedName>
    <definedName name="SLAD1">#REF!</definedName>
    <definedName name="SLAD2">#REF!</definedName>
    <definedName name="SLAD3">#REF!</definedName>
    <definedName name="SLAD4">#REF!</definedName>
    <definedName name="SMII1">#REF!</definedName>
    <definedName name="SMII2">#REF!</definedName>
    <definedName name="SMII3">#REF!</definedName>
    <definedName name="SMII4">#REF!</definedName>
    <definedName name="SMII5">#REF!</definedName>
    <definedName name="SMII6">#REF!</definedName>
    <definedName name="SMII7">#REF!</definedName>
    <definedName name="SMII8">#REF!</definedName>
    <definedName name="SMII9">#REF!</definedName>
    <definedName name="SOLG1">#REF!</definedName>
    <definedName name="SOLG2">#REF!</definedName>
    <definedName name="SOLG3">#REF!</definedName>
    <definedName name="SOLG4">#REF!</definedName>
    <definedName name="SOLG5">#REF!</definedName>
    <definedName name="SOLG6">#REF!</definedName>
    <definedName name="SOLG7">#REF!</definedName>
    <definedName name="SOLG8">#REF!</definedName>
    <definedName name="SOLG9">#REF!</definedName>
    <definedName name="SOLI1">#REF!</definedName>
    <definedName name="SOLI2">#REF!</definedName>
    <definedName name="SOLI3">#REF!</definedName>
    <definedName name="SOLI4">#REF!</definedName>
    <definedName name="SOLI5">#REF!</definedName>
    <definedName name="SOLI6">#REF!</definedName>
    <definedName name="SOLI7">#REF!</definedName>
    <definedName name="SOLI8">#REF!</definedName>
    <definedName name="SOLI9">#REF!</definedName>
    <definedName name="Spécialités">'[1]+CODIF AMOG'!$B$337:$B$456</definedName>
    <definedName name="STATUT">[5]!Tableau1[Statuts]</definedName>
    <definedName name="STGA1" localSheetId="3">#REF!</definedName>
    <definedName name="STGA1">#REF!</definedName>
    <definedName name="STGA2" localSheetId="3">#REF!</definedName>
    <definedName name="STGA2">#REF!</definedName>
    <definedName name="STGA3" localSheetId="3">#REF!</definedName>
    <definedName name="STGA3">#REF!</definedName>
    <definedName name="STGA4">#REF!</definedName>
    <definedName name="STGA5">#REF!</definedName>
    <definedName name="STGA6">#REF!</definedName>
    <definedName name="STGA7">#REF!</definedName>
    <definedName name="STGA8">#REF!</definedName>
    <definedName name="SYS_">[2]BPU!#REF!</definedName>
    <definedName name="t">[18]Formules!$B$4:$E$17</definedName>
    <definedName name="TAMPON" localSheetId="3">#REF!</definedName>
    <definedName name="TAMPON">#REF!</definedName>
    <definedName name="Target" localSheetId="3">#REF!</definedName>
    <definedName name="Target">#REF!</definedName>
    <definedName name="targett" localSheetId="3">#REF!</definedName>
    <definedName name="targett">#REF!</definedName>
    <definedName name="TEII1">#REF!</definedName>
    <definedName name="TEII2">#REF!</definedName>
    <definedName name="TEII3">#REF!</definedName>
    <definedName name="TEII4">#REF!</definedName>
    <definedName name="TEII5">#REF!</definedName>
    <definedName name="TEII6">#REF!</definedName>
    <definedName name="TEII7">#REF!</definedName>
    <definedName name="TEII8">#REF!</definedName>
    <definedName name="TEII9">#REF!</definedName>
    <definedName name="TER">#REF!</definedName>
    <definedName name="TGE_">[2]BPU!#REF!</definedName>
    <definedName name="TGFE1" localSheetId="3">#REF!</definedName>
    <definedName name="TGFE1">#REF!</definedName>
    <definedName name="TGFE10" localSheetId="3">#REF!</definedName>
    <definedName name="TGFE10">#REF!</definedName>
    <definedName name="TGFE11" localSheetId="3">#REF!</definedName>
    <definedName name="TGFE11">#REF!</definedName>
    <definedName name="TGFE12">#REF!</definedName>
    <definedName name="TGFE13">#REF!</definedName>
    <definedName name="TGFE2">#REF!</definedName>
    <definedName name="TGFE3">#REF!</definedName>
    <definedName name="TGFE4">#REF!</definedName>
    <definedName name="TGFE5">#REF!</definedName>
    <definedName name="TGFE6">#REF!</definedName>
    <definedName name="TGFE7">#REF!</definedName>
    <definedName name="TGFE8">#REF!</definedName>
    <definedName name="TGFE9">#REF!</definedName>
    <definedName name="TGFS1">#REF!</definedName>
    <definedName name="TGFS10">#REF!</definedName>
    <definedName name="TGFS11">#REF!</definedName>
    <definedName name="TGFS12">#REF!</definedName>
    <definedName name="TGFS13">#REF!</definedName>
    <definedName name="TGFS2">#REF!</definedName>
    <definedName name="TGFS3">#REF!</definedName>
    <definedName name="TGFS4">#REF!</definedName>
    <definedName name="TGFS5">#REF!</definedName>
    <definedName name="TGFS6">#REF!</definedName>
    <definedName name="TGFS7">#REF!</definedName>
    <definedName name="TGFS8">#REF!</definedName>
    <definedName name="TGFS9">#REF!</definedName>
    <definedName name="th">#REF!</definedName>
    <definedName name="THALES">#REF!</definedName>
    <definedName name="THC">#REF!</definedName>
    <definedName name="THDE">#REF!</definedName>
    <definedName name="THDESF">#REF!</definedName>
    <definedName name="THSF">#REF!</definedName>
    <definedName name="THVC">#REF!</definedName>
    <definedName name="THVCEH">#REF!</definedName>
    <definedName name="tit_init" localSheetId="7">OFFSET([3]Feuil1!$B$1,0,0,COUNTA([3]Feuil1!$B$1:$B$65536),1)</definedName>
    <definedName name="tit_init" localSheetId="4">OFFSET([3]Feuil1!$B$1,0,0,COUNTA([3]Feuil1!$B$1:$B$65536),1)</definedName>
    <definedName name="tit_init">OFFSET([4]Feuil1!$B$1,0,0,COUNTA([4]Feuil1!$B$1:$B$65536),1)</definedName>
    <definedName name="titres" localSheetId="7">OFFSET([3]Feuil1!$A$1,0,0,COUNTA([3]Feuil1!$A$1:$A$65536),1)</definedName>
    <definedName name="titres" localSheetId="4">OFFSET([3]Feuil1!$A$1,0,0,COUNTA([3]Feuil1!$A$1:$A$65536),1)</definedName>
    <definedName name="titres">OFFSET([4]Feuil1!$A$1,0,0,COUNTA([4]Feuil1!$A$1:$A$65536),1)</definedName>
    <definedName name="total">#REF!</definedName>
    <definedName name="totall">#REF!</definedName>
    <definedName name="toto" localSheetId="3" hidden="1">{#N/A,#N/A,FALSE,"estim finale";#N/A,#N/A,FALSE,"metre";#N/A,#N/A,FALSE,"détail estimatif"}</definedName>
    <definedName name="toto" hidden="1">{#N/A,#N/A,FALSE,"estim finale";#N/A,#N/A,FALSE,"metre";#N/A,#N/A,FALSE,"détail estimatif"}</definedName>
    <definedName name="TOUR1">#REF!</definedName>
    <definedName name="TOUR10">#REF!</definedName>
    <definedName name="TOUR11">#REF!</definedName>
    <definedName name="TOUR12">#REF!</definedName>
    <definedName name="TOUR13">#REF!</definedName>
    <definedName name="TOUR14">#REF!</definedName>
    <definedName name="TOUR15">#REF!</definedName>
    <definedName name="TOUR16">#REF!</definedName>
    <definedName name="TOUR17">#REF!</definedName>
    <definedName name="TOUR18">#REF!</definedName>
    <definedName name="TOUR2">#REF!</definedName>
    <definedName name="TOUR3">#REF!</definedName>
    <definedName name="TOUR4">#REF!</definedName>
    <definedName name="TOUR5">#REF!</definedName>
    <definedName name="TOUR6">#REF!</definedName>
    <definedName name="TOUR7">#REF!</definedName>
    <definedName name="TOUR8">#REF!</definedName>
    <definedName name="TOUR9">#REF!</definedName>
    <definedName name="TRN_">[2]BPU!#REF!</definedName>
    <definedName name="TRP_">[2]BPU!#REF!</definedName>
    <definedName name="TRT_">[2]BPU!#REF!</definedName>
    <definedName name="TSE_">[2]BPU!#REF!</definedName>
    <definedName name="TTAM" localSheetId="3">#REF!</definedName>
    <definedName name="TTAM">#REF!</definedName>
    <definedName name="ttlettres" localSheetId="7">RECAP!$E$31</definedName>
    <definedName name="ttlettres" localSheetId="4">[19]RECAP!$E$35</definedName>
    <definedName name="ttlettres" localSheetId="5">[13]RECAP!$E$34</definedName>
    <definedName name="ttlettres" localSheetId="6">[14]RECAP!$E$31</definedName>
    <definedName name="ttlettres">[15]RECAP!$E$43</definedName>
    <definedName name="TYP" localSheetId="3">'[1]+CODIF AMOG'!#REF!</definedName>
    <definedName name="TYP">'[1]+CODIF AMOG'!#REF!</definedName>
    <definedName name="TYPE">[6]METRE!$A$6</definedName>
    <definedName name="Type_de_Documents" localSheetId="3">#REF!</definedName>
    <definedName name="Type_de_Documents">#REF!</definedName>
    <definedName name="type_OA" localSheetId="3">#REF!</definedName>
    <definedName name="type_OA">#REF!</definedName>
    <definedName name="unit" localSheetId="4">'Sous_lot_01_Instal chantier_GO'!$H$6</definedName>
    <definedName name="unit" localSheetId="5">'Sous_lot_02_VRD '!$H$6</definedName>
    <definedName name="unit">'Sous_lot_03_App élévateur '!$H$6</definedName>
    <definedName name="v_beton_cadre_total">[7]METRE!$K$49</definedName>
    <definedName name="v_beton_port_total">[6]METRE!$K$52</definedName>
    <definedName name="v_exc_cadre">[7]METRE!$H$58</definedName>
    <definedName name="v_exc_port">[6]METRE!$H$61</definedName>
    <definedName name="V_exc1">[7]METRE!$D$61</definedName>
    <definedName name="V_exc2">[7]METRE!$E$61</definedName>
    <definedName name="v_mur_en_l1">[6]METRE!$D$60</definedName>
    <definedName name="v_mur_en_l2">[6]METRE!$E$60</definedName>
    <definedName name="v_remblayé_mur_L1">[6]METRE!$D$62</definedName>
    <definedName name="v_remblayé_mur_L2">[6]METRE!$E$62</definedName>
    <definedName name="v_remblayé_port">[6]METRE!$H$63</definedName>
    <definedName name="v_sem1">[6]METRE!$D$58</definedName>
    <definedName name="v_sem2">[6]METRE!$E$58</definedName>
    <definedName name="VACE1" localSheetId="3">#REF!</definedName>
    <definedName name="VACE1">#REF!</definedName>
    <definedName name="VACE2" localSheetId="3">#REF!</definedName>
    <definedName name="VACE2">#REF!</definedName>
    <definedName name="VACE3" localSheetId="3">#REF!</definedName>
    <definedName name="VACE3">#REF!</definedName>
    <definedName name="VACE4">#REF!</definedName>
    <definedName name="VACE5">#REF!</definedName>
    <definedName name="VACE6">#REF!</definedName>
    <definedName name="VACE7">#REF!</definedName>
    <definedName name="VACE8">#REF!</definedName>
    <definedName name="VACE9">#REF!</definedName>
    <definedName name="VANE1">#REF!</definedName>
    <definedName name="VANE2">#REF!</definedName>
    <definedName name="VANE3">#REF!</definedName>
    <definedName name="VANE4">#REF!</definedName>
    <definedName name="VANE5">#REF!</definedName>
    <definedName name="VANE6">#REF!</definedName>
    <definedName name="VCC">#REF!</definedName>
    <definedName name="VOLE1">#REF!</definedName>
    <definedName name="VOLE2">#REF!</definedName>
    <definedName name="VOLE3">#REF!</definedName>
    <definedName name="VOLE4">#REF!</definedName>
    <definedName name="VOLE5">#REF!</definedName>
    <definedName name="volume_air">[7]METRE!$H$61</definedName>
    <definedName name="volume_matiere_cadre">[7]METRE!$H$60</definedName>
    <definedName name="Volume_matiere1">[7]METRE!$D$66</definedName>
    <definedName name="Volume_matiere2">[7]METRE!$E$66</definedName>
    <definedName name="VPCE1" localSheetId="3">#REF!</definedName>
    <definedName name="VPCE1">#REF!</definedName>
    <definedName name="VPCE2" localSheetId="3">#REF!</definedName>
    <definedName name="VPCE2">#REF!</definedName>
    <definedName name="VPCE3" localSheetId="3">#REF!</definedName>
    <definedName name="VPCE3">#REF!</definedName>
    <definedName name="VPCE4">#REF!</definedName>
    <definedName name="VPCE5">#REF!</definedName>
    <definedName name="VPCE6">#REF!</definedName>
    <definedName name="VPNE1">#REF!</definedName>
    <definedName name="VPNE2">#REF!</definedName>
    <definedName name="VPNE3">#REF!</definedName>
    <definedName name="VPNE4">#REF!</definedName>
    <definedName name="VPNE5">#REF!</definedName>
    <definedName name="VPNE6">#REF!</definedName>
    <definedName name="VPNE7">#REF!</definedName>
    <definedName name="VRD_">[2]BPU!#REF!</definedName>
    <definedName name="VRFI1" localSheetId="3">#REF!</definedName>
    <definedName name="VRFI1">#REF!</definedName>
    <definedName name="VRFI10" localSheetId="3">#REF!</definedName>
    <definedName name="VRFI10">#REF!</definedName>
    <definedName name="VRFI11" localSheetId="3">#REF!</definedName>
    <definedName name="VRFI11">#REF!</definedName>
    <definedName name="VRFI12">#REF!</definedName>
    <definedName name="VRFI13">#REF!</definedName>
    <definedName name="VRFI14">#REF!</definedName>
    <definedName name="VRFI15">#REF!</definedName>
    <definedName name="VRFI16">#REF!</definedName>
    <definedName name="VRFI17">#REF!</definedName>
    <definedName name="VRFI18">#REF!</definedName>
    <definedName name="VRFI19">#REF!</definedName>
    <definedName name="VRFI2">#REF!</definedName>
    <definedName name="VRFI3">#REF!</definedName>
    <definedName name="VRFI4">#REF!</definedName>
    <definedName name="VRFI5">#REF!</definedName>
    <definedName name="VRFI6">#REF!</definedName>
    <definedName name="VRFI7">#REF!</definedName>
    <definedName name="VRFI8">#REF!</definedName>
    <definedName name="VRFI9">#REF!</definedName>
    <definedName name="VRVC1">#REF!</definedName>
    <definedName name="VRVC2">#REF!</definedName>
    <definedName name="W">#REF!</definedName>
    <definedName name="wrn.Imprim._.tout." localSheetId="3" hidden="1">{#N/A,#N/A,FALSE,"estim finale";#N/A,#N/A,FALSE,"metre";#N/A,#N/A,FALSE,"détail estimatif"}</definedName>
    <definedName name="wrn.Imprim._.tout." hidden="1">{#N/A,#N/A,FALSE,"estim finale";#N/A,#N/A,FALSE,"metre";#N/A,#N/A,FALSE,"détail estimatif"}</definedName>
    <definedName name="ZAG">#REF!</definedName>
    <definedName name="Zcentre_voûte">[9]paramètres!$B$33</definedName>
    <definedName name="_xlnm.Print_Area" localSheetId="2">'01a-01b'!$C$3:$I$217</definedName>
    <definedName name="_xlnm.Print_Area" localSheetId="8">'04'!$C$3:$I$105</definedName>
    <definedName name="_xlnm.Print_Area" localSheetId="9">'05'!$C$3:$I$93</definedName>
    <definedName name="_xlnm.Print_Area" localSheetId="10">'06'!$C$3:$I$37</definedName>
    <definedName name="_xlnm.Print_Area" localSheetId="3">Pdg!$A$1:$N$19</definedName>
    <definedName name="_xlnm.Print_Area" localSheetId="0">'Récap détail 1'!$A$1:$N$47</definedName>
    <definedName name="_xlnm.Print_Area" localSheetId="1">'Récap détail 2'!$A$1:$I$47</definedName>
    <definedName name="Zone_impres_MI" localSheetId="3">#REF!</definedName>
    <definedName name="Zone_impres_MI">#REF!</definedName>
    <definedName name="Zones" localSheetId="3">#REF!</definedName>
    <definedName name="Zon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0" i="54" l="1"/>
  <c r="K75" i="52"/>
  <c r="K85" i="52" s="1"/>
  <c r="K88" i="52" s="1"/>
  <c r="K16" i="55" s="1"/>
  <c r="L127" i="53"/>
  <c r="K14" i="55" s="1"/>
  <c r="D16" i="55"/>
  <c r="D14" i="55"/>
  <c r="D12" i="55"/>
  <c r="B2" i="55"/>
  <c r="K38" i="55"/>
  <c r="E31" i="55"/>
  <c r="B8" i="55"/>
  <c r="B1" i="55"/>
  <c r="K264" i="54"/>
  <c r="K254" i="54"/>
  <c r="K226" i="54"/>
  <c r="K140" i="54"/>
  <c r="K128" i="54"/>
  <c r="K17" i="54"/>
  <c r="D8" i="53"/>
  <c r="K73" i="52"/>
  <c r="K71" i="52"/>
  <c r="K69" i="52"/>
  <c r="K67" i="52"/>
  <c r="K51" i="52"/>
  <c r="K42" i="52"/>
  <c r="K39" i="52"/>
  <c r="K37" i="52"/>
  <c r="K35" i="52"/>
  <c r="K33" i="52"/>
  <c r="K31" i="52"/>
  <c r="K29" i="52"/>
  <c r="K27" i="52"/>
  <c r="K234" i="54" l="1"/>
  <c r="K237" i="54" s="1"/>
  <c r="K12" i="55" s="1"/>
  <c r="F14" i="40"/>
  <c r="F15" i="40"/>
  <c r="F18" i="40"/>
  <c r="F19" i="40"/>
  <c r="C19" i="40" s="1"/>
  <c r="E19" i="40" s="1"/>
  <c r="H19" i="40" s="1"/>
  <c r="F20" i="40"/>
  <c r="F35" i="40" s="1"/>
  <c r="F36" i="40" s="1"/>
  <c r="F37" i="40" s="1"/>
  <c r="F23" i="40"/>
  <c r="F25" i="40"/>
  <c r="F28" i="40"/>
  <c r="F30" i="40"/>
  <c r="G32" i="40"/>
  <c r="G13" i="40"/>
  <c r="G35" i="40"/>
  <c r="G36" i="40"/>
  <c r="G37" i="40" s="1"/>
  <c r="F13" i="40"/>
  <c r="E13" i="40"/>
  <c r="G32" i="39"/>
  <c r="F30" i="39"/>
  <c r="C30" i="39" s="1"/>
  <c r="F28" i="39"/>
  <c r="C28" i="39" s="1"/>
  <c r="F25" i="39"/>
  <c r="C25" i="39" s="1"/>
  <c r="E25" i="39" s="1"/>
  <c r="H25" i="39" s="1"/>
  <c r="F23" i="39"/>
  <c r="F20" i="39"/>
  <c r="F19" i="39"/>
  <c r="F18" i="39"/>
  <c r="F15" i="39"/>
  <c r="F14" i="39"/>
  <c r="F35" i="39" s="1"/>
  <c r="F36" i="39" s="1"/>
  <c r="F37" i="39" s="1"/>
  <c r="E13" i="39"/>
  <c r="G13" i="39"/>
  <c r="G35" i="39" s="1"/>
  <c r="G36" i="39" s="1"/>
  <c r="G37" i="39" s="1"/>
  <c r="F13" i="39"/>
  <c r="D89" i="35"/>
  <c r="I88" i="35"/>
  <c r="I87" i="35"/>
  <c r="I86" i="35"/>
  <c r="I85" i="35"/>
  <c r="I84" i="35"/>
  <c r="I77" i="35"/>
  <c r="I38" i="35"/>
  <c r="I80" i="35"/>
  <c r="I78" i="35"/>
  <c r="I76" i="35"/>
  <c r="I75" i="35"/>
  <c r="I74" i="35"/>
  <c r="I73" i="35"/>
  <c r="I72" i="35"/>
  <c r="I71" i="35"/>
  <c r="I70" i="35"/>
  <c r="I67" i="35"/>
  <c r="I66" i="35"/>
  <c r="I63" i="35"/>
  <c r="I62" i="35"/>
  <c r="I61" i="35"/>
  <c r="I58" i="35"/>
  <c r="I57" i="35"/>
  <c r="I81" i="35" s="1"/>
  <c r="I46" i="35"/>
  <c r="I43" i="35"/>
  <c r="I42" i="35"/>
  <c r="I41" i="35"/>
  <c r="I40" i="35"/>
  <c r="I39" i="35"/>
  <c r="I37" i="35"/>
  <c r="I34" i="35"/>
  <c r="I31" i="35"/>
  <c r="I30" i="35"/>
  <c r="I29" i="35"/>
  <c r="I27" i="35"/>
  <c r="I24" i="35"/>
  <c r="I23" i="35"/>
  <c r="I22" i="35"/>
  <c r="I21" i="35"/>
  <c r="I20" i="35"/>
  <c r="I19" i="35"/>
  <c r="I18" i="35"/>
  <c r="I47" i="35" s="1"/>
  <c r="I17" i="35"/>
  <c r="I12" i="35"/>
  <c r="I11" i="35"/>
  <c r="I13" i="35"/>
  <c r="I130" i="27"/>
  <c r="I131" i="27"/>
  <c r="I134" i="27"/>
  <c r="I135" i="27"/>
  <c r="I136" i="27"/>
  <c r="I138" i="27"/>
  <c r="I139" i="27"/>
  <c r="I140" i="27"/>
  <c r="I143" i="27"/>
  <c r="I145" i="27"/>
  <c r="I146" i="27"/>
  <c r="I142" i="27"/>
  <c r="I141" i="27"/>
  <c r="I128" i="27"/>
  <c r="I118" i="27"/>
  <c r="I119" i="27"/>
  <c r="I117" i="27"/>
  <c r="H30" i="37"/>
  <c r="D29" i="37"/>
  <c r="D27" i="37"/>
  <c r="I26" i="37"/>
  <c r="I27" i="37" s="1"/>
  <c r="I29" i="37" s="1"/>
  <c r="H24" i="37"/>
  <c r="I202" i="27"/>
  <c r="I203" i="27" s="1"/>
  <c r="I198" i="27"/>
  <c r="I197" i="27"/>
  <c r="I195" i="27"/>
  <c r="I194" i="27"/>
  <c r="I192" i="27"/>
  <c r="I191" i="27"/>
  <c r="I190" i="27"/>
  <c r="I199" i="27" s="1"/>
  <c r="I181" i="27"/>
  <c r="I180" i="27"/>
  <c r="I178" i="27"/>
  <c r="I177" i="27"/>
  <c r="I176" i="27"/>
  <c r="I174" i="27"/>
  <c r="I173" i="27"/>
  <c r="I172" i="27"/>
  <c r="I171" i="27"/>
  <c r="I170" i="27"/>
  <c r="I169" i="27"/>
  <c r="I168" i="27"/>
  <c r="I167" i="27"/>
  <c r="I165" i="27"/>
  <c r="I164" i="27"/>
  <c r="I162" i="27"/>
  <c r="I161" i="27"/>
  <c r="I160" i="27"/>
  <c r="I159" i="27"/>
  <c r="I158" i="27"/>
  <c r="I182" i="27" s="1"/>
  <c r="I157" i="27"/>
  <c r="I156" i="27"/>
  <c r="I127" i="27"/>
  <c r="I126" i="27"/>
  <c r="I125" i="27"/>
  <c r="I124" i="27"/>
  <c r="I148" i="27" s="1"/>
  <c r="I116" i="27"/>
  <c r="I115" i="27"/>
  <c r="I114" i="27"/>
  <c r="I112" i="27"/>
  <c r="I111" i="27"/>
  <c r="I110" i="27"/>
  <c r="I109" i="27"/>
  <c r="I108" i="27"/>
  <c r="I120" i="27" s="1"/>
  <c r="I68" i="27"/>
  <c r="I66" i="27"/>
  <c r="I65" i="27"/>
  <c r="I64" i="27"/>
  <c r="I62" i="27"/>
  <c r="I59" i="27"/>
  <c r="I58" i="27"/>
  <c r="I57" i="27"/>
  <c r="I56" i="27"/>
  <c r="I55" i="27"/>
  <c r="I54" i="27"/>
  <c r="I53" i="27"/>
  <c r="I69" i="27" s="1"/>
  <c r="I51" i="27"/>
  <c r="I46" i="27"/>
  <c r="I47" i="27"/>
  <c r="I42" i="27"/>
  <c r="I41" i="27"/>
  <c r="I40" i="27"/>
  <c r="I39" i="27"/>
  <c r="I78" i="36"/>
  <c r="I79" i="36" s="1"/>
  <c r="I72" i="36"/>
  <c r="I71" i="36"/>
  <c r="I70" i="36"/>
  <c r="I69" i="36"/>
  <c r="I65" i="36"/>
  <c r="I64" i="36"/>
  <c r="I63" i="36"/>
  <c r="I62" i="36"/>
  <c r="I61" i="36"/>
  <c r="I57" i="36"/>
  <c r="I56" i="36"/>
  <c r="I55" i="36"/>
  <c r="I52" i="36"/>
  <c r="I51" i="36"/>
  <c r="I50" i="36"/>
  <c r="I49" i="36"/>
  <c r="I48" i="36"/>
  <c r="I45" i="36"/>
  <c r="I44" i="36"/>
  <c r="I41" i="36"/>
  <c r="I40" i="36"/>
  <c r="I39" i="36"/>
  <c r="I38" i="36"/>
  <c r="I35" i="36"/>
  <c r="I34" i="36"/>
  <c r="I33" i="36"/>
  <c r="I32" i="36"/>
  <c r="I29" i="36"/>
  <c r="I28" i="36"/>
  <c r="I27" i="36"/>
  <c r="I26" i="36"/>
  <c r="I23" i="36"/>
  <c r="I22" i="36"/>
  <c r="I21" i="36"/>
  <c r="I20" i="36"/>
  <c r="I16" i="36"/>
  <c r="I75" i="36" s="1"/>
  <c r="I12" i="36"/>
  <c r="D14" i="37"/>
  <c r="H15" i="37"/>
  <c r="D12" i="37"/>
  <c r="I11" i="37"/>
  <c r="I12" i="37"/>
  <c r="I14" i="37"/>
  <c r="I19" i="37"/>
  <c r="I20" i="37" s="1"/>
  <c r="H9" i="37"/>
  <c r="H82" i="36"/>
  <c r="D81" i="36"/>
  <c r="D79" i="36"/>
  <c r="D75" i="36"/>
  <c r="D13" i="36"/>
  <c r="I13" i="36"/>
  <c r="H9" i="36"/>
  <c r="H94" i="35"/>
  <c r="D92" i="35"/>
  <c r="D81" i="35"/>
  <c r="D47" i="35"/>
  <c r="D13" i="35"/>
  <c r="H9" i="35"/>
  <c r="H9" i="27"/>
  <c r="H10" i="27"/>
  <c r="H206" i="27"/>
  <c r="D205" i="27"/>
  <c r="D203" i="27"/>
  <c r="D199" i="27"/>
  <c r="I186" i="27"/>
  <c r="D186" i="27"/>
  <c r="D182" i="27"/>
  <c r="I152" i="27"/>
  <c r="D152" i="27"/>
  <c r="D148" i="27"/>
  <c r="D120" i="27"/>
  <c r="I103" i="27"/>
  <c r="D103" i="27"/>
  <c r="I99" i="27"/>
  <c r="D99" i="27"/>
  <c r="I95" i="27"/>
  <c r="D95" i="27"/>
  <c r="D69" i="27"/>
  <c r="D47" i="27"/>
  <c r="D43" i="27"/>
  <c r="H34" i="27"/>
  <c r="H33" i="27"/>
  <c r="D32" i="27"/>
  <c r="I89" i="35"/>
  <c r="C15" i="39"/>
  <c r="E15" i="39" s="1"/>
  <c r="C30" i="40"/>
  <c r="E30" i="40" s="1"/>
  <c r="H30" i="40" s="1"/>
  <c r="C14" i="39"/>
  <c r="E14" i="39" s="1"/>
  <c r="C14" i="40"/>
  <c r="C32" i="40"/>
  <c r="E32" i="40" s="1"/>
  <c r="H32" i="40" s="1"/>
  <c r="C32" i="39"/>
  <c r="C28" i="40"/>
  <c r="E28" i="40" s="1"/>
  <c r="H28" i="40" s="1"/>
  <c r="C15" i="40"/>
  <c r="E15" i="40" s="1"/>
  <c r="H15" i="40" s="1"/>
  <c r="C24" i="39"/>
  <c r="E24" i="39" s="1"/>
  <c r="C24" i="40"/>
  <c r="E24" i="40" s="1"/>
  <c r="H24" i="40" s="1"/>
  <c r="C18" i="39"/>
  <c r="E18" i="39" s="1"/>
  <c r="C18" i="40"/>
  <c r="E18" i="40" s="1"/>
  <c r="H18" i="40" s="1"/>
  <c r="C20" i="40"/>
  <c r="E20" i="40" s="1"/>
  <c r="H20" i="40" s="1"/>
  <c r="C20" i="39"/>
  <c r="E20" i="39" s="1"/>
  <c r="H20" i="39" s="1"/>
  <c r="C19" i="39"/>
  <c r="E19" i="39" s="1"/>
  <c r="C23" i="40"/>
  <c r="E23" i="40" s="1"/>
  <c r="H23" i="40" s="1"/>
  <c r="C23" i="39"/>
  <c r="E23" i="39" s="1"/>
  <c r="H23" i="39" s="1"/>
  <c r="C25" i="40"/>
  <c r="E25" i="40" s="1"/>
  <c r="H25" i="40" s="1"/>
  <c r="C26" i="40"/>
  <c r="E26" i="40" s="1"/>
  <c r="H26" i="40" s="1"/>
  <c r="C26" i="39"/>
  <c r="E26" i="39" s="1"/>
  <c r="I92" i="35" l="1"/>
  <c r="I98" i="35" s="1"/>
  <c r="I81" i="36"/>
  <c r="I86" i="36" s="1"/>
  <c r="I43" i="27"/>
  <c r="I205" i="27" s="1"/>
  <c r="I210" i="27" s="1"/>
  <c r="I21" i="37"/>
  <c r="H18" i="39"/>
  <c r="E14" i="40"/>
  <c r="E35" i="40" s="1"/>
  <c r="E36" i="40" s="1"/>
  <c r="E37" i="40" s="1"/>
  <c r="H15" i="39"/>
  <c r="E30" i="39"/>
  <c r="H30" i="39" s="1"/>
  <c r="E32" i="39"/>
  <c r="H32" i="39" s="1"/>
  <c r="H14" i="39"/>
  <c r="H35" i="39" s="1"/>
  <c r="H36" i="39" s="1"/>
  <c r="H37" i="39" s="1"/>
  <c r="E35" i="39"/>
  <c r="E36" i="39" s="1"/>
  <c r="E37" i="39" s="1"/>
  <c r="H19" i="39"/>
  <c r="E28" i="39"/>
  <c r="H28" i="39" s="1"/>
  <c r="H26" i="39"/>
  <c r="H24" i="39"/>
  <c r="C13" i="40" l="1"/>
  <c r="C35" i="40" s="1"/>
  <c r="C13" i="39"/>
  <c r="C35" i="39" s="1"/>
  <c r="C41" i="39" s="1"/>
  <c r="I211" i="27"/>
  <c r="I212" i="27"/>
  <c r="I99" i="35"/>
  <c r="I100" i="35" s="1"/>
  <c r="I87" i="36"/>
  <c r="I88" i="36"/>
  <c r="H14" i="40"/>
  <c r="H35" i="40" s="1"/>
  <c r="I35" i="40" s="1"/>
  <c r="C36" i="39" l="1"/>
  <c r="C37" i="39" s="1"/>
  <c r="C36" i="40"/>
  <c r="C37" i="40" s="1"/>
  <c r="C41" i="40"/>
  <c r="H36" i="40"/>
  <c r="H37" i="40" s="1"/>
  <c r="K21" i="55"/>
  <c r="K23" i="55" s="1"/>
</calcChain>
</file>

<file path=xl/sharedStrings.xml><?xml version="1.0" encoding="utf-8"?>
<sst xmlns="http://schemas.openxmlformats.org/spreadsheetml/2006/main" count="1274" uniqueCount="785">
  <si>
    <t>U</t>
  </si>
  <si>
    <t>m²</t>
  </si>
  <si>
    <t>LIBELLE</t>
  </si>
  <si>
    <t>MONTANT TOTAL HT</t>
  </si>
  <si>
    <t>MONTANT TOTAL TTC</t>
  </si>
  <si>
    <t>CODE LOT</t>
  </si>
  <si>
    <t>Clavier de commande</t>
  </si>
  <si>
    <t>PLOMBERIE SANITAIRE</t>
  </si>
  <si>
    <t>Mitigeur thermostatique</t>
  </si>
  <si>
    <t>UNITES</t>
  </si>
  <si>
    <t>Ens</t>
  </si>
  <si>
    <t>ART.</t>
  </si>
  <si>
    <t>Fonction</t>
  </si>
  <si>
    <t>Terrassements généraux</t>
  </si>
  <si>
    <t>m3</t>
  </si>
  <si>
    <t>m2</t>
  </si>
  <si>
    <t>ml</t>
  </si>
  <si>
    <t>u</t>
  </si>
  <si>
    <t>ens</t>
  </si>
  <si>
    <t/>
  </si>
  <si>
    <t>Mise à la terre</t>
  </si>
  <si>
    <t>Robinet de puisage</t>
  </si>
  <si>
    <t>Installation</t>
  </si>
  <si>
    <t>CHAUFFAGE</t>
  </si>
  <si>
    <t>ASCENSEUR</t>
  </si>
  <si>
    <t>Panneaux de chantier</t>
  </si>
  <si>
    <t>Clôtures de chantier</t>
  </si>
  <si>
    <t>Clôture provisoire en tôle acier laqué une face, hauteur 2,00m</t>
  </si>
  <si>
    <t>Portail provisoire d'accès au chantier, largeur 4,00ml</t>
  </si>
  <si>
    <t>Branchements provisoires</t>
  </si>
  <si>
    <t>Branchement électrique  provisoire de chantier pour cantonnement</t>
  </si>
  <si>
    <t>Branchement  d'eau et compteur provisoire de chantier pour cantonnement</t>
  </si>
  <si>
    <t>Raccordement  au réseau EU &amp; EV pour le chantier</t>
  </si>
  <si>
    <t>Accès, Circulations, Aires de stockages et de stationnements</t>
  </si>
  <si>
    <t>Aménagement d'aires de stockage pour matériaux</t>
  </si>
  <si>
    <t>Aménagement d'aires de stockage pour matériel</t>
  </si>
  <si>
    <t>Aménagement d'aires de stationnement provisoire pour VL</t>
  </si>
  <si>
    <t>mois</t>
  </si>
  <si>
    <t>Logistique</t>
  </si>
  <si>
    <t>Montage, démontage de grue à tour, fléche 40ml, charge en bout de flèche 1/1,9 T</t>
  </si>
  <si>
    <t>Location grue à tour, flèche 40m, charge 1,90T</t>
  </si>
  <si>
    <t>Kg</t>
  </si>
  <si>
    <t>Interrupteur</t>
  </si>
  <si>
    <t>Evacuation</t>
  </si>
  <si>
    <t>INSTALLATION DE CHANTIER</t>
  </si>
  <si>
    <t>1.1</t>
  </si>
  <si>
    <t>1.2</t>
  </si>
  <si>
    <t>1.3</t>
  </si>
  <si>
    <t>1.4</t>
  </si>
  <si>
    <t>1.5</t>
  </si>
  <si>
    <t>1.6</t>
  </si>
  <si>
    <t>m</t>
  </si>
  <si>
    <t>1.7</t>
  </si>
  <si>
    <t>Total € HT</t>
  </si>
  <si>
    <t>PU € HT</t>
  </si>
  <si>
    <t>TVA  20%</t>
  </si>
  <si>
    <t>Structure support en bois (scellée au sol) pour fixation  des information (pour panneau&lt;2,00x3,00m) + Panneau en CTBH  ep 20mm avec peinture de protection contre les intempéries</t>
  </si>
  <si>
    <t>Branchement électrique  provisoire de chantier pour le chantier en lui-même</t>
  </si>
  <si>
    <t>Installation de chantier</t>
  </si>
  <si>
    <t>Ft</t>
  </si>
  <si>
    <t xml:space="preserve">Installation de cantonnement </t>
  </si>
  <si>
    <t>Gardiennage</t>
  </si>
  <si>
    <t>Gardiennage durant tout le chantier</t>
  </si>
  <si>
    <t>ELECTRICITE CFO/CFA</t>
  </si>
  <si>
    <t>PM</t>
  </si>
  <si>
    <t>Etudes</t>
  </si>
  <si>
    <t>Mise en service</t>
  </si>
  <si>
    <t>WC PMR</t>
  </si>
  <si>
    <t xml:space="preserve">Installation de chantier </t>
  </si>
  <si>
    <t>CFO</t>
  </si>
  <si>
    <t>CVC PLOMBERIE</t>
  </si>
  <si>
    <t>VENTILATION</t>
  </si>
  <si>
    <t>Ventilation double flux</t>
  </si>
  <si>
    <t>Prise et rejet d'air</t>
  </si>
  <si>
    <t>CTA Double flux 5000 m3/h</t>
  </si>
  <si>
    <t>Gaines aéraulique calorifugées</t>
  </si>
  <si>
    <t>Conduit souple raccordement terminal</t>
  </si>
  <si>
    <t>Alimentations électriques</t>
  </si>
  <si>
    <t>CPAU</t>
  </si>
  <si>
    <t>Ventilation simple flux</t>
  </si>
  <si>
    <t>Extracteur simple flux</t>
  </si>
  <si>
    <t>Rejet d'air</t>
  </si>
  <si>
    <t>Gaines aérauliques</t>
  </si>
  <si>
    <t>Bouche d'extraction autoréglable</t>
  </si>
  <si>
    <t>Alimentation électrique</t>
  </si>
  <si>
    <t>VENTILATION DES LOCAUX TECHNIQUES</t>
  </si>
  <si>
    <t>Ventilation haute et basse</t>
  </si>
  <si>
    <t>Alimentation eau froide</t>
  </si>
  <si>
    <t>Réseaux de distribution sanitaire</t>
  </si>
  <si>
    <t>Tube multicouches distribution EF/ECS et bouclage</t>
  </si>
  <si>
    <t>Robinetterie, vanne, purgeurs d'air</t>
  </si>
  <si>
    <t>Evacuations EU-EV-EP</t>
  </si>
  <si>
    <t>Tube PVC d'évacuation</t>
  </si>
  <si>
    <t>Pompe de relevage en fosse</t>
  </si>
  <si>
    <t>Appareils sanitaires</t>
  </si>
  <si>
    <t>Lavabo auge collectif</t>
  </si>
  <si>
    <t>WC classique</t>
  </si>
  <si>
    <t xml:space="preserve">Attentes </t>
  </si>
  <si>
    <t>Vidoir</t>
  </si>
  <si>
    <t>Analyse d'eau</t>
  </si>
  <si>
    <t>Branchement provisoire de chantier</t>
  </si>
  <si>
    <t>Alimentation basse tension</t>
  </si>
  <si>
    <t>Coupe circuit principal</t>
  </si>
  <si>
    <t>Liaisons  branchement</t>
  </si>
  <si>
    <t>Platine de comptage</t>
  </si>
  <si>
    <t>TGBT</t>
  </si>
  <si>
    <t xml:space="preserve">ens </t>
  </si>
  <si>
    <t>Cheminements et distribution</t>
  </si>
  <si>
    <t>Chemin de câble courant fort tôle 100mm</t>
  </si>
  <si>
    <t>Chemin de câble courant faible</t>
  </si>
  <si>
    <t>Goulottes et moulures</t>
  </si>
  <si>
    <t>Tableau divisionnaire</t>
  </si>
  <si>
    <t>Eclairage</t>
  </si>
  <si>
    <t>Luminiaire 600x600 LED</t>
  </si>
  <si>
    <t>Eclairage extérieur</t>
  </si>
  <si>
    <t>Reglette LED</t>
  </si>
  <si>
    <t>Câblage de l'ensemble</t>
  </si>
  <si>
    <t>Appareillage de commande</t>
  </si>
  <si>
    <t>Detecteur de présence</t>
  </si>
  <si>
    <t>Arrêt urgence TGBT</t>
  </si>
  <si>
    <t>Arrêt urgence CVC</t>
  </si>
  <si>
    <t>Appareillage de distribution</t>
  </si>
  <si>
    <t>Prises 2P+N+T</t>
  </si>
  <si>
    <t>Prises 2P+N+T étanche</t>
  </si>
  <si>
    <t>Alimentation Diverses</t>
  </si>
  <si>
    <t>Force contrôle d'accès</t>
  </si>
  <si>
    <t>Force contrôle SII (départ en amont TGBT)</t>
  </si>
  <si>
    <t>Force baie informatique</t>
  </si>
  <si>
    <t>Force sèches mains</t>
  </si>
  <si>
    <t>Force 3P+N+T CVC VMC</t>
  </si>
  <si>
    <t>Réseau VDI</t>
  </si>
  <si>
    <t>Point VDI</t>
  </si>
  <si>
    <t>Baie informatique</t>
  </si>
  <si>
    <t>Recettage, cordons de liaions, recette</t>
  </si>
  <si>
    <t>Alarme anti-intrusion</t>
  </si>
  <si>
    <t>Terminaux raccordée, posés incluant tout système de fixation, de gestion, et sa quote part de câblage et de mise en service</t>
  </si>
  <si>
    <t>Centrale d'alarme NFA2P avec transmetteur GSM</t>
  </si>
  <si>
    <t>Détecteur double technologie intérieur</t>
  </si>
  <si>
    <t>Sirène + flash intérieure</t>
  </si>
  <si>
    <t>Sirène + flash extérieure</t>
  </si>
  <si>
    <t>Liaison raccordée, posée incluant tout système de fixation, de gestion, et sa quote part de câblage</t>
  </si>
  <si>
    <t>Mise en service et essais</t>
  </si>
  <si>
    <t>Alarme SSI</t>
  </si>
  <si>
    <t>Equipement d'alarme</t>
  </si>
  <si>
    <t>Déclencheurs manuels</t>
  </si>
  <si>
    <t>BAASL</t>
  </si>
  <si>
    <t>Etudes EXE, mise en service et essais</t>
  </si>
  <si>
    <t>Grilles de soufflage alu simple deflexion</t>
  </si>
  <si>
    <t>Grilles reprise alu simple deflexion</t>
  </si>
  <si>
    <t>lavabo PMR</t>
  </si>
  <si>
    <t>GROS ŒUVRE - GENIE CIVIL</t>
  </si>
  <si>
    <t>Diagnostique complémentaire du plancher haut de la fosse + Mur machfers</t>
  </si>
  <si>
    <t>Etude de sol G2 AVP/PRO (pollution) + reconnaissance de fondation zone machfers (hors lots)</t>
  </si>
  <si>
    <t>relevée du geomètre</t>
  </si>
  <si>
    <t xml:space="preserve">Etude conception </t>
  </si>
  <si>
    <t>Plateforme de débâchage</t>
  </si>
  <si>
    <t>Confortement et réparation du quai de déchargement et de la fosse</t>
  </si>
  <si>
    <t xml:space="preserve">Travaux préparatoires </t>
  </si>
  <si>
    <t>Contraintes d'accés à la fosse</t>
  </si>
  <si>
    <t>Travaux de démolition</t>
  </si>
  <si>
    <t>Démolition des rampes de déchargement et évacuation</t>
  </si>
  <si>
    <t>Travaux de Réparation</t>
  </si>
  <si>
    <t>Reconstruction des rampes de déchargement</t>
  </si>
  <si>
    <t>Travaux de réparation des poteaux ex. coté quai</t>
  </si>
  <si>
    <t>Travaux de réparation des Poteaux in. coté fosse</t>
  </si>
  <si>
    <t>Travaux de réparation du  voile de la fosse coté de la salle de controle.</t>
  </si>
  <si>
    <t>Création des voiles de 40cm</t>
  </si>
  <si>
    <t>Reconstruction du quai</t>
  </si>
  <si>
    <t>Équipements de protection</t>
  </si>
  <si>
    <t>Protection contre chocs due au grappins</t>
  </si>
  <si>
    <t>Remplacemnt du pont roulant n°2</t>
  </si>
  <si>
    <t>HORS LOT</t>
  </si>
  <si>
    <t>Livraison de la poutre roulante de manutention, mise en attente au sol avec balisage et bâchage</t>
  </si>
  <si>
    <t>Mise en place de la grue et ouverture du bardage</t>
  </si>
  <si>
    <t>Mise en place du monorail de manutention au dessus du pont</t>
  </si>
  <si>
    <t>Réception de la poutre de manutention avant utilisation</t>
  </si>
  <si>
    <t>Démontage et dépose des poutres et sommiers</t>
  </si>
  <si>
    <t>Enlèvement du pont roulant, chargement sur plateaux, évacuation et ferraillage</t>
  </si>
  <si>
    <t>Livraison du nouveau pont en 4 élements</t>
  </si>
  <si>
    <t>Grutage et mise en place d'une poutre sur son chemin de roulement</t>
  </si>
  <si>
    <t>livraison et mise en place des sommiers</t>
  </si>
  <si>
    <t>Livraison et mise en place de la 2ème poutre</t>
  </si>
  <si>
    <t>Assemblage mécanique des deux poutres roulantes</t>
  </si>
  <si>
    <t>Réglages des poutres de manutention</t>
  </si>
  <si>
    <t>Montage des organes du pont</t>
  </si>
  <si>
    <t>Fermeture du bardage</t>
  </si>
  <si>
    <t>Mise en place de l'équipement électrique et branchements</t>
  </si>
  <si>
    <t>Mise en place de l'armoire</t>
  </si>
  <si>
    <t>Confection de la guirlande</t>
  </si>
  <si>
    <t>Passage et raccordements des câbles fixes sur le pont.</t>
  </si>
  <si>
    <t>Réglages et essais de l’installation.</t>
  </si>
  <si>
    <t>Mise à pied d’œuvre des charges nécessaires aux épreuves.</t>
  </si>
  <si>
    <t>Assistance à la réception avec votre organisme de contrôle.</t>
  </si>
  <si>
    <t>Essais avec vos operateurs</t>
  </si>
  <si>
    <t>Fourniture d’un dossier technique complet avec schéma électrique, nomenclature, manuel d’utilisation palan, certificat du crochet et du câble, déclaration de conformité CE, manuel d’utilisation et attestation d’épreuve réglementaire.</t>
  </si>
  <si>
    <t>Optimisation de la régulation de combustion L1 et L2</t>
  </si>
  <si>
    <t>Sécurisation des équipements d'automatisme</t>
  </si>
  <si>
    <t>Travaux de Sécurisation des équipements d'automatisme</t>
  </si>
  <si>
    <t>Travaux d'optimisation de la régulation de combustion L1 et L2</t>
  </si>
  <si>
    <t>Déplacement de la salle de controle commandes</t>
  </si>
  <si>
    <t>Démolition du débord du plancher existant de la salle des commandes</t>
  </si>
  <si>
    <t>Démolition du local existant dans la zone de la nouvelle salle des commandes</t>
  </si>
  <si>
    <t>Évacuation de gravats et nettoyage</t>
  </si>
  <si>
    <t>Création du plancher intermédiaire</t>
  </si>
  <si>
    <t xml:space="preserve">ml </t>
  </si>
  <si>
    <t>Réfection des locaux administratif</t>
  </si>
  <si>
    <t>Implantation</t>
  </si>
  <si>
    <t>Ouvertures dans les facades</t>
  </si>
  <si>
    <t xml:space="preserve">Démolition du dallage existante (au droit du futur bat ) compris évacuation </t>
  </si>
  <si>
    <t>Rabotage du plancher</t>
  </si>
  <si>
    <t>Reparation du plancher existant (fissures, etc.)</t>
  </si>
  <si>
    <t>Travaux d'amélioration de l'accès à la partie administrative</t>
  </si>
  <si>
    <t>Terrassements généraux en déblais</t>
  </si>
  <si>
    <t>Evacuation des excédents aux décharges</t>
  </si>
  <si>
    <t>Remblais</t>
  </si>
  <si>
    <t>Amenée et repli du matériel / Plateforme pour réalisation des pieux / Pompage (inclus dans 1.3.1)</t>
  </si>
  <si>
    <t>Pieux (800 de 10m + chemisage perdue de 1.5m)</t>
  </si>
  <si>
    <t xml:space="preserve">Recépage </t>
  </si>
  <si>
    <t>massif tete des pieux</t>
  </si>
  <si>
    <t>Longrine</t>
  </si>
  <si>
    <t>DALLAGE</t>
  </si>
  <si>
    <t>BREF WI</t>
  </si>
  <si>
    <t>Travaux de BREF WI</t>
  </si>
  <si>
    <t>La toiture de la dalle du mâchefer</t>
  </si>
  <si>
    <t xml:space="preserve">Démolition de la dalle existante (au droit du futur bat ) compris évacuation </t>
  </si>
  <si>
    <t xml:space="preserve">Travaux de Terrassement </t>
  </si>
  <si>
    <t>Canalisations Enterrées - Regards - Caniveaux</t>
  </si>
  <si>
    <t>Remplacement des analyseurs</t>
  </si>
  <si>
    <t>Local compresseur</t>
  </si>
  <si>
    <t>Implantation (inclus dans 1.1.1)</t>
  </si>
  <si>
    <t>Couche de forme</t>
  </si>
  <si>
    <t>SF</t>
  </si>
  <si>
    <t xml:space="preserve">Mur en parpaing </t>
  </si>
  <si>
    <t>Dalle béton (3x5m)</t>
  </si>
  <si>
    <t>Dévoiement réseau EP vers EU</t>
  </si>
  <si>
    <t xml:space="preserve">Dévoilements du caniveaux </t>
  </si>
  <si>
    <t xml:space="preserve">Extention du réseau </t>
  </si>
  <si>
    <t>Radiateur à eau 2000 W</t>
  </si>
  <si>
    <t>TGBT existant - extention du réseaux</t>
  </si>
  <si>
    <t xml:space="preserve">Climatisation </t>
  </si>
  <si>
    <t xml:space="preserve">Etudes </t>
  </si>
  <si>
    <t xml:space="preserve">Bloc climatiseur avec châssis métallique support et raccordement électrique </t>
  </si>
  <si>
    <t>Gaine souple collorifugée</t>
  </si>
  <si>
    <t>Grille de soufflage et reprise</t>
  </si>
  <si>
    <t>Cassette plafonnière 4 voies</t>
  </si>
  <si>
    <t>Raccordement sur alimentation électrique</t>
  </si>
  <si>
    <t>Thermostat</t>
  </si>
  <si>
    <t>Connexion et raccprdement</t>
  </si>
  <si>
    <t>Canalisation frigorifique</t>
  </si>
  <si>
    <t>Réseaux PVC d'évacuation des condensats</t>
  </si>
  <si>
    <t>Percement, encastrement et garnissage</t>
  </si>
  <si>
    <t>Extension du réseau de distribution d'eau froide</t>
  </si>
  <si>
    <t>Colonne montante</t>
  </si>
  <si>
    <t>Ascenseur PMR</t>
  </si>
  <si>
    <t>Ascenseur PMR de 110x140cm, desservi sur 3 niveaux</t>
  </si>
  <si>
    <t>Etudes APD</t>
  </si>
  <si>
    <t>Etudes PRO</t>
  </si>
  <si>
    <t>Etudes d'Exécution</t>
  </si>
  <si>
    <t>Etude géotechnique G3</t>
  </si>
  <si>
    <t>Etaiement / sécurisation</t>
  </si>
  <si>
    <t>Démontage du recouvrement en plaque métallique</t>
  </si>
  <si>
    <t>Travaux de réparation du plancher haut</t>
  </si>
  <si>
    <t xml:space="preserve">Travaux de réparation du Poutre Voile - Voile de la fosse coté des quais </t>
  </si>
  <si>
    <t>PU</t>
  </si>
  <si>
    <t>pose des murs blocs</t>
  </si>
  <si>
    <t>installation du mur de bloc béton Lego séparant le mâchefers et le stockage</t>
  </si>
  <si>
    <t>Travaux de la reconstruction:</t>
  </si>
  <si>
    <t>Travaux de Démolition:</t>
  </si>
  <si>
    <t>Travaux de démolition:</t>
  </si>
  <si>
    <t>Travaux liés au plancher haut des ponts garages:</t>
  </si>
  <si>
    <t>Infrastructure :</t>
  </si>
  <si>
    <t>Superstructure:</t>
  </si>
  <si>
    <t>Travaux de la superstructure:</t>
  </si>
  <si>
    <t>Travaux de VRD:</t>
  </si>
  <si>
    <t>Travaux de Terrassement :</t>
  </si>
  <si>
    <t>Travaux de l'Infrastructure :</t>
  </si>
  <si>
    <t>Cage d'ascenseur:</t>
  </si>
  <si>
    <t>Voile cage d'ascenseur</t>
  </si>
  <si>
    <t>QTES
MOE</t>
  </si>
  <si>
    <t>QTES
ENT</t>
  </si>
  <si>
    <t>les quantités sont données à titre indicatif. L'entrepreneur est tenu de calculer ses propres quantités et d'informer la MOE en cas de différences importantes avec les quantités indicatives.</t>
  </si>
  <si>
    <t>TABLEAU  CADRE  DE  DECOMPOSITION  DU  COUT  PREVISIONNEL  DES  TRAVAUX</t>
  </si>
  <si>
    <t>DESIGNATION</t>
  </si>
  <si>
    <t>TOTAL € HT GLOBAL</t>
  </si>
  <si>
    <t>Phase Concours - AOUT 2023</t>
  </si>
  <si>
    <t xml:space="preserve">Valeurs AOUT 2023 -  Coût  travaux  par  corps  d'état  </t>
  </si>
  <si>
    <t>TVA 20%</t>
  </si>
  <si>
    <t>TOTAL € TTC GLOBAL</t>
  </si>
  <si>
    <t>OPTION - ASCENSEUR</t>
  </si>
  <si>
    <t>OPTION</t>
  </si>
  <si>
    <r>
      <t xml:space="preserve">ASCENSEUR PMR DE 110x140cm, desservi sur 3 niveaux </t>
    </r>
    <r>
      <rPr>
        <b/>
        <sz val="12"/>
        <rFont val="SerifaStd-Light"/>
      </rPr>
      <t>avec portes palières coupes feu</t>
    </r>
  </si>
  <si>
    <t>Protections butée de quai et verticaux (poteaux, …)</t>
  </si>
  <si>
    <t>Creation d'une tremie pour reconstitution d'un escalier à la place du locaux existant</t>
  </si>
  <si>
    <t xml:space="preserve">Renforts des ouvertures / Trémie </t>
  </si>
  <si>
    <t xml:space="preserve">Création d'un mur </t>
  </si>
  <si>
    <t xml:space="preserve">Scellement des ouvertures </t>
  </si>
  <si>
    <t>Installation d’une poutre métallique support du plancher à créer ( protection CF en complément )</t>
  </si>
  <si>
    <t>Plus value pour travaux de nuit Zone fosse</t>
  </si>
  <si>
    <t>Démolition du mur et de la couverture coté quai</t>
  </si>
  <si>
    <t>Terrassement:</t>
  </si>
  <si>
    <t>Fosse ascenseur</t>
  </si>
  <si>
    <t>Dans un premier temps les fondations chiffrées sont des semelles descendus à -80cm du TN.
Les fondations seront revus selon le rapport G2PRO à venir. Techniquement et financièrement</t>
  </si>
  <si>
    <t xml:space="preserve">Fondation superficielle </t>
  </si>
  <si>
    <t xml:space="preserve">Zone couverte (Construction métallique + Pose) 
La sturcture chiffré est prévu posé sur le mur de soutènement existant. Il conviendra de revoir l'ensemble en EXE, techniquement et financièrement </t>
  </si>
  <si>
    <t>compris</t>
  </si>
  <si>
    <t>SO</t>
  </si>
  <si>
    <t>AJOUT: Panneau de douche mural</t>
  </si>
  <si>
    <t>AJOUT: DIVERS</t>
  </si>
  <si>
    <t>Consuel, AQC</t>
  </si>
  <si>
    <t>DOE</t>
  </si>
  <si>
    <t>Formation du personnel d'exploitation (1J)</t>
  </si>
  <si>
    <t>Nettoyage régulier de chantier</t>
  </si>
  <si>
    <t>Diverses prestations de mises en service</t>
  </si>
  <si>
    <t>Siphon de sol (fourniture seule)</t>
  </si>
  <si>
    <t>Fondations ( Hypotèse fondations hors gel )</t>
  </si>
  <si>
    <t xml:space="preserve">Création des ouvertures dans les voiles de la fosse (Voire minute Travaux)
NOTA : Les percements seront réalisés par carottage type séquençage au vue de la supperposition des taches </t>
  </si>
  <si>
    <t>Mur périphérique existant (sans Sujet, mur considéré comme porteur)</t>
  </si>
  <si>
    <t>Fondations Mur existant (Rétro-pelleteuse équipée d'un brise-roche hydraulique, (sans Sujet, mur considéré comme porteur))</t>
  </si>
  <si>
    <t>Travaux d'Infrastructure :  ( FONDATION SUPERFICIELLE )</t>
  </si>
  <si>
    <t>Amenée et repli du matériel / Plateforme pour réalisation des pieux / Pompage (sans Sujet  FONDATION SUPERFICIELLE )</t>
  </si>
  <si>
    <t>Pieux (800 de 10m + chemisage perdue de 1.5m) (sans Sujet  FONDATION SUPERFICIELLE )</t>
  </si>
  <si>
    <t>Recépage  (sans Sujet  FONDATION SUPERFICIELLE )</t>
  </si>
  <si>
    <t>massif tete des pieux (sans Sujet  FONDATION SUPERFICIELLE )</t>
  </si>
  <si>
    <t>Socle de fondation pour Préau métallique (sans Sujet )</t>
  </si>
  <si>
    <t>Mur de soutènement (sans Sujet, mur considéré comme porteur)</t>
  </si>
  <si>
    <t>base du mur de soutènement (sans Sujet, mur considéré comme porteur)</t>
  </si>
  <si>
    <t>BRIE NANGICIENNE</t>
  </si>
  <si>
    <t>MAISON DE SANTE MORMANT</t>
  </si>
  <si>
    <t>ESTIMATION PHASE APS</t>
  </si>
  <si>
    <t>MAISON DE SANTE MORMANT
BRIE NANGICIENNE</t>
  </si>
  <si>
    <t>Lot 02a Couverture</t>
  </si>
  <si>
    <t>Lot 02b Revêtement de façades</t>
  </si>
  <si>
    <t>Lot 02c Menuiserie extérieure - occultation</t>
  </si>
  <si>
    <t>MACRO LOT 01Lot n° 01-02 - INSTALLATION DE CHANTIER - GROS ŒUVRE</t>
  </si>
  <si>
    <t>Lot 01a Installation de chantier</t>
  </si>
  <si>
    <t>Lot 01b Gros œuvre - Charpente</t>
  </si>
  <si>
    <t>MACRO LOT 02 Couverture - revêtements de façades - Menuiseries occultations</t>
  </si>
  <si>
    <t>MACRO LOT 03 Aménagement intérieur</t>
  </si>
  <si>
    <t>Lot 03a Cloisons - doublage - Faux plafond</t>
  </si>
  <si>
    <t>Lot 03b Menuiseries intérieurss</t>
  </si>
  <si>
    <t>Lot 03c Revêtement de sol</t>
  </si>
  <si>
    <t>Lot 03d Peinture</t>
  </si>
  <si>
    <t>LOT 04 CVC - Plomberie</t>
  </si>
  <si>
    <t>LOT 05 ELECTRICITE - CFO/CFA</t>
  </si>
  <si>
    <t>LOT 06 VRD</t>
  </si>
  <si>
    <t>MONTANT HT VALEUR OCTOBRE 2023</t>
  </si>
  <si>
    <t>valeur 01/2023</t>
  </si>
  <si>
    <t>Montant budget client: 1 730 000. Calcul écart (budget MOE - Budget client)=</t>
  </si>
  <si>
    <t>Plus value pour ajout du hall d'entrée valeur Octobre 2023</t>
  </si>
  <si>
    <t>Plus value pour ajout de la bande de stationnement valeur Octobtre 2023</t>
  </si>
  <si>
    <t>MONTANT APS HT VALEUR OCTOBRE 2023</t>
  </si>
  <si>
    <t>MONTANT APS HT VALEUR JANVIER 2023</t>
  </si>
  <si>
    <t>Plus value pour montant HT valeur Octobre 2023</t>
  </si>
  <si>
    <t>Le montant APS valeur Janvier 2023 ne comprend pas:
-le hall d'entrée,
-la bande de stationnement.</t>
  </si>
  <si>
    <t>DELTA entre l'estimation APS et le budget valeur octobre 2023</t>
  </si>
  <si>
    <t>Phase APS - OCTOBRE 2023</t>
  </si>
  <si>
    <t>Valeurs OCTOBRE 2023 -  Coût  travaux  par  corps  d'état  séparés</t>
  </si>
  <si>
    <t>CADRE DE DÉCOMPOSITION DU PRIX GLOBAL ET FORFAITAIRE</t>
  </si>
  <si>
    <t>(CDPGF)</t>
  </si>
  <si>
    <r>
      <rPr>
        <u/>
        <sz val="11"/>
        <color theme="1"/>
        <rFont val="Calibri"/>
        <family val="2"/>
        <scheme val="minor"/>
      </rPr>
      <t>Architecte</t>
    </r>
    <r>
      <rPr>
        <sz val="10"/>
        <rFont val="Arial"/>
        <family val="2"/>
      </rPr>
      <t xml:space="preserve">
ATELIER ACONCEPT
14, rue Père André Jarlan
 91 000 EVRY</t>
    </r>
  </si>
  <si>
    <t>REV</t>
  </si>
  <si>
    <t>DATE</t>
  </si>
  <si>
    <t>DESCRIPTION</t>
  </si>
  <si>
    <t>REDACTION/VERIFICATION</t>
  </si>
  <si>
    <t>APPROBATION</t>
  </si>
  <si>
    <t>Page :</t>
  </si>
  <si>
    <t>1/5</t>
  </si>
  <si>
    <t>Phase :</t>
  </si>
  <si>
    <t>GP</t>
  </si>
  <si>
    <t>DCE</t>
  </si>
  <si>
    <t>REHABILITATION LOURDE DE DEUX BATIMENTS DE BUREAUX ET SALLES DEDIEES A L’ENSEIGNEMENT</t>
  </si>
  <si>
    <r>
      <t xml:space="preserve">Maitre d'ouvrage
</t>
    </r>
    <r>
      <rPr>
        <sz val="9"/>
        <rFont val="Arial"/>
        <family val="2"/>
      </rPr>
      <t>SID - ILE DE FRANCE</t>
    </r>
    <r>
      <rPr>
        <u/>
        <sz val="9"/>
        <rFont val="Arial"/>
        <family val="2"/>
      </rPr>
      <t xml:space="preserve">
</t>
    </r>
    <r>
      <rPr>
        <sz val="9"/>
        <rFont val="Arial"/>
        <family val="2"/>
      </rPr>
      <t xml:space="preserve">8, avenue du président Kennedy
78100 SAINT GERMAIN EN LAYE
</t>
    </r>
  </si>
  <si>
    <r>
      <t xml:space="preserve">Bureau d'étude
</t>
    </r>
    <r>
      <rPr>
        <sz val="9"/>
        <rFont val="Arial"/>
        <family val="2"/>
      </rPr>
      <t>4 rue Saint Sabin
75011 PARIS</t>
    </r>
  </si>
  <si>
    <t>CDPGF LOT XX</t>
  </si>
  <si>
    <t>VLT</t>
  </si>
  <si>
    <t>OTE INGENIERIE</t>
  </si>
  <si>
    <t>N° AFFAIRE :
23010337</t>
  </si>
  <si>
    <t>Ecole de guerre bâtiments 8 et 9
Ecole militaire - 75007 PARIS</t>
  </si>
  <si>
    <t>LOT 01 – Installations de chantier - Gros-œuvre - VRD - Appareils élévateur</t>
  </si>
  <si>
    <t>ÉCOLE MILITAIRE – BATIMENTS 8 ET 9 – MISE A NIVEAU DES INFRASTRUCTURES DE L’ÉCOLE DE GUERRE</t>
  </si>
  <si>
    <t>N° 23010337</t>
  </si>
  <si>
    <t>€</t>
  </si>
  <si>
    <t>Article</t>
  </si>
  <si>
    <t>Objet</t>
  </si>
  <si>
    <t>Unité</t>
  </si>
  <si>
    <t>Quantité</t>
  </si>
  <si>
    <t>Prix unitaire</t>
  </si>
  <si>
    <t>Prix total</t>
  </si>
  <si>
    <t>DECOMPOSITION DU PRIX GLOBAL ET FORFAITAIRE</t>
  </si>
  <si>
    <t xml:space="preserve"> </t>
  </si>
  <si>
    <t>Il est bien précisé que l'Entreprise doit obligatoirement chiffrer les prestations de base ainsi que toutes les options éventuelles prévues au présent lot.</t>
  </si>
  <si>
    <t>Fourniture et mise en œuvre d'un ascenseur électrique,</t>
  </si>
  <si>
    <t>charge utile 900 kg, vitesse 1 m/s, 3 niveaux desservis,</t>
  </si>
  <si>
    <t>une face de service avec :</t>
  </si>
  <si>
    <t>-</t>
  </si>
  <si>
    <t>cabine et finitions selon descriptif</t>
  </si>
  <si>
    <t>portes palières avec façade complète</t>
  </si>
  <si>
    <t>équipements paliers</t>
  </si>
  <si>
    <t>équipements mécaniques en gaine et cuvette</t>
  </si>
  <si>
    <t>équipements électriques en gaine et cuvette</t>
  </si>
  <si>
    <t>machinerie et support en gaine</t>
  </si>
  <si>
    <t>armoire de manœuvre et de commande</t>
  </si>
  <si>
    <t>dispositifs de sécurité</t>
  </si>
  <si>
    <t>l'ensemble conforme au CCTP</t>
  </si>
  <si>
    <t>pce</t>
  </si>
  <si>
    <t>Incidence manœuvre NF EN 81-73</t>
  </si>
  <si>
    <t>Raccordement alimentations électriques</t>
  </si>
  <si>
    <t>Raccordement liaison alarme technique</t>
  </si>
  <si>
    <t>Paramétrage et mise en service téléalarme</t>
  </si>
  <si>
    <t>Procédure C.E.</t>
  </si>
  <si>
    <t>Gestion des déchets de chantier selon CCTP</t>
  </si>
  <si>
    <t>Contrat d'entretien opérations minimales 1 an</t>
  </si>
  <si>
    <t>(parfait achèvement)</t>
  </si>
  <si>
    <t>Propositions contrat d'entretien (post année de parfait</t>
  </si>
  <si>
    <t>achèvement) suivant descriptif</t>
  </si>
  <si>
    <t>opérations minimales € H.T. ....................</t>
  </si>
  <si>
    <t>opérations étendues € H.T. ....................</t>
  </si>
  <si>
    <t>TOTAL H.T. 1. ASCENSEUR</t>
  </si>
  <si>
    <t>PLATEFORME EPMR</t>
  </si>
  <si>
    <t>Fourniture et mise en œuvre élévateur type plateforme EPMR</t>
  </si>
  <si>
    <t>charge utile 400 kg, vitesse 0,02 m/s, 2 niveaux desservis,</t>
  </si>
  <si>
    <t xml:space="preserve">course 0,47m, service opposé, machinerie intégrée </t>
  </si>
  <si>
    <t>à l'équipement, avec :</t>
  </si>
  <si>
    <t>le bâti</t>
  </si>
  <si>
    <t>la plate-forme et l'équipement d'entrainement</t>
  </si>
  <si>
    <t xml:space="preserve">les équipements de sécurité </t>
  </si>
  <si>
    <t xml:space="preserve"> - les boutons de commandes</t>
  </si>
  <si>
    <t>L'ensemble conforme aux spécifications du CCTP</t>
  </si>
  <si>
    <t>Raccordement alimentation électrique</t>
  </si>
  <si>
    <t>Incidence report Alarme</t>
  </si>
  <si>
    <t>Procédure C.E. (Directive Machines)</t>
  </si>
  <si>
    <t>Essais et mise en service</t>
  </si>
  <si>
    <t>Contrat d'entretien selon CCTP pour année de</t>
  </si>
  <si>
    <t>parfait achèvement</t>
  </si>
  <si>
    <t xml:space="preserve">Propositions contrat d'entretien (post année de parfait </t>
  </si>
  <si>
    <t>4 visites / an            € H.T. ....................</t>
  </si>
  <si>
    <t>TOTAL H.T. 2 PLATEFORME EPMR</t>
  </si>
  <si>
    <t>(A reporter en Recap)</t>
  </si>
  <si>
    <t>Dispositions contrat d'entretien</t>
  </si>
  <si>
    <t>Prix valeur :</t>
  </si>
  <si>
    <t>Index de référence :</t>
  </si>
  <si>
    <t>Référence du centre d'entretien :</t>
  </si>
  <si>
    <t>Sous-lot technique 03 - Appareils élévateurs</t>
  </si>
  <si>
    <t>Quantité MOE</t>
  </si>
  <si>
    <t>Quantité entreprise</t>
  </si>
  <si>
    <t>La numérotation dans le présent document correspond exactement à la numérotation du chapitre Description Détaillée du C.C.T.P.</t>
  </si>
  <si>
    <t>E1</t>
  </si>
  <si>
    <t>TRAVAUX PREPARATOIRES</t>
  </si>
  <si>
    <t>E.1.1.</t>
  </si>
  <si>
    <t>Géolocalisation de réseaux souterrains par procédé non intrusif</t>
  </si>
  <si>
    <t>E.1.2.</t>
  </si>
  <si>
    <t>Marquage et piquetage des reseaux (y compris branchements)</t>
  </si>
  <si>
    <t>forfait</t>
  </si>
  <si>
    <t>E.1.3.</t>
  </si>
  <si>
    <t>Sondage des réseaux sous chaussees ou sous trottoirs</t>
  </si>
  <si>
    <t>m³</t>
  </si>
  <si>
    <t>TOTAL H.T. E1 TRAVAUX PREPARATOIRES</t>
  </si>
  <si>
    <t>E2</t>
  </si>
  <si>
    <t>ASSAINISSEMENT</t>
  </si>
  <si>
    <t>E.2.1.</t>
  </si>
  <si>
    <t>Démolition de surface</t>
  </si>
  <si>
    <t>E.2.2.</t>
  </si>
  <si>
    <t>Tranchées pour collecteurs</t>
  </si>
  <si>
    <t>E.2.3.</t>
  </si>
  <si>
    <t>Canalisations circulaires</t>
  </si>
  <si>
    <t>E.2.3.1.</t>
  </si>
  <si>
    <t>Canalisations en PVC CR8 (EU et EV)</t>
  </si>
  <si>
    <t>E.2.3.2.</t>
  </si>
  <si>
    <t>Canalisations en fonte ductile (EUG)</t>
  </si>
  <si>
    <t>E.2.4.</t>
  </si>
  <si>
    <t>Regard de visite</t>
  </si>
  <si>
    <t>E.2.4.1.</t>
  </si>
  <si>
    <t>Regard Ø 1000mm</t>
  </si>
  <si>
    <t>E.2.5.</t>
  </si>
  <si>
    <t>Tampons de fermeture</t>
  </si>
  <si>
    <t>E.2.5.1.</t>
  </si>
  <si>
    <t>Classe D 400 KN – Ø 600 non ventilé</t>
  </si>
  <si>
    <t>E.2.6.</t>
  </si>
  <si>
    <t>Raccordement sur canalisation / ovoide en béton</t>
  </si>
  <si>
    <t>E.2.7.</t>
  </si>
  <si>
    <t>Raccordement sur réseau existant</t>
  </si>
  <si>
    <t>E.2.8.</t>
  </si>
  <si>
    <t>Raccordement sur sorties des réseaux sous dallage</t>
  </si>
  <si>
    <t>E.2.9.</t>
  </si>
  <si>
    <t>Séparateur à graisses</t>
  </si>
  <si>
    <t>E.2.10.</t>
  </si>
  <si>
    <t>Station de relevage pour les eaux usées</t>
  </si>
  <si>
    <t>E.2.10.1.</t>
  </si>
  <si>
    <t>Groupe électropompe submersible pour eaux usées :</t>
  </si>
  <si>
    <t>E.2.10.2.</t>
  </si>
  <si>
    <t>Accessoires de pompes</t>
  </si>
  <si>
    <t>E.2.10.3.</t>
  </si>
  <si>
    <t>Câblage</t>
  </si>
  <si>
    <t>E.2.10.4.</t>
  </si>
  <si>
    <t>Mesure de niveau</t>
  </si>
  <si>
    <t>E.2.10.5.</t>
  </si>
  <si>
    <t>E.2.11.</t>
  </si>
  <si>
    <t>Coffret de commande, de protection, de mesure et de contrôle</t>
  </si>
  <si>
    <t>- automatisme</t>
  </si>
  <si>
    <t>E.2.11.1.</t>
  </si>
  <si>
    <t>Armoire de commande pour pompes</t>
  </si>
  <si>
    <t>E.2.11.2.</t>
  </si>
  <si>
    <t>Automate programmable</t>
  </si>
  <si>
    <t>E.2.11.3.</t>
  </si>
  <si>
    <t>Alimentation principale</t>
  </si>
  <si>
    <t>E.2.12.</t>
  </si>
  <si>
    <t>Fosse de relevage</t>
  </si>
  <si>
    <t>E.2.13.</t>
  </si>
  <si>
    <t>Chambre à vannes avec équipements</t>
  </si>
  <si>
    <t>E.2.14.</t>
  </si>
  <si>
    <t>Remblai</t>
  </si>
  <si>
    <t>E.2.15.</t>
  </si>
  <si>
    <t>Réfection de voirie</t>
  </si>
  <si>
    <t>TOTAL H.T. E2 ASSAINISSEMENT</t>
  </si>
  <si>
    <t>E3</t>
  </si>
  <si>
    <t>GENIE-CIVIL POUR RESEAUX SECS (CFO + CFA + ECLAIRAGE EXTERIEUR)</t>
  </si>
  <si>
    <t>E.3.1.</t>
  </si>
  <si>
    <t>Tranchées pour pose de gaines</t>
  </si>
  <si>
    <t>E.3.2.</t>
  </si>
  <si>
    <t>Fourniture et pose de gaines</t>
  </si>
  <si>
    <t>E.3.2.1.</t>
  </si>
  <si>
    <t>TPC rouge Ø 63</t>
  </si>
  <si>
    <t>E.3.3.</t>
  </si>
  <si>
    <t>Chambres de tirage</t>
  </si>
  <si>
    <t>E.3.3.1.</t>
  </si>
  <si>
    <t>Chambre L1T + tampon classe C250KN</t>
  </si>
  <si>
    <t>E.3.3.2.</t>
  </si>
  <si>
    <t>Chambre K1C + tampon classe D400KN</t>
  </si>
  <si>
    <t>E.3.4.</t>
  </si>
  <si>
    <t>Remblais des tranchées</t>
  </si>
  <si>
    <t>E.3.5.</t>
  </si>
  <si>
    <t>Réfection des tranchées</t>
  </si>
  <si>
    <t>TOTAL H.T. E3 GENIE-CIVIL POUR RESEAUX SECS (CFO + CFA + ECLAIRAGE EXTERIEUR)</t>
  </si>
  <si>
    <t>E4</t>
  </si>
  <si>
    <t>ESSAIS, CONTROLES, GESTION DES DECHETS ET DOE</t>
  </si>
  <si>
    <t>E.4.1.</t>
  </si>
  <si>
    <t>Dossier des ouvrages exécutés</t>
  </si>
  <si>
    <t>E.4.2.</t>
  </si>
  <si>
    <t>Essais et contrôles sur canalisations d’assainissement</t>
  </si>
  <si>
    <t>E.4.2.1.</t>
  </si>
  <si>
    <t>Essai d’étanchéité</t>
  </si>
  <si>
    <t>E.4.2.2.</t>
  </si>
  <si>
    <t>Contrôle du compactage</t>
  </si>
  <si>
    <t>E.4.2.3.</t>
  </si>
  <si>
    <t>Inspection télévisée</t>
  </si>
  <si>
    <t>E.4.3.</t>
  </si>
  <si>
    <t>Gestion des déchets de chantier</t>
  </si>
  <si>
    <t>TOTAL H.T. E4 ESSAIS, CONTROLES, GESTION DES DECHETS ET DOE</t>
  </si>
  <si>
    <t>PARIS ÉCOLE MILITAIRE – BÂTIMENTS 8 ET 9 – MODERNISATION DE L’ÉCOLE DE GUERRE</t>
  </si>
  <si>
    <t>4.</t>
  </si>
  <si>
    <t>Sous-Total 4.</t>
  </si>
  <si>
    <t>5.</t>
  </si>
  <si>
    <t>TRAVAUX STRUCTURELS</t>
  </si>
  <si>
    <t>5.1</t>
  </si>
  <si>
    <t>DEMOLITION</t>
  </si>
  <si>
    <t>5.1.1.</t>
  </si>
  <si>
    <t>DEMOLITION D’ENTRESOLS</t>
  </si>
  <si>
    <t>5.1.1.1.</t>
  </si>
  <si>
    <t>Démolition d'entresol en béton</t>
  </si>
  <si>
    <t>5.1.1.2.</t>
  </si>
  <si>
    <t>Démolition d'entresol en bois</t>
  </si>
  <si>
    <t>5.1.1.3.</t>
  </si>
  <si>
    <t>Démolition d'entresol plancher bois sur solives métalliques</t>
  </si>
  <si>
    <t>5.1.2.</t>
  </si>
  <si>
    <t>DECOUPE ET DEMOLITION DE DALLAGE</t>
  </si>
  <si>
    <t>5.1.3.</t>
  </si>
  <si>
    <t>PERCEMENT DE TEMIE POUR CREATION DE LA</t>
  </si>
  <si>
    <t>GAINE D’ASCENSEUR</t>
  </si>
  <si>
    <t>5.1.4.</t>
  </si>
  <si>
    <t xml:space="preserve">DEMOLITION DE REFEND ET REPRISE EN SOUS-ŒUVRE </t>
  </si>
  <si>
    <t>5.1.4.1.</t>
  </si>
  <si>
    <t>RSO1</t>
  </si>
  <si>
    <t>largeur 0,87m</t>
  </si>
  <si>
    <t>largeur 0,94m</t>
  </si>
  <si>
    <t>largeur 0,97m</t>
  </si>
  <si>
    <t>largeur 0,98m</t>
  </si>
  <si>
    <t>largeur 1,20m</t>
  </si>
  <si>
    <t>largeur 1,42m</t>
  </si>
  <si>
    <t>largeur 1,43m</t>
  </si>
  <si>
    <t>largeur 1,47m</t>
  </si>
  <si>
    <t>largeur 1,50m</t>
  </si>
  <si>
    <t>largeur 1,60m</t>
  </si>
  <si>
    <t>largeur 2,55m</t>
  </si>
  <si>
    <t>5.1.4.2.</t>
  </si>
  <si>
    <t>RSO2</t>
  </si>
  <si>
    <t>largeur 2,80m</t>
  </si>
  <si>
    <t>largeur 2,82m</t>
  </si>
  <si>
    <t>5.1.4.3.</t>
  </si>
  <si>
    <t>RSO3</t>
  </si>
  <si>
    <t>largeur 1,87m</t>
  </si>
  <si>
    <t>largeur 3,76m</t>
  </si>
  <si>
    <t>5.1.4.4.</t>
  </si>
  <si>
    <t>RSO4</t>
  </si>
  <si>
    <t>largeur 3,10m</t>
  </si>
  <si>
    <t>5.1.4.5.</t>
  </si>
  <si>
    <t>RSO5</t>
  </si>
  <si>
    <t>5.1.4.6.</t>
  </si>
  <si>
    <t>RSO PAR 3 HEA 240</t>
  </si>
  <si>
    <t>largeur 7,80m</t>
  </si>
  <si>
    <t>5.1.4.7.</t>
  </si>
  <si>
    <t>RSO PAR 2 HEA 280</t>
  </si>
  <si>
    <t>largeur 8,80m</t>
  </si>
  <si>
    <t>5.1.4.8.</t>
  </si>
  <si>
    <t>RSO PAR 3 HEA 260</t>
  </si>
  <si>
    <t>largeur 8,20m</t>
  </si>
  <si>
    <t>5.1.4.9.</t>
  </si>
  <si>
    <t>RSO PAR 3 HEA 320</t>
  </si>
  <si>
    <t>largeur 8,40m</t>
  </si>
  <si>
    <t>5.1.4.10.</t>
  </si>
  <si>
    <t>RSO PAR 2 HEA 400</t>
  </si>
  <si>
    <t>largeur 8,00m</t>
  </si>
  <si>
    <t>5.1.4.11.</t>
  </si>
  <si>
    <t>RSO PAR 3 IPE 450</t>
  </si>
  <si>
    <t>5.1.4.12.</t>
  </si>
  <si>
    <t>RSO PAR 3 IPE 600</t>
  </si>
  <si>
    <t>largeur 9,00m</t>
  </si>
  <si>
    <t>5.1.4.13.</t>
  </si>
  <si>
    <t>RSO PAR 4 HEA 140</t>
  </si>
  <si>
    <t>largeur 3,20m</t>
  </si>
  <si>
    <t>5.1.5.</t>
  </si>
  <si>
    <t>DEMOLITION ET REPRISE DE CONDUITS DE CHEMINEES</t>
  </si>
  <si>
    <t>5.1.5.1.</t>
  </si>
  <si>
    <t>AILE EST</t>
  </si>
  <si>
    <t>5.1.5.2.</t>
  </si>
  <si>
    <t>AILE NORD</t>
  </si>
  <si>
    <t>5.1.5.3</t>
  </si>
  <si>
    <t>AILE SUD</t>
  </si>
  <si>
    <t>5.1.5.4.</t>
  </si>
  <si>
    <t>AILE OUEST</t>
  </si>
  <si>
    <t>5.1.5.5.</t>
  </si>
  <si>
    <t>BATIMENT 9</t>
  </si>
  <si>
    <t>5.1.6.</t>
  </si>
  <si>
    <t>DEMOLITION DE POTEAU ET REPRISE EN SOUS-ŒUVRE</t>
  </si>
  <si>
    <t>5.1.6.1.</t>
  </si>
  <si>
    <t>Suppression de poteau et renfort par 2 HEA 240</t>
  </si>
  <si>
    <t>5.1.6.2.</t>
  </si>
  <si>
    <t>Suppression de poteau et renfort par 1 HEA 400</t>
  </si>
  <si>
    <t xml:space="preserve"> et 1 UPN 300</t>
  </si>
  <si>
    <t>5.1.7.</t>
  </si>
  <si>
    <t xml:space="preserve">DECOUPE ET DEMOLITION DANS UN MUR EN </t>
  </si>
  <si>
    <t xml:space="preserve">MACONNERIE, NE NECESSITANT PAS DE TRAVAUX </t>
  </si>
  <si>
    <t>DE REPRISE EN SOUS-ŒUVRE</t>
  </si>
  <si>
    <t>5.1.8.</t>
  </si>
  <si>
    <t>DEMOLITION D’ESCALIERS EN BOIS</t>
  </si>
  <si>
    <t xml:space="preserve">A l’angle des bâtiments 08 et 09, File 21 ; Files o’-n’ : Tout niveaux
</t>
  </si>
  <si>
    <t>File 38 ; Files p-q : escaliers du R+1 vers le R+2</t>
  </si>
  <si>
    <t>File 23 : escaliers du R+1 vers le R+2</t>
  </si>
  <si>
    <t>5.1.9.</t>
  </si>
  <si>
    <t>DEMOLITION DE BLOCS-PORTES AVEC</t>
  </si>
  <si>
    <t>REBOUCHAGE DE L'OUVERTURE BRUTE</t>
  </si>
  <si>
    <t>5.1.10.</t>
  </si>
  <si>
    <t>ESSAIS DE COMPRESSION</t>
  </si>
  <si>
    <t>Sous-Total 5.1.</t>
  </si>
  <si>
    <t>5.2.</t>
  </si>
  <si>
    <t>TRAVAUX DE RENFORCEMENT</t>
  </si>
  <si>
    <t>5.2.1.</t>
  </si>
  <si>
    <t xml:space="preserve">RENFORCEMENT DE PLANCHER DU BATIMENT 09 </t>
  </si>
  <si>
    <t>5.2.2.</t>
  </si>
  <si>
    <t>RENFORCEMENT DE PLANCHERS BATIMENT 08</t>
  </si>
  <si>
    <t>5.2.3.</t>
  </si>
  <si>
    <t>PROVISION DE RENFORCEMENT DE PLANCHER BAS</t>
  </si>
  <si>
    <t xml:space="preserve"> DE LA SDB DU BATIMENT 09 </t>
  </si>
  <si>
    <t>Sous-Total 5.2.</t>
  </si>
  <si>
    <t>5.3.</t>
  </si>
  <si>
    <t>TRAVAUX NEUFS</t>
  </si>
  <si>
    <t>5.3.1.</t>
  </si>
  <si>
    <t>FOUILLES EN RIGOLES ET TROUS ISOLES</t>
  </si>
  <si>
    <t>5.3.2.</t>
  </si>
  <si>
    <t>PLUS-VALUE POUR DEMOLITIONS D'ANCIENNES</t>
  </si>
  <si>
    <t>MAÇONNERIES</t>
  </si>
  <si>
    <t>5.3.3.</t>
  </si>
  <si>
    <t>MICROPIEUX</t>
  </si>
  <si>
    <t>5.3.3.1.</t>
  </si>
  <si>
    <t>Etudes et plans de réalisation</t>
  </si>
  <si>
    <t>5.3.3.2.</t>
  </si>
  <si>
    <t>Amenée et repli de l'installation</t>
  </si>
  <si>
    <t>5.3.3.3.</t>
  </si>
  <si>
    <t>Implantation et mise en station du matériel</t>
  </si>
  <si>
    <t>5.3.3.4.</t>
  </si>
  <si>
    <t>Forage des micropieux</t>
  </si>
  <si>
    <t>5.3.3.5.</t>
  </si>
  <si>
    <t>Armatures</t>
  </si>
  <si>
    <t>kg</t>
  </si>
  <si>
    <t>5.3.3.6.</t>
  </si>
  <si>
    <t>Coulis ou mortier de scellement</t>
  </si>
  <si>
    <t>5.3.3.7.</t>
  </si>
  <si>
    <t>Recépage et plaque d'appui</t>
  </si>
  <si>
    <t>5.3.3.8.</t>
  </si>
  <si>
    <t>Essai de validation</t>
  </si>
  <si>
    <t>5.3.3.9.</t>
  </si>
  <si>
    <t>Massifs têtes de pieux</t>
  </si>
  <si>
    <t>5.3.4.</t>
  </si>
  <si>
    <t>FOSSE EN BETON ARME</t>
  </si>
  <si>
    <t>Fosse EPMR</t>
  </si>
  <si>
    <t>5.3.5.</t>
  </si>
  <si>
    <t>CREATION D’UNE CAGE D’ASCENSEUR</t>
  </si>
  <si>
    <t>5.3.6.</t>
  </si>
  <si>
    <t>FERMETURE DE TREMIES D’ESCALIERS</t>
  </si>
  <si>
    <t>5.3.6.1.</t>
  </si>
  <si>
    <t>Solives</t>
  </si>
  <si>
    <t>5.3.6.2.</t>
  </si>
  <si>
    <t>Platelage OSB</t>
  </si>
  <si>
    <t>5.3.7.</t>
  </si>
  <si>
    <t>CREATION DE PALIERS D’ESCALIER BOIS</t>
  </si>
  <si>
    <t>5.3.7.1.</t>
  </si>
  <si>
    <t>Poutres principales</t>
  </si>
  <si>
    <t>5.3.7.2.</t>
  </si>
  <si>
    <t>5.3.7.3.</t>
  </si>
  <si>
    <t>5.3.8.</t>
  </si>
  <si>
    <t>CREATION D’ENTRESOLS PLANCHERS BOIS</t>
  </si>
  <si>
    <t>5.3.8.1.</t>
  </si>
  <si>
    <t>5.3.8.2.</t>
  </si>
  <si>
    <t>Sommiers béton</t>
  </si>
  <si>
    <t>5.3.8.3.</t>
  </si>
  <si>
    <t>5.3.8.4.</t>
  </si>
  <si>
    <t>5.3.9.</t>
  </si>
  <si>
    <t>CREATION D’ENTRESOLS PLANCHERS BETON</t>
  </si>
  <si>
    <t>5.3.9.1.</t>
  </si>
  <si>
    <t>Poteau BA</t>
  </si>
  <si>
    <t>5.3.9.2.</t>
  </si>
  <si>
    <t>Poutre BA</t>
  </si>
  <si>
    <t>Poutre 20 x 20ht</t>
  </si>
  <si>
    <t>Poutre 30 x 25ht</t>
  </si>
  <si>
    <t>Poutre 20 x 70ht</t>
  </si>
  <si>
    <t>5.3.9.3.</t>
  </si>
  <si>
    <t>Dalles massives en béton armé</t>
  </si>
  <si>
    <t>5.3.10.</t>
  </si>
  <si>
    <t>CREATION DE POTEAUX CIRCULAIRE</t>
  </si>
  <si>
    <t>5.3.10.1.</t>
  </si>
  <si>
    <t>Poteau BA circulaire</t>
  </si>
  <si>
    <t>5.3.10.2.</t>
  </si>
  <si>
    <t>Dés béton</t>
  </si>
  <si>
    <t>5.3.10.3.</t>
  </si>
  <si>
    <t>RSO</t>
  </si>
  <si>
    <t>5.3.11.</t>
  </si>
  <si>
    <t>REFECTION DE DALLAGE</t>
  </si>
  <si>
    <t>5.3.12.</t>
  </si>
  <si>
    <t>ARMATURES</t>
  </si>
  <si>
    <t>5.3.13.</t>
  </si>
  <si>
    <t>SOCLES ZONE CUISINE</t>
  </si>
  <si>
    <t>5.3.14.</t>
  </si>
  <si>
    <t>TRANCHEES DANS DALLAGE EXISTANT</t>
  </si>
  <si>
    <t>Sous-Total 5.3.</t>
  </si>
  <si>
    <t>5.4</t>
  </si>
  <si>
    <t>PRESERVATIONS / RESTITUTIONS DES EXISTANTS</t>
  </si>
  <si>
    <t>Sous-Total 5.4.</t>
  </si>
  <si>
    <t>5.5</t>
  </si>
  <si>
    <t>GESTION DES DECHETS DE CHANTIER</t>
  </si>
  <si>
    <t>6.</t>
  </si>
  <si>
    <t>TRANCHES OPTIONNELLES</t>
  </si>
  <si>
    <t>6.1</t>
  </si>
  <si>
    <t>6.1.1</t>
  </si>
  <si>
    <t>Sous-Total 6.1</t>
  </si>
  <si>
    <t>6.2</t>
  </si>
  <si>
    <t>TRANCHE OPTIONNELLE 2 : CURAGE DE</t>
  </si>
  <si>
    <t>L’AMPHITHEATRE DESVALLIERES</t>
  </si>
  <si>
    <t>6.2.1</t>
  </si>
  <si>
    <t>Sous-Total 6.2</t>
  </si>
  <si>
    <t>Sous-lot technique 01 - Installation de chantier - Gros-œuvre</t>
  </si>
  <si>
    <t>5.1.1.4.</t>
  </si>
  <si>
    <t>Démolition des escaliers des entresols</t>
  </si>
  <si>
    <t>CURAGE DE L’AMPHITHEATRE DE BOURCET</t>
  </si>
  <si>
    <t xml:space="preserve">TRANCHE OPTIONNELLE 1 : </t>
  </si>
  <si>
    <t>CURAGE</t>
  </si>
  <si>
    <t>Sous-Total 5.5.</t>
  </si>
  <si>
    <t>MODIFICATIONS DES CONDUITS DE CHEMINEES</t>
  </si>
  <si>
    <t>6.1.2</t>
  </si>
  <si>
    <t>6.1.2.1</t>
  </si>
  <si>
    <t>6.1.2.2</t>
  </si>
  <si>
    <t>RÉCAPITULATION GÉNÉRALE</t>
  </si>
  <si>
    <t>TOTAL GÉNÉRAL HORS TAXES</t>
  </si>
  <si>
    <t>T.V.A.</t>
  </si>
  <si>
    <t>TOTAL GÉNÉRAL</t>
  </si>
  <si>
    <t>TOUTES TAXES COMPRISES</t>
  </si>
  <si>
    <r>
      <t>En toutes lettres</t>
    </r>
    <r>
      <rPr>
        <sz val="10"/>
        <rFont val="Arial"/>
      </rPr>
      <t xml:space="preserve"> :</t>
    </r>
  </si>
  <si>
    <t>Document chiffré à</t>
  </si>
  <si>
    <t>, le</t>
  </si>
  <si>
    <t>L'Entreprise</t>
  </si>
  <si>
    <t>« complété, lu et approuvé »</t>
  </si>
  <si>
    <t>(mention manuscrite)</t>
  </si>
  <si>
    <t>- cachet et signature -</t>
  </si>
  <si>
    <t>Sous-lot technique 02 - VRD</t>
  </si>
  <si>
    <r>
      <t>TOTAL Sous-lot technique 01</t>
    </r>
    <r>
      <rPr>
        <b/>
        <sz val="11"/>
        <rFont val="Arial"/>
        <family val="2"/>
      </rPr>
      <t xml:space="preserve"> : </t>
    </r>
  </si>
  <si>
    <r>
      <t>TOTAL Sous-lot technique 02</t>
    </r>
    <r>
      <rPr>
        <b/>
        <sz val="11"/>
        <rFont val="Arial"/>
        <family val="2"/>
      </rPr>
      <t xml:space="preserve"> : </t>
    </r>
  </si>
  <si>
    <t>TOTAL  GENERAL H.T. - SOUS LOT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</si>
</sst>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6" formatCode="#,##0\ &quot;€&quot;;[Red]\-#,##0\ &quot;€&quot;"/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_(\$* #,##0.00_);_(\$* \(#,##0.00\);_(\$* &quot;-&quot;??_);_(@_)"/>
    <numFmt numFmtId="166" formatCode="_-* #,##0.0000\ [$€-40C]_-;\-* #,##0.0000\ [$€-40C]_-;_-* &quot;-&quot;??\ [$€-40C]_-;_-@_-"/>
    <numFmt numFmtId="167" formatCode="#,##0.000"/>
    <numFmt numFmtId="168" formatCode="_-* #,##0.00\ _€_-;\-* #,##0.00\ _€_-;_-* &quot;-&quot;??\ _€_-;_-@_-"/>
    <numFmt numFmtId="169" formatCode="_-* #,##0\ _€_-;\-* #,##0\ _€_-;_-* &quot;-&quot;??\ _€_-;_-@_-"/>
    <numFmt numFmtId="170" formatCode="#,##0_ ;[Red]\-#,##0\ "/>
    <numFmt numFmtId="171" formatCode="0.0000%"/>
    <numFmt numFmtId="172" formatCode="_-* #,##0\ &quot;€&quot;_-;\-* #,##0\ &quot;€&quot;_-;_-* &quot;-&quot;????\ &quot;€&quot;_-;_-@_-"/>
    <numFmt numFmtId="173" formatCode="00000"/>
    <numFmt numFmtId="174" formatCode="#.0#"/>
    <numFmt numFmtId="175" formatCode="General&quot;   &quot;"/>
    <numFmt numFmtId="176" formatCode="#,##0.00&quot; &quot;"/>
    <numFmt numFmtId="177" formatCode="#&quot;.&quot;"/>
    <numFmt numFmtId="178" formatCode="#&quot;.&quot;#&quot;.&quot;"/>
    <numFmt numFmtId="179" formatCode="0.0%"/>
    <numFmt numFmtId="180" formatCode="dd\ mmmm\ yyyy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2"/>
      <name val="Baghdad Regular"/>
    </font>
    <font>
      <sz val="12"/>
      <color theme="1"/>
      <name val="Baghdad Regular"/>
    </font>
    <font>
      <sz val="10"/>
      <name val="Baghdad Regular"/>
    </font>
    <font>
      <sz val="24"/>
      <color indexed="18"/>
      <name val="Baghdad Regular"/>
    </font>
    <font>
      <b/>
      <sz val="24"/>
      <color indexed="16"/>
      <name val="Baghdad Regular"/>
    </font>
    <font>
      <b/>
      <sz val="10"/>
      <name val="Baghdad Regular"/>
    </font>
    <font>
      <b/>
      <sz val="8"/>
      <color indexed="16"/>
      <name val="Baghdad Regular"/>
    </font>
    <font>
      <b/>
      <i/>
      <sz val="10"/>
      <name val="Baghdad Regular"/>
    </font>
    <font>
      <b/>
      <sz val="22"/>
      <name val="SerifaStd-Light"/>
    </font>
    <font>
      <b/>
      <sz val="10"/>
      <name val="SerifaStd-Light"/>
    </font>
    <font>
      <sz val="12"/>
      <color theme="1"/>
      <name val="SerifaStd-Light"/>
    </font>
    <font>
      <sz val="12"/>
      <color indexed="8"/>
      <name val="SerifaStd-Light"/>
    </font>
    <font>
      <sz val="12"/>
      <name val="SerifaStd-Light"/>
    </font>
    <font>
      <b/>
      <sz val="12"/>
      <name val="SerifaStd-Light"/>
    </font>
    <font>
      <b/>
      <sz val="12"/>
      <color theme="1"/>
      <name val="SerifaStd-Light"/>
    </font>
    <font>
      <b/>
      <i/>
      <sz val="12"/>
      <name val="SerifaStd-Light"/>
    </font>
    <font>
      <sz val="10"/>
      <name val="SerifaStd-Light"/>
    </font>
    <font>
      <b/>
      <sz val="12"/>
      <color theme="4" tint="-0.249977111117893"/>
      <name val="SerifaStd-Light"/>
    </font>
    <font>
      <b/>
      <sz val="11"/>
      <color theme="4" tint="-0.249977111117893"/>
      <name val="SerifaStd-Light"/>
    </font>
    <font>
      <sz val="11"/>
      <color theme="1"/>
      <name val="Calibri"/>
      <family val="2"/>
      <scheme val="minor"/>
    </font>
    <font>
      <sz val="12"/>
      <color theme="0"/>
      <name val="SerifaStd-Light"/>
    </font>
    <font>
      <sz val="8"/>
      <name val="Arial"/>
      <family val="2"/>
    </font>
    <font>
      <u/>
      <sz val="12"/>
      <name val="SerifaStd-Light"/>
    </font>
    <font>
      <i/>
      <u/>
      <sz val="12"/>
      <color theme="1"/>
      <name val="SerifaStd-Light"/>
    </font>
    <font>
      <b/>
      <sz val="14"/>
      <name val="SerifaStd-Light"/>
    </font>
    <font>
      <i/>
      <sz val="12"/>
      <color rgb="FFFF0000"/>
      <name val="SerifaStd-Light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u/>
      <sz val="12"/>
      <name val="SerifaStd-Light"/>
    </font>
    <font>
      <i/>
      <sz val="11"/>
      <color theme="1"/>
      <name val="Arial"/>
      <family val="2"/>
    </font>
    <font>
      <b/>
      <sz val="24"/>
      <name val="Arial"/>
      <family val="2"/>
    </font>
    <font>
      <b/>
      <sz val="18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sz val="8"/>
      <color indexed="9"/>
      <name val="Arial"/>
      <family val="2"/>
    </font>
    <font>
      <sz val="6"/>
      <color indexed="9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u/>
      <sz val="11"/>
      <color theme="1"/>
      <name val="Calibri"/>
      <family val="2"/>
      <scheme val="minor"/>
    </font>
    <font>
      <b/>
      <i/>
      <sz val="11"/>
      <color theme="1"/>
      <name val="Monotype Corsiva"/>
      <family val="4"/>
    </font>
    <font>
      <b/>
      <i/>
      <sz val="11"/>
      <color rgb="FFFF0000"/>
      <name val="Monotype Corsiva"/>
      <family val="4"/>
    </font>
    <font>
      <sz val="7"/>
      <name val="Times New Roman"/>
      <family val="1"/>
    </font>
    <font>
      <sz val="16"/>
      <color theme="1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sz val="10"/>
      <name val="MS Sans Serif"/>
      <family val="2"/>
    </font>
    <font>
      <u/>
      <sz val="10"/>
      <name val="Arial"/>
      <family val="2"/>
    </font>
    <font>
      <b/>
      <sz val="9.5"/>
      <name val="Arial"/>
      <family val="2"/>
    </font>
    <font>
      <b/>
      <u/>
      <sz val="11"/>
      <name val="Arial"/>
      <family val="2"/>
    </font>
    <font>
      <sz val="10"/>
      <name val="Arial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33CD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3">
    <xf numFmtId="0" fontId="0" fillId="0" borderId="0"/>
    <xf numFmtId="165" fontId="6" fillId="0" borderId="0"/>
    <xf numFmtId="0" fontId="6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26" fillId="0" borderId="0"/>
    <xf numFmtId="44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4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5" fillId="0" borderId="0"/>
    <xf numFmtId="0" fontId="2" fillId="0" borderId="0"/>
    <xf numFmtId="0" fontId="58" fillId="0" borderId="0"/>
    <xf numFmtId="44" fontId="5" fillId="0" borderId="0" applyFont="0" applyFill="0" applyBorder="0" applyAlignment="0" applyProtection="0"/>
    <xf numFmtId="44" fontId="62" fillId="0" borderId="0" applyFont="0" applyFill="0" applyBorder="0" applyAlignment="0" applyProtection="0"/>
  </cellStyleXfs>
  <cellXfs count="546">
    <xf numFmtId="0" fontId="0" fillId="0" borderId="0" xfId="0"/>
    <xf numFmtId="0" fontId="9" fillId="0" borderId="0" xfId="0" applyFont="1"/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2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9" fillId="0" borderId="0" xfId="0" applyNumberFormat="1" applyFont="1" applyProtection="1">
      <protection hidden="1"/>
    </xf>
    <xf numFmtId="0" fontId="8" fillId="0" borderId="0" xfId="0" applyFont="1" applyAlignment="1">
      <alignment horizontal="left"/>
    </xf>
    <xf numFmtId="10" fontId="13" fillId="0" borderId="0" xfId="3" applyNumberFormat="1" applyFont="1" applyBorder="1" applyAlignment="1" applyProtection="1">
      <alignment horizontal="center"/>
      <protection locked="0" hidden="1"/>
    </xf>
    <xf numFmtId="0" fontId="8" fillId="0" borderId="0" xfId="0" applyFont="1"/>
    <xf numFmtId="164" fontId="7" fillId="0" borderId="0" xfId="0" applyNumberFormat="1" applyFont="1" applyAlignment="1" applyProtection="1">
      <alignment horizontal="right"/>
      <protection hidden="1"/>
    </xf>
    <xf numFmtId="164" fontId="9" fillId="0" borderId="0" xfId="0" applyNumberFormat="1" applyFont="1"/>
    <xf numFmtId="164" fontId="14" fillId="0" borderId="0" xfId="0" applyNumberFormat="1" applyFont="1"/>
    <xf numFmtId="0" fontId="8" fillId="0" borderId="1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10" fillId="2" borderId="8" xfId="0" applyFont="1" applyFill="1" applyBorder="1" applyProtection="1">
      <protection hidden="1"/>
    </xf>
    <xf numFmtId="0" fontId="10" fillId="2" borderId="9" xfId="0" applyFont="1" applyFill="1" applyBorder="1" applyProtection="1">
      <protection hidden="1"/>
    </xf>
    <xf numFmtId="0" fontId="10" fillId="2" borderId="10" xfId="0" applyFont="1" applyFill="1" applyBorder="1" applyProtection="1">
      <protection hidden="1"/>
    </xf>
    <xf numFmtId="0" fontId="16" fillId="0" borderId="13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7" fillId="0" borderId="16" xfId="0" applyFont="1" applyBorder="1" applyAlignment="1">
      <alignment horizontal="left"/>
    </xf>
    <xf numFmtId="0" fontId="17" fillId="0" borderId="16" xfId="0" applyFont="1" applyBorder="1" applyProtection="1">
      <protection hidden="1"/>
    </xf>
    <xf numFmtId="0" fontId="17" fillId="0" borderId="16" xfId="0" applyFont="1" applyBorder="1" applyAlignment="1" applyProtection="1">
      <alignment horizontal="center"/>
      <protection hidden="1"/>
    </xf>
    <xf numFmtId="4" fontId="18" fillId="0" borderId="16" xfId="0" applyNumberFormat="1" applyFont="1" applyBorder="1" applyAlignment="1" applyProtection="1">
      <alignment horizontal="center"/>
      <protection locked="0" hidden="1"/>
    </xf>
    <xf numFmtId="2" fontId="19" fillId="0" borderId="16" xfId="0" applyNumberFormat="1" applyFont="1" applyBorder="1" applyProtection="1">
      <protection hidden="1"/>
    </xf>
    <xf numFmtId="4" fontId="19" fillId="0" borderId="16" xfId="0" applyNumberFormat="1" applyFont="1" applyBorder="1" applyProtection="1">
      <protection hidden="1"/>
    </xf>
    <xf numFmtId="0" fontId="20" fillId="3" borderId="18" xfId="0" applyFont="1" applyFill="1" applyBorder="1" applyAlignment="1">
      <alignment horizontal="left"/>
    </xf>
    <xf numFmtId="0" fontId="20" fillId="3" borderId="18" xfId="0" applyFont="1" applyFill="1" applyBorder="1" applyProtection="1">
      <protection hidden="1"/>
    </xf>
    <xf numFmtId="0" fontId="17" fillId="3" borderId="18" xfId="0" applyFont="1" applyFill="1" applyBorder="1" applyAlignment="1" applyProtection="1">
      <alignment horizontal="center"/>
      <protection hidden="1"/>
    </xf>
    <xf numFmtId="4" fontId="18" fillId="3" borderId="18" xfId="0" applyNumberFormat="1" applyFont="1" applyFill="1" applyBorder="1" applyAlignment="1" applyProtection="1">
      <alignment horizontal="center"/>
      <protection hidden="1"/>
    </xf>
    <xf numFmtId="2" fontId="19" fillId="3" borderId="18" xfId="0" applyNumberFormat="1" applyFont="1" applyFill="1" applyBorder="1" applyProtection="1">
      <protection hidden="1"/>
    </xf>
    <xf numFmtId="4" fontId="19" fillId="3" borderId="18" xfId="0" applyNumberFormat="1" applyFont="1" applyFill="1" applyBorder="1" applyProtection="1">
      <protection hidden="1"/>
    </xf>
    <xf numFmtId="0" fontId="21" fillId="0" borderId="21" xfId="0" applyFont="1" applyBorder="1" applyAlignment="1">
      <alignment horizontal="left"/>
    </xf>
    <xf numFmtId="0" fontId="21" fillId="0" borderId="21" xfId="0" applyFont="1" applyBorder="1" applyAlignment="1" applyProtection="1">
      <alignment vertical="center"/>
      <protection hidden="1"/>
    </xf>
    <xf numFmtId="0" fontId="17" fillId="0" borderId="21" xfId="0" applyFont="1" applyBorder="1" applyAlignment="1" applyProtection="1">
      <alignment horizontal="center"/>
      <protection hidden="1"/>
    </xf>
    <xf numFmtId="4" fontId="18" fillId="0" borderId="21" xfId="0" applyNumberFormat="1" applyFont="1" applyBorder="1" applyAlignment="1" applyProtection="1">
      <alignment horizontal="center"/>
      <protection locked="0" hidden="1"/>
    </xf>
    <xf numFmtId="2" fontId="19" fillId="0" borderId="18" xfId="0" applyNumberFormat="1" applyFont="1" applyBorder="1" applyProtection="1">
      <protection hidden="1"/>
    </xf>
    <xf numFmtId="4" fontId="19" fillId="0" borderId="21" xfId="0" applyNumberFormat="1" applyFont="1" applyBorder="1" applyProtection="1">
      <protection hidden="1"/>
    </xf>
    <xf numFmtId="0" fontId="17" fillId="0" borderId="18" xfId="0" applyFont="1" applyBorder="1" applyAlignment="1">
      <alignment horizontal="left"/>
    </xf>
    <xf numFmtId="0" fontId="17" fillId="0" borderId="21" xfId="0" applyFont="1" applyBorder="1" applyAlignment="1" applyProtection="1">
      <alignment vertical="center" wrapText="1"/>
      <protection hidden="1"/>
    </xf>
    <xf numFmtId="4" fontId="18" fillId="0" borderId="18" xfId="0" applyNumberFormat="1" applyFont="1" applyBorder="1" applyAlignment="1" applyProtection="1">
      <alignment horizontal="center"/>
      <protection locked="0" hidden="1"/>
    </xf>
    <xf numFmtId="4" fontId="19" fillId="0" borderId="18" xfId="0" applyNumberFormat="1" applyFont="1" applyBorder="1" applyProtection="1">
      <protection hidden="1"/>
    </xf>
    <xf numFmtId="0" fontId="17" fillId="0" borderId="21" xfId="0" applyFont="1" applyBorder="1" applyAlignment="1">
      <alignment horizontal="left"/>
    </xf>
    <xf numFmtId="0" fontId="17" fillId="0" borderId="21" xfId="0" applyFont="1" applyBorder="1" applyAlignment="1" applyProtection="1">
      <alignment vertical="center"/>
      <protection hidden="1"/>
    </xf>
    <xf numFmtId="0" fontId="17" fillId="0" borderId="22" xfId="0" applyFont="1" applyBorder="1" applyAlignment="1">
      <alignment horizontal="left"/>
    </xf>
    <xf numFmtId="0" fontId="17" fillId="0" borderId="18" xfId="0" applyFont="1" applyBorder="1" applyAlignment="1" applyProtection="1">
      <alignment vertical="center"/>
      <protection hidden="1"/>
    </xf>
    <xf numFmtId="0" fontId="20" fillId="0" borderId="18" xfId="0" applyFont="1" applyBorder="1" applyAlignment="1" applyProtection="1">
      <alignment vertical="center" wrapText="1"/>
      <protection hidden="1"/>
    </xf>
    <xf numFmtId="0" fontId="17" fillId="0" borderId="18" xfId="0" applyFont="1" applyBorder="1" applyAlignment="1" applyProtection="1">
      <alignment horizontal="center"/>
      <protection hidden="1"/>
    </xf>
    <xf numFmtId="4" fontId="19" fillId="4" borderId="18" xfId="0" applyNumberFormat="1" applyFont="1" applyFill="1" applyBorder="1" applyProtection="1">
      <protection hidden="1"/>
    </xf>
    <xf numFmtId="0" fontId="17" fillId="0" borderId="18" xfId="0" applyFont="1" applyBorder="1" applyProtection="1">
      <protection hidden="1"/>
    </xf>
    <xf numFmtId="4" fontId="18" fillId="3" borderId="18" xfId="0" applyNumberFormat="1" applyFont="1" applyFill="1" applyBorder="1" applyAlignment="1" applyProtection="1">
      <alignment horizontal="center"/>
      <protection locked="0" hidden="1"/>
    </xf>
    <xf numFmtId="0" fontId="17" fillId="0" borderId="0" xfId="0" applyFont="1" applyAlignment="1">
      <alignment horizontal="left"/>
    </xf>
    <xf numFmtId="0" fontId="19" fillId="0" borderId="0" xfId="0" applyFont="1" applyProtection="1">
      <protection hidden="1"/>
    </xf>
    <xf numFmtId="0" fontId="19" fillId="0" borderId="0" xfId="0" applyFont="1" applyAlignment="1" applyProtection="1">
      <alignment horizontal="center"/>
      <protection hidden="1"/>
    </xf>
    <xf numFmtId="2" fontId="19" fillId="0" borderId="0" xfId="0" applyNumberFormat="1" applyFont="1" applyProtection="1">
      <protection hidden="1"/>
    </xf>
    <xf numFmtId="4" fontId="19" fillId="0" borderId="0" xfId="0" applyNumberFormat="1" applyFont="1" applyProtection="1">
      <protection hidden="1"/>
    </xf>
    <xf numFmtId="0" fontId="19" fillId="5" borderId="19" xfId="0" applyFont="1" applyFill="1" applyBorder="1"/>
    <xf numFmtId="0" fontId="22" fillId="5" borderId="19" xfId="0" applyFont="1" applyFill="1" applyBorder="1" applyProtection="1">
      <protection hidden="1"/>
    </xf>
    <xf numFmtId="0" fontId="22" fillId="5" borderId="19" xfId="0" applyFont="1" applyFill="1" applyBorder="1" applyAlignment="1" applyProtection="1">
      <alignment horizontal="right"/>
      <protection hidden="1"/>
    </xf>
    <xf numFmtId="164" fontId="22" fillId="5" borderId="20" xfId="0" applyNumberFormat="1" applyFont="1" applyFill="1" applyBorder="1" applyAlignment="1" applyProtection="1">
      <alignment horizontal="right"/>
      <protection hidden="1"/>
    </xf>
    <xf numFmtId="0" fontId="19" fillId="5" borderId="7" xfId="0" applyFont="1" applyFill="1" applyBorder="1"/>
    <xf numFmtId="0" fontId="22" fillId="5" borderId="7" xfId="0" applyFont="1" applyFill="1" applyBorder="1"/>
    <xf numFmtId="0" fontId="22" fillId="5" borderId="7" xfId="0" applyFont="1" applyFill="1" applyBorder="1" applyAlignment="1" applyProtection="1">
      <alignment horizontal="right"/>
      <protection hidden="1"/>
    </xf>
    <xf numFmtId="0" fontId="23" fillId="0" borderId="0" xfId="0" applyFont="1"/>
    <xf numFmtId="166" fontId="23" fillId="0" borderId="0" xfId="0" applyNumberFormat="1" applyFont="1"/>
    <xf numFmtId="2" fontId="19" fillId="0" borderId="21" xfId="0" applyNumberFormat="1" applyFont="1" applyBorder="1" applyProtection="1">
      <protection hidden="1"/>
    </xf>
    <xf numFmtId="167" fontId="9" fillId="0" borderId="0" xfId="0" applyNumberFormat="1" applyFont="1" applyProtection="1">
      <protection hidden="1"/>
    </xf>
    <xf numFmtId="4" fontId="24" fillId="0" borderId="23" xfId="6" applyNumberFormat="1" applyFont="1" applyBorder="1" applyProtection="1">
      <protection hidden="1"/>
    </xf>
    <xf numFmtId="0" fontId="17" fillId="0" borderId="27" xfId="0" applyFont="1" applyBorder="1" applyAlignment="1">
      <alignment horizontal="left"/>
    </xf>
    <xf numFmtId="4" fontId="19" fillId="0" borderId="27" xfId="0" applyNumberFormat="1" applyFont="1" applyBorder="1" applyProtection="1">
      <protection hidden="1"/>
    </xf>
    <xf numFmtId="0" fontId="20" fillId="3" borderId="27" xfId="6" applyFont="1" applyFill="1" applyBorder="1" applyProtection="1">
      <protection hidden="1"/>
    </xf>
    <xf numFmtId="2" fontId="19" fillId="0" borderId="27" xfId="6" applyNumberFormat="1" applyFont="1" applyBorder="1" applyProtection="1">
      <protection hidden="1"/>
    </xf>
    <xf numFmtId="0" fontId="17" fillId="0" borderId="28" xfId="0" applyFont="1" applyBorder="1" applyAlignment="1">
      <alignment horizontal="left"/>
    </xf>
    <xf numFmtId="2" fontId="19" fillId="0" borderId="28" xfId="0" applyNumberFormat="1" applyFont="1" applyBorder="1" applyProtection="1">
      <protection hidden="1"/>
    </xf>
    <xf numFmtId="4" fontId="19" fillId="0" borderId="28" xfId="0" applyNumberFormat="1" applyFont="1" applyBorder="1" applyProtection="1">
      <protection hidden="1"/>
    </xf>
    <xf numFmtId="0" fontId="17" fillId="0" borderId="32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2" fontId="19" fillId="0" borderId="36" xfId="0" applyNumberFormat="1" applyFont="1" applyBorder="1" applyProtection="1">
      <protection hidden="1"/>
    </xf>
    <xf numFmtId="0" fontId="17" fillId="0" borderId="37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17" fillId="0" borderId="38" xfId="0" applyFont="1" applyBorder="1" applyProtection="1">
      <protection hidden="1"/>
    </xf>
    <xf numFmtId="0" fontId="17" fillId="0" borderId="38" xfId="0" applyFont="1" applyBorder="1" applyAlignment="1" applyProtection="1">
      <alignment horizontal="center"/>
      <protection hidden="1"/>
    </xf>
    <xf numFmtId="4" fontId="18" fillId="0" borderId="38" xfId="0" applyNumberFormat="1" applyFont="1" applyBorder="1" applyAlignment="1" applyProtection="1">
      <alignment horizontal="center"/>
      <protection locked="0" hidden="1"/>
    </xf>
    <xf numFmtId="2" fontId="19" fillId="0" borderId="38" xfId="0" applyNumberFormat="1" applyFont="1" applyBorder="1" applyProtection="1">
      <protection hidden="1"/>
    </xf>
    <xf numFmtId="4" fontId="19" fillId="0" borderId="38" xfId="0" applyNumberFormat="1" applyFont="1" applyBorder="1" applyProtection="1">
      <protection hidden="1"/>
    </xf>
    <xf numFmtId="0" fontId="21" fillId="0" borderId="38" xfId="0" applyFont="1" applyBorder="1" applyAlignment="1" applyProtection="1">
      <alignment horizontal="left"/>
      <protection hidden="1"/>
    </xf>
    <xf numFmtId="2" fontId="27" fillId="0" borderId="18" xfId="0" applyNumberFormat="1" applyFont="1" applyBorder="1" applyProtection="1">
      <protection hidden="1"/>
    </xf>
    <xf numFmtId="0" fontId="17" fillId="0" borderId="38" xfId="0" applyFont="1" applyBorder="1" applyAlignment="1" applyProtection="1">
      <alignment vertical="center" wrapText="1"/>
      <protection hidden="1"/>
    </xf>
    <xf numFmtId="0" fontId="17" fillId="0" borderId="38" xfId="0" applyFont="1" applyBorder="1" applyAlignment="1" applyProtection="1">
      <alignment horizontal="center" vertical="center" wrapText="1"/>
      <protection hidden="1"/>
    </xf>
    <xf numFmtId="0" fontId="21" fillId="0" borderId="38" xfId="0" applyFont="1" applyBorder="1" applyProtection="1">
      <protection hidden="1"/>
    </xf>
    <xf numFmtId="4" fontId="18" fillId="0" borderId="38" xfId="0" applyNumberFormat="1" applyFont="1" applyBorder="1" applyAlignment="1" applyProtection="1">
      <alignment horizontal="center" vertical="center"/>
      <protection locked="0" hidden="1"/>
    </xf>
    <xf numFmtId="2" fontId="19" fillId="0" borderId="38" xfId="0" applyNumberFormat="1" applyFont="1" applyBorder="1" applyAlignment="1" applyProtection="1">
      <alignment vertical="center"/>
      <protection hidden="1"/>
    </xf>
    <xf numFmtId="0" fontId="19" fillId="0" borderId="18" xfId="0" applyFont="1" applyBorder="1" applyProtection="1">
      <protection hidden="1"/>
    </xf>
    <xf numFmtId="0" fontId="19" fillId="0" borderId="18" xfId="0" applyFont="1" applyBorder="1" applyAlignment="1" applyProtection="1">
      <alignment horizontal="center"/>
      <protection hidden="1"/>
    </xf>
    <xf numFmtId="4" fontId="19" fillId="0" borderId="18" xfId="0" applyNumberFormat="1" applyFont="1" applyBorder="1" applyAlignment="1" applyProtection="1">
      <alignment horizontal="center"/>
      <protection locked="0" hidden="1"/>
    </xf>
    <xf numFmtId="0" fontId="19" fillId="0" borderId="27" xfId="6" applyFont="1" applyBorder="1" applyAlignment="1" applyProtection="1">
      <alignment horizontal="center"/>
      <protection hidden="1"/>
    </xf>
    <xf numFmtId="4" fontId="19" fillId="0" borderId="27" xfId="6" applyNumberFormat="1" applyFont="1" applyBorder="1" applyAlignment="1" applyProtection="1">
      <alignment horizontal="center"/>
      <protection locked="0" hidden="1"/>
    </xf>
    <xf numFmtId="0" fontId="19" fillId="0" borderId="27" xfId="6" applyFont="1" applyBorder="1" applyAlignment="1" applyProtection="1">
      <alignment horizontal="left"/>
      <protection hidden="1"/>
    </xf>
    <xf numFmtId="4" fontId="20" fillId="0" borderId="23" xfId="6" applyNumberFormat="1" applyFont="1" applyBorder="1" applyProtection="1">
      <protection hidden="1"/>
    </xf>
    <xf numFmtId="0" fontId="19" fillId="0" borderId="21" xfId="0" applyFont="1" applyBorder="1" applyProtection="1">
      <protection hidden="1"/>
    </xf>
    <xf numFmtId="0" fontId="19" fillId="0" borderId="21" xfId="0" applyFont="1" applyBorder="1" applyAlignment="1" applyProtection="1">
      <alignment horizontal="center"/>
      <protection hidden="1"/>
    </xf>
    <xf numFmtId="4" fontId="19" fillId="0" borderId="21" xfId="0" applyNumberFormat="1" applyFont="1" applyBorder="1" applyAlignment="1" applyProtection="1">
      <alignment horizontal="center"/>
      <protection locked="0" hidden="1"/>
    </xf>
    <xf numFmtId="0" fontId="30" fillId="0" borderId="38" xfId="0" applyFont="1" applyBorder="1" applyAlignment="1" applyProtection="1">
      <alignment vertical="center" wrapText="1"/>
      <protection hidden="1"/>
    </xf>
    <xf numFmtId="0" fontId="17" fillId="0" borderId="38" xfId="0" applyFont="1" applyBorder="1" applyAlignment="1" applyProtection="1">
      <alignment wrapText="1"/>
      <protection hidden="1"/>
    </xf>
    <xf numFmtId="0" fontId="30" fillId="0" borderId="38" xfId="0" applyFont="1" applyBorder="1" applyProtection="1">
      <protection hidden="1"/>
    </xf>
    <xf numFmtId="0" fontId="19" fillId="0" borderId="38" xfId="0" applyFont="1" applyBorder="1" applyAlignment="1" applyProtection="1">
      <alignment horizontal="center"/>
      <protection hidden="1"/>
    </xf>
    <xf numFmtId="4" fontId="19" fillId="0" borderId="38" xfId="0" applyNumberFormat="1" applyFont="1" applyBorder="1" applyAlignment="1" applyProtection="1">
      <alignment horizontal="center"/>
      <protection locked="0" hidden="1"/>
    </xf>
    <xf numFmtId="0" fontId="20" fillId="0" borderId="21" xfId="0" applyFont="1" applyBorder="1" applyProtection="1">
      <protection hidden="1"/>
    </xf>
    <xf numFmtId="0" fontId="20" fillId="0" borderId="27" xfId="6" applyFont="1" applyBorder="1" applyAlignment="1" applyProtection="1">
      <alignment horizontal="left"/>
      <protection hidden="1"/>
    </xf>
    <xf numFmtId="4" fontId="19" fillId="0" borderId="27" xfId="6" applyNumberFormat="1" applyFont="1" applyBorder="1" applyProtection="1">
      <protection hidden="1"/>
    </xf>
    <xf numFmtId="0" fontId="19" fillId="3" borderId="18" xfId="0" applyFont="1" applyFill="1" applyBorder="1" applyAlignment="1" applyProtection="1">
      <alignment horizontal="center"/>
      <protection hidden="1"/>
    </xf>
    <xf numFmtId="4" fontId="19" fillId="3" borderId="18" xfId="0" applyNumberFormat="1" applyFont="1" applyFill="1" applyBorder="1" applyAlignment="1" applyProtection="1">
      <alignment horizontal="center"/>
      <protection locked="0" hidden="1"/>
    </xf>
    <xf numFmtId="0" fontId="19" fillId="0" borderId="28" xfId="0" applyFont="1" applyBorder="1" applyProtection="1">
      <protection hidden="1"/>
    </xf>
    <xf numFmtId="0" fontId="19" fillId="0" borderId="28" xfId="0" applyFont="1" applyBorder="1" applyAlignment="1" applyProtection="1">
      <alignment horizontal="center"/>
      <protection hidden="1"/>
    </xf>
    <xf numFmtId="4" fontId="19" fillId="0" borderId="28" xfId="0" applyNumberFormat="1" applyFont="1" applyBorder="1" applyAlignment="1" applyProtection="1">
      <alignment horizontal="center"/>
      <protection locked="0" hidden="1"/>
    </xf>
    <xf numFmtId="0" fontId="19" fillId="0" borderId="36" xfId="0" applyFont="1" applyBorder="1" applyAlignment="1" applyProtection="1">
      <alignment horizontal="center"/>
      <protection hidden="1"/>
    </xf>
    <xf numFmtId="4" fontId="19" fillId="0" borderId="36" xfId="0" applyNumberFormat="1" applyFont="1" applyBorder="1" applyAlignment="1" applyProtection="1">
      <alignment horizontal="center"/>
      <protection locked="0" hidden="1"/>
    </xf>
    <xf numFmtId="4" fontId="19" fillId="0" borderId="36" xfId="0" applyNumberFormat="1" applyFont="1" applyBorder="1" applyProtection="1">
      <protection hidden="1"/>
    </xf>
    <xf numFmtId="0" fontId="19" fillId="0" borderId="36" xfId="0" applyFont="1" applyBorder="1" applyAlignment="1" applyProtection="1">
      <alignment wrapText="1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4" fontId="19" fillId="0" borderId="28" xfId="0" applyNumberFormat="1" applyFont="1" applyBorder="1" applyAlignment="1" applyProtection="1">
      <alignment horizontal="center" vertical="center"/>
      <protection locked="0" hidden="1"/>
    </xf>
    <xf numFmtId="2" fontId="19" fillId="0" borderId="28" xfId="0" applyNumberFormat="1" applyFont="1" applyBorder="1" applyAlignment="1" applyProtection="1">
      <alignment vertical="center"/>
      <protection hidden="1"/>
    </xf>
    <xf numFmtId="4" fontId="19" fillId="0" borderId="28" xfId="0" applyNumberFormat="1" applyFont="1" applyBorder="1" applyAlignment="1" applyProtection="1">
      <alignment vertical="center"/>
      <protection hidden="1"/>
    </xf>
    <xf numFmtId="0" fontId="19" fillId="0" borderId="18" xfId="0" applyFont="1" applyBorder="1" applyAlignment="1" applyProtection="1">
      <alignment vertical="center" wrapText="1"/>
      <protection hidden="1"/>
    </xf>
    <xf numFmtId="0" fontId="19" fillId="0" borderId="18" xfId="0" applyFont="1" applyBorder="1" applyAlignment="1" applyProtection="1">
      <alignment horizontal="center" vertical="center"/>
      <protection hidden="1"/>
    </xf>
    <xf numFmtId="4" fontId="19" fillId="0" borderId="18" xfId="0" applyNumberFormat="1" applyFont="1" applyBorder="1" applyAlignment="1" applyProtection="1">
      <alignment horizontal="center" vertical="center"/>
      <protection locked="0" hidden="1"/>
    </xf>
    <xf numFmtId="2" fontId="19" fillId="0" borderId="21" xfId="0" applyNumberFormat="1" applyFont="1" applyBorder="1" applyAlignment="1" applyProtection="1">
      <alignment vertical="center"/>
      <protection hidden="1"/>
    </xf>
    <xf numFmtId="4" fontId="19" fillId="0" borderId="18" xfId="0" applyNumberFormat="1" applyFont="1" applyBorder="1" applyAlignment="1" applyProtection="1">
      <alignment vertical="center"/>
      <protection hidden="1"/>
    </xf>
    <xf numFmtId="4" fontId="20" fillId="0" borderId="23" xfId="6" applyNumberFormat="1" applyFont="1" applyBorder="1" applyAlignment="1" applyProtection="1">
      <alignment vertical="center"/>
      <protection hidden="1"/>
    </xf>
    <xf numFmtId="0" fontId="19" fillId="0" borderId="28" xfId="0" applyFont="1" applyBorder="1" applyAlignment="1" applyProtection="1">
      <alignment vertical="center" wrapText="1"/>
      <protection hidden="1"/>
    </xf>
    <xf numFmtId="0" fontId="20" fillId="0" borderId="38" xfId="0" applyFont="1" applyBorder="1" applyAlignment="1" applyProtection="1">
      <alignment vertical="center" wrapText="1"/>
      <protection hidden="1"/>
    </xf>
    <xf numFmtId="0" fontId="19" fillId="0" borderId="38" xfId="0" applyFont="1" applyBorder="1" applyAlignment="1" applyProtection="1">
      <alignment horizontal="center" vertical="center"/>
      <protection hidden="1"/>
    </xf>
    <xf numFmtId="4" fontId="19" fillId="0" borderId="38" xfId="0" applyNumberFormat="1" applyFont="1" applyBorder="1" applyAlignment="1" applyProtection="1">
      <alignment horizontal="center" vertical="center"/>
      <protection locked="0" hidden="1"/>
    </xf>
    <xf numFmtId="4" fontId="19" fillId="0" borderId="38" xfId="0" applyNumberFormat="1" applyFont="1" applyBorder="1" applyAlignment="1" applyProtection="1">
      <alignment vertical="center"/>
      <protection hidden="1"/>
    </xf>
    <xf numFmtId="0" fontId="20" fillId="0" borderId="28" xfId="0" applyFont="1" applyBorder="1" applyAlignment="1" applyProtection="1">
      <alignment vertical="center" wrapText="1"/>
      <protection hidden="1"/>
    </xf>
    <xf numFmtId="0" fontId="19" fillId="0" borderId="38" xfId="0" applyFont="1" applyBorder="1" applyAlignment="1" applyProtection="1">
      <alignment vertical="center" wrapText="1"/>
      <protection hidden="1"/>
    </xf>
    <xf numFmtId="0" fontId="19" fillId="0" borderId="36" xfId="0" applyFont="1" applyBorder="1" applyAlignment="1" applyProtection="1">
      <alignment vertical="center" wrapText="1"/>
      <protection hidden="1"/>
    </xf>
    <xf numFmtId="0" fontId="19" fillId="0" borderId="36" xfId="0" applyFont="1" applyBorder="1" applyAlignment="1" applyProtection="1">
      <alignment horizontal="center" vertical="center"/>
      <protection hidden="1"/>
    </xf>
    <xf numFmtId="4" fontId="19" fillId="0" borderId="36" xfId="0" applyNumberFormat="1" applyFont="1" applyBorder="1" applyAlignment="1" applyProtection="1">
      <alignment horizontal="center" vertical="center"/>
      <protection locked="0" hidden="1"/>
    </xf>
    <xf numFmtId="2" fontId="19" fillId="0" borderId="36" xfId="0" applyNumberFormat="1" applyFont="1" applyBorder="1" applyAlignment="1" applyProtection="1">
      <alignment vertical="center"/>
      <protection hidden="1"/>
    </xf>
    <xf numFmtId="4" fontId="19" fillId="0" borderId="36" xfId="0" applyNumberFormat="1" applyFont="1" applyBorder="1" applyAlignment="1" applyProtection="1">
      <alignment vertical="center"/>
      <protection hidden="1"/>
    </xf>
    <xf numFmtId="0" fontId="20" fillId="0" borderId="36" xfId="0" applyFont="1" applyBorder="1" applyAlignment="1" applyProtection="1">
      <alignment vertical="center" wrapText="1"/>
      <protection hidden="1"/>
    </xf>
    <xf numFmtId="0" fontId="19" fillId="0" borderId="28" xfId="0" applyFont="1" applyBorder="1" applyAlignment="1" applyProtection="1">
      <alignment wrapText="1"/>
      <protection hidden="1"/>
    </xf>
    <xf numFmtId="4" fontId="19" fillId="0" borderId="0" xfId="0" applyNumberFormat="1" applyFont="1" applyAlignment="1" applyProtection="1">
      <alignment horizontal="center"/>
      <protection locked="0" hidden="1"/>
    </xf>
    <xf numFmtId="0" fontId="17" fillId="5" borderId="43" xfId="0" applyFont="1" applyFill="1" applyBorder="1"/>
    <xf numFmtId="0" fontId="17" fillId="5" borderId="44" xfId="0" applyFont="1" applyFill="1" applyBorder="1"/>
    <xf numFmtId="0" fontId="19" fillId="5" borderId="30" xfId="0" applyFont="1" applyFill="1" applyBorder="1"/>
    <xf numFmtId="0" fontId="22" fillId="5" borderId="30" xfId="0" applyFont="1" applyFill="1" applyBorder="1" applyAlignment="1">
      <alignment horizontal="right"/>
    </xf>
    <xf numFmtId="9" fontId="22" fillId="5" borderId="30" xfId="0" applyNumberFormat="1" applyFont="1" applyFill="1" applyBorder="1"/>
    <xf numFmtId="164" fontId="22" fillId="5" borderId="45" xfId="0" applyNumberFormat="1" applyFont="1" applyFill="1" applyBorder="1"/>
    <xf numFmtId="0" fontId="17" fillId="5" borderId="46" xfId="0" applyFont="1" applyFill="1" applyBorder="1"/>
    <xf numFmtId="164" fontId="22" fillId="5" borderId="47" xfId="0" applyNumberFormat="1" applyFont="1" applyFill="1" applyBorder="1"/>
    <xf numFmtId="0" fontId="16" fillId="0" borderId="13" xfId="0" applyFont="1" applyBorder="1" applyAlignment="1">
      <alignment horizontal="center" vertical="center" wrapText="1"/>
    </xf>
    <xf numFmtId="0" fontId="33" fillId="0" borderId="0" xfId="4" applyFont="1" applyAlignment="1">
      <alignment horizontal="center"/>
    </xf>
    <xf numFmtId="0" fontId="33" fillId="0" borderId="0" xfId="4" applyFont="1"/>
    <xf numFmtId="0" fontId="5" fillId="0" borderId="0" xfId="4"/>
    <xf numFmtId="0" fontId="33" fillId="0" borderId="0" xfId="4" applyFont="1" applyAlignment="1">
      <alignment wrapText="1"/>
    </xf>
    <xf numFmtId="0" fontId="5" fillId="0" borderId="0" xfId="4" applyAlignment="1">
      <alignment horizontal="right"/>
    </xf>
    <xf numFmtId="169" fontId="33" fillId="0" borderId="0" xfId="11" applyNumberFormat="1" applyFont="1" applyAlignment="1">
      <alignment horizontal="center"/>
    </xf>
    <xf numFmtId="169" fontId="35" fillId="0" borderId="0" xfId="11" applyNumberFormat="1" applyFont="1" applyAlignment="1"/>
    <xf numFmtId="169" fontId="28" fillId="0" borderId="0" xfId="11" applyNumberFormat="1" applyFont="1"/>
    <xf numFmtId="0" fontId="36" fillId="0" borderId="0" xfId="4" applyFont="1"/>
    <xf numFmtId="0" fontId="37" fillId="0" borderId="44" xfId="4" applyFont="1" applyBorder="1" applyAlignment="1">
      <alignment vertical="center"/>
    </xf>
    <xf numFmtId="170" fontId="5" fillId="0" borderId="48" xfId="4" applyNumberFormat="1" applyBorder="1" applyAlignment="1">
      <alignment vertical="center"/>
    </xf>
    <xf numFmtId="6" fontId="5" fillId="0" borderId="0" xfId="4" applyNumberFormat="1"/>
    <xf numFmtId="0" fontId="33" fillId="0" borderId="44" xfId="4" applyFont="1" applyBorder="1" applyAlignment="1">
      <alignment vertical="center"/>
    </xf>
    <xf numFmtId="170" fontId="34" fillId="0" borderId="48" xfId="4" applyNumberFormat="1" applyFont="1" applyBorder="1" applyAlignment="1">
      <alignment vertical="center"/>
    </xf>
    <xf numFmtId="0" fontId="33" fillId="0" borderId="49" xfId="4" applyFont="1" applyBorder="1" applyAlignment="1">
      <alignment vertical="center"/>
    </xf>
    <xf numFmtId="0" fontId="37" fillId="0" borderId="0" xfId="4" applyFont="1"/>
    <xf numFmtId="0" fontId="33" fillId="0" borderId="0" xfId="4" applyFont="1" applyAlignment="1">
      <alignment vertical="center"/>
    </xf>
    <xf numFmtId="170" fontId="34" fillId="0" borderId="0" xfId="4" applyNumberFormat="1" applyFont="1" applyAlignment="1">
      <alignment vertical="center"/>
    </xf>
    <xf numFmtId="169" fontId="38" fillId="0" borderId="0" xfId="11" applyNumberFormat="1" applyFont="1"/>
    <xf numFmtId="168" fontId="39" fillId="0" borderId="0" xfId="4" applyNumberFormat="1" applyFont="1"/>
    <xf numFmtId="0" fontId="39" fillId="0" borderId="0" xfId="4" applyFont="1"/>
    <xf numFmtId="6" fontId="39" fillId="0" borderId="0" xfId="4" applyNumberFormat="1" applyFont="1"/>
    <xf numFmtId="169" fontId="39" fillId="0" borderId="0" xfId="4" applyNumberFormat="1" applyFont="1"/>
    <xf numFmtId="169" fontId="34" fillId="0" borderId="0" xfId="11" applyNumberFormat="1" applyFont="1"/>
    <xf numFmtId="168" fontId="39" fillId="0" borderId="0" xfId="11" applyFont="1"/>
    <xf numFmtId="0" fontId="34" fillId="0" borderId="0" xfId="4" applyFont="1"/>
    <xf numFmtId="169" fontId="33" fillId="6" borderId="13" xfId="11" applyNumberFormat="1" applyFont="1" applyFill="1" applyBorder="1" applyAlignment="1">
      <alignment horizontal="left" vertical="center"/>
    </xf>
    <xf numFmtId="170" fontId="34" fillId="0" borderId="50" xfId="4" applyNumberFormat="1" applyFont="1" applyBorder="1" applyAlignment="1">
      <alignment vertical="center"/>
    </xf>
    <xf numFmtId="169" fontId="33" fillId="6" borderId="8" xfId="11" applyNumberFormat="1" applyFont="1" applyFill="1" applyBorder="1" applyAlignment="1">
      <alignment vertical="center"/>
    </xf>
    <xf numFmtId="169" fontId="33" fillId="6" borderId="1" xfId="11" applyNumberFormat="1" applyFont="1" applyFill="1" applyBorder="1" applyAlignment="1">
      <alignment vertical="center"/>
    </xf>
    <xf numFmtId="169" fontId="33" fillId="6" borderId="15" xfId="11" applyNumberFormat="1" applyFont="1" applyFill="1" applyBorder="1" applyAlignment="1">
      <alignment horizontal="left" vertical="center"/>
    </xf>
    <xf numFmtId="169" fontId="33" fillId="6" borderId="2" xfId="11" applyNumberFormat="1" applyFont="1" applyFill="1" applyBorder="1" applyAlignment="1">
      <alignment horizontal="left" vertical="center"/>
    </xf>
    <xf numFmtId="169" fontId="33" fillId="6" borderId="3" xfId="11" applyNumberFormat="1" applyFont="1" applyFill="1" applyBorder="1" applyAlignment="1">
      <alignment vertical="center"/>
    </xf>
    <xf numFmtId="0" fontId="19" fillId="0" borderId="27" xfId="6" applyFont="1" applyBorder="1" applyAlignment="1" applyProtection="1">
      <alignment horizontal="left" wrapText="1"/>
      <protection hidden="1"/>
    </xf>
    <xf numFmtId="0" fontId="17" fillId="0" borderId="42" xfId="0" applyFont="1" applyBorder="1" applyAlignment="1" applyProtection="1">
      <alignment vertical="center" wrapText="1"/>
      <protection hidden="1"/>
    </xf>
    <xf numFmtId="1" fontId="18" fillId="0" borderId="42" xfId="0" applyNumberFormat="1" applyFont="1" applyBorder="1" applyAlignment="1" applyProtection="1">
      <alignment horizontal="right" vertical="center"/>
      <protection locked="0" hidden="1"/>
    </xf>
    <xf numFmtId="2" fontId="19" fillId="0" borderId="42" xfId="0" applyNumberFormat="1" applyFont="1" applyBorder="1" applyAlignment="1" applyProtection="1">
      <alignment horizontal="right" vertical="center"/>
      <protection hidden="1"/>
    </xf>
    <xf numFmtId="0" fontId="30" fillId="0" borderId="42" xfId="0" applyFont="1" applyBorder="1" applyAlignment="1" applyProtection="1">
      <alignment vertical="center" wrapText="1"/>
      <protection hidden="1"/>
    </xf>
    <xf numFmtId="0" fontId="17" fillId="0" borderId="42" xfId="0" applyFont="1" applyBorder="1" applyAlignment="1" applyProtection="1">
      <alignment horizontal="center" vertical="center"/>
      <protection hidden="1"/>
    </xf>
    <xf numFmtId="43" fontId="19" fillId="0" borderId="42" xfId="17" applyFont="1" applyFill="1" applyBorder="1" applyProtection="1">
      <protection hidden="1"/>
    </xf>
    <xf numFmtId="0" fontId="20" fillId="0" borderId="28" xfId="0" applyFont="1" applyBorder="1" applyProtection="1">
      <protection hidden="1"/>
    </xf>
    <xf numFmtId="0" fontId="19" fillId="0" borderId="37" xfId="0" applyFont="1" applyBorder="1" applyProtection="1">
      <protection hidden="1"/>
    </xf>
    <xf numFmtId="0" fontId="20" fillId="0" borderId="36" xfId="0" applyFont="1" applyBorder="1" applyProtection="1">
      <protection hidden="1"/>
    </xf>
    <xf numFmtId="0" fontId="19" fillId="0" borderId="36" xfId="0" applyFont="1" applyBorder="1" applyProtection="1">
      <protection hidden="1"/>
    </xf>
    <xf numFmtId="0" fontId="20" fillId="0" borderId="38" xfId="0" applyFont="1" applyBorder="1" applyProtection="1">
      <protection hidden="1"/>
    </xf>
    <xf numFmtId="0" fontId="19" fillId="0" borderId="38" xfId="0" applyFont="1" applyBorder="1" applyProtection="1">
      <protection hidden="1"/>
    </xf>
    <xf numFmtId="0" fontId="29" fillId="0" borderId="36" xfId="0" applyFont="1" applyBorder="1" applyProtection="1">
      <protection hidden="1"/>
    </xf>
    <xf numFmtId="0" fontId="29" fillId="0" borderId="28" xfId="0" applyFont="1" applyBorder="1" applyProtection="1">
      <protection hidden="1"/>
    </xf>
    <xf numFmtId="0" fontId="41" fillId="0" borderId="38" xfId="0" applyFont="1" applyBorder="1" applyAlignment="1" applyProtection="1">
      <alignment vertical="center" wrapText="1"/>
      <protection hidden="1"/>
    </xf>
    <xf numFmtId="0" fontId="19" fillId="7" borderId="42" xfId="0" applyFont="1" applyFill="1" applyBorder="1" applyAlignment="1" applyProtection="1">
      <alignment vertical="center" wrapText="1"/>
      <protection hidden="1"/>
    </xf>
    <xf numFmtId="0" fontId="19" fillId="0" borderId="42" xfId="0" applyFont="1" applyBorder="1" applyAlignment="1" applyProtection="1">
      <alignment vertical="center" wrapText="1"/>
      <protection hidden="1"/>
    </xf>
    <xf numFmtId="1" fontId="19" fillId="0" borderId="42" xfId="0" applyNumberFormat="1" applyFont="1" applyBorder="1" applyAlignment="1" applyProtection="1">
      <alignment horizontal="right" vertical="center"/>
      <protection locked="0" hidden="1"/>
    </xf>
    <xf numFmtId="0" fontId="41" fillId="0" borderId="42" xfId="0" applyFont="1" applyBorder="1" applyAlignment="1" applyProtection="1">
      <alignment vertical="center" wrapText="1"/>
      <protection hidden="1"/>
    </xf>
    <xf numFmtId="0" fontId="19" fillId="0" borderId="42" xfId="0" applyFont="1" applyBorder="1" applyAlignment="1" applyProtection="1">
      <alignment horizontal="center" vertical="center"/>
      <protection hidden="1"/>
    </xf>
    <xf numFmtId="3" fontId="19" fillId="0" borderId="38" xfId="0" applyNumberFormat="1" applyFont="1" applyBorder="1" applyAlignment="1" applyProtection="1">
      <alignment horizontal="center"/>
      <protection locked="0" hidden="1"/>
    </xf>
    <xf numFmtId="169" fontId="37" fillId="0" borderId="0" xfId="4" applyNumberFormat="1" applyFont="1"/>
    <xf numFmtId="0" fontId="34" fillId="0" borderId="44" xfId="4" applyFont="1" applyBorder="1" applyAlignment="1">
      <alignment horizontal="left" vertical="center"/>
    </xf>
    <xf numFmtId="0" fontId="33" fillId="0" borderId="0" xfId="4" applyFont="1" applyAlignment="1">
      <alignment horizontal="center" wrapText="1"/>
    </xf>
    <xf numFmtId="169" fontId="34" fillId="0" borderId="0" xfId="11" applyNumberFormat="1" applyFont="1" applyAlignment="1">
      <alignment horizontal="center"/>
    </xf>
    <xf numFmtId="170" fontId="34" fillId="0" borderId="51" xfId="4" applyNumberFormat="1" applyFont="1" applyBorder="1" applyAlignment="1">
      <alignment vertical="center"/>
    </xf>
    <xf numFmtId="169" fontId="33" fillId="8" borderId="15" xfId="11" applyNumberFormat="1" applyFont="1" applyFill="1" applyBorder="1" applyAlignment="1">
      <alignment horizontal="left" vertical="center"/>
    </xf>
    <xf numFmtId="169" fontId="33" fillId="8" borderId="13" xfId="11" applyNumberFormat="1" applyFont="1" applyFill="1" applyBorder="1" applyAlignment="1">
      <alignment horizontal="left" vertical="center"/>
    </xf>
    <xf numFmtId="169" fontId="33" fillId="8" borderId="2" xfId="11" applyNumberFormat="1" applyFont="1" applyFill="1" applyBorder="1" applyAlignment="1">
      <alignment horizontal="left" vertical="center"/>
    </xf>
    <xf numFmtId="169" fontId="33" fillId="4" borderId="15" xfId="11" applyNumberFormat="1" applyFont="1" applyFill="1" applyBorder="1" applyAlignment="1">
      <alignment horizontal="left" vertical="center"/>
    </xf>
    <xf numFmtId="169" fontId="33" fillId="4" borderId="13" xfId="11" applyNumberFormat="1" applyFont="1" applyFill="1" applyBorder="1" applyAlignment="1">
      <alignment horizontal="left" vertical="center"/>
    </xf>
    <xf numFmtId="169" fontId="33" fillId="4" borderId="2" xfId="11" applyNumberFormat="1" applyFont="1" applyFill="1" applyBorder="1" applyAlignment="1">
      <alignment horizontal="left" vertical="center"/>
    </xf>
    <xf numFmtId="169" fontId="33" fillId="9" borderId="15" xfId="11" applyNumberFormat="1" applyFont="1" applyFill="1" applyBorder="1" applyAlignment="1">
      <alignment horizontal="left" vertical="center"/>
    </xf>
    <xf numFmtId="169" fontId="33" fillId="9" borderId="13" xfId="11" applyNumberFormat="1" applyFont="1" applyFill="1" applyBorder="1" applyAlignment="1">
      <alignment horizontal="left" vertical="center"/>
    </xf>
    <xf numFmtId="169" fontId="33" fillId="9" borderId="2" xfId="11" applyNumberFormat="1" applyFont="1" applyFill="1" applyBorder="1" applyAlignment="1">
      <alignment horizontal="left" vertical="center"/>
    </xf>
    <xf numFmtId="169" fontId="37" fillId="6" borderId="3" xfId="11" applyNumberFormat="1" applyFont="1" applyFill="1" applyBorder="1" applyAlignment="1">
      <alignment horizontal="left" vertical="center"/>
    </xf>
    <xf numFmtId="169" fontId="5" fillId="6" borderId="13" xfId="11" applyNumberFormat="1" applyFont="1" applyFill="1" applyBorder="1" applyAlignment="1">
      <alignment horizontal="center" vertical="center" wrapText="1"/>
    </xf>
    <xf numFmtId="169" fontId="5" fillId="4" borderId="13" xfId="11" applyNumberFormat="1" applyFont="1" applyFill="1" applyBorder="1" applyAlignment="1">
      <alignment horizontal="center" vertical="center" wrapText="1"/>
    </xf>
    <xf numFmtId="169" fontId="5" fillId="8" borderId="13" xfId="11" applyNumberFormat="1" applyFont="1" applyFill="1" applyBorder="1" applyAlignment="1">
      <alignment horizontal="center" vertical="center" wrapText="1"/>
    </xf>
    <xf numFmtId="169" fontId="5" fillId="9" borderId="13" xfId="11" applyNumberFormat="1" applyFont="1" applyFill="1" applyBorder="1" applyAlignment="1">
      <alignment horizontal="center" vertical="center" wrapText="1"/>
    </xf>
    <xf numFmtId="170" fontId="5" fillId="0" borderId="44" xfId="4" applyNumberFormat="1" applyBorder="1" applyAlignment="1">
      <alignment vertical="center"/>
    </xf>
    <xf numFmtId="170" fontId="34" fillId="0" borderId="44" xfId="4" applyNumberFormat="1" applyFont="1" applyBorder="1" applyAlignment="1">
      <alignment vertical="center"/>
    </xf>
    <xf numFmtId="170" fontId="34" fillId="0" borderId="52" xfId="4" applyNumberFormat="1" applyFont="1" applyBorder="1" applyAlignment="1">
      <alignment vertical="center"/>
    </xf>
    <xf numFmtId="170" fontId="34" fillId="0" borderId="49" xfId="4" applyNumberFormat="1" applyFont="1" applyBorder="1" applyAlignment="1">
      <alignment vertical="center"/>
    </xf>
    <xf numFmtId="0" fontId="39" fillId="0" borderId="0" xfId="4" applyFont="1" applyAlignment="1">
      <alignment horizontal="center"/>
    </xf>
    <xf numFmtId="169" fontId="39" fillId="0" borderId="0" xfId="4" applyNumberFormat="1" applyFont="1" applyAlignment="1">
      <alignment horizontal="center"/>
    </xf>
    <xf numFmtId="169" fontId="38" fillId="0" borderId="0" xfId="11" applyNumberFormat="1" applyFont="1" applyFill="1"/>
    <xf numFmtId="169" fontId="38" fillId="0" borderId="0" xfId="11" applyNumberFormat="1" applyFont="1" applyFill="1" applyAlignment="1">
      <alignment horizontal="right"/>
    </xf>
    <xf numFmtId="169" fontId="33" fillId="6" borderId="0" xfId="11" applyNumberFormat="1" applyFont="1" applyFill="1" applyBorder="1" applyAlignment="1">
      <alignment horizontal="center" vertical="center"/>
    </xf>
    <xf numFmtId="6" fontId="5" fillId="0" borderId="42" xfId="4" applyNumberFormat="1" applyBorder="1"/>
    <xf numFmtId="6" fontId="5" fillId="0" borderId="53" xfId="4" applyNumberFormat="1" applyBorder="1"/>
    <xf numFmtId="6" fontId="5" fillId="0" borderId="16" xfId="4" applyNumberFormat="1" applyBorder="1"/>
    <xf numFmtId="169" fontId="5" fillId="10" borderId="13" xfId="11" applyNumberFormat="1" applyFont="1" applyFill="1" applyBorder="1" applyAlignment="1">
      <alignment horizontal="center" vertical="center" wrapText="1"/>
    </xf>
    <xf numFmtId="169" fontId="33" fillId="10" borderId="15" xfId="11" applyNumberFormat="1" applyFont="1" applyFill="1" applyBorder="1" applyAlignment="1">
      <alignment horizontal="left" vertical="center"/>
    </xf>
    <xf numFmtId="169" fontId="33" fillId="10" borderId="13" xfId="11" applyNumberFormat="1" applyFont="1" applyFill="1" applyBorder="1" applyAlignment="1">
      <alignment horizontal="left" vertical="center"/>
    </xf>
    <xf numFmtId="169" fontId="33" fillId="10" borderId="2" xfId="11" applyNumberFormat="1" applyFont="1" applyFill="1" applyBorder="1" applyAlignment="1">
      <alignment horizontal="left" vertical="center"/>
    </xf>
    <xf numFmtId="169" fontId="42" fillId="0" borderId="0" xfId="11" applyNumberFormat="1" applyFont="1" applyAlignment="1">
      <alignment wrapText="1"/>
    </xf>
    <xf numFmtId="42" fontId="34" fillId="0" borderId="48" xfId="4" applyNumberFormat="1" applyFont="1" applyBorder="1" applyAlignment="1">
      <alignment vertical="center"/>
    </xf>
    <xf numFmtId="42" fontId="34" fillId="0" borderId="51" xfId="4" applyNumberFormat="1" applyFont="1" applyBorder="1" applyAlignment="1">
      <alignment vertical="center"/>
    </xf>
    <xf numFmtId="42" fontId="34" fillId="0" borderId="44" xfId="4" applyNumberFormat="1" applyFont="1" applyBorder="1" applyAlignment="1">
      <alignment vertical="center"/>
    </xf>
    <xf numFmtId="169" fontId="33" fillId="11" borderId="0" xfId="11" applyNumberFormat="1" applyFont="1" applyFill="1" applyBorder="1" applyAlignment="1">
      <alignment horizontal="center" vertical="center"/>
    </xf>
    <xf numFmtId="42" fontId="33" fillId="11" borderId="0" xfId="4" applyNumberFormat="1" applyFont="1" applyFill="1" applyAlignment="1">
      <alignment horizontal="center" vertical="center"/>
    </xf>
    <xf numFmtId="169" fontId="5" fillId="12" borderId="13" xfId="11" applyNumberFormat="1" applyFont="1" applyFill="1" applyBorder="1" applyAlignment="1">
      <alignment horizontal="center" vertical="center" wrapText="1"/>
    </xf>
    <xf numFmtId="42" fontId="33" fillId="6" borderId="15" xfId="11" applyNumberFormat="1" applyFont="1" applyFill="1" applyBorder="1" applyAlignment="1">
      <alignment horizontal="left" vertical="center"/>
    </xf>
    <xf numFmtId="42" fontId="33" fillId="4" borderId="15" xfId="11" applyNumberFormat="1" applyFont="1" applyFill="1" applyBorder="1" applyAlignment="1">
      <alignment horizontal="left" vertical="center"/>
    </xf>
    <xf numFmtId="42" fontId="33" fillId="8" borderId="15" xfId="11" applyNumberFormat="1" applyFont="1" applyFill="1" applyBorder="1" applyAlignment="1">
      <alignment horizontal="left" vertical="center"/>
    </xf>
    <xf numFmtId="42" fontId="33" fillId="9" borderId="15" xfId="11" applyNumberFormat="1" applyFont="1" applyFill="1" applyBorder="1" applyAlignment="1">
      <alignment horizontal="left" vertical="center"/>
    </xf>
    <xf numFmtId="42" fontId="33" fillId="10" borderId="15" xfId="11" applyNumberFormat="1" applyFont="1" applyFill="1" applyBorder="1" applyAlignment="1">
      <alignment horizontal="left" vertical="center"/>
    </xf>
    <xf numFmtId="42" fontId="33" fillId="4" borderId="13" xfId="11" applyNumberFormat="1" applyFont="1" applyFill="1" applyBorder="1" applyAlignment="1">
      <alignment horizontal="left" vertical="center"/>
    </xf>
    <xf numFmtId="42" fontId="33" fillId="8" borderId="13" xfId="11" applyNumberFormat="1" applyFont="1" applyFill="1" applyBorder="1" applyAlignment="1">
      <alignment horizontal="left" vertical="center"/>
    </xf>
    <xf numFmtId="42" fontId="33" fillId="9" borderId="13" xfId="11" applyNumberFormat="1" applyFont="1" applyFill="1" applyBorder="1" applyAlignment="1">
      <alignment horizontal="left" vertical="center"/>
    </xf>
    <xf numFmtId="42" fontId="33" fillId="10" borderId="13" xfId="11" applyNumberFormat="1" applyFont="1" applyFill="1" applyBorder="1" applyAlignment="1">
      <alignment horizontal="left" vertical="center"/>
    </xf>
    <xf numFmtId="42" fontId="33" fillId="4" borderId="2" xfId="11" applyNumberFormat="1" applyFont="1" applyFill="1" applyBorder="1" applyAlignment="1">
      <alignment horizontal="left" vertical="center"/>
    </xf>
    <xf numFmtId="42" fontId="33" fillId="8" borderId="2" xfId="11" applyNumberFormat="1" applyFont="1" applyFill="1" applyBorder="1" applyAlignment="1">
      <alignment horizontal="left" vertical="center"/>
    </xf>
    <xf numFmtId="42" fontId="33" fillId="9" borderId="2" xfId="11" applyNumberFormat="1" applyFont="1" applyFill="1" applyBorder="1" applyAlignment="1">
      <alignment horizontal="left" vertical="center"/>
    </xf>
    <xf numFmtId="42" fontId="33" fillId="10" borderId="2" xfId="11" applyNumberFormat="1" applyFont="1" applyFill="1" applyBorder="1" applyAlignment="1">
      <alignment horizontal="left" vertical="center"/>
    </xf>
    <xf numFmtId="42" fontId="33" fillId="6" borderId="13" xfId="11" applyNumberFormat="1" applyFont="1" applyFill="1" applyBorder="1" applyAlignment="1">
      <alignment horizontal="left" vertical="center"/>
    </xf>
    <xf numFmtId="172" fontId="39" fillId="0" borderId="0" xfId="4" applyNumberFormat="1" applyFont="1"/>
    <xf numFmtId="169" fontId="34" fillId="0" borderId="0" xfId="11" applyNumberFormat="1" applyFont="1" applyAlignment="1"/>
    <xf numFmtId="6" fontId="5" fillId="0" borderId="55" xfId="4" applyNumberFormat="1" applyBorder="1"/>
    <xf numFmtId="6" fontId="5" fillId="0" borderId="41" xfId="4" applyNumberFormat="1" applyBorder="1"/>
    <xf numFmtId="171" fontId="5" fillId="0" borderId="41" xfId="4" applyNumberFormat="1" applyBorder="1"/>
    <xf numFmtId="6" fontId="5" fillId="0" borderId="56" xfId="4" applyNumberFormat="1" applyBorder="1"/>
    <xf numFmtId="6" fontId="5" fillId="0" borderId="57" xfId="4" applyNumberFormat="1" applyBorder="1"/>
    <xf numFmtId="6" fontId="5" fillId="0" borderId="48" xfId="4" applyNumberFormat="1" applyBorder="1"/>
    <xf numFmtId="6" fontId="5" fillId="0" borderId="58" xfId="4" applyNumberFormat="1" applyBorder="1"/>
    <xf numFmtId="0" fontId="5" fillId="0" borderId="0" xfId="18"/>
    <xf numFmtId="0" fontId="2" fillId="0" borderId="0" xfId="19"/>
    <xf numFmtId="0" fontId="44" fillId="0" borderId="8" xfId="18" applyFont="1" applyBorder="1" applyAlignment="1">
      <alignment horizontal="centerContinuous" wrapText="1"/>
    </xf>
    <xf numFmtId="0" fontId="44" fillId="0" borderId="9" xfId="18" applyFont="1" applyBorder="1" applyAlignment="1">
      <alignment horizontal="centerContinuous" wrapText="1"/>
    </xf>
    <xf numFmtId="0" fontId="44" fillId="0" borderId="10" xfId="18" applyFont="1" applyBorder="1" applyAlignment="1">
      <alignment horizontal="centerContinuous" wrapText="1"/>
    </xf>
    <xf numFmtId="0" fontId="44" fillId="0" borderId="59" xfId="18" applyFont="1" applyBorder="1" applyAlignment="1">
      <alignment horizontal="centerContinuous" vertical="top"/>
    </xf>
    <xf numFmtId="0" fontId="44" fillId="0" borderId="0" xfId="18" applyFont="1" applyAlignment="1">
      <alignment horizontal="centerContinuous" wrapText="1"/>
    </xf>
    <xf numFmtId="0" fontId="44" fillId="0" borderId="60" xfId="18" applyFont="1" applyBorder="1" applyAlignment="1">
      <alignment horizontal="centerContinuous" wrapText="1"/>
    </xf>
    <xf numFmtId="0" fontId="47" fillId="0" borderId="0" xfId="18" applyFont="1"/>
    <xf numFmtId="0" fontId="47" fillId="0" borderId="0" xfId="18" applyFont="1" applyAlignment="1">
      <alignment vertical="top"/>
    </xf>
    <xf numFmtId="0" fontId="48" fillId="0" borderId="0" xfId="18" applyFont="1" applyAlignment="1">
      <alignment horizontal="center" vertical="center"/>
    </xf>
    <xf numFmtId="0" fontId="28" fillId="0" borderId="0" xfId="18" applyFont="1" applyAlignment="1">
      <alignment horizontal="center"/>
    </xf>
    <xf numFmtId="0" fontId="28" fillId="0" borderId="61" xfId="18" applyFont="1" applyBorder="1" applyAlignment="1">
      <alignment horizontal="center" vertical="center"/>
    </xf>
    <xf numFmtId="0" fontId="28" fillId="0" borderId="62" xfId="18" applyFont="1" applyBorder="1" applyAlignment="1">
      <alignment horizontal="center" vertical="center"/>
    </xf>
    <xf numFmtId="0" fontId="28" fillId="0" borderId="63" xfId="18" applyFont="1" applyBorder="1" applyAlignment="1">
      <alignment horizontal="centerContinuous" vertical="center"/>
    </xf>
    <xf numFmtId="0" fontId="28" fillId="0" borderId="19" xfId="18" applyFont="1" applyBorder="1" applyAlignment="1">
      <alignment horizontal="centerContinuous" vertical="center"/>
    </xf>
    <xf numFmtId="0" fontId="28" fillId="0" borderId="64" xfId="18" applyFont="1" applyBorder="1" applyAlignment="1">
      <alignment horizontal="centerContinuous" vertical="center"/>
    </xf>
    <xf numFmtId="0" fontId="28" fillId="0" borderId="67" xfId="18" applyFont="1" applyBorder="1" applyAlignment="1">
      <alignment horizontal="center" vertical="center"/>
    </xf>
    <xf numFmtId="14" fontId="28" fillId="0" borderId="68" xfId="18" applyNumberFormat="1" applyFont="1" applyBorder="1" applyAlignment="1">
      <alignment horizontal="center" vertical="center"/>
    </xf>
    <xf numFmtId="0" fontId="28" fillId="0" borderId="68" xfId="18" applyFont="1" applyBorder="1" applyAlignment="1">
      <alignment horizontal="center" vertical="center"/>
    </xf>
    <xf numFmtId="0" fontId="28" fillId="0" borderId="69" xfId="18" applyFont="1" applyBorder="1" applyAlignment="1">
      <alignment horizontal="right" vertical="center"/>
    </xf>
    <xf numFmtId="0" fontId="28" fillId="0" borderId="70" xfId="18" applyFont="1" applyBorder="1" applyAlignment="1">
      <alignment vertical="center"/>
    </xf>
    <xf numFmtId="0" fontId="52" fillId="0" borderId="71" xfId="18" applyFont="1" applyBorder="1" applyAlignment="1">
      <alignment horizontal="center" vertical="center"/>
    </xf>
    <xf numFmtId="0" fontId="28" fillId="0" borderId="72" xfId="18" applyFont="1" applyBorder="1" applyAlignment="1">
      <alignment horizontal="center" vertical="center" wrapText="1"/>
    </xf>
    <xf numFmtId="0" fontId="53" fillId="0" borderId="71" xfId="18" applyFont="1" applyBorder="1" applyAlignment="1">
      <alignment horizontal="center" vertical="center"/>
    </xf>
    <xf numFmtId="0" fontId="28" fillId="0" borderId="75" xfId="18" applyFont="1" applyBorder="1" applyAlignment="1">
      <alignment horizontal="center" vertical="center"/>
    </xf>
    <xf numFmtId="14" fontId="28" fillId="0" borderId="76" xfId="18" applyNumberFormat="1" applyFont="1" applyBorder="1" applyAlignment="1">
      <alignment horizontal="center" vertical="center"/>
    </xf>
    <xf numFmtId="0" fontId="28" fillId="0" borderId="76" xfId="18" applyFont="1" applyBorder="1" applyAlignment="1">
      <alignment horizontal="center" vertical="center"/>
    </xf>
    <xf numFmtId="0" fontId="5" fillId="0" borderId="60" xfId="18" applyBorder="1"/>
    <xf numFmtId="0" fontId="28" fillId="0" borderId="77" xfId="18" applyFont="1" applyBorder="1" applyAlignment="1">
      <alignment horizontal="right" vertical="center"/>
    </xf>
    <xf numFmtId="0" fontId="28" fillId="0" borderId="78" xfId="18" applyFont="1" applyBorder="1" applyAlignment="1">
      <alignment vertical="center"/>
    </xf>
    <xf numFmtId="0" fontId="53" fillId="0" borderId="79" xfId="18" applyFont="1" applyBorder="1" applyAlignment="1">
      <alignment horizontal="center" vertical="center"/>
    </xf>
    <xf numFmtId="0" fontId="28" fillId="0" borderId="80" xfId="18" applyFont="1" applyBorder="1" applyAlignment="1">
      <alignment horizontal="center" vertical="center"/>
    </xf>
    <xf numFmtId="0" fontId="50" fillId="0" borderId="0" xfId="18" applyFont="1" applyAlignment="1">
      <alignment horizontal="left" indent="2"/>
    </xf>
    <xf numFmtId="0" fontId="28" fillId="0" borderId="81" xfId="18" applyFont="1" applyBorder="1" applyAlignment="1">
      <alignment horizontal="center" vertical="center"/>
    </xf>
    <xf numFmtId="0" fontId="28" fillId="0" borderId="82" xfId="18" applyFont="1" applyBorder="1" applyAlignment="1">
      <alignment horizontal="center" vertical="center"/>
    </xf>
    <xf numFmtId="0" fontId="28" fillId="0" borderId="83" xfId="18" applyFont="1" applyBorder="1" applyAlignment="1">
      <alignment horizontal="right" vertical="center"/>
    </xf>
    <xf numFmtId="0" fontId="28" fillId="0" borderId="84" xfId="18" applyFont="1" applyBorder="1" applyAlignment="1">
      <alignment vertical="center"/>
    </xf>
    <xf numFmtId="0" fontId="53" fillId="0" borderId="85" xfId="18" applyFont="1" applyBorder="1" applyAlignment="1">
      <alignment horizontal="center" vertical="center"/>
    </xf>
    <xf numFmtId="0" fontId="28" fillId="0" borderId="86" xfId="18" applyFont="1" applyBorder="1" applyAlignment="1">
      <alignment horizontal="center" vertical="center"/>
    </xf>
    <xf numFmtId="0" fontId="5" fillId="0" borderId="87" xfId="18" applyBorder="1"/>
    <xf numFmtId="0" fontId="5" fillId="0" borderId="74" xfId="18" applyBorder="1"/>
    <xf numFmtId="0" fontId="54" fillId="0" borderId="1" xfId="19" applyFont="1" applyBorder="1" applyAlignment="1">
      <alignment horizontal="left" vertical="center"/>
    </xf>
    <xf numFmtId="0" fontId="54" fillId="0" borderId="4" xfId="18" applyFont="1" applyBorder="1" applyAlignment="1">
      <alignment horizontal="centerContinuous" vertical="center"/>
    </xf>
    <xf numFmtId="0" fontId="54" fillId="0" borderId="4" xfId="18" applyFont="1" applyBorder="1" applyAlignment="1">
      <alignment horizontal="right" vertical="center"/>
    </xf>
    <xf numFmtId="174" fontId="54" fillId="0" borderId="5" xfId="18" applyNumberFormat="1" applyFont="1" applyBorder="1" applyAlignment="1">
      <alignment horizontal="left" vertical="center"/>
    </xf>
    <xf numFmtId="0" fontId="47" fillId="0" borderId="0" xfId="4" applyFont="1" applyAlignment="1">
      <alignment vertical="top"/>
    </xf>
    <xf numFmtId="0" fontId="56" fillId="0" borderId="0" xfId="4" applyFont="1" applyAlignment="1">
      <alignment horizontal="left" vertical="top"/>
    </xf>
    <xf numFmtId="0" fontId="57" fillId="0" borderId="0" xfId="4" applyFont="1" applyAlignment="1">
      <alignment vertical="top"/>
    </xf>
    <xf numFmtId="0" fontId="57" fillId="0" borderId="0" xfId="4" applyFont="1" applyAlignment="1">
      <alignment horizontal="left" vertical="top"/>
    </xf>
    <xf numFmtId="0" fontId="50" fillId="0" borderId="0" xfId="4" applyFont="1" applyAlignment="1">
      <alignment vertical="top" wrapText="1"/>
    </xf>
    <xf numFmtId="0" fontId="56" fillId="0" borderId="0" xfId="4" applyFont="1" applyAlignment="1">
      <alignment vertical="top" wrapText="1"/>
    </xf>
    <xf numFmtId="0" fontId="50" fillId="0" borderId="0" xfId="4" applyFont="1" applyAlignment="1" applyProtection="1">
      <alignment vertical="center"/>
      <protection locked="0"/>
    </xf>
    <xf numFmtId="0" fontId="56" fillId="0" borderId="0" xfId="20" applyFont="1" applyAlignment="1">
      <alignment horizontal="left" vertical="top"/>
    </xf>
    <xf numFmtId="0" fontId="59" fillId="0" borderId="0" xfId="4" applyFont="1" applyAlignment="1">
      <alignment vertical="top"/>
    </xf>
    <xf numFmtId="0" fontId="56" fillId="0" borderId="0" xfId="4" applyFont="1" applyAlignment="1">
      <alignment horizontal="left" vertical="top" wrapText="1"/>
    </xf>
    <xf numFmtId="0" fontId="56" fillId="0" borderId="0" xfId="4" applyFont="1" applyAlignment="1">
      <alignment vertical="center" wrapText="1"/>
    </xf>
    <xf numFmtId="0" fontId="50" fillId="0" borderId="0" xfId="4" applyFont="1" applyAlignment="1">
      <alignment horizontal="left" vertical="top"/>
    </xf>
    <xf numFmtId="0" fontId="59" fillId="0" borderId="4" xfId="4" applyFont="1" applyBorder="1" applyAlignment="1">
      <alignment vertical="top"/>
    </xf>
    <xf numFmtId="0" fontId="59" fillId="0" borderId="4" xfId="4" applyFont="1" applyBorder="1" applyAlignment="1">
      <alignment horizontal="left" vertical="top"/>
    </xf>
    <xf numFmtId="0" fontId="59" fillId="0" borderId="0" xfId="4" applyFont="1" applyAlignment="1">
      <alignment horizontal="left" vertical="top"/>
    </xf>
    <xf numFmtId="0" fontId="50" fillId="0" borderId="0" xfId="4" applyFont="1" applyAlignment="1">
      <alignment horizontal="left" vertical="top" wrapText="1"/>
    </xf>
    <xf numFmtId="0" fontId="50" fillId="0" borderId="0" xfId="4" applyFont="1" applyAlignment="1">
      <alignment vertical="center"/>
    </xf>
    <xf numFmtId="0" fontId="50" fillId="0" borderId="0" xfId="4" applyFont="1" applyAlignment="1">
      <alignment horizontal="center" vertical="center"/>
    </xf>
    <xf numFmtId="175" fontId="50" fillId="0" borderId="0" xfId="4" applyNumberFormat="1" applyFont="1" applyAlignment="1">
      <alignment horizontal="right" vertical="center"/>
    </xf>
    <xf numFmtId="176" fontId="50" fillId="0" borderId="0" xfId="4" applyNumberFormat="1" applyFont="1" applyAlignment="1" applyProtection="1">
      <alignment horizontal="right" vertical="center"/>
      <protection locked="0"/>
    </xf>
    <xf numFmtId="0" fontId="47" fillId="0" borderId="60" xfId="4" applyFont="1" applyBorder="1" applyAlignment="1">
      <alignment vertical="top"/>
    </xf>
    <xf numFmtId="0" fontId="47" fillId="0" borderId="19" xfId="4" applyFont="1" applyBorder="1" applyAlignment="1">
      <alignment horizontal="center" vertical="center"/>
    </xf>
    <xf numFmtId="0" fontId="5" fillId="0" borderId="19" xfId="4" applyBorder="1" applyAlignment="1">
      <alignment horizontal="center" vertical="center"/>
    </xf>
    <xf numFmtId="175" fontId="5" fillId="0" borderId="64" xfId="4" applyNumberFormat="1" applyBorder="1" applyAlignment="1">
      <alignment horizontal="right" vertical="center"/>
    </xf>
    <xf numFmtId="176" fontId="37" fillId="0" borderId="19" xfId="4" applyNumberFormat="1" applyFont="1" applyBorder="1" applyAlignment="1" applyProtection="1">
      <alignment horizontal="centerContinuous" vertical="center"/>
      <protection locked="0"/>
    </xf>
    <xf numFmtId="176" fontId="5" fillId="0" borderId="20" xfId="4" applyNumberFormat="1" applyBorder="1" applyAlignment="1" applyProtection="1">
      <alignment horizontal="centerContinuous" vertical="center"/>
      <protection locked="0"/>
    </xf>
    <xf numFmtId="0" fontId="5" fillId="0" borderId="0" xfId="4" applyAlignment="1" applyProtection="1">
      <alignment vertical="center"/>
      <protection locked="0"/>
    </xf>
    <xf numFmtId="0" fontId="37" fillId="0" borderId="52" xfId="4" applyFont="1" applyBorder="1" applyAlignment="1">
      <alignment horizontal="center" vertical="center"/>
    </xf>
    <xf numFmtId="2" fontId="37" fillId="0" borderId="73" xfId="4" applyNumberFormat="1" applyFont="1" applyBorder="1" applyAlignment="1">
      <alignment horizontal="centerContinuous" vertical="center"/>
    </xf>
    <xf numFmtId="0" fontId="59" fillId="0" borderId="87" xfId="4" applyFont="1" applyBorder="1" applyAlignment="1">
      <alignment horizontal="centerContinuous" vertical="center"/>
    </xf>
    <xf numFmtId="0" fontId="5" fillId="0" borderId="87" xfId="4" applyBorder="1" applyAlignment="1">
      <alignment horizontal="centerContinuous" vertical="center" wrapText="1"/>
    </xf>
    <xf numFmtId="0" fontId="5" fillId="0" borderId="55" xfId="4" applyBorder="1" applyAlignment="1">
      <alignment horizontal="centerContinuous" vertical="center"/>
    </xf>
    <xf numFmtId="0" fontId="37" fillId="0" borderId="55" xfId="4" applyFont="1" applyBorder="1" applyAlignment="1">
      <alignment horizontal="center" vertical="center"/>
    </xf>
    <xf numFmtId="175" fontId="37" fillId="0" borderId="55" xfId="4" applyNumberFormat="1" applyFont="1" applyBorder="1" applyAlignment="1">
      <alignment horizontal="center" vertical="center"/>
    </xf>
    <xf numFmtId="176" fontId="60" fillId="0" borderId="55" xfId="4" applyNumberFormat="1" applyFont="1" applyBorder="1" applyAlignment="1" applyProtection="1">
      <alignment horizontal="center" vertical="center"/>
      <protection locked="0"/>
    </xf>
    <xf numFmtId="176" fontId="37" fillId="0" borderId="74" xfId="4" applyNumberFormat="1" applyFont="1" applyBorder="1" applyAlignment="1" applyProtection="1">
      <alignment horizontal="center" vertical="center"/>
      <protection locked="0"/>
    </xf>
    <xf numFmtId="0" fontId="5" fillId="0" borderId="59" xfId="4" applyBorder="1" applyAlignment="1">
      <alignment horizontal="center" vertical="center"/>
    </xf>
    <xf numFmtId="2" fontId="59" fillId="0" borderId="88" xfId="4" applyNumberFormat="1" applyFont="1" applyBorder="1" applyAlignment="1">
      <alignment vertical="center"/>
    </xf>
    <xf numFmtId="0" fontId="59" fillId="0" borderId="0" xfId="4" applyFont="1" applyAlignment="1">
      <alignment horizontal="left" vertical="center"/>
    </xf>
    <xf numFmtId="0" fontId="5" fillId="0" borderId="0" xfId="4" applyAlignment="1">
      <alignment horizontal="left" vertical="center" wrapText="1"/>
    </xf>
    <xf numFmtId="0" fontId="5" fillId="0" borderId="0" xfId="4" applyAlignment="1">
      <alignment vertical="center"/>
    </xf>
    <xf numFmtId="0" fontId="5" fillId="0" borderId="88" xfId="4" applyBorder="1" applyAlignment="1">
      <alignment horizontal="center"/>
    </xf>
    <xf numFmtId="175" fontId="5" fillId="0" borderId="88" xfId="4" applyNumberFormat="1" applyBorder="1" applyAlignment="1">
      <alignment horizontal="right"/>
    </xf>
    <xf numFmtId="176" fontId="5" fillId="0" borderId="88" xfId="4" applyNumberFormat="1" applyBorder="1" applyAlignment="1" applyProtection="1">
      <alignment horizontal="right"/>
      <protection locked="0"/>
    </xf>
    <xf numFmtId="176" fontId="5" fillId="0" borderId="89" xfId="4" applyNumberFormat="1" applyBorder="1" applyAlignment="1" applyProtection="1">
      <alignment horizontal="right"/>
      <protection locked="0"/>
    </xf>
    <xf numFmtId="0" fontId="5" fillId="0" borderId="0" xfId="4" applyProtection="1">
      <protection locked="0"/>
    </xf>
    <xf numFmtId="0" fontId="5" fillId="0" borderId="90" xfId="4" quotePrefix="1" applyBorder="1" applyAlignment="1">
      <alignment horizontal="center" vertical="center"/>
    </xf>
    <xf numFmtId="0" fontId="37" fillId="0" borderId="39" xfId="4" applyFont="1" applyBorder="1" applyAlignment="1">
      <alignment horizontal="centerContinuous" vertical="center" wrapText="1"/>
    </xf>
    <xf numFmtId="0" fontId="5" fillId="0" borderId="40" xfId="4" applyBorder="1" applyAlignment="1">
      <alignment horizontal="centerContinuous" vertical="center" wrapText="1"/>
    </xf>
    <xf numFmtId="0" fontId="5" fillId="0" borderId="41" xfId="4" applyBorder="1" applyAlignment="1">
      <alignment horizontal="centerContinuous" vertical="center" wrapText="1"/>
    </xf>
    <xf numFmtId="0" fontId="5" fillId="0" borderId="91" xfId="4" applyBorder="1" applyAlignment="1">
      <alignment vertical="center"/>
    </xf>
    <xf numFmtId="0" fontId="5" fillId="0" borderId="92" xfId="4" applyBorder="1" applyAlignment="1">
      <alignment horizontal="center"/>
    </xf>
    <xf numFmtId="175" fontId="5" fillId="0" borderId="92" xfId="4" applyNumberFormat="1" applyBorder="1" applyAlignment="1">
      <alignment horizontal="right"/>
    </xf>
    <xf numFmtId="176" fontId="5" fillId="0" borderId="92" xfId="4" applyNumberFormat="1" applyBorder="1" applyAlignment="1" applyProtection="1">
      <alignment horizontal="right"/>
      <protection locked="0"/>
    </xf>
    <xf numFmtId="0" fontId="5" fillId="0" borderId="59" xfId="4" applyBorder="1" applyProtection="1">
      <protection locked="0"/>
    </xf>
    <xf numFmtId="0" fontId="5" fillId="0" borderId="90" xfId="4" applyBorder="1" applyAlignment="1">
      <alignment horizontal="center" vertical="top"/>
    </xf>
    <xf numFmtId="0" fontId="59" fillId="0" borderId="88" xfId="4" applyFont="1" applyBorder="1" applyAlignment="1">
      <alignment vertical="top"/>
    </xf>
    <xf numFmtId="0" fontId="5" fillId="0" borderId="0" xfId="4" applyAlignment="1">
      <alignment horizontal="left" vertical="top" wrapText="1"/>
    </xf>
    <xf numFmtId="0" fontId="5" fillId="0" borderId="91" xfId="4" applyBorder="1" applyAlignment="1">
      <alignment vertical="top"/>
    </xf>
    <xf numFmtId="0" fontId="5" fillId="0" borderId="59" xfId="4" applyBorder="1" applyAlignment="1">
      <alignment horizontal="center" vertical="top"/>
    </xf>
    <xf numFmtId="0" fontId="5" fillId="0" borderId="0" xfId="4" applyAlignment="1">
      <alignment horizontal="center"/>
    </xf>
    <xf numFmtId="176" fontId="5" fillId="0" borderId="60" xfId="4" applyNumberFormat="1" applyBorder="1" applyAlignment="1" applyProtection="1">
      <alignment horizontal="right"/>
      <protection locked="0"/>
    </xf>
    <xf numFmtId="0" fontId="37" fillId="0" borderId="59" xfId="4" applyFont="1" applyBorder="1" applyAlignment="1">
      <alignment horizontal="center" vertical="top"/>
    </xf>
    <xf numFmtId="0" fontId="57" fillId="0" borderId="88" xfId="4" applyFont="1" applyBorder="1" applyAlignment="1">
      <alignment vertical="top"/>
    </xf>
    <xf numFmtId="0" fontId="5" fillId="0" borderId="0" xfId="4" applyAlignment="1">
      <alignment horizontal="left" vertical="top"/>
    </xf>
    <xf numFmtId="0" fontId="5" fillId="0" borderId="0" xfId="4" quotePrefix="1" applyAlignment="1">
      <alignment horizontal="left" vertical="top"/>
    </xf>
    <xf numFmtId="0" fontId="59" fillId="0" borderId="88" xfId="4" applyFont="1" applyBorder="1" applyAlignment="1">
      <alignment vertical="center"/>
    </xf>
    <xf numFmtId="0" fontId="5" fillId="0" borderId="0" xfId="4" applyAlignment="1">
      <alignment horizontal="left" vertical="center"/>
    </xf>
    <xf numFmtId="0" fontId="37" fillId="0" borderId="0" xfId="4" applyFont="1" applyAlignment="1">
      <alignment horizontal="center" vertical="center" wrapText="1"/>
    </xf>
    <xf numFmtId="176" fontId="5" fillId="0" borderId="93" xfId="4" applyNumberFormat="1" applyBorder="1" applyAlignment="1" applyProtection="1">
      <alignment horizontal="right"/>
      <protection locked="0"/>
    </xf>
    <xf numFmtId="0" fontId="5" fillId="0" borderId="0" xfId="4" applyAlignment="1">
      <alignment horizontal="right" vertical="top" wrapText="1"/>
    </xf>
    <xf numFmtId="0" fontId="5" fillId="0" borderId="1" xfId="4" applyBorder="1" applyAlignment="1">
      <alignment horizontal="center" vertical="top"/>
    </xf>
    <xf numFmtId="0" fontId="59" fillId="0" borderId="94" xfId="4" applyFont="1" applyBorder="1" applyAlignment="1">
      <alignment vertical="top"/>
    </xf>
    <xf numFmtId="0" fontId="5" fillId="0" borderId="4" xfId="4" applyBorder="1" applyAlignment="1">
      <alignment horizontal="left" vertical="top"/>
    </xf>
    <xf numFmtId="0" fontId="5" fillId="0" borderId="4" xfId="4" applyBorder="1" applyAlignment="1">
      <alignment horizontal="right" vertical="top" wrapText="1"/>
    </xf>
    <xf numFmtId="0" fontId="5" fillId="0" borderId="95" xfId="4" applyBorder="1" applyAlignment="1">
      <alignment vertical="top"/>
    </xf>
    <xf numFmtId="0" fontId="5" fillId="0" borderId="4" xfId="4" applyBorder="1"/>
    <xf numFmtId="175" fontId="5" fillId="0" borderId="96" xfId="4" applyNumberFormat="1" applyBorder="1" applyAlignment="1">
      <alignment horizontal="right"/>
    </xf>
    <xf numFmtId="176" fontId="5" fillId="0" borderId="96" xfId="4" applyNumberFormat="1" applyBorder="1" applyAlignment="1" applyProtection="1">
      <alignment horizontal="right"/>
      <protection locked="0"/>
    </xf>
    <xf numFmtId="176" fontId="5" fillId="0" borderId="5" xfId="4" applyNumberFormat="1" applyBorder="1" applyAlignment="1" applyProtection="1">
      <alignment horizontal="right"/>
      <protection locked="0"/>
    </xf>
    <xf numFmtId="175" fontId="5" fillId="0" borderId="97" xfId="4" applyNumberFormat="1" applyBorder="1" applyAlignment="1">
      <alignment horizontal="right"/>
    </xf>
    <xf numFmtId="0" fontId="5" fillId="0" borderId="4" xfId="4" applyBorder="1" applyAlignment="1">
      <alignment horizontal="left" vertical="top" wrapText="1"/>
    </xf>
    <xf numFmtId="0" fontId="5" fillId="0" borderId="0" xfId="4" applyAlignment="1">
      <alignment horizontal="center" vertical="top"/>
    </xf>
    <xf numFmtId="0" fontId="5" fillId="0" borderId="0" xfId="4" applyAlignment="1">
      <alignment vertical="top"/>
    </xf>
    <xf numFmtId="175" fontId="5" fillId="0" borderId="0" xfId="4" applyNumberFormat="1" applyAlignment="1">
      <alignment horizontal="right"/>
    </xf>
    <xf numFmtId="176" fontId="5" fillId="0" borderId="0" xfId="4" applyNumberFormat="1" applyAlignment="1" applyProtection="1">
      <alignment horizontal="right"/>
      <protection locked="0"/>
    </xf>
    <xf numFmtId="2" fontId="56" fillId="0" borderId="0" xfId="4" applyNumberFormat="1" applyFont="1" applyAlignment="1">
      <alignment horizontal="left" vertical="top"/>
    </xf>
    <xf numFmtId="175" fontId="5" fillId="0" borderId="19" xfId="4" applyNumberFormat="1" applyBorder="1" applyAlignment="1">
      <alignment horizontal="right" vertical="center"/>
    </xf>
    <xf numFmtId="175" fontId="37" fillId="0" borderId="55" xfId="4" applyNumberFormat="1" applyFont="1" applyBorder="1" applyAlignment="1">
      <alignment horizontal="center" vertical="center" wrapText="1"/>
    </xf>
    <xf numFmtId="0" fontId="57" fillId="0" borderId="0" xfId="4" applyFont="1" applyAlignment="1">
      <alignment vertical="center"/>
    </xf>
    <xf numFmtId="0" fontId="37" fillId="0" borderId="0" xfId="4" applyFont="1" applyAlignment="1">
      <alignment horizontal="left" vertical="center" wrapText="1"/>
    </xf>
    <xf numFmtId="0" fontId="57" fillId="0" borderId="0" xfId="4" applyFont="1" applyAlignment="1">
      <alignment horizontal="left" vertical="center"/>
    </xf>
    <xf numFmtId="0" fontId="5" fillId="0" borderId="4" xfId="4" applyBorder="1" applyAlignment="1">
      <alignment horizontal="left" vertical="center"/>
    </xf>
    <xf numFmtId="0" fontId="5" fillId="0" borderId="4" xfId="4" applyBorder="1" applyAlignment="1">
      <alignment horizontal="center"/>
    </xf>
    <xf numFmtId="0" fontId="37" fillId="0" borderId="0" xfId="4" applyFont="1" applyAlignment="1">
      <alignment horizontal="right"/>
    </xf>
    <xf numFmtId="0" fontId="37" fillId="0" borderId="91" xfId="4" applyFont="1" applyBorder="1" applyAlignment="1">
      <alignment vertical="top"/>
    </xf>
    <xf numFmtId="0" fontId="37" fillId="0" borderId="0" xfId="4" applyFont="1" applyAlignment="1">
      <alignment horizontal="center"/>
    </xf>
    <xf numFmtId="175" fontId="37" fillId="0" borderId="92" xfId="4" applyNumberFormat="1" applyFont="1" applyBorder="1" applyAlignment="1">
      <alignment horizontal="right"/>
    </xf>
    <xf numFmtId="176" fontId="37" fillId="0" borderId="98" xfId="4" applyNumberFormat="1" applyFont="1" applyBorder="1" applyAlignment="1" applyProtection="1">
      <alignment horizontal="right"/>
      <protection locked="0"/>
    </xf>
    <xf numFmtId="176" fontId="37" fillId="0" borderId="60" xfId="4" applyNumberFormat="1" applyFont="1" applyBorder="1" applyAlignment="1" applyProtection="1">
      <alignment horizontal="right"/>
      <protection locked="0"/>
    </xf>
    <xf numFmtId="0" fontId="5" fillId="0" borderId="0" xfId="4" applyAlignment="1" applyProtection="1">
      <alignment horizontal="right"/>
      <protection locked="0"/>
    </xf>
    <xf numFmtId="0" fontId="5" fillId="0" borderId="0" xfId="4" applyAlignment="1" applyProtection="1">
      <alignment horizontal="right" wrapText="1"/>
      <protection locked="0"/>
    </xf>
    <xf numFmtId="0" fontId="56" fillId="0" borderId="0" xfId="20" applyFont="1" applyAlignment="1">
      <alignment vertical="center"/>
    </xf>
    <xf numFmtId="0" fontId="56" fillId="0" borderId="0" xfId="4" applyFont="1" applyAlignment="1">
      <alignment horizontal="left" vertical="center"/>
    </xf>
    <xf numFmtId="0" fontId="50" fillId="0" borderId="0" xfId="20" applyFont="1"/>
    <xf numFmtId="0" fontId="50" fillId="0" borderId="0" xfId="4" applyFont="1" applyAlignment="1">
      <alignment vertical="top"/>
    </xf>
    <xf numFmtId="0" fontId="5" fillId="0" borderId="0" xfId="20" applyFont="1"/>
    <xf numFmtId="0" fontId="37" fillId="0" borderId="0" xfId="20" applyFont="1" applyAlignment="1">
      <alignment vertical="center"/>
    </xf>
    <xf numFmtId="0" fontId="5" fillId="0" borderId="0" xfId="20" applyFont="1" applyAlignment="1">
      <alignment vertical="center"/>
    </xf>
    <xf numFmtId="0" fontId="37" fillId="0" borderId="0" xfId="20" applyFont="1" applyAlignment="1">
      <alignment horizontal="center" vertical="center"/>
    </xf>
    <xf numFmtId="0" fontId="57" fillId="0" borderId="0" xfId="20" applyFont="1" applyAlignment="1">
      <alignment horizontal="centerContinuous" vertical="center"/>
    </xf>
    <xf numFmtId="177" fontId="5" fillId="0" borderId="0" xfId="20" applyNumberFormat="1" applyFont="1" applyAlignment="1">
      <alignment horizontal="centerContinuous" vertical="center"/>
    </xf>
    <xf numFmtId="178" fontId="5" fillId="0" borderId="0" xfId="20" applyNumberFormat="1" applyFont="1" applyAlignment="1">
      <alignment horizontal="centerContinuous" vertical="center"/>
    </xf>
    <xf numFmtId="0" fontId="5" fillId="0" borderId="0" xfId="20" applyFont="1" applyAlignment="1">
      <alignment horizontal="centerContinuous" vertical="center"/>
    </xf>
    <xf numFmtId="0" fontId="57" fillId="0" borderId="0" xfId="20" applyFont="1" applyAlignment="1">
      <alignment horizontal="centerContinuous"/>
    </xf>
    <xf numFmtId="177" fontId="5" fillId="0" borderId="0" xfId="20" applyNumberFormat="1" applyFont="1" applyAlignment="1">
      <alignment horizontal="centerContinuous"/>
    </xf>
    <xf numFmtId="178" fontId="5" fillId="0" borderId="0" xfId="20" applyNumberFormat="1" applyFont="1" applyAlignment="1">
      <alignment horizontal="centerContinuous"/>
    </xf>
    <xf numFmtId="0" fontId="5" fillId="0" borderId="0" xfId="20" applyFont="1" applyAlignment="1">
      <alignment horizontal="centerContinuous"/>
    </xf>
    <xf numFmtId="176" fontId="5" fillId="0" borderId="0" xfId="20" applyNumberFormat="1" applyFont="1"/>
    <xf numFmtId="176" fontId="5" fillId="0" borderId="0" xfId="20" applyNumberFormat="1" applyFont="1" applyAlignment="1">
      <alignment vertical="center"/>
    </xf>
    <xf numFmtId="44" fontId="5" fillId="0" borderId="0" xfId="21" applyFont="1" applyAlignment="1">
      <alignment vertical="center"/>
    </xf>
    <xf numFmtId="177" fontId="5" fillId="0" borderId="0" xfId="20" applyNumberFormat="1" applyFont="1" applyAlignment="1">
      <alignment vertical="center"/>
    </xf>
    <xf numFmtId="178" fontId="5" fillId="0" borderId="0" xfId="20" applyNumberFormat="1" applyFont="1" applyAlignment="1">
      <alignment vertical="center"/>
    </xf>
    <xf numFmtId="179" fontId="5" fillId="0" borderId="0" xfId="20" applyNumberFormat="1" applyFont="1" applyAlignment="1">
      <alignment vertical="center"/>
    </xf>
    <xf numFmtId="9" fontId="5" fillId="0" borderId="0" xfId="20" applyNumberFormat="1" applyFont="1" applyAlignment="1">
      <alignment horizontal="left" vertical="center"/>
    </xf>
    <xf numFmtId="176" fontId="5" fillId="0" borderId="87" xfId="20" applyNumberFormat="1" applyFont="1" applyBorder="1" applyAlignment="1">
      <alignment vertical="center"/>
    </xf>
    <xf numFmtId="176" fontId="37" fillId="0" borderId="0" xfId="20" applyNumberFormat="1" applyFont="1" applyAlignment="1">
      <alignment vertical="center"/>
    </xf>
    <xf numFmtId="0" fontId="5" fillId="0" borderId="99" xfId="20" applyFont="1" applyBorder="1" applyAlignment="1">
      <alignment vertical="center"/>
    </xf>
    <xf numFmtId="0" fontId="59" fillId="0" borderId="0" xfId="20" applyFont="1" applyAlignment="1">
      <alignment horizontal="right" vertical="center"/>
    </xf>
    <xf numFmtId="0" fontId="5" fillId="0" borderId="0" xfId="20" applyFont="1" applyAlignment="1">
      <alignment horizontal="left" vertical="top"/>
    </xf>
    <xf numFmtId="177" fontId="5" fillId="0" borderId="0" xfId="20" applyNumberFormat="1" applyFont="1" applyAlignment="1">
      <alignment horizontal="center" vertical="center"/>
    </xf>
    <xf numFmtId="178" fontId="5" fillId="0" borderId="0" xfId="20" applyNumberFormat="1" applyFont="1" applyAlignment="1">
      <alignment horizontal="left" vertical="center"/>
    </xf>
    <xf numFmtId="0" fontId="5" fillId="0" borderId="0" xfId="20" applyFont="1" applyAlignment="1">
      <alignment horizontal="right" vertical="center"/>
    </xf>
    <xf numFmtId="180" fontId="5" fillId="0" borderId="0" xfId="20" applyNumberFormat="1" applyFont="1" applyAlignment="1">
      <alignment horizontal="centerContinuous" vertical="center"/>
    </xf>
    <xf numFmtId="0" fontId="50" fillId="0" borderId="0" xfId="20" applyFont="1" applyAlignment="1">
      <alignment horizontal="centerContinuous" vertical="center"/>
    </xf>
    <xf numFmtId="0" fontId="28" fillId="0" borderId="0" xfId="20" applyFont="1" applyAlignment="1">
      <alignment horizontal="centerContinuous" vertical="center"/>
    </xf>
    <xf numFmtId="2" fontId="5" fillId="0" borderId="0" xfId="20" applyNumberFormat="1" applyFont="1"/>
    <xf numFmtId="0" fontId="61" fillId="0" borderId="0" xfId="4" applyFont="1" applyAlignment="1">
      <alignment horizontal="right"/>
    </xf>
    <xf numFmtId="44" fontId="5" fillId="0" borderId="88" xfId="22" applyFont="1" applyBorder="1" applyAlignment="1" applyProtection="1">
      <alignment horizontal="right"/>
      <protection locked="0"/>
    </xf>
    <xf numFmtId="44" fontId="5" fillId="0" borderId="89" xfId="22" applyFont="1" applyBorder="1" applyAlignment="1" applyProtection="1">
      <alignment horizontal="right"/>
      <protection locked="0"/>
    </xf>
    <xf numFmtId="44" fontId="5" fillId="0" borderId="92" xfId="22" applyFont="1" applyBorder="1" applyAlignment="1" applyProtection="1">
      <alignment horizontal="right"/>
      <protection locked="0"/>
    </xf>
    <xf numFmtId="44" fontId="5" fillId="0" borderId="60" xfId="22" applyFont="1" applyBorder="1" applyAlignment="1" applyProtection="1">
      <alignment horizontal="right"/>
      <protection locked="0"/>
    </xf>
    <xf numFmtId="44" fontId="37" fillId="0" borderId="92" xfId="22" applyFont="1" applyBorder="1" applyAlignment="1">
      <alignment horizontal="right"/>
    </xf>
    <xf numFmtId="44" fontId="37" fillId="0" borderId="98" xfId="22" applyFont="1" applyBorder="1" applyAlignment="1" applyProtection="1">
      <alignment horizontal="right"/>
      <protection locked="0"/>
    </xf>
    <xf numFmtId="44" fontId="37" fillId="0" borderId="60" xfId="22" applyFont="1" applyBorder="1" applyAlignment="1" applyProtection="1">
      <alignment horizontal="right"/>
      <protection locked="0"/>
    </xf>
    <xf numFmtId="169" fontId="33" fillId="0" borderId="0" xfId="11" applyNumberFormat="1" applyFont="1" applyFill="1" applyBorder="1" applyAlignment="1">
      <alignment horizontal="center" wrapText="1"/>
    </xf>
    <xf numFmtId="0" fontId="33" fillId="0" borderId="0" xfId="4" applyFont="1" applyAlignment="1">
      <alignment horizontal="center"/>
    </xf>
    <xf numFmtId="0" fontId="33" fillId="0" borderId="0" xfId="4" applyFont="1" applyAlignment="1">
      <alignment horizontal="center" wrapText="1"/>
    </xf>
    <xf numFmtId="169" fontId="33" fillId="0" borderId="0" xfId="11" applyNumberFormat="1" applyFont="1" applyAlignment="1">
      <alignment horizontal="center"/>
    </xf>
    <xf numFmtId="169" fontId="34" fillId="0" borderId="0" xfId="11" applyNumberFormat="1" applyFont="1" applyAlignment="1">
      <alignment horizontal="center"/>
    </xf>
    <xf numFmtId="10" fontId="33" fillId="12" borderId="15" xfId="11" applyNumberFormat="1" applyFont="1" applyFill="1" applyBorder="1" applyAlignment="1">
      <alignment horizontal="center" vertical="center"/>
    </xf>
    <xf numFmtId="10" fontId="33" fillId="12" borderId="54" xfId="11" applyNumberFormat="1" applyFont="1" applyFill="1" applyBorder="1" applyAlignment="1">
      <alignment horizontal="center" vertical="center"/>
    </xf>
    <xf numFmtId="10" fontId="33" fillId="12" borderId="2" xfId="11" applyNumberFormat="1" applyFont="1" applyFill="1" applyBorder="1" applyAlignment="1">
      <alignment horizontal="center" vertical="center"/>
    </xf>
    <xf numFmtId="169" fontId="34" fillId="0" borderId="0" xfId="11" applyNumberFormat="1" applyFont="1" applyAlignment="1">
      <alignment horizontal="left"/>
    </xf>
    <xf numFmtId="0" fontId="25" fillId="0" borderId="24" xfId="6" applyFont="1" applyBorder="1" applyAlignment="1" applyProtection="1">
      <alignment horizontal="right" indent="2"/>
      <protection hidden="1"/>
    </xf>
    <xf numFmtId="0" fontId="25" fillId="0" borderId="25" xfId="6" applyFont="1" applyBorder="1" applyAlignment="1" applyProtection="1">
      <alignment horizontal="right" indent="2"/>
      <protection hidden="1"/>
    </xf>
    <xf numFmtId="0" fontId="25" fillId="0" borderId="40" xfId="6" applyFont="1" applyBorder="1" applyAlignment="1" applyProtection="1">
      <alignment horizontal="right" indent="2"/>
      <protection hidden="1"/>
    </xf>
    <xf numFmtId="0" fontId="25" fillId="0" borderId="26" xfId="6" applyFont="1" applyBorder="1" applyAlignment="1" applyProtection="1">
      <alignment horizontal="right" indent="2"/>
      <protection hidden="1"/>
    </xf>
    <xf numFmtId="0" fontId="15" fillId="6" borderId="3" xfId="0" applyFont="1" applyFill="1" applyBorder="1" applyAlignment="1" applyProtection="1">
      <alignment horizontal="center" vertical="center" wrapText="1"/>
      <protection hidden="1"/>
    </xf>
    <xf numFmtId="0" fontId="15" fillId="6" borderId="11" xfId="0" applyFont="1" applyFill="1" applyBorder="1" applyAlignment="1" applyProtection="1">
      <alignment horizontal="center" vertical="center" wrapText="1"/>
      <protection hidden="1"/>
    </xf>
    <xf numFmtId="0" fontId="15" fillId="6" borderId="12" xfId="0" applyFont="1" applyFill="1" applyBorder="1" applyAlignment="1" applyProtection="1">
      <alignment horizontal="center" vertical="center" wrapText="1"/>
      <protection hidden="1"/>
    </xf>
    <xf numFmtId="0" fontId="17" fillId="4" borderId="39" xfId="0" applyFont="1" applyFill="1" applyBorder="1" applyAlignment="1" applyProtection="1">
      <alignment horizontal="right"/>
      <protection hidden="1"/>
    </xf>
    <xf numFmtId="0" fontId="17" fillId="4" borderId="40" xfId="0" applyFont="1" applyFill="1" applyBorder="1" applyAlignment="1" applyProtection="1">
      <alignment horizontal="right"/>
      <protection hidden="1"/>
    </xf>
    <xf numFmtId="0" fontId="17" fillId="4" borderId="41" xfId="0" applyFont="1" applyFill="1" applyBorder="1" applyAlignment="1" applyProtection="1">
      <alignment horizontal="right"/>
      <protection hidden="1"/>
    </xf>
    <xf numFmtId="0" fontId="32" fillId="2" borderId="1" xfId="0" applyFont="1" applyFill="1" applyBorder="1" applyAlignment="1" applyProtection="1">
      <alignment horizontal="left" vertical="center" wrapText="1"/>
      <protection hidden="1"/>
    </xf>
    <xf numFmtId="0" fontId="32" fillId="2" borderId="4" xfId="0" applyFont="1" applyFill="1" applyBorder="1" applyAlignment="1" applyProtection="1">
      <alignment horizontal="left" vertical="center" wrapText="1"/>
      <protection hidden="1"/>
    </xf>
    <xf numFmtId="0" fontId="32" fillId="2" borderId="5" xfId="0" applyFont="1" applyFill="1" applyBorder="1" applyAlignment="1" applyProtection="1">
      <alignment horizontal="left" vertical="center" wrapText="1"/>
      <protection hidden="1"/>
    </xf>
    <xf numFmtId="0" fontId="31" fillId="6" borderId="3" xfId="0" applyFont="1" applyFill="1" applyBorder="1" applyAlignment="1" applyProtection="1">
      <alignment horizontal="center" vertical="center" wrapText="1"/>
      <protection hidden="1"/>
    </xf>
    <xf numFmtId="0" fontId="31" fillId="6" borderId="11" xfId="0" applyFont="1" applyFill="1" applyBorder="1" applyAlignment="1" applyProtection="1">
      <alignment horizontal="center" vertical="center" wrapText="1"/>
      <protection hidden="1"/>
    </xf>
    <xf numFmtId="0" fontId="31" fillId="6" borderId="12" xfId="0" applyFont="1" applyFill="1" applyBorder="1" applyAlignment="1" applyProtection="1">
      <alignment horizontal="center" vertical="center" wrapText="1"/>
      <protection hidden="1"/>
    </xf>
    <xf numFmtId="0" fontId="17" fillId="4" borderId="33" xfId="0" applyFont="1" applyFill="1" applyBorder="1" applyAlignment="1" applyProtection="1">
      <alignment horizontal="right"/>
      <protection hidden="1"/>
    </xf>
    <xf numFmtId="0" fontId="17" fillId="4" borderId="34" xfId="0" applyFont="1" applyFill="1" applyBorder="1" applyAlignment="1" applyProtection="1">
      <alignment horizontal="right"/>
      <protection hidden="1"/>
    </xf>
    <xf numFmtId="0" fontId="17" fillId="4" borderId="35" xfId="0" applyFont="1" applyFill="1" applyBorder="1" applyAlignment="1" applyProtection="1">
      <alignment horizontal="right"/>
      <protection hidden="1"/>
    </xf>
    <xf numFmtId="0" fontId="1" fillId="0" borderId="42" xfId="19" applyFont="1" applyBorder="1" applyAlignment="1">
      <alignment horizontal="center" vertical="center" wrapText="1"/>
    </xf>
    <xf numFmtId="0" fontId="2" fillId="0" borderId="42" xfId="19" applyBorder="1" applyAlignment="1">
      <alignment horizontal="center" vertical="center"/>
    </xf>
    <xf numFmtId="0" fontId="49" fillId="0" borderId="42" xfId="19" applyFont="1" applyBorder="1" applyAlignment="1">
      <alignment horizontal="center" wrapText="1"/>
    </xf>
    <xf numFmtId="0" fontId="43" fillId="0" borderId="3" xfId="18" applyFont="1" applyBorder="1" applyAlignment="1">
      <alignment horizontal="center" vertical="center"/>
    </xf>
    <xf numFmtId="0" fontId="43" fillId="0" borderId="11" xfId="18" applyFont="1" applyBorder="1" applyAlignment="1">
      <alignment horizontal="center" vertical="center"/>
    </xf>
    <xf numFmtId="0" fontId="43" fillId="0" borderId="12" xfId="18" applyFont="1" applyBorder="1" applyAlignment="1">
      <alignment horizontal="center" vertical="center"/>
    </xf>
    <xf numFmtId="0" fontId="45" fillId="0" borderId="59" xfId="19" applyFont="1" applyBorder="1" applyAlignment="1">
      <alignment horizontal="center" vertical="center" wrapText="1"/>
    </xf>
    <xf numFmtId="0" fontId="45" fillId="0" borderId="0" xfId="19" applyFont="1" applyAlignment="1">
      <alignment horizontal="center" vertical="center" wrapText="1"/>
    </xf>
    <xf numFmtId="0" fontId="45" fillId="0" borderId="60" xfId="19" applyFont="1" applyBorder="1" applyAlignment="1">
      <alignment horizontal="center" vertical="center" wrapText="1"/>
    </xf>
    <xf numFmtId="0" fontId="46" fillId="0" borderId="1" xfId="19" applyFont="1" applyBorder="1" applyAlignment="1">
      <alignment horizontal="center" vertical="center" wrapText="1"/>
    </xf>
    <xf numFmtId="0" fontId="46" fillId="0" borderId="4" xfId="19" applyFont="1" applyBorder="1" applyAlignment="1">
      <alignment horizontal="center" vertical="center" wrapText="1"/>
    </xf>
    <xf numFmtId="0" fontId="46" fillId="0" borderId="5" xfId="19" applyFont="1" applyBorder="1" applyAlignment="1">
      <alignment horizontal="center" vertical="center" wrapText="1"/>
    </xf>
    <xf numFmtId="0" fontId="49" fillId="0" borderId="39" xfId="19" applyFont="1" applyBorder="1" applyAlignment="1">
      <alignment horizontal="center" wrapText="1"/>
    </xf>
    <xf numFmtId="0" fontId="49" fillId="0" borderId="40" xfId="19" applyFont="1" applyBorder="1" applyAlignment="1">
      <alignment horizontal="center" wrapText="1"/>
    </xf>
    <xf numFmtId="0" fontId="49" fillId="0" borderId="41" xfId="19" applyFont="1" applyBorder="1" applyAlignment="1">
      <alignment horizontal="center" wrapText="1"/>
    </xf>
    <xf numFmtId="0" fontId="55" fillId="0" borderId="59" xfId="19" applyFont="1" applyBorder="1" applyAlignment="1">
      <alignment horizontal="center" vertical="center" wrapText="1"/>
    </xf>
    <xf numFmtId="0" fontId="55" fillId="0" borderId="0" xfId="19" applyFont="1" applyAlignment="1">
      <alignment horizontal="center" vertical="center" wrapText="1"/>
    </xf>
    <xf numFmtId="0" fontId="55" fillId="0" borderId="60" xfId="19" applyFont="1" applyBorder="1" applyAlignment="1">
      <alignment horizontal="center" vertical="center" wrapText="1"/>
    </xf>
    <xf numFmtId="0" fontId="28" fillId="0" borderId="65" xfId="18" applyFont="1" applyBorder="1" applyAlignment="1">
      <alignment horizontal="center" vertical="center" wrapText="1"/>
    </xf>
    <xf numFmtId="0" fontId="28" fillId="0" borderId="73" xfId="18" applyFont="1" applyBorder="1" applyAlignment="1">
      <alignment horizontal="center" vertical="center"/>
    </xf>
    <xf numFmtId="173" fontId="5" fillId="0" borderId="66" xfId="18" applyNumberFormat="1" applyBorder="1" applyAlignment="1">
      <alignment horizontal="left" vertical="center"/>
    </xf>
    <xf numFmtId="173" fontId="5" fillId="0" borderId="55" xfId="18" applyNumberFormat="1" applyBorder="1" applyAlignment="1">
      <alignment horizontal="left" vertical="center"/>
    </xf>
    <xf numFmtId="0" fontId="28" fillId="0" borderId="65" xfId="18" applyFont="1" applyBorder="1" applyAlignment="1">
      <alignment horizontal="right" vertical="center"/>
    </xf>
    <xf numFmtId="0" fontId="28" fillId="0" borderId="73" xfId="18" applyFont="1" applyBorder="1" applyAlignment="1">
      <alignment horizontal="right" vertical="center"/>
    </xf>
    <xf numFmtId="49" fontId="2" fillId="0" borderId="10" xfId="19" quotePrefix="1" applyNumberFormat="1" applyBorder="1" applyAlignment="1">
      <alignment horizontal="center" vertical="center" wrapText="1"/>
    </xf>
    <xf numFmtId="49" fontId="5" fillId="0" borderId="74" xfId="19" applyNumberFormat="1" applyFont="1" applyBorder="1" applyAlignment="1">
      <alignment horizontal="center" vertical="center" wrapText="1"/>
    </xf>
    <xf numFmtId="0" fontId="37" fillId="0" borderId="0" xfId="18" applyFont="1" applyAlignment="1">
      <alignment horizontal="center" vertical="center" wrapText="1"/>
    </xf>
    <xf numFmtId="0" fontId="37" fillId="0" borderId="60" xfId="18" applyFont="1" applyBorder="1" applyAlignment="1">
      <alignment horizontal="center" vertical="center" wrapText="1"/>
    </xf>
    <xf numFmtId="0" fontId="37" fillId="0" borderId="43" xfId="4" quotePrefix="1" applyFont="1" applyBorder="1" applyAlignment="1">
      <alignment horizontal="left" vertical="center" wrapText="1"/>
    </xf>
    <xf numFmtId="0" fontId="37" fillId="0" borderId="19" xfId="4" quotePrefix="1" applyFont="1" applyBorder="1" applyAlignment="1">
      <alignment horizontal="left" vertical="center" wrapText="1"/>
    </xf>
    <xf numFmtId="0" fontId="37" fillId="0" borderId="43" xfId="4" quotePrefix="1" applyFont="1" applyBorder="1" applyAlignment="1">
      <alignment horizontal="left" vertical="center"/>
    </xf>
    <xf numFmtId="0" fontId="37" fillId="0" borderId="19" xfId="4" quotePrefix="1" applyFont="1" applyBorder="1" applyAlignment="1">
      <alignment horizontal="left" vertical="center"/>
    </xf>
    <xf numFmtId="0" fontId="5" fillId="0" borderId="0" xfId="4" applyAlignment="1">
      <alignment vertical="top" wrapText="1"/>
    </xf>
    <xf numFmtId="0" fontId="20" fillId="0" borderId="29" xfId="6" applyFont="1" applyBorder="1" applyAlignment="1" applyProtection="1">
      <alignment horizontal="right" indent="2"/>
      <protection hidden="1"/>
    </xf>
    <xf numFmtId="0" fontId="20" fillId="0" borderId="30" xfId="6" applyFont="1" applyBorder="1" applyAlignment="1" applyProtection="1">
      <alignment horizontal="right" indent="2"/>
      <protection hidden="1"/>
    </xf>
    <xf numFmtId="0" fontId="20" fillId="0" borderId="40" xfId="6" applyFont="1" applyBorder="1" applyAlignment="1" applyProtection="1">
      <alignment horizontal="right" indent="2"/>
      <protection hidden="1"/>
    </xf>
    <xf numFmtId="0" fontId="20" fillId="0" borderId="31" xfId="6" applyFont="1" applyBorder="1" applyAlignment="1" applyProtection="1">
      <alignment horizontal="right" indent="2"/>
      <protection hidden="1"/>
    </xf>
    <xf numFmtId="0" fontId="19" fillId="4" borderId="24" xfId="0" applyFont="1" applyFill="1" applyBorder="1" applyAlignment="1" applyProtection="1">
      <alignment horizontal="right"/>
      <protection hidden="1"/>
    </xf>
    <xf numFmtId="0" fontId="19" fillId="4" borderId="25" xfId="0" applyFont="1" applyFill="1" applyBorder="1" applyAlignment="1" applyProtection="1">
      <alignment horizontal="right"/>
      <protection hidden="1"/>
    </xf>
    <xf numFmtId="0" fontId="19" fillId="4" borderId="40" xfId="0" applyFont="1" applyFill="1" applyBorder="1" applyAlignment="1" applyProtection="1">
      <alignment horizontal="right"/>
      <protection hidden="1"/>
    </xf>
    <xf numFmtId="0" fontId="19" fillId="4" borderId="26" xfId="0" applyFont="1" applyFill="1" applyBorder="1" applyAlignment="1" applyProtection="1">
      <alignment horizontal="right"/>
      <protection hidden="1"/>
    </xf>
    <xf numFmtId="0" fontId="20" fillId="0" borderId="24" xfId="6" applyFont="1" applyBorder="1" applyAlignment="1" applyProtection="1">
      <alignment horizontal="right" indent="2"/>
      <protection hidden="1"/>
    </xf>
    <xf numFmtId="0" fontId="20" fillId="0" borderId="25" xfId="6" applyFont="1" applyBorder="1" applyAlignment="1" applyProtection="1">
      <alignment horizontal="right" indent="2"/>
      <protection hidden="1"/>
    </xf>
    <xf numFmtId="0" fontId="20" fillId="0" borderId="26" xfId="6" applyFont="1" applyBorder="1" applyAlignment="1" applyProtection="1">
      <alignment horizontal="right" indent="2"/>
      <protection hidden="1"/>
    </xf>
    <xf numFmtId="0" fontId="20" fillId="0" borderId="39" xfId="6" applyFont="1" applyBorder="1" applyAlignment="1" applyProtection="1">
      <alignment horizontal="right" indent="2"/>
      <protection hidden="1"/>
    </xf>
    <xf numFmtId="0" fontId="20" fillId="0" borderId="41" xfId="6" applyFont="1" applyBorder="1" applyAlignment="1" applyProtection="1">
      <alignment horizontal="right" indent="2"/>
      <protection hidden="1"/>
    </xf>
    <xf numFmtId="0" fontId="31" fillId="0" borderId="29" xfId="0" applyFont="1" applyBorder="1" applyAlignment="1" applyProtection="1">
      <alignment horizontal="center" vertical="center" wrapText="1"/>
      <protection hidden="1"/>
    </xf>
    <xf numFmtId="0" fontId="31" fillId="0" borderId="30" xfId="0" applyFont="1" applyBorder="1" applyAlignment="1" applyProtection="1">
      <alignment horizontal="center" vertical="center" wrapText="1"/>
      <protection hidden="1"/>
    </xf>
    <xf numFmtId="0" fontId="31" fillId="0" borderId="40" xfId="0" applyFont="1" applyBorder="1" applyAlignment="1" applyProtection="1">
      <alignment horizontal="center" vertical="center" wrapText="1"/>
      <protection hidden="1"/>
    </xf>
    <xf numFmtId="0" fontId="31" fillId="0" borderId="31" xfId="0" applyFont="1" applyBorder="1" applyAlignment="1" applyProtection="1">
      <alignment horizontal="center" vertical="center" wrapText="1"/>
      <protection hidden="1"/>
    </xf>
    <xf numFmtId="0" fontId="20" fillId="0" borderId="24" xfId="6" applyFont="1" applyBorder="1" applyAlignment="1" applyProtection="1">
      <alignment horizontal="right" vertical="center"/>
      <protection hidden="1"/>
    </xf>
    <xf numFmtId="0" fontId="20" fillId="0" borderId="25" xfId="6" applyFont="1" applyBorder="1" applyAlignment="1" applyProtection="1">
      <alignment horizontal="right" vertical="center"/>
      <protection hidden="1"/>
    </xf>
    <xf numFmtId="0" fontId="20" fillId="0" borderId="40" xfId="6" applyFont="1" applyBorder="1" applyAlignment="1" applyProtection="1">
      <alignment horizontal="right" vertical="center"/>
      <protection hidden="1"/>
    </xf>
    <xf numFmtId="0" fontId="20" fillId="0" borderId="26" xfId="6" applyFont="1" applyBorder="1" applyAlignment="1" applyProtection="1">
      <alignment horizontal="right" vertical="center"/>
      <protection hidden="1"/>
    </xf>
  </cellXfs>
  <cellStyles count="23">
    <cellStyle name="Milliers" xfId="17" builtinId="3"/>
    <cellStyle name="Milliers 2" xfId="11"/>
    <cellStyle name="Monétaire" xfId="22" builtinId="4"/>
    <cellStyle name="Monétaire 2" xfId="1"/>
    <cellStyle name="Monétaire 3" xfId="8"/>
    <cellStyle name="Monétaire 3 2" xfId="15"/>
    <cellStyle name="Monétaire 4" xfId="21"/>
    <cellStyle name="Normal" xfId="0" builtinId="0"/>
    <cellStyle name="Normal 2" xfId="2"/>
    <cellStyle name="Normal 2 2" xfId="4"/>
    <cellStyle name="Normal 3" xfId="6"/>
    <cellStyle name="Normal 3 2 2" xfId="12"/>
    <cellStyle name="Normal 4" xfId="7"/>
    <cellStyle name="Normal 4 2" xfId="14"/>
    <cellStyle name="Normal 5" xfId="10"/>
    <cellStyle name="Normal 6" xfId="19"/>
    <cellStyle name="Normal 83" xfId="13"/>
    <cellStyle name="Normal_DPGF1" xfId="18"/>
    <cellStyle name="Normal_RECAP" xfId="20"/>
    <cellStyle name="Pourcentage" xfId="3" builtinId="5"/>
    <cellStyle name="Pourcentage 2" xfId="9"/>
    <cellStyle name="Pourcentage 2 2" xfId="5"/>
    <cellStyle name="Pourcentage 2 3" xfId="16"/>
  </cellStyles>
  <dxfs count="14">
    <dxf>
      <border>
        <bottom style="dotted">
          <color indexed="64"/>
        </bottom>
      </border>
    </dxf>
    <dxf>
      <border>
        <bottom style="dotted">
          <color indexed="64"/>
        </bottom>
      </border>
    </dxf>
    <dxf>
      <border>
        <bottom style="dotted">
          <color indexed="64"/>
        </bottom>
      </border>
    </dxf>
    <dxf>
      <border>
        <bottom style="dotted">
          <color indexed="64"/>
        </bottom>
      </border>
    </dxf>
    <dxf>
      <border>
        <bottom style="dotted">
          <color indexed="64"/>
        </bottom>
      </border>
    </dxf>
    <dxf>
      <font>
        <condense val="0"/>
        <extend val="0"/>
        <color indexed="9"/>
      </font>
    </dxf>
    <dxf>
      <border>
        <bottom style="dotted">
          <color indexed="64"/>
        </bottom>
      </border>
    </dxf>
    <dxf>
      <border>
        <bottom style="dotted">
          <color indexed="64"/>
        </bottom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border>
        <bottom style="thin">
          <color indexed="64"/>
        </bottom>
      </border>
    </dxf>
    <dxf>
      <border>
        <bottom style="dotted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C001"/>
      <color rgb="FFFFFF99"/>
      <color rgb="FFFFF2CC"/>
      <color rgb="FF0000CC"/>
      <color rgb="FFFFE699"/>
      <color rgb="FF33CDCC"/>
      <color rgb="FF00CCFF"/>
      <color rgb="FFFFF58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5" Type="http://schemas.openxmlformats.org/officeDocument/2006/relationships/image" Target="cid:image001.png@01DB62A7.EDF7EBB0" TargetMode="External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2875643</xdr:colOff>
      <xdr:row>212</xdr:row>
      <xdr:rowOff>172358</xdr:rowOff>
    </xdr:from>
    <xdr:to>
      <xdr:col>3</xdr:col>
      <xdr:colOff>3903073</xdr:colOff>
      <xdr:row>216</xdr:row>
      <xdr:rowOff>36467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2603B1-E0D3-4906-A689-940B002ED2D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237843" y="138942083"/>
          <a:ext cx="1019810" cy="52133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405633</xdr:colOff>
      <xdr:row>10</xdr:row>
      <xdr:rowOff>298887</xdr:rowOff>
    </xdr:from>
    <xdr:to>
      <xdr:col>3</xdr:col>
      <xdr:colOff>871042</xdr:colOff>
      <xdr:row>10</xdr:row>
      <xdr:rowOff>762000</xdr:rowOff>
    </xdr:to>
    <xdr:pic>
      <xdr:nvPicPr>
        <xdr:cNvPr id="2" name="Image 1" descr="Atelier Aconcept">
          <a:extLst>
            <a:ext uri="{FF2B5EF4-FFF2-40B4-BE49-F238E27FC236}">
              <a16:creationId xmlns:a16="http://schemas.microsoft.com/office/drawing/2014/main" id="{6BCE8EBF-0C88-4D4C-8E5B-05E7B27C4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2433" y="8423712"/>
          <a:ext cx="465409" cy="46311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238125</xdr:colOff>
      <xdr:row>1</xdr:row>
      <xdr:rowOff>142875</xdr:rowOff>
    </xdr:from>
    <xdr:to>
      <xdr:col>12</xdr:col>
      <xdr:colOff>276860</xdr:colOff>
      <xdr:row>1</xdr:row>
      <xdr:rowOff>3632200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D57346D-413A-4F35-8AA4-DF7CA9DE1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238125"/>
          <a:ext cx="6182360" cy="3489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206375</xdr:colOff>
      <xdr:row>10</xdr:row>
      <xdr:rowOff>279126</xdr:rowOff>
    </xdr:from>
    <xdr:to>
      <xdr:col>9</xdr:col>
      <xdr:colOff>1028700</xdr:colOff>
      <xdr:row>10</xdr:row>
      <xdr:rowOff>968376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033AC5D-493E-4B6A-B20C-C23E56A5D2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72" t="13990" r="11844" b="13246"/>
        <a:stretch/>
      </xdr:blipFill>
      <xdr:spPr bwMode="auto">
        <a:xfrm>
          <a:off x="4801235" y="8363946"/>
          <a:ext cx="822325" cy="689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518159</xdr:colOff>
      <xdr:row>9</xdr:row>
      <xdr:rowOff>243840</xdr:rowOff>
    </xdr:from>
    <xdr:to>
      <xdr:col>8</xdr:col>
      <xdr:colOff>69714</xdr:colOff>
      <xdr:row>9</xdr:row>
      <xdr:rowOff>670560</xdr:rowOff>
    </xdr:to>
    <xdr:pic>
      <xdr:nvPicPr>
        <xdr:cNvPr id="6" name="Picture 5" descr="A red and blue logo&#10;&#10;Description automatically generated">
          <a:extLst>
            <a:ext uri="{FF2B5EF4-FFF2-40B4-BE49-F238E27FC236}">
              <a16:creationId xmlns:a16="http://schemas.microsoft.com/office/drawing/2014/main" id="{3A1CFB65-AA96-4018-CB46-C3ED41B39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19" y="6934200"/>
          <a:ext cx="1334635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2875643</xdr:colOff>
      <xdr:row>100</xdr:row>
      <xdr:rowOff>172358</xdr:rowOff>
    </xdr:from>
    <xdr:to>
      <xdr:col>3</xdr:col>
      <xdr:colOff>3903073</xdr:colOff>
      <xdr:row>104</xdr:row>
      <xdr:rowOff>36468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67B4A36-8A8A-4D68-B8CB-90B04FC815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308328" y="135547373"/>
          <a:ext cx="1023620" cy="553719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2875643</xdr:colOff>
      <xdr:row>88</xdr:row>
      <xdr:rowOff>172358</xdr:rowOff>
    </xdr:from>
    <xdr:to>
      <xdr:col>3</xdr:col>
      <xdr:colOff>3903073</xdr:colOff>
      <xdr:row>92</xdr:row>
      <xdr:rowOff>36467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2561FF-CA82-4A36-8FEE-BB0E4EE2F8D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308328" y="135547373"/>
          <a:ext cx="1027430" cy="553719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2713270</xdr:colOff>
      <xdr:row>32</xdr:row>
      <xdr:rowOff>144230</xdr:rowOff>
    </xdr:from>
    <xdr:to>
      <xdr:col>3</xdr:col>
      <xdr:colOff>3734985</xdr:colOff>
      <xdr:row>36</xdr:row>
      <xdr:rowOff>12149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6AD499-066C-40F1-8FC5-CF66A89C512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28" t="14151" r="12018" b="46011"/>
        <a:stretch>
          <a:fillRect/>
        </a:stretch>
      </xdr:blipFill>
      <xdr:spPr bwMode="auto">
        <a:xfrm>
          <a:off x="5144946" y="8851201"/>
          <a:ext cx="1021715" cy="5326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400%20Phase%20&#233;tudes\400.02%20AVP%20b\05%20Travaux%20pr&#233;paratoires\DCE%20R&#233;f&#233;rence\Liste_Livrables_lot%20T2_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Sntp0325\travail@bep\ELLIPSE\Utilitaires\B-arme\excel\utilitair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Documents%20and%20Settings\jmlebois\Local%20Settings\Temporary%20Internet%20Files\OLK157\Cas%20particuliers\OA0037-PRNB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COA\AFFAIRES\PROJETS\France\A854A001_Funiculaire_Grasse_MOE\DocEnv\110323.Mezzoteam_APD+offre+docsPRO\Import_Funiculaire%20de%20Grasse_Document%20graphique_20110322112611.xml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10-Projets\23010337-MINISTERE%20DES%20ARMEES-PARIS-ECOLE%20MILITAIRE%20B&#226;t.8&amp;9\45-PRO\30-RENDU%20OTE\2025-02-14%20DCE%20B&#226;timents\2.4%20DPGF\EDG_DCE_DPGF01b_VRD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10-Projets\23010337-MINISTERE%20DES%20ARMEES-PARIS-ECOLE%20MILITAIRE%20B&#226;t.8&amp;9\45-PRO\30-RENDU%20OTE\2025-02-14%20DCE%20B&#226;timents\2.4%20DPGF\EDG_DCE_DPGF01c_Ascenseur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Users\gianc\Dropbox\00_Affaires\MOE\2021\013%20SODEREF%20-%20Auvent%20Mertzwiller\rendu\DCE\Lot%20CM\Ind%20B\Mertzwiller%20-%20DPGF-DCE%20CM%20Ind%20A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Users\vadellach\AppData\Local\Microsoft\Windows\Temporary%20Internet%20Files\Content.Outlook\Y22PGYP8\PN1527_PN1206-2_05_ACT_ADM_002039_01_A%20(2).xlsx" TargetMode="External"/></Relationships>
</file>

<file path=xl/externalLinks/_rels/externalLink17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vpar01\Sntp0325\travail@bep\BPI-AFFAIRES\CIH\MOE\N124309%20-%20CHU%20AMIENS\01%20-%20N%20(Affaire%20notifi&#233;e)\01%20-%20Dossier%20affaire%20(Management)\01%20-%20Organisation\05%20-%20Gestion%20documentaire\02%20-%20APS\Liste%20Thales_APS%20A1_septembre_2005.xls?2005B4E2" TargetMode="External"/><Relationship Id="rId1" Type="http://schemas.openxmlformats.org/officeDocument/2006/relationships/externalLinkPath" Target="file:///\\2005B4E2\Liste%20Thales_APS%20A1_septembre_20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PI-AFFAIRES\CIH\MOE\N124309%20-%20CHU%20AMIENS\01%20-%20N%20(Affaire%20notifi&#233;e)\01%20-%20Dossier%20affaire%20(Management)\01%20-%20Organisation\05%20-%20Gestion%20documentaire\02%20-%20APS\Liste%20Thales_APS%20A1_septembre_20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10-Projets\23010337-MINISTERE%20DES%20ARMEES-PARIS-ECOLE%20MILITAIRE%20B&#226;t.8&amp;9\45-PRO\30-RENDU%20OTE\2025-02-14%20DCE%20B&#226;timents\2.4%20DPGF\EDG_DCE_DPGF01a_Gros%20oeuvr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Users\smontgermont\AppData\Local\Microsoft\Windows\Temporary%20Internet%20Files\Content.Outlook\UY4HPCFH\PN1528_PN1206-2_05_ACT_EST_001933_03_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temp\lascom\Work\%7bE1C76252-7675-4393-987B-882022A198AD%7d\OTI_OT03_PIECE_ECRITE_07061-----DPGF--0003-1\07061-----DPGF--0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temp\lascom\Work\%7bE1C76252-7675-4393-987B-882022A198AD%7d\OTI_OT03_PIECE_ECRITE_07061-----DPGF--0003-1\07061-----DPGF--00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Vwpfrcezfic131\inft2\Users\zng\AppData\Local\Microsoft\Windows\Temporary%20Internet%20Files\Content.Outlook\U54MNWRT\Registre_des_risques%20MAJ%20mai%202015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Documents%20and%20Settings\jmlebois\Local%20Settings\Temporary%20Internet%20Files\OLK157\Cas%20particuliers\OA0427-PIPOP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Documents%20and%20Settings\gdelplace\Bureau\LGV%20SEA%2027%20mars\M&#233;tr&#233;s%20et%20plans%20types\Cas%20particuliers\OA0225-PICF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UDE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r01\PROJETS\Darnaud\sea%20-%20plateforme%20d'&#233;change\Mes%20documents\Violaine%20divers\SEA\OAC\m&#233;tr&#233;s%20Gilles\1P_CB_OAC_TEC_521_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+PageGarde1"/>
      <sheetName val="+PageGarde2"/>
      <sheetName val="+PROJET"/>
      <sheetName val="+PROGRESS"/>
      <sheetName val="+DATE"/>
      <sheetName val="+CODES MEZZO XREF"/>
      <sheetName val="+CODIF AMOG"/>
      <sheetName val="+CODIF GED LASCOM"/>
      <sheetName val="+ Arborescence"/>
      <sheetName val="+ Sommaire livrables"/>
      <sheetName val="+ Sommaire phase intermedaire"/>
      <sheetName val="+Trigrammes"/>
      <sheetName val="+XREF"/>
      <sheetName val="01G"/>
      <sheetName val="02G"/>
      <sheetName val="03G"/>
      <sheetName val="04G"/>
      <sheetName val="05G"/>
      <sheetName val="06G"/>
      <sheetName val="07G"/>
      <sheetName val="08G"/>
      <sheetName val="09G"/>
      <sheetName val="10G"/>
      <sheetName val="11G"/>
      <sheetName val="12G"/>
      <sheetName val="13G"/>
      <sheetName val="14G"/>
      <sheetName val="15G"/>
      <sheetName val="16G"/>
      <sheetName val="17G"/>
      <sheetName val="18G"/>
      <sheetName val="20G"/>
      <sheetName val="21G"/>
      <sheetName val="22G"/>
      <sheetName val="23G"/>
      <sheetName val="30G"/>
      <sheetName val="31G"/>
      <sheetName val="32G"/>
      <sheetName val="33G"/>
      <sheetName val="40G"/>
      <sheetName val="41G"/>
      <sheetName val="42G"/>
      <sheetName val="43G"/>
      <sheetName val="50G"/>
      <sheetName val="51G"/>
      <sheetName val="52G"/>
      <sheetName val="53G"/>
      <sheetName val="60G"/>
      <sheetName val="61G"/>
      <sheetName val="62G"/>
      <sheetName val="63G"/>
      <sheetName val="70G"/>
      <sheetName val="71G"/>
      <sheetName val="72G"/>
      <sheetName val="73G"/>
      <sheetName val="80G"/>
      <sheetName val="81G"/>
      <sheetName val="82G"/>
      <sheetName val="83G"/>
      <sheetName val="90G"/>
      <sheetName val="91G"/>
      <sheetName val="92G"/>
      <sheetName val="93G"/>
      <sheetName val="94G"/>
      <sheetName val="95G"/>
      <sheetName val="96G"/>
      <sheetName val="97G"/>
      <sheetName val="98G"/>
      <sheetName val="99G"/>
      <sheetName val="+CODES_MEZZO_XREF"/>
      <sheetName val="+CODIF_AMOG"/>
      <sheetName val="+CODIF_GED_LASCOM"/>
      <sheetName val="+_Arborescence"/>
      <sheetName val="+_Sommaire_livrables"/>
      <sheetName val="+_Sommaire_phase_intermedaire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 t="str">
            <v>00000</v>
          </cell>
        </row>
        <row r="12">
          <cell r="B12" t="str">
            <v>08NCH</v>
          </cell>
        </row>
        <row r="13">
          <cell r="B13" t="str">
            <v>0801S</v>
          </cell>
        </row>
        <row r="14">
          <cell r="B14" t="str">
            <v>08GB1</v>
          </cell>
        </row>
        <row r="15">
          <cell r="B15" t="str">
            <v>08GU1</v>
          </cell>
        </row>
        <row r="16">
          <cell r="B16" t="str">
            <v>0801W</v>
          </cell>
        </row>
        <row r="17">
          <cell r="B17" t="str">
            <v>08GW1</v>
          </cell>
        </row>
        <row r="18">
          <cell r="B18" t="str">
            <v>08GW2</v>
          </cell>
        </row>
        <row r="19">
          <cell r="B19" t="str">
            <v>08GW3</v>
          </cell>
        </row>
        <row r="20">
          <cell r="B20" t="str">
            <v>0801G</v>
          </cell>
        </row>
        <row r="21">
          <cell r="B21" t="str">
            <v>08GG1</v>
          </cell>
        </row>
        <row r="22">
          <cell r="B22" t="str">
            <v>09BVC</v>
          </cell>
        </row>
        <row r="23">
          <cell r="B23" t="str">
            <v>0901S</v>
          </cell>
          <cell r="F23" t="str">
            <v>01</v>
          </cell>
        </row>
        <row r="24">
          <cell r="B24" t="str">
            <v>09GU1</v>
          </cell>
          <cell r="F24" t="str">
            <v>02</v>
          </cell>
        </row>
        <row r="25">
          <cell r="B25" t="str">
            <v>09GB1</v>
          </cell>
          <cell r="F25" t="str">
            <v>03</v>
          </cell>
        </row>
        <row r="26">
          <cell r="B26" t="str">
            <v>09GU2</v>
          </cell>
          <cell r="F26" t="str">
            <v>04</v>
          </cell>
        </row>
        <row r="27">
          <cell r="B27" t="str">
            <v>09GU3</v>
          </cell>
          <cell r="F27" t="str">
            <v>05</v>
          </cell>
        </row>
        <row r="28">
          <cell r="B28" t="str">
            <v>0901C</v>
          </cell>
          <cell r="F28" t="str">
            <v>06</v>
          </cell>
        </row>
        <row r="29">
          <cell r="B29" t="str">
            <v>09GC1</v>
          </cell>
          <cell r="F29" t="str">
            <v>07</v>
          </cell>
        </row>
        <row r="30">
          <cell r="B30" t="str">
            <v>0901W</v>
          </cell>
          <cell r="F30" t="str">
            <v>08</v>
          </cell>
        </row>
        <row r="31">
          <cell r="B31" t="str">
            <v>09GW1</v>
          </cell>
          <cell r="F31" t="str">
            <v>09</v>
          </cell>
        </row>
        <row r="32">
          <cell r="B32" t="str">
            <v>09GW2</v>
          </cell>
          <cell r="F32">
            <v>10</v>
          </cell>
        </row>
        <row r="33">
          <cell r="B33" t="str">
            <v>0901G</v>
          </cell>
          <cell r="F33">
            <v>11</v>
          </cell>
        </row>
        <row r="34">
          <cell r="B34" t="str">
            <v>09GG1</v>
          </cell>
          <cell r="F34">
            <v>12</v>
          </cell>
        </row>
        <row r="35">
          <cell r="B35" t="str">
            <v>10CHC</v>
          </cell>
          <cell r="F35">
            <v>13</v>
          </cell>
        </row>
        <row r="36">
          <cell r="B36" t="str">
            <v>1001S</v>
          </cell>
          <cell r="F36">
            <v>14</v>
          </cell>
        </row>
        <row r="37">
          <cell r="B37" t="str">
            <v>10GB1</v>
          </cell>
          <cell r="F37">
            <v>15</v>
          </cell>
        </row>
        <row r="38">
          <cell r="B38" t="str">
            <v>10GU1</v>
          </cell>
          <cell r="F38">
            <v>16</v>
          </cell>
        </row>
        <row r="39">
          <cell r="B39" t="str">
            <v>1001C</v>
          </cell>
        </row>
        <row r="40">
          <cell r="B40" t="str">
            <v>10GC1</v>
          </cell>
        </row>
        <row r="41">
          <cell r="B41" t="str">
            <v>10GC2</v>
          </cell>
        </row>
        <row r="42">
          <cell r="B42" t="str">
            <v>1001W</v>
          </cell>
        </row>
        <row r="43">
          <cell r="B43" t="str">
            <v>10GW1</v>
          </cell>
        </row>
        <row r="44">
          <cell r="B44" t="str">
            <v>10GW2</v>
          </cell>
          <cell r="F44" t="str">
            <v>ADM</v>
          </cell>
        </row>
        <row r="45">
          <cell r="B45" t="str">
            <v>10GW3</v>
          </cell>
          <cell r="F45" t="str">
            <v>BOP</v>
          </cell>
        </row>
        <row r="46">
          <cell r="B46" t="str">
            <v>1001G</v>
          </cell>
          <cell r="F46" t="str">
            <v>CAE</v>
          </cell>
        </row>
        <row r="47">
          <cell r="B47" t="str">
            <v>10GG1</v>
          </cell>
          <cell r="F47" t="str">
            <v>CAT</v>
          </cell>
        </row>
        <row r="48">
          <cell r="B48" t="str">
            <v>11SMC</v>
          </cell>
          <cell r="F48" t="str">
            <v>CDR</v>
          </cell>
        </row>
        <row r="49">
          <cell r="B49" t="str">
            <v>1101S</v>
          </cell>
          <cell r="F49" t="str">
            <v>COM</v>
          </cell>
        </row>
        <row r="50">
          <cell r="B50" t="str">
            <v>11GB1</v>
          </cell>
          <cell r="F50" t="str">
            <v>CRR</v>
          </cell>
        </row>
        <row r="51">
          <cell r="B51" t="str">
            <v>11GU1</v>
          </cell>
          <cell r="F51" t="str">
            <v>CVN</v>
          </cell>
        </row>
        <row r="52">
          <cell r="B52" t="str">
            <v>11GB2</v>
          </cell>
          <cell r="F52" t="str">
            <v>DAF</v>
          </cell>
        </row>
        <row r="53">
          <cell r="B53" t="str">
            <v>11GU2</v>
          </cell>
          <cell r="F53" t="str">
            <v>DPA</v>
          </cell>
        </row>
        <row r="54">
          <cell r="B54" t="str">
            <v>1101W</v>
          </cell>
          <cell r="F54" t="str">
            <v>DRF</v>
          </cell>
        </row>
        <row r="55">
          <cell r="B55" t="str">
            <v>11GW1</v>
          </cell>
          <cell r="F55" t="str">
            <v>EST</v>
          </cell>
        </row>
        <row r="56">
          <cell r="B56" t="str">
            <v>11GW2</v>
          </cell>
          <cell r="F56" t="str">
            <v>FAC</v>
          </cell>
        </row>
        <row r="57">
          <cell r="B57" t="str">
            <v>11GW3</v>
          </cell>
          <cell r="F57" t="str">
            <v>FIC</v>
          </cell>
        </row>
        <row r="58">
          <cell r="B58" t="str">
            <v>1101X</v>
          </cell>
          <cell r="F58" t="str">
            <v>FII</v>
          </cell>
        </row>
        <row r="59">
          <cell r="B59" t="str">
            <v>11GI1</v>
          </cell>
          <cell r="F59" t="str">
            <v>FIR</v>
          </cell>
        </row>
        <row r="60">
          <cell r="B60" t="str">
            <v>11GI2</v>
          </cell>
          <cell r="F60" t="str">
            <v>LET</v>
          </cell>
        </row>
        <row r="61">
          <cell r="B61" t="str">
            <v>1101G</v>
          </cell>
          <cell r="F61" t="str">
            <v>LIS</v>
          </cell>
        </row>
        <row r="62">
          <cell r="B62" t="str">
            <v>11GG1</v>
          </cell>
          <cell r="F62" t="str">
            <v>MET</v>
          </cell>
        </row>
        <row r="63">
          <cell r="B63" t="str">
            <v>12CLE</v>
          </cell>
          <cell r="F63" t="str">
            <v>MIS</v>
          </cell>
        </row>
        <row r="64">
          <cell r="B64" t="str">
            <v>1201S</v>
          </cell>
          <cell r="F64" t="str">
            <v>NOT</v>
          </cell>
        </row>
        <row r="65">
          <cell r="B65" t="str">
            <v>12GB1</v>
          </cell>
          <cell r="F65" t="str">
            <v>NTE</v>
          </cell>
        </row>
        <row r="66">
          <cell r="B66" t="str">
            <v>12GB2</v>
          </cell>
          <cell r="F66" t="str">
            <v>ORG</v>
          </cell>
        </row>
        <row r="67">
          <cell r="B67" t="str">
            <v>12GU1</v>
          </cell>
          <cell r="F67" t="str">
            <v>PEC</v>
          </cell>
        </row>
        <row r="68">
          <cell r="B68" t="str">
            <v>1201C</v>
          </cell>
          <cell r="F68" t="str">
            <v>PED</v>
          </cell>
        </row>
        <row r="69">
          <cell r="B69" t="str">
            <v>12GC1</v>
          </cell>
          <cell r="F69" t="str">
            <v>PGR</v>
          </cell>
        </row>
        <row r="70">
          <cell r="B70" t="str">
            <v>12GC2</v>
          </cell>
          <cell r="F70" t="str">
            <v>PLG</v>
          </cell>
        </row>
        <row r="71">
          <cell r="B71" t="str">
            <v>1201W</v>
          </cell>
          <cell r="F71" t="str">
            <v>PPT</v>
          </cell>
        </row>
        <row r="72">
          <cell r="B72" t="str">
            <v>12GW1</v>
          </cell>
          <cell r="F72" t="str">
            <v>PRC</v>
          </cell>
        </row>
        <row r="73">
          <cell r="B73" t="str">
            <v>1201G</v>
          </cell>
          <cell r="F73" t="str">
            <v>PVL</v>
          </cell>
        </row>
        <row r="74">
          <cell r="B74" t="str">
            <v>12GG1</v>
          </cell>
          <cell r="F74" t="str">
            <v>RAA</v>
          </cell>
        </row>
        <row r="75">
          <cell r="B75" t="str">
            <v>13VDM</v>
          </cell>
          <cell r="F75" t="str">
            <v>RAP</v>
          </cell>
        </row>
        <row r="76">
          <cell r="B76" t="str">
            <v>1301S</v>
          </cell>
          <cell r="F76" t="str">
            <v>RLN</v>
          </cell>
        </row>
        <row r="77">
          <cell r="B77" t="str">
            <v>13GB1</v>
          </cell>
          <cell r="F77" t="str">
            <v>SIM</v>
          </cell>
        </row>
        <row r="78">
          <cell r="B78" t="str">
            <v>13GU1</v>
          </cell>
          <cell r="F78" t="str">
            <v>SON</v>
          </cell>
        </row>
        <row r="79">
          <cell r="B79" t="str">
            <v>1301C</v>
          </cell>
          <cell r="F79" t="str">
            <v>STE</v>
          </cell>
        </row>
        <row r="80">
          <cell r="B80" t="str">
            <v>13GC1</v>
          </cell>
          <cell r="F80" t="str">
            <v>TAB</v>
          </cell>
        </row>
        <row r="81">
          <cell r="B81" t="str">
            <v>13GC2</v>
          </cell>
          <cell r="F81" t="str">
            <v>VIS</v>
          </cell>
        </row>
        <row r="82">
          <cell r="B82" t="str">
            <v>1301W</v>
          </cell>
          <cell r="F82">
            <v>200</v>
          </cell>
        </row>
        <row r="83">
          <cell r="B83" t="str">
            <v>13GW1</v>
          </cell>
          <cell r="F83">
            <v>201</v>
          </cell>
        </row>
        <row r="84">
          <cell r="B84" t="str">
            <v>13GW2</v>
          </cell>
          <cell r="F84">
            <v>202</v>
          </cell>
        </row>
        <row r="85">
          <cell r="B85" t="str">
            <v>13GW3</v>
          </cell>
          <cell r="F85">
            <v>203</v>
          </cell>
        </row>
        <row r="86">
          <cell r="B86" t="str">
            <v>1301G</v>
          </cell>
          <cell r="F86">
            <v>204</v>
          </cell>
        </row>
        <row r="87">
          <cell r="B87" t="str">
            <v>13GG1</v>
          </cell>
          <cell r="F87">
            <v>205</v>
          </cell>
        </row>
        <row r="88">
          <cell r="B88" t="str">
            <v>14ARD</v>
          </cell>
          <cell r="F88">
            <v>206</v>
          </cell>
        </row>
        <row r="89">
          <cell r="B89" t="str">
            <v>1401S</v>
          </cell>
          <cell r="F89">
            <v>207</v>
          </cell>
        </row>
        <row r="90">
          <cell r="B90" t="str">
            <v>14GB1</v>
          </cell>
          <cell r="F90">
            <v>208</v>
          </cell>
        </row>
        <row r="91">
          <cell r="B91" t="str">
            <v>14GU1</v>
          </cell>
          <cell r="F91">
            <v>209</v>
          </cell>
        </row>
        <row r="92">
          <cell r="B92" t="str">
            <v>14GU2</v>
          </cell>
          <cell r="F92">
            <v>210</v>
          </cell>
        </row>
        <row r="93">
          <cell r="B93" t="str">
            <v>14GU3</v>
          </cell>
          <cell r="F93">
            <v>211</v>
          </cell>
        </row>
        <row r="94">
          <cell r="B94" t="str">
            <v>14GU4</v>
          </cell>
          <cell r="F94">
            <v>212</v>
          </cell>
        </row>
        <row r="95">
          <cell r="B95" t="str">
            <v>1401C</v>
          </cell>
          <cell r="F95">
            <v>213</v>
          </cell>
        </row>
        <row r="96">
          <cell r="B96" t="str">
            <v>14GC1</v>
          </cell>
          <cell r="F96">
            <v>214</v>
          </cell>
        </row>
        <row r="97">
          <cell r="B97" t="str">
            <v>1401W</v>
          </cell>
          <cell r="F97">
            <v>215</v>
          </cell>
        </row>
        <row r="98">
          <cell r="B98" t="str">
            <v>14GW1</v>
          </cell>
          <cell r="F98">
            <v>216</v>
          </cell>
        </row>
        <row r="99">
          <cell r="B99" t="str">
            <v>1401G</v>
          </cell>
          <cell r="F99">
            <v>217</v>
          </cell>
        </row>
        <row r="100">
          <cell r="B100" t="str">
            <v>14GG1</v>
          </cell>
          <cell r="F100">
            <v>218</v>
          </cell>
        </row>
        <row r="101">
          <cell r="B101" t="str">
            <v>15VIC</v>
          </cell>
          <cell r="F101">
            <v>219</v>
          </cell>
        </row>
        <row r="102">
          <cell r="B102" t="str">
            <v>1501S</v>
          </cell>
          <cell r="F102">
            <v>220</v>
          </cell>
        </row>
        <row r="103">
          <cell r="B103" t="str">
            <v>15GB1</v>
          </cell>
          <cell r="F103">
            <v>221</v>
          </cell>
        </row>
        <row r="104">
          <cell r="B104" t="str">
            <v>15GU1</v>
          </cell>
          <cell r="F104">
            <v>222</v>
          </cell>
        </row>
        <row r="105">
          <cell r="B105" t="str">
            <v>1501C</v>
          </cell>
          <cell r="F105">
            <v>223</v>
          </cell>
        </row>
        <row r="106">
          <cell r="B106" t="str">
            <v>15GC1</v>
          </cell>
          <cell r="F106">
            <v>224</v>
          </cell>
        </row>
        <row r="107">
          <cell r="B107" t="str">
            <v>1501W</v>
          </cell>
          <cell r="F107">
            <v>225</v>
          </cell>
        </row>
        <row r="108">
          <cell r="B108" t="str">
            <v>15GW1</v>
          </cell>
          <cell r="F108">
            <v>226</v>
          </cell>
        </row>
        <row r="109">
          <cell r="B109" t="str">
            <v>15GW2</v>
          </cell>
          <cell r="F109">
            <v>227</v>
          </cell>
        </row>
        <row r="110">
          <cell r="B110" t="str">
            <v>15GW3</v>
          </cell>
          <cell r="F110">
            <v>228</v>
          </cell>
        </row>
        <row r="111">
          <cell r="B111" t="str">
            <v>1501G</v>
          </cell>
          <cell r="F111">
            <v>229</v>
          </cell>
        </row>
        <row r="112">
          <cell r="B112" t="str">
            <v>15GG1</v>
          </cell>
          <cell r="F112">
            <v>230</v>
          </cell>
        </row>
        <row r="113">
          <cell r="B113" t="str">
            <v>0809I</v>
          </cell>
          <cell r="F113">
            <v>231</v>
          </cell>
        </row>
        <row r="114">
          <cell r="B114" t="str">
            <v>0910I</v>
          </cell>
        </row>
        <row r="115">
          <cell r="B115" t="str">
            <v>1011I</v>
          </cell>
          <cell r="F115" t="str">
            <v>ARC</v>
          </cell>
        </row>
        <row r="116">
          <cell r="B116" t="str">
            <v>1112I</v>
          </cell>
          <cell r="F116" t="str">
            <v>CRT</v>
          </cell>
        </row>
        <row r="117">
          <cell r="B117" t="str">
            <v>1213I</v>
          </cell>
          <cell r="F117" t="str">
            <v>FPA</v>
          </cell>
        </row>
        <row r="118">
          <cell r="B118" t="str">
            <v>1314I</v>
          </cell>
          <cell r="F118" t="str">
            <v>MOD</v>
          </cell>
        </row>
        <row r="119">
          <cell r="B119" t="str">
            <v>1415I</v>
          </cell>
          <cell r="F119" t="str">
            <v>NOM</v>
          </cell>
        </row>
        <row r="120">
          <cell r="B120" t="str">
            <v>1516I</v>
          </cell>
          <cell r="F120" t="str">
            <v>PCM</v>
          </cell>
        </row>
        <row r="121">
          <cell r="B121" t="str">
            <v>0800A</v>
          </cell>
          <cell r="F121" t="str">
            <v>PCO</v>
          </cell>
        </row>
        <row r="122">
          <cell r="B122" t="str">
            <v>08Z02</v>
          </cell>
          <cell r="F122" t="str">
            <v>PCP</v>
          </cell>
        </row>
        <row r="123">
          <cell r="B123" t="str">
            <v>0801U</v>
          </cell>
          <cell r="F123" t="str">
            <v>PDT</v>
          </cell>
        </row>
        <row r="124">
          <cell r="B124" t="str">
            <v>0801R</v>
          </cell>
          <cell r="F124" t="str">
            <v>PEL</v>
          </cell>
        </row>
        <row r="125">
          <cell r="B125" t="str">
            <v>08E01</v>
          </cell>
          <cell r="F125" t="str">
            <v>PFR</v>
          </cell>
        </row>
        <row r="126">
          <cell r="B126" t="str">
            <v>08Q02</v>
          </cell>
          <cell r="F126" t="str">
            <v>PHA</v>
          </cell>
        </row>
        <row r="127">
          <cell r="B127" t="str">
            <v>08R02</v>
          </cell>
          <cell r="F127" t="str">
            <v>PIC</v>
          </cell>
        </row>
        <row r="128">
          <cell r="B128" t="str">
            <v>0801M</v>
          </cell>
          <cell r="F128" t="str">
            <v>PIM</v>
          </cell>
        </row>
        <row r="129">
          <cell r="B129" t="str">
            <v>08X01</v>
          </cell>
          <cell r="F129" t="str">
            <v>PLA</v>
          </cell>
        </row>
        <row r="130">
          <cell r="B130" t="str">
            <v>08F01</v>
          </cell>
          <cell r="F130" t="str">
            <v>PLO</v>
          </cell>
        </row>
        <row r="131">
          <cell r="B131" t="str">
            <v>08Y01</v>
          </cell>
          <cell r="F131" t="str">
            <v>PPS</v>
          </cell>
        </row>
        <row r="132">
          <cell r="B132" t="str">
            <v>08P01</v>
          </cell>
          <cell r="F132" t="str">
            <v>PRE</v>
          </cell>
        </row>
        <row r="133">
          <cell r="B133" t="str">
            <v>1002R</v>
          </cell>
          <cell r="F133" t="str">
            <v>PSY</v>
          </cell>
        </row>
        <row r="134">
          <cell r="B134" t="str">
            <v>10E01</v>
          </cell>
          <cell r="F134" t="str">
            <v>SHE</v>
          </cell>
        </row>
        <row r="135">
          <cell r="B135" t="str">
            <v>10R01</v>
          </cell>
          <cell r="F135" t="str">
            <v>SIG</v>
          </cell>
        </row>
        <row r="136">
          <cell r="B136" t="str">
            <v>10R02</v>
          </cell>
          <cell r="F136" t="str">
            <v>XRF</v>
          </cell>
        </row>
        <row r="137">
          <cell r="B137" t="str">
            <v>10E02</v>
          </cell>
          <cell r="F137">
            <v>210</v>
          </cell>
        </row>
        <row r="138">
          <cell r="B138" t="str">
            <v>10R03</v>
          </cell>
          <cell r="F138">
            <v>207</v>
          </cell>
        </row>
        <row r="139">
          <cell r="B139" t="str">
            <v>10R04</v>
          </cell>
          <cell r="F139">
            <v>206</v>
          </cell>
        </row>
        <row r="140">
          <cell r="B140" t="str">
            <v>10S01</v>
          </cell>
          <cell r="F140">
            <v>209</v>
          </cell>
        </row>
        <row r="141">
          <cell r="B141" t="str">
            <v>1403R</v>
          </cell>
        </row>
        <row r="142">
          <cell r="B142" t="str">
            <v>14E01</v>
          </cell>
        </row>
        <row r="143">
          <cell r="B143" t="str">
            <v>14Q03</v>
          </cell>
        </row>
        <row r="144">
          <cell r="B144" t="str">
            <v>14R03</v>
          </cell>
        </row>
        <row r="145">
          <cell r="B145" t="str">
            <v>14R04</v>
          </cell>
        </row>
        <row r="146">
          <cell r="B146" t="str">
            <v>1403M</v>
          </cell>
        </row>
        <row r="147">
          <cell r="B147" t="str">
            <v>0801P</v>
          </cell>
        </row>
        <row r="148">
          <cell r="B148" t="str">
            <v>0802P</v>
          </cell>
        </row>
        <row r="149">
          <cell r="B149" t="str">
            <v>0803P</v>
          </cell>
        </row>
        <row r="150">
          <cell r="B150" t="str">
            <v>08p03</v>
          </cell>
        </row>
        <row r="151">
          <cell r="B151" t="str">
            <v>08r03</v>
          </cell>
        </row>
        <row r="152">
          <cell r="B152" t="str">
            <v>0804P</v>
          </cell>
        </row>
        <row r="153">
          <cell r="B153" t="str">
            <v>08s04</v>
          </cell>
        </row>
        <row r="154">
          <cell r="B154" t="str">
            <v>08i04</v>
          </cell>
        </row>
        <row r="155">
          <cell r="B155" t="str">
            <v>08r04</v>
          </cell>
        </row>
        <row r="156">
          <cell r="B156" t="str">
            <v>0805P</v>
          </cell>
        </row>
        <row r="157">
          <cell r="B157" t="str">
            <v>08r05</v>
          </cell>
        </row>
        <row r="158">
          <cell r="B158" t="str">
            <v>08p05</v>
          </cell>
        </row>
        <row r="159">
          <cell r="B159" t="str">
            <v>0806P</v>
          </cell>
        </row>
        <row r="160">
          <cell r="B160" t="str">
            <v>08r06</v>
          </cell>
        </row>
        <row r="161">
          <cell r="B161" t="str">
            <v>08p06</v>
          </cell>
        </row>
        <row r="162">
          <cell r="B162" t="str">
            <v>0807P</v>
          </cell>
        </row>
        <row r="163">
          <cell r="B163" t="str">
            <v>08s07</v>
          </cell>
        </row>
        <row r="164">
          <cell r="B164" t="str">
            <v>08i07</v>
          </cell>
        </row>
        <row r="165">
          <cell r="B165" t="str">
            <v>08r07</v>
          </cell>
        </row>
        <row r="166">
          <cell r="B166" t="str">
            <v>0808P</v>
          </cell>
        </row>
        <row r="167">
          <cell r="B167" t="str">
            <v>08r08</v>
          </cell>
        </row>
        <row r="168">
          <cell r="B168" t="str">
            <v>0810P</v>
          </cell>
        </row>
        <row r="169">
          <cell r="B169" t="str">
            <v>08r10</v>
          </cell>
        </row>
        <row r="170">
          <cell r="B170" t="str">
            <v>0811P</v>
          </cell>
        </row>
        <row r="171">
          <cell r="B171" t="str">
            <v>08s11</v>
          </cell>
        </row>
        <row r="172">
          <cell r="B172" t="str">
            <v>08i11</v>
          </cell>
        </row>
        <row r="173">
          <cell r="B173" t="str">
            <v>08r11</v>
          </cell>
        </row>
        <row r="174">
          <cell r="B174" t="str">
            <v>0813P</v>
          </cell>
        </row>
        <row r="175">
          <cell r="B175" t="str">
            <v>0901P</v>
          </cell>
        </row>
        <row r="176">
          <cell r="B176" t="str">
            <v>09p01</v>
          </cell>
        </row>
        <row r="177">
          <cell r="B177" t="str">
            <v>09r01</v>
          </cell>
        </row>
        <row r="178">
          <cell r="B178" t="str">
            <v>0902P</v>
          </cell>
        </row>
        <row r="179">
          <cell r="B179" t="str">
            <v>09p02</v>
          </cell>
        </row>
        <row r="180">
          <cell r="B180" t="str">
            <v>09r02</v>
          </cell>
        </row>
        <row r="181">
          <cell r="B181" t="str">
            <v>1001P</v>
          </cell>
        </row>
        <row r="182">
          <cell r="B182" t="str">
            <v>10s01</v>
          </cell>
        </row>
        <row r="183">
          <cell r="B183" t="str">
            <v>10i01</v>
          </cell>
        </row>
        <row r="184">
          <cell r="B184" t="str">
            <v>10r01</v>
          </cell>
        </row>
        <row r="185">
          <cell r="B185" t="str">
            <v>1002P</v>
          </cell>
        </row>
        <row r="186">
          <cell r="B186" t="str">
            <v>10p02</v>
          </cell>
        </row>
        <row r="187">
          <cell r="B187" t="str">
            <v>10r02</v>
          </cell>
        </row>
        <row r="188">
          <cell r="B188" t="str">
            <v>1003P</v>
          </cell>
        </row>
        <row r="189">
          <cell r="B189" t="str">
            <v>10s03</v>
          </cell>
        </row>
        <row r="190">
          <cell r="B190" t="str">
            <v>10i03</v>
          </cell>
        </row>
        <row r="191">
          <cell r="B191" t="str">
            <v>10r03</v>
          </cell>
        </row>
        <row r="192">
          <cell r="B192" t="str">
            <v>1101P</v>
          </cell>
        </row>
        <row r="193">
          <cell r="B193" t="str">
            <v>11s01</v>
          </cell>
        </row>
        <row r="194">
          <cell r="B194" t="str">
            <v>11r01</v>
          </cell>
        </row>
        <row r="195">
          <cell r="B195" t="str">
            <v>1102P</v>
          </cell>
        </row>
        <row r="196">
          <cell r="B196" t="str">
            <v>11p02</v>
          </cell>
        </row>
        <row r="197">
          <cell r="B197" t="str">
            <v>11r02</v>
          </cell>
        </row>
        <row r="198">
          <cell r="B198" t="str">
            <v>1103P</v>
          </cell>
        </row>
        <row r="199">
          <cell r="B199" t="str">
            <v>11p03</v>
          </cell>
        </row>
        <row r="200">
          <cell r="B200" t="str">
            <v>1201P</v>
          </cell>
        </row>
        <row r="201">
          <cell r="B201" t="str">
            <v>12s01</v>
          </cell>
        </row>
        <row r="202">
          <cell r="B202" t="str">
            <v>12i01</v>
          </cell>
        </row>
        <row r="203">
          <cell r="B203" t="str">
            <v>12r01</v>
          </cell>
        </row>
        <row r="204">
          <cell r="B204" t="str">
            <v>1301P</v>
          </cell>
        </row>
        <row r="205">
          <cell r="B205" t="str">
            <v>13r01</v>
          </cell>
        </row>
        <row r="206">
          <cell r="B206" t="str">
            <v>13p01</v>
          </cell>
        </row>
        <row r="207">
          <cell r="B207" t="str">
            <v>1302P</v>
          </cell>
        </row>
        <row r="208">
          <cell r="B208" t="str">
            <v>13s02</v>
          </cell>
        </row>
        <row r="209">
          <cell r="B209" t="str">
            <v>13i02</v>
          </cell>
        </row>
        <row r="210">
          <cell r="B210" t="str">
            <v>13r02</v>
          </cell>
        </row>
        <row r="211">
          <cell r="B211" t="str">
            <v>1401P</v>
          </cell>
        </row>
        <row r="212">
          <cell r="B212" t="str">
            <v>14s01</v>
          </cell>
        </row>
        <row r="213">
          <cell r="B213" t="str">
            <v>14i01</v>
          </cell>
        </row>
        <row r="214">
          <cell r="B214" t="str">
            <v>14r01</v>
          </cell>
        </row>
        <row r="215">
          <cell r="B215" t="str">
            <v>1402P</v>
          </cell>
        </row>
        <row r="216">
          <cell r="B216" t="str">
            <v>14s02</v>
          </cell>
        </row>
        <row r="217">
          <cell r="B217" t="str">
            <v>14i02</v>
          </cell>
        </row>
        <row r="218">
          <cell r="B218" t="str">
            <v>14r02</v>
          </cell>
        </row>
        <row r="219">
          <cell r="B219" t="str">
            <v>1404P</v>
          </cell>
        </row>
        <row r="220">
          <cell r="B220" t="str">
            <v>14p04</v>
          </cell>
        </row>
        <row r="221">
          <cell r="B221" t="str">
            <v>14r04</v>
          </cell>
        </row>
        <row r="222">
          <cell r="B222" t="str">
            <v>1501P</v>
          </cell>
        </row>
        <row r="223">
          <cell r="B223" t="str">
            <v>15p01</v>
          </cell>
        </row>
        <row r="224">
          <cell r="B224" t="str">
            <v>15r01</v>
          </cell>
        </row>
        <row r="226">
          <cell r="B226" t="str">
            <v>TTT</v>
          </cell>
        </row>
        <row r="227">
          <cell r="B227">
            <v>0</v>
          </cell>
        </row>
        <row r="228">
          <cell r="B228" t="str">
            <v>NXX</v>
          </cell>
        </row>
        <row r="229">
          <cell r="B229" t="str">
            <v>N20</v>
          </cell>
        </row>
        <row r="230">
          <cell r="B230" t="str">
            <v>N19</v>
          </cell>
        </row>
        <row r="231">
          <cell r="B231" t="str">
            <v>N18</v>
          </cell>
        </row>
        <row r="232">
          <cell r="B232" t="str">
            <v>N17</v>
          </cell>
        </row>
        <row r="233">
          <cell r="B233" t="str">
            <v>N16</v>
          </cell>
        </row>
        <row r="234">
          <cell r="B234" t="str">
            <v>N15</v>
          </cell>
        </row>
        <row r="235">
          <cell r="B235" t="str">
            <v>N14</v>
          </cell>
        </row>
        <row r="236">
          <cell r="B236" t="str">
            <v>N13</v>
          </cell>
        </row>
        <row r="237">
          <cell r="B237" t="str">
            <v>N12</v>
          </cell>
        </row>
        <row r="238">
          <cell r="B238" t="str">
            <v>N11</v>
          </cell>
        </row>
        <row r="239">
          <cell r="B239" t="str">
            <v>N10</v>
          </cell>
        </row>
        <row r="240">
          <cell r="B240" t="str">
            <v>N09</v>
          </cell>
        </row>
        <row r="241">
          <cell r="B241" t="str">
            <v>N08</v>
          </cell>
        </row>
        <row r="242">
          <cell r="B242" t="str">
            <v>N07</v>
          </cell>
        </row>
        <row r="243">
          <cell r="B243" t="str">
            <v>N06</v>
          </cell>
        </row>
        <row r="244">
          <cell r="B244" t="str">
            <v>N05</v>
          </cell>
        </row>
        <row r="245">
          <cell r="B245" t="str">
            <v>N04</v>
          </cell>
        </row>
        <row r="246">
          <cell r="B246" t="str">
            <v>N03</v>
          </cell>
        </row>
        <row r="247">
          <cell r="B247" t="str">
            <v>N02</v>
          </cell>
        </row>
        <row r="248">
          <cell r="B248" t="str">
            <v>N01</v>
          </cell>
        </row>
        <row r="249">
          <cell r="B249" t="str">
            <v>N00</v>
          </cell>
        </row>
        <row r="250">
          <cell r="B250" t="str">
            <v>S01</v>
          </cell>
        </row>
        <row r="251">
          <cell r="B251" t="str">
            <v>S02</v>
          </cell>
        </row>
        <row r="252">
          <cell r="B252" t="str">
            <v>S03</v>
          </cell>
        </row>
        <row r="253">
          <cell r="B253" t="str">
            <v>S04</v>
          </cell>
        </row>
        <row r="254">
          <cell r="B254" t="str">
            <v>S05</v>
          </cell>
        </row>
        <row r="255">
          <cell r="B255" t="str">
            <v>S06</v>
          </cell>
        </row>
        <row r="256">
          <cell r="B256" t="str">
            <v>S07</v>
          </cell>
        </row>
        <row r="257">
          <cell r="B257" t="str">
            <v>S08</v>
          </cell>
        </row>
        <row r="258">
          <cell r="B258" t="str">
            <v>S09</v>
          </cell>
        </row>
        <row r="259">
          <cell r="B259" t="str">
            <v>S10</v>
          </cell>
        </row>
        <row r="260">
          <cell r="B260" t="str">
            <v>S11</v>
          </cell>
        </row>
        <row r="261">
          <cell r="B261" t="str">
            <v>S12</v>
          </cell>
        </row>
        <row r="262">
          <cell r="B262" t="str">
            <v>S13</v>
          </cell>
        </row>
        <row r="263">
          <cell r="B263" t="str">
            <v>S14</v>
          </cell>
        </row>
        <row r="264">
          <cell r="B264" t="str">
            <v>S15</v>
          </cell>
        </row>
        <row r="265">
          <cell r="B265" t="str">
            <v>S16</v>
          </cell>
        </row>
        <row r="266">
          <cell r="B266" t="str">
            <v>S17</v>
          </cell>
        </row>
        <row r="267">
          <cell r="B267" t="str">
            <v>S18</v>
          </cell>
        </row>
        <row r="268">
          <cell r="B268" t="str">
            <v>S19</v>
          </cell>
        </row>
        <row r="269">
          <cell r="B269" t="str">
            <v>S20</v>
          </cell>
        </row>
        <row r="270">
          <cell r="B270" t="str">
            <v>S0X</v>
          </cell>
        </row>
        <row r="271">
          <cell r="B271" t="str">
            <v>NTT</v>
          </cell>
        </row>
        <row r="272">
          <cell r="B272" t="str">
            <v>C01</v>
          </cell>
        </row>
        <row r="273">
          <cell r="B273" t="str">
            <v>C02</v>
          </cell>
        </row>
        <row r="274">
          <cell r="B274" t="str">
            <v>C03</v>
          </cell>
        </row>
        <row r="275">
          <cell r="B275" t="str">
            <v>C04</v>
          </cell>
        </row>
        <row r="276">
          <cell r="B276" t="str">
            <v>C05</v>
          </cell>
        </row>
        <row r="277">
          <cell r="B277" t="str">
            <v>C06</v>
          </cell>
        </row>
        <row r="278">
          <cell r="B278" t="str">
            <v>C07</v>
          </cell>
        </row>
        <row r="279">
          <cell r="B279" t="str">
            <v>C08</v>
          </cell>
        </row>
        <row r="280">
          <cell r="B280" t="str">
            <v>C09</v>
          </cell>
        </row>
        <row r="281">
          <cell r="B281" t="str">
            <v>C10</v>
          </cell>
        </row>
        <row r="282">
          <cell r="B282" t="str">
            <v>C11</v>
          </cell>
        </row>
        <row r="283">
          <cell r="B283" t="str">
            <v>C12</v>
          </cell>
        </row>
        <row r="284">
          <cell r="B284" t="str">
            <v>C13</v>
          </cell>
        </row>
        <row r="285">
          <cell r="B285" t="str">
            <v>C14</v>
          </cell>
        </row>
        <row r="286">
          <cell r="B286" t="str">
            <v>C15</v>
          </cell>
        </row>
        <row r="287">
          <cell r="B287" t="str">
            <v>C16</v>
          </cell>
        </row>
        <row r="288">
          <cell r="B288" t="str">
            <v>C17</v>
          </cell>
        </row>
        <row r="289">
          <cell r="B289" t="str">
            <v>C18</v>
          </cell>
        </row>
        <row r="290">
          <cell r="B290" t="str">
            <v>C19</v>
          </cell>
        </row>
        <row r="291">
          <cell r="B291" t="str">
            <v>C20</v>
          </cell>
        </row>
        <row r="292">
          <cell r="B292" t="str">
            <v>C0n</v>
          </cell>
        </row>
        <row r="293">
          <cell r="B293" t="str">
            <v>F01</v>
          </cell>
        </row>
        <row r="294">
          <cell r="B294" t="str">
            <v>F02</v>
          </cell>
        </row>
        <row r="295">
          <cell r="B295" t="str">
            <v>F03</v>
          </cell>
        </row>
        <row r="296">
          <cell r="B296" t="str">
            <v>F04</v>
          </cell>
        </row>
        <row r="297">
          <cell r="B297" t="str">
            <v>F05</v>
          </cell>
        </row>
        <row r="298">
          <cell r="B298" t="str">
            <v>F06</v>
          </cell>
        </row>
        <row r="299">
          <cell r="B299" t="str">
            <v>F07</v>
          </cell>
        </row>
        <row r="300">
          <cell r="B300" t="str">
            <v>F08</v>
          </cell>
        </row>
        <row r="301">
          <cell r="B301" t="str">
            <v>F09</v>
          </cell>
        </row>
        <row r="302">
          <cell r="B302" t="str">
            <v>F10</v>
          </cell>
        </row>
        <row r="303">
          <cell r="B303" t="str">
            <v>F11</v>
          </cell>
        </row>
        <row r="304">
          <cell r="B304" t="str">
            <v>F12</v>
          </cell>
        </row>
        <row r="305">
          <cell r="B305" t="str">
            <v>F13</v>
          </cell>
        </row>
        <row r="306">
          <cell r="B306" t="str">
            <v>F14</v>
          </cell>
        </row>
        <row r="307">
          <cell r="B307" t="str">
            <v>F15</v>
          </cell>
        </row>
        <row r="308">
          <cell r="B308" t="str">
            <v>F16</v>
          </cell>
        </row>
        <row r="309">
          <cell r="B309" t="str">
            <v>F17</v>
          </cell>
        </row>
        <row r="310">
          <cell r="B310" t="str">
            <v>F18</v>
          </cell>
        </row>
        <row r="311">
          <cell r="B311" t="str">
            <v>F19</v>
          </cell>
        </row>
        <row r="312">
          <cell r="B312" t="str">
            <v>F20</v>
          </cell>
        </row>
        <row r="313">
          <cell r="B313" t="str">
            <v>F0X</v>
          </cell>
        </row>
        <row r="314">
          <cell r="B314" t="str">
            <v>D01</v>
          </cell>
        </row>
        <row r="315">
          <cell r="B315" t="str">
            <v>D02</v>
          </cell>
        </row>
        <row r="316">
          <cell r="B316" t="str">
            <v>D03</v>
          </cell>
        </row>
        <row r="317">
          <cell r="B317" t="str">
            <v>D04</v>
          </cell>
        </row>
        <row r="318">
          <cell r="B318" t="str">
            <v>D05</v>
          </cell>
        </row>
        <row r="319">
          <cell r="B319" t="str">
            <v>D06</v>
          </cell>
        </row>
        <row r="320">
          <cell r="B320" t="str">
            <v>D07</v>
          </cell>
        </row>
        <row r="321">
          <cell r="B321" t="str">
            <v>D08</v>
          </cell>
        </row>
        <row r="322">
          <cell r="B322" t="str">
            <v>D09</v>
          </cell>
        </row>
        <row r="323">
          <cell r="B323" t="str">
            <v>D10</v>
          </cell>
        </row>
        <row r="324">
          <cell r="B324" t="str">
            <v>D11</v>
          </cell>
        </row>
        <row r="325">
          <cell r="B325" t="str">
            <v>D12</v>
          </cell>
        </row>
        <row r="326">
          <cell r="B326" t="str">
            <v>D13</v>
          </cell>
        </row>
        <row r="327">
          <cell r="B327" t="str">
            <v>D14</v>
          </cell>
        </row>
        <row r="328">
          <cell r="B328" t="str">
            <v>D15</v>
          </cell>
        </row>
        <row r="329">
          <cell r="B329" t="str">
            <v>D16</v>
          </cell>
        </row>
        <row r="330">
          <cell r="B330" t="str">
            <v>D17</v>
          </cell>
        </row>
        <row r="331">
          <cell r="B331" t="str">
            <v>D18</v>
          </cell>
        </row>
        <row r="332">
          <cell r="B332" t="str">
            <v>D19</v>
          </cell>
        </row>
        <row r="333">
          <cell r="B333" t="str">
            <v>D20</v>
          </cell>
        </row>
        <row r="334">
          <cell r="B334" t="str">
            <v>D0X</v>
          </cell>
        </row>
        <row r="337">
          <cell r="B337" t="str">
            <v>ACC</v>
          </cell>
        </row>
        <row r="338">
          <cell r="B338" t="str">
            <v>ACO</v>
          </cell>
        </row>
        <row r="339">
          <cell r="B339" t="str">
            <v>AMG</v>
          </cell>
        </row>
        <row r="340">
          <cell r="B340" t="str">
            <v>AMI</v>
          </cell>
        </row>
        <row r="341">
          <cell r="B341" t="str">
            <v>ARM</v>
          </cell>
        </row>
        <row r="342">
          <cell r="B342" t="str">
            <v>ASS</v>
          </cell>
        </row>
        <row r="343">
          <cell r="B343" t="str">
            <v>BAT</v>
          </cell>
        </row>
        <row r="344">
          <cell r="B344" t="str">
            <v>BEX</v>
          </cell>
        </row>
        <row r="345">
          <cell r="B345" t="str">
            <v>CHA</v>
          </cell>
        </row>
        <row r="346">
          <cell r="B346" t="str">
            <v>CLO</v>
          </cell>
        </row>
        <row r="347">
          <cell r="B347" t="str">
            <v>COF</v>
          </cell>
        </row>
        <row r="348">
          <cell r="B348" t="str">
            <v>COM</v>
          </cell>
        </row>
        <row r="349">
          <cell r="B349" t="str">
            <v>COU</v>
          </cell>
        </row>
        <row r="350">
          <cell r="B350" t="str">
            <v>DEM</v>
          </cell>
        </row>
        <row r="351">
          <cell r="B351" t="str">
            <v>DEP</v>
          </cell>
        </row>
        <row r="352">
          <cell r="B352" t="str">
            <v>DES</v>
          </cell>
        </row>
        <row r="353">
          <cell r="B353" t="str">
            <v>DEV</v>
          </cell>
        </row>
        <row r="354">
          <cell r="B354" t="str">
            <v>DMO</v>
          </cell>
        </row>
        <row r="355">
          <cell r="B355" t="str">
            <v>ENV</v>
          </cell>
        </row>
        <row r="356">
          <cell r="B356" t="str">
            <v>ERG</v>
          </cell>
        </row>
        <row r="357">
          <cell r="B357" t="str">
            <v>ESS</v>
          </cell>
        </row>
        <row r="358">
          <cell r="B358" t="str">
            <v>ETA</v>
          </cell>
        </row>
        <row r="359">
          <cell r="B359" t="str">
            <v>ETR</v>
          </cell>
        </row>
        <row r="360">
          <cell r="B360" t="str">
            <v>EXP</v>
          </cell>
        </row>
        <row r="361">
          <cell r="B361" t="str">
            <v>FAC</v>
          </cell>
        </row>
        <row r="362">
          <cell r="B362" t="str">
            <v>FDM</v>
          </cell>
        </row>
        <row r="363">
          <cell r="B363" t="str">
            <v>FON</v>
          </cell>
        </row>
        <row r="364">
          <cell r="B364" t="str">
            <v>FRN</v>
          </cell>
        </row>
        <row r="365">
          <cell r="B365" t="str">
            <v>G10</v>
          </cell>
        </row>
        <row r="366">
          <cell r="B366" t="str">
            <v>G11</v>
          </cell>
        </row>
        <row r="367">
          <cell r="B367" t="str">
            <v>G12</v>
          </cell>
        </row>
        <row r="368">
          <cell r="B368" t="str">
            <v>G13</v>
          </cell>
        </row>
        <row r="369">
          <cell r="B369" t="str">
            <v>G14</v>
          </cell>
        </row>
        <row r="370">
          <cell r="B370" t="str">
            <v>G20</v>
          </cell>
        </row>
        <row r="371">
          <cell r="B371" t="str">
            <v>G21</v>
          </cell>
        </row>
        <row r="372">
          <cell r="B372" t="str">
            <v>G22</v>
          </cell>
        </row>
        <row r="373">
          <cell r="B373" t="str">
            <v>G23</v>
          </cell>
        </row>
        <row r="374">
          <cell r="B374" t="str">
            <v>G24</v>
          </cell>
        </row>
        <row r="375">
          <cell r="B375" t="str">
            <v>G25</v>
          </cell>
        </row>
        <row r="376">
          <cell r="B376" t="str">
            <v>G26</v>
          </cell>
        </row>
        <row r="377">
          <cell r="B377" t="str">
            <v>G27</v>
          </cell>
        </row>
        <row r="378">
          <cell r="B378" t="str">
            <v>G28</v>
          </cell>
        </row>
        <row r="379">
          <cell r="B379" t="str">
            <v>G29</v>
          </cell>
        </row>
        <row r="380">
          <cell r="B380" t="str">
            <v>G2A</v>
          </cell>
        </row>
        <row r="381">
          <cell r="B381" t="str">
            <v>G30</v>
          </cell>
        </row>
        <row r="382">
          <cell r="B382" t="str">
            <v>G40</v>
          </cell>
        </row>
        <row r="383">
          <cell r="B383" t="str">
            <v>G41</v>
          </cell>
        </row>
        <row r="384">
          <cell r="B384" t="str">
            <v>G42</v>
          </cell>
        </row>
        <row r="385">
          <cell r="B385" t="str">
            <v>G43</v>
          </cell>
        </row>
        <row r="386">
          <cell r="B386" t="str">
            <v>G44</v>
          </cell>
        </row>
        <row r="387">
          <cell r="B387" t="str">
            <v>G50</v>
          </cell>
        </row>
        <row r="388">
          <cell r="B388" t="str">
            <v>G51</v>
          </cell>
        </row>
        <row r="389">
          <cell r="B389" t="str">
            <v>G52</v>
          </cell>
        </row>
        <row r="390">
          <cell r="B390" t="str">
            <v>G53</v>
          </cell>
        </row>
        <row r="391">
          <cell r="B391" t="str">
            <v>G70</v>
          </cell>
        </row>
        <row r="392">
          <cell r="B392" t="str">
            <v>G71</v>
          </cell>
        </row>
        <row r="393">
          <cell r="B393" t="str">
            <v>G72</v>
          </cell>
        </row>
        <row r="394">
          <cell r="B394" t="str">
            <v>G73</v>
          </cell>
        </row>
        <row r="395">
          <cell r="B395" t="str">
            <v>G74</v>
          </cell>
        </row>
        <row r="396">
          <cell r="B396" t="str">
            <v>G75</v>
          </cell>
        </row>
        <row r="397">
          <cell r="B397" t="str">
            <v>G80</v>
          </cell>
        </row>
        <row r="398">
          <cell r="B398" t="str">
            <v>G81</v>
          </cell>
        </row>
        <row r="399">
          <cell r="B399" t="str">
            <v>G82</v>
          </cell>
        </row>
        <row r="400">
          <cell r="B400" t="str">
            <v>G83</v>
          </cell>
        </row>
        <row r="401">
          <cell r="B401" t="str">
            <v>G84</v>
          </cell>
        </row>
        <row r="402">
          <cell r="B402" t="str">
            <v>G85</v>
          </cell>
        </row>
        <row r="403">
          <cell r="B403" t="str">
            <v>G90</v>
          </cell>
        </row>
        <row r="404">
          <cell r="B404" t="str">
            <v>G91</v>
          </cell>
        </row>
        <row r="405">
          <cell r="B405" t="str">
            <v>G92</v>
          </cell>
        </row>
        <row r="406">
          <cell r="B406" t="str">
            <v>G93</v>
          </cell>
        </row>
        <row r="407">
          <cell r="B407" t="str">
            <v>G94</v>
          </cell>
        </row>
        <row r="408">
          <cell r="B408" t="str">
            <v>GEN</v>
          </cell>
        </row>
        <row r="409">
          <cell r="B409" t="str">
            <v>GEO</v>
          </cell>
        </row>
        <row r="410">
          <cell r="B410" t="str">
            <v>GXX</v>
          </cell>
        </row>
        <row r="411">
          <cell r="B411" t="str">
            <v>HYD</v>
          </cell>
        </row>
        <row r="412">
          <cell r="B412" t="str">
            <v>ICR</v>
          </cell>
        </row>
        <row r="413">
          <cell r="B413" t="str">
            <v>IGC</v>
          </cell>
        </row>
        <row r="414">
          <cell r="B414" t="str">
            <v>INS</v>
          </cell>
        </row>
        <row r="415">
          <cell r="B415" t="str">
            <v>JUR</v>
          </cell>
        </row>
        <row r="416">
          <cell r="B416" t="str">
            <v>MAI</v>
          </cell>
        </row>
        <row r="417">
          <cell r="B417" t="str">
            <v>MCO</v>
          </cell>
        </row>
        <row r="418">
          <cell r="B418" t="str">
            <v>MCT</v>
          </cell>
        </row>
        <row r="419">
          <cell r="B419" t="str">
            <v>MDE</v>
          </cell>
        </row>
        <row r="420">
          <cell r="B420" t="str">
            <v>MIN</v>
          </cell>
        </row>
        <row r="421">
          <cell r="B421" t="str">
            <v>MOB</v>
          </cell>
        </row>
        <row r="422">
          <cell r="B422" t="str">
            <v>MQP</v>
          </cell>
        </row>
        <row r="423">
          <cell r="B423" t="str">
            <v>MRQ</v>
          </cell>
        </row>
        <row r="424">
          <cell r="B424" t="str">
            <v>MSE</v>
          </cell>
        </row>
        <row r="425">
          <cell r="B425" t="str">
            <v>PCO</v>
          </cell>
        </row>
        <row r="426">
          <cell r="B426" t="str">
            <v>PLO</v>
          </cell>
        </row>
        <row r="427">
          <cell r="B427" t="str">
            <v>POP</v>
          </cell>
        </row>
        <row r="428">
          <cell r="B428" t="str">
            <v>PR1</v>
          </cell>
        </row>
        <row r="429">
          <cell r="B429" t="str">
            <v>PR2</v>
          </cell>
        </row>
        <row r="430">
          <cell r="B430" t="str">
            <v>PR3</v>
          </cell>
        </row>
        <row r="431">
          <cell r="B431" t="str">
            <v>PR4</v>
          </cell>
        </row>
        <row r="432">
          <cell r="B432" t="str">
            <v>PR5</v>
          </cell>
        </row>
        <row r="433">
          <cell r="B433" t="str">
            <v>PRO</v>
          </cell>
        </row>
        <row r="434">
          <cell r="B434" t="str">
            <v>PTF</v>
          </cell>
        </row>
        <row r="435">
          <cell r="B435" t="str">
            <v>PTS</v>
          </cell>
        </row>
        <row r="436">
          <cell r="B436" t="str">
            <v>PYR</v>
          </cell>
        </row>
        <row r="437">
          <cell r="B437" t="str">
            <v>QLT</v>
          </cell>
        </row>
        <row r="438">
          <cell r="B438" t="str">
            <v>RI1</v>
          </cell>
        </row>
        <row r="439">
          <cell r="B439" t="str">
            <v>RI2</v>
          </cell>
        </row>
        <row r="440">
          <cell r="B440" t="str">
            <v>RI3</v>
          </cell>
        </row>
        <row r="441">
          <cell r="B441" t="str">
            <v>RI4</v>
          </cell>
        </row>
        <row r="442">
          <cell r="B442" t="str">
            <v>RI5</v>
          </cell>
        </row>
        <row r="443">
          <cell r="B443" t="str">
            <v>RI6</v>
          </cell>
        </row>
        <row r="444">
          <cell r="B444" t="str">
            <v>RI7</v>
          </cell>
        </row>
        <row r="445">
          <cell r="B445" t="str">
            <v>RIN</v>
          </cell>
        </row>
        <row r="446">
          <cell r="B446" t="str">
            <v>RSX</v>
          </cell>
        </row>
        <row r="447">
          <cell r="B447" t="str">
            <v>RVT</v>
          </cell>
        </row>
        <row r="448">
          <cell r="B448" t="str">
            <v>SGO</v>
          </cell>
        </row>
        <row r="449">
          <cell r="B449" t="str">
            <v>SHV</v>
          </cell>
        </row>
        <row r="450">
          <cell r="B450" t="str">
            <v>SOE</v>
          </cell>
        </row>
        <row r="451">
          <cell r="B451" t="str">
            <v>TER</v>
          </cell>
        </row>
        <row r="452">
          <cell r="B452" t="str">
            <v>TOP</v>
          </cell>
        </row>
        <row r="453">
          <cell r="B453" t="str">
            <v>TRA</v>
          </cell>
        </row>
        <row r="454">
          <cell r="B454" t="str">
            <v>URB</v>
          </cell>
        </row>
        <row r="455">
          <cell r="B455" t="str">
            <v>VEG</v>
          </cell>
        </row>
        <row r="456">
          <cell r="B456" t="str">
            <v>VRI</v>
          </cell>
        </row>
      </sheetData>
      <sheetData sheetId="7">
        <row r="66">
          <cell r="AJ66" t="str">
            <v>A. PESTEL</v>
          </cell>
          <cell r="AQ66" t="str">
            <v>02 - LIGNES</v>
          </cell>
          <cell r="AR66" t="str">
            <v>ROUG</v>
          </cell>
        </row>
        <row r="67">
          <cell r="AJ67" t="str">
            <v>A. AMIRKHANYAN</v>
          </cell>
          <cell r="AQ67" t="str">
            <v>03 - TRONÇONS</v>
          </cell>
          <cell r="AR67" t="str">
            <v>ORAN</v>
          </cell>
        </row>
        <row r="68">
          <cell r="AJ68" t="str">
            <v>A. DATCHANAMOURTY</v>
          </cell>
          <cell r="AQ68" t="str">
            <v>10 - GARES</v>
          </cell>
          <cell r="AR68" t="str">
            <v>T2</v>
          </cell>
        </row>
        <row r="69">
          <cell r="AJ69" t="str">
            <v>A. GAUDIN</v>
          </cell>
          <cell r="AQ69" t="str">
            <v>20 - OUVRAGES FONCTIONNELS</v>
          </cell>
          <cell r="AR69" t="str">
            <v>18ARC</v>
          </cell>
        </row>
        <row r="70">
          <cell r="AJ70" t="str">
            <v>A. JABER</v>
          </cell>
          <cell r="AQ70" t="str">
            <v>30 - INTERGARES</v>
          </cell>
          <cell r="AR70" t="str">
            <v>09BVC</v>
          </cell>
        </row>
        <row r="71">
          <cell r="AJ71" t="str">
            <v>A. MARTIN</v>
          </cell>
          <cell r="AQ71" t="str">
            <v>40 - OUVRAGES ANNEXES</v>
          </cell>
          <cell r="AR71" t="str">
            <v>10CHC</v>
          </cell>
        </row>
        <row r="72">
          <cell r="AJ72" t="str">
            <v>A. PUCELLE</v>
          </cell>
          <cell r="AR72" t="str">
            <v>12CLE</v>
          </cell>
        </row>
        <row r="73">
          <cell r="AJ73" t="str">
            <v>A. RAUTUREAU</v>
          </cell>
          <cell r="AR73" t="str">
            <v>13VDM</v>
          </cell>
        </row>
        <row r="74">
          <cell r="AJ74" t="str">
            <v>A. SOMON</v>
          </cell>
          <cell r="AR74" t="str">
            <v>14ARD</v>
          </cell>
        </row>
        <row r="75">
          <cell r="AJ75" t="str">
            <v>AL. NOUBISSIE</v>
          </cell>
          <cell r="AR75" t="str">
            <v>08NCH</v>
          </cell>
        </row>
        <row r="76">
          <cell r="AJ76" t="str">
            <v>C. BENKO</v>
          </cell>
          <cell r="AR76" t="str">
            <v>11SMC</v>
          </cell>
        </row>
        <row r="77">
          <cell r="AJ77" t="str">
            <v>C. CHAUVIN</v>
          </cell>
          <cell r="AR77" t="str">
            <v>15VIC</v>
          </cell>
        </row>
        <row r="78">
          <cell r="AJ78" t="str">
            <v xml:space="preserve">C. LA ROSA MONTES </v>
          </cell>
          <cell r="AR78" t="str">
            <v>1403R</v>
          </cell>
        </row>
        <row r="79">
          <cell r="AJ79" t="str">
            <v>C. LACOURT</v>
          </cell>
          <cell r="AR79" t="str">
            <v>0801R</v>
          </cell>
        </row>
        <row r="80">
          <cell r="AJ80" t="str">
            <v>D. LEROY</v>
          </cell>
          <cell r="AN80" t="str">
            <v>C1</v>
          </cell>
          <cell r="AR80" t="str">
            <v>1403M</v>
          </cell>
        </row>
        <row r="81">
          <cell r="AJ81" t="str">
            <v>D. MARTINEZ</v>
          </cell>
          <cell r="AN81" t="str">
            <v>C3</v>
          </cell>
          <cell r="AR81" t="str">
            <v>0801M</v>
          </cell>
        </row>
        <row r="82">
          <cell r="AJ82" t="str">
            <v>D. SAKSIK</v>
          </cell>
          <cell r="AR82" t="str">
            <v>0809I</v>
          </cell>
        </row>
        <row r="83">
          <cell r="AJ83" t="str">
            <v>E. NONET</v>
          </cell>
          <cell r="AR83" t="str">
            <v>0910I</v>
          </cell>
        </row>
        <row r="84">
          <cell r="AJ84" t="str">
            <v>F. BROCHART</v>
          </cell>
          <cell r="AR84" t="str">
            <v>1011I</v>
          </cell>
        </row>
        <row r="85">
          <cell r="AJ85" t="str">
            <v>F. FRERY</v>
          </cell>
          <cell r="AR85" t="str">
            <v>1112I</v>
          </cell>
        </row>
        <row r="86">
          <cell r="AJ86" t="str">
            <v>F. MARBEUF</v>
          </cell>
          <cell r="AR86" t="str">
            <v>1213I</v>
          </cell>
        </row>
        <row r="87">
          <cell r="AJ87" t="str">
            <v>G. KARWETA PAYEN</v>
          </cell>
          <cell r="AR87" t="str">
            <v>1314I</v>
          </cell>
        </row>
        <row r="88">
          <cell r="AJ88" t="str">
            <v>G. MOUESCA</v>
          </cell>
          <cell r="AR88" t="str">
            <v>1415I</v>
          </cell>
        </row>
        <row r="89">
          <cell r="AJ89" t="str">
            <v>J. BASTET</v>
          </cell>
          <cell r="AR89" t="str">
            <v>1516I</v>
          </cell>
        </row>
        <row r="90">
          <cell r="AJ90" t="str">
            <v>J. BLANCO</v>
          </cell>
          <cell r="AR90" t="str">
            <v>XT2</v>
          </cell>
        </row>
        <row r="91">
          <cell r="AJ91" t="str">
            <v>J. MOLINA</v>
          </cell>
          <cell r="AR91" t="str">
            <v>0801P</v>
          </cell>
        </row>
        <row r="92">
          <cell r="AJ92" t="str">
            <v>JF. VAUDEVILLE</v>
          </cell>
          <cell r="AR92" t="str">
            <v>0802P</v>
          </cell>
        </row>
        <row r="93">
          <cell r="AJ93" t="str">
            <v>JL. PILJAN</v>
          </cell>
          <cell r="AR93" t="str">
            <v>0803P</v>
          </cell>
        </row>
        <row r="94">
          <cell r="AJ94" t="str">
            <v>JM. THEBAULT</v>
          </cell>
          <cell r="AR94" t="str">
            <v>0804P</v>
          </cell>
        </row>
        <row r="95">
          <cell r="AJ95" t="str">
            <v>JP. MAGNAN</v>
          </cell>
          <cell r="AR95" t="str">
            <v>0805P</v>
          </cell>
        </row>
        <row r="96">
          <cell r="AJ96" t="str">
            <v>JP. MAJORCRICK</v>
          </cell>
          <cell r="AR96" t="str">
            <v>0806P</v>
          </cell>
        </row>
        <row r="97">
          <cell r="AJ97" t="str">
            <v>K. LACAN</v>
          </cell>
          <cell r="AR97" t="str">
            <v>0807P</v>
          </cell>
        </row>
        <row r="98">
          <cell r="AJ98" t="str">
            <v>L. BOUET</v>
          </cell>
          <cell r="AR98" t="str">
            <v>0808P</v>
          </cell>
        </row>
        <row r="99">
          <cell r="AJ99" t="str">
            <v>L. MALLIE</v>
          </cell>
          <cell r="AR99" t="str">
            <v>0810P</v>
          </cell>
        </row>
        <row r="100">
          <cell r="AJ100" t="str">
            <v>M. BOGACZ</v>
          </cell>
          <cell r="AR100" t="str">
            <v>0811P</v>
          </cell>
        </row>
        <row r="101">
          <cell r="AJ101" t="str">
            <v>M. SMAILI</v>
          </cell>
          <cell r="AR101" t="str">
            <v>0813P</v>
          </cell>
        </row>
        <row r="102">
          <cell r="AJ102" t="str">
            <v>M. STACK</v>
          </cell>
          <cell r="AR102" t="str">
            <v>0901P</v>
          </cell>
        </row>
        <row r="103">
          <cell r="AJ103" t="str">
            <v>M. TOPA</v>
          </cell>
          <cell r="AR103" t="str">
            <v>0902P</v>
          </cell>
        </row>
        <row r="104">
          <cell r="AJ104" t="str">
            <v>MAP3</v>
          </cell>
          <cell r="AR104" t="str">
            <v>1001P</v>
          </cell>
        </row>
        <row r="105">
          <cell r="AJ105" t="str">
            <v>N. BEYRET</v>
          </cell>
          <cell r="AR105" t="str">
            <v>1002P</v>
          </cell>
        </row>
        <row r="106">
          <cell r="AJ106" t="str">
            <v>O. COTTET</v>
          </cell>
          <cell r="AR106" t="str">
            <v>1003P</v>
          </cell>
        </row>
        <row r="107">
          <cell r="AJ107" t="str">
            <v>O. DUFOURD</v>
          </cell>
          <cell r="AR107" t="str">
            <v>1101P</v>
          </cell>
        </row>
        <row r="108">
          <cell r="AJ108" t="str">
            <v>O. GASTEBLED</v>
          </cell>
          <cell r="AR108" t="str">
            <v>1102P</v>
          </cell>
        </row>
        <row r="109">
          <cell r="AJ109" t="str">
            <v>O. GORET</v>
          </cell>
          <cell r="AR109" t="str">
            <v>1103P</v>
          </cell>
        </row>
        <row r="110">
          <cell r="AJ110" t="str">
            <v>P. BAGUET</v>
          </cell>
          <cell r="AR110" t="str">
            <v>1201P</v>
          </cell>
        </row>
        <row r="111">
          <cell r="AJ111" t="str">
            <v xml:space="preserve">P. VIGNE </v>
          </cell>
          <cell r="AR111" t="str">
            <v>1301P</v>
          </cell>
        </row>
        <row r="112">
          <cell r="AJ112" t="str">
            <v>P. ZIMNY</v>
          </cell>
          <cell r="AR112" t="str">
            <v>1302P</v>
          </cell>
        </row>
        <row r="113">
          <cell r="AJ113" t="str">
            <v>R. EL KHARROUBI</v>
          </cell>
          <cell r="AR113" t="str">
            <v>1401P</v>
          </cell>
        </row>
        <row r="114">
          <cell r="AJ114" t="str">
            <v>S. ARHIE</v>
          </cell>
          <cell r="AR114" t="str">
            <v>1402P</v>
          </cell>
        </row>
        <row r="115">
          <cell r="AJ115" t="str">
            <v>S. GODARD</v>
          </cell>
          <cell r="AR115" t="str">
            <v>1404P</v>
          </cell>
        </row>
        <row r="116">
          <cell r="AJ116" t="str">
            <v>S. GUILLAUME</v>
          </cell>
          <cell r="AR116" t="str">
            <v>1501P</v>
          </cell>
        </row>
        <row r="117">
          <cell r="AJ117" t="str">
            <v>S. MOYON</v>
          </cell>
        </row>
        <row r="118">
          <cell r="AJ118" t="str">
            <v>S. RAILLARD</v>
          </cell>
        </row>
        <row r="119">
          <cell r="AJ119" t="str">
            <v>S. SIBELLAS</v>
          </cell>
        </row>
        <row r="120">
          <cell r="AJ120" t="str">
            <v>T. CACCHIOLI</v>
          </cell>
        </row>
        <row r="121">
          <cell r="AJ121" t="str">
            <v>T. DREYER</v>
          </cell>
        </row>
        <row r="122">
          <cell r="AJ122" t="str">
            <v>X. LEGUET</v>
          </cell>
        </row>
        <row r="123">
          <cell r="AJ123" t="str">
            <v xml:space="preserve">X. PERON </v>
          </cell>
        </row>
        <row r="124">
          <cell r="AJ124" t="str">
            <v>V. ROUSSELOT</v>
          </cell>
        </row>
        <row r="125">
          <cell r="AJ125" t="str">
            <v>Y. PIRIOU</v>
          </cell>
        </row>
        <row r="126">
          <cell r="AJ126" t="str">
            <v>Y. SEPULVEDA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>
        <row r="11">
          <cell r="B11" t="str">
            <v>00000</v>
          </cell>
        </row>
      </sheetData>
      <sheetData sheetId="71">
        <row r="66">
          <cell r="AJ66" t="str">
            <v>A. PESTEL</v>
          </cell>
        </row>
      </sheetData>
      <sheetData sheetId="72"/>
      <sheetData sheetId="73"/>
      <sheetData sheetId="7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teaux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RE"/>
      <sheetName val="Kerozene"/>
    </sheetNames>
    <sheetDataSet>
      <sheetData sheetId="0">
        <row r="5">
          <cell r="I5">
            <v>52.15</v>
          </cell>
          <cell r="J5">
            <v>3</v>
          </cell>
        </row>
        <row r="58">
          <cell r="C58">
            <v>14.1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s"/>
      <sheetName val="Aide"/>
      <sheetName val="MezzoOfficeAddinData"/>
    </sheetNames>
    <sheetDataSet>
      <sheetData sheetId="0"/>
      <sheetData sheetId="1"/>
      <sheetData sheetId="2">
        <row r="6">
          <cell r="E6" t="str">
            <v>GA1</v>
          </cell>
          <cell r="F6" t="str">
            <v>AFO</v>
          </cell>
          <cell r="G6" t="str">
            <v>00</v>
          </cell>
          <cell r="H6" t="str">
            <v>GCA</v>
          </cell>
          <cell r="I6" t="str">
            <v>SYSTRA</v>
          </cell>
          <cell r="J6" t="str">
            <v>A0</v>
          </cell>
          <cell r="K6" t="str">
            <v>1/1</v>
          </cell>
        </row>
        <row r="7">
          <cell r="E7" t="str">
            <v>GA2</v>
          </cell>
          <cell r="F7" t="str">
            <v>ACT</v>
          </cell>
          <cell r="G7" t="str">
            <v>01</v>
          </cell>
          <cell r="H7" t="str">
            <v>GPV</v>
          </cell>
          <cell r="J7" t="str">
            <v>A1</v>
          </cell>
          <cell r="K7" t="str">
            <v>1/10</v>
          </cell>
        </row>
        <row r="8">
          <cell r="E8" t="str">
            <v>GA3</v>
          </cell>
          <cell r="F8" t="str">
            <v>COP</v>
          </cell>
          <cell r="G8" t="str">
            <v>02</v>
          </cell>
          <cell r="H8" t="str">
            <v>GPL</v>
          </cell>
          <cell r="J8" t="str">
            <v>A2</v>
          </cell>
          <cell r="K8" t="str">
            <v>1/100</v>
          </cell>
        </row>
        <row r="9">
          <cell r="E9" t="str">
            <v>GA4</v>
          </cell>
          <cell r="F9" t="str">
            <v>DCE</v>
          </cell>
          <cell r="G9" t="str">
            <v>03</v>
          </cell>
          <cell r="H9" t="str">
            <v>GAD</v>
          </cell>
          <cell r="J9" t="str">
            <v>A3</v>
          </cell>
          <cell r="K9" t="str">
            <v>1/1000</v>
          </cell>
        </row>
        <row r="10">
          <cell r="E10" t="str">
            <v>OAN</v>
          </cell>
          <cell r="F10" t="str">
            <v>DPS</v>
          </cell>
          <cell r="G10" t="str">
            <v>04</v>
          </cell>
          <cell r="H10" t="str">
            <v>GMA</v>
          </cell>
          <cell r="J10" t="str">
            <v>A4</v>
          </cell>
          <cell r="K10" t="str">
            <v>1/20</v>
          </cell>
        </row>
        <row r="11">
          <cell r="E11" t="str">
            <v>BIP</v>
          </cell>
          <cell r="F11" t="str">
            <v>DUP</v>
          </cell>
          <cell r="G11" t="str">
            <v>05</v>
          </cell>
          <cell r="H11" t="str">
            <v>GBL</v>
          </cell>
          <cell r="J11" t="str">
            <v>HF</v>
          </cell>
          <cell r="K11" t="str">
            <v>1/200</v>
          </cell>
        </row>
        <row r="12">
          <cell r="E12" t="str">
            <v>TTG</v>
          </cell>
          <cell r="F12" t="str">
            <v>ETC</v>
          </cell>
          <cell r="G12" t="str">
            <v>06</v>
          </cell>
          <cell r="K12" t="str">
            <v>1/2000</v>
          </cell>
        </row>
        <row r="13">
          <cell r="E13" t="str">
            <v>TTO</v>
          </cell>
          <cell r="F13" t="str">
            <v>APD</v>
          </cell>
          <cell r="G13" t="str">
            <v>07</v>
          </cell>
          <cell r="K13" t="str">
            <v>1/25</v>
          </cell>
        </row>
        <row r="14">
          <cell r="E14" t="str">
            <v>TTV</v>
          </cell>
          <cell r="F14" t="str">
            <v>PRO</v>
          </cell>
          <cell r="G14" t="str">
            <v>08</v>
          </cell>
          <cell r="K14" t="str">
            <v>1/250</v>
          </cell>
        </row>
        <row r="15">
          <cell r="E15" t="str">
            <v>VA1</v>
          </cell>
          <cell r="F15" t="str">
            <v>EXE</v>
          </cell>
          <cell r="G15" t="str">
            <v>09</v>
          </cell>
          <cell r="K15" t="str">
            <v>1/50</v>
          </cell>
        </row>
        <row r="16">
          <cell r="E16" t="str">
            <v>VA2</v>
          </cell>
          <cell r="F16" t="str">
            <v>ETP</v>
          </cell>
          <cell r="K16" t="str">
            <v>1/500</v>
          </cell>
        </row>
        <row r="17">
          <cell r="E17" t="str">
            <v>GEN</v>
          </cell>
          <cell r="F17" t="str">
            <v>SYN</v>
          </cell>
          <cell r="K17" t="str">
            <v>1/5000</v>
          </cell>
        </row>
        <row r="18">
          <cell r="E18" t="str">
            <v>ARM</v>
          </cell>
          <cell r="F18" t="str">
            <v>TTP</v>
          </cell>
          <cell r="K18" t="str">
            <v>DE</v>
          </cell>
        </row>
        <row r="19">
          <cell r="E19" t="str">
            <v>CAB</v>
          </cell>
          <cell r="F19" t="str">
            <v>DPC</v>
          </cell>
          <cell r="K19" t="str">
            <v>Sans échelle</v>
          </cell>
        </row>
        <row r="20">
          <cell r="E20" t="str">
            <v>POU</v>
          </cell>
        </row>
        <row r="21">
          <cell r="E21" t="str">
            <v>RED</v>
          </cell>
        </row>
        <row r="22">
          <cell r="E22" t="str">
            <v>MTR</v>
          </cell>
        </row>
        <row r="23">
          <cell r="E23" t="str">
            <v>MOT</v>
          </cell>
        </row>
        <row r="24">
          <cell r="E24" t="str">
            <v>TEN</v>
          </cell>
        </row>
        <row r="25">
          <cell r="E25" t="str">
            <v>RET</v>
          </cell>
        </row>
        <row r="26">
          <cell r="E26" t="str">
            <v>LIG</v>
          </cell>
        </row>
        <row r="27">
          <cell r="E27" t="str">
            <v>VOI</v>
          </cell>
        </row>
        <row r="28">
          <cell r="E28" t="str">
            <v>SEG</v>
          </cell>
        </row>
        <row r="29">
          <cell r="E29" t="str">
            <v>SEL</v>
          </cell>
        </row>
        <row r="30">
          <cell r="E30" t="str">
            <v>PAS</v>
          </cell>
        </row>
        <row r="31">
          <cell r="E31" t="str">
            <v>VEH</v>
          </cell>
        </row>
        <row r="32">
          <cell r="E32" t="str">
            <v>ELE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CADRE"/>
      <sheetName val="RECAP"/>
      <sheetName val="Annexe - Déchets "/>
    </sheetNames>
    <sheetDataSet>
      <sheetData sheetId="0">
        <row r="6">
          <cell r="B6" t="str">
            <v>DÉCOMPOSITION DU PRIX GLOBAL ET FORFAITAIRE</v>
          </cell>
        </row>
        <row r="9">
          <cell r="B9">
            <v>1</v>
          </cell>
        </row>
      </sheetData>
      <sheetData sheetId="1"/>
      <sheetData sheetId="2">
        <row r="34">
          <cell r="E34" t="str">
            <v/>
          </cell>
        </row>
      </sheetData>
      <sheetData sheetId="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 ARCHI"/>
      <sheetName val="pdg"/>
      <sheetName val="CADRE"/>
      <sheetName val="RECAP"/>
      <sheetName val="Annexe - Déchets "/>
    </sheetNames>
    <sheetDataSet>
      <sheetData sheetId="0" refreshError="1"/>
      <sheetData sheetId="1"/>
      <sheetData sheetId="2"/>
      <sheetData sheetId="3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CADRE"/>
      <sheetName val="RECAP"/>
      <sheetName val="Annexe - Marchés privés"/>
      <sheetName val="Feuil1"/>
    </sheetNames>
    <sheetDataSet>
      <sheetData sheetId="0">
        <row r="7">
          <cell r="B7">
            <v>3</v>
          </cell>
        </row>
      </sheetData>
      <sheetData sheetId="1"/>
      <sheetData sheetId="2">
        <row r="43">
          <cell r="E43" t="str">
            <v/>
          </cell>
        </row>
      </sheetData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Feuil2"/>
      <sheetName val="REG"/>
      <sheetName val="Listes"/>
      <sheetName val="PN1527_PN1206-2_05_ACT_ADM_0020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es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Approbation"/>
      <sheetName val="APS"/>
      <sheetName val="Formules"/>
    </sheetNames>
    <sheetDataSet>
      <sheetData sheetId="0"/>
      <sheetData sheetId="1"/>
      <sheetData sheetId="2"/>
      <sheetData sheetId="3">
        <row r="4">
          <cell r="B4" t="str">
            <v>XX</v>
          </cell>
          <cell r="D4" t="str">
            <v>00</v>
          </cell>
        </row>
        <row r="5">
          <cell r="B5" t="str">
            <v>S2</v>
          </cell>
          <cell r="C5" t="str">
            <v>NIVEAU -2</v>
          </cell>
          <cell r="D5" t="str">
            <v>06</v>
          </cell>
          <cell r="E5" t="str">
            <v>+53.05 NGF</v>
          </cell>
        </row>
        <row r="6">
          <cell r="B6" t="str">
            <v>SB</v>
          </cell>
          <cell r="C6" t="str">
            <v>NIVEAU -1 bas</v>
          </cell>
          <cell r="D6" t="str">
            <v>07</v>
          </cell>
          <cell r="E6" t="str">
            <v>+54.75 / +56.05 NGF</v>
          </cell>
        </row>
        <row r="7">
          <cell r="B7" t="str">
            <v>SH</v>
          </cell>
          <cell r="C7" t="str">
            <v>NIVEAU -1 haut</v>
          </cell>
          <cell r="D7" t="str">
            <v>08</v>
          </cell>
          <cell r="E7" t="str">
            <v>+57.45 / +58.75 NGF</v>
          </cell>
        </row>
        <row r="8">
          <cell r="B8" t="str">
            <v>RJ</v>
          </cell>
          <cell r="C8" t="str">
            <v>REZ DE JARDIN</v>
          </cell>
          <cell r="D8" t="str">
            <v>09</v>
          </cell>
          <cell r="E8" t="str">
            <v>+60.15 NGF</v>
          </cell>
        </row>
        <row r="9">
          <cell r="B9" t="str">
            <v>RC</v>
          </cell>
          <cell r="C9" t="str">
            <v>REZ DE CHAUSSEE</v>
          </cell>
          <cell r="D9">
            <v>10</v>
          </cell>
          <cell r="E9" t="str">
            <v>+64.15 NGF</v>
          </cell>
        </row>
        <row r="10">
          <cell r="B10" t="str">
            <v>N1</v>
          </cell>
          <cell r="C10" t="str">
            <v>NIVEAU +1</v>
          </cell>
          <cell r="D10">
            <v>11</v>
          </cell>
          <cell r="E10" t="str">
            <v>+67.80 NGF</v>
          </cell>
        </row>
        <row r="11">
          <cell r="B11" t="str">
            <v>N2</v>
          </cell>
          <cell r="C11" t="str">
            <v>NIVEAU +2</v>
          </cell>
          <cell r="D11">
            <v>12</v>
          </cell>
          <cell r="E11" t="str">
            <v>+72.00 NGF</v>
          </cell>
        </row>
        <row r="12">
          <cell r="B12" t="str">
            <v>N3</v>
          </cell>
          <cell r="C12" t="str">
            <v>NIVEAU +3</v>
          </cell>
          <cell r="D12">
            <v>13</v>
          </cell>
          <cell r="E12" t="str">
            <v>+76.20 NGF</v>
          </cell>
        </row>
        <row r="13">
          <cell r="B13" t="str">
            <v>N4</v>
          </cell>
          <cell r="C13" t="str">
            <v>NIVEAU +4</v>
          </cell>
          <cell r="D13">
            <v>14</v>
          </cell>
          <cell r="E13" t="str">
            <v>+79.80 NGF</v>
          </cell>
        </row>
        <row r="14">
          <cell r="B14" t="str">
            <v>N5</v>
          </cell>
          <cell r="C14" t="str">
            <v>NIVEAU +5</v>
          </cell>
          <cell r="D14">
            <v>15</v>
          </cell>
          <cell r="E14" t="str">
            <v>+83.40 NGF</v>
          </cell>
        </row>
        <row r="15">
          <cell r="B15" t="str">
            <v>N6</v>
          </cell>
          <cell r="C15" t="str">
            <v>NIVEAU +6</v>
          </cell>
          <cell r="D15">
            <v>16</v>
          </cell>
          <cell r="E15" t="str">
            <v>+87.00 NGF</v>
          </cell>
        </row>
        <row r="16">
          <cell r="B16" t="str">
            <v>N7</v>
          </cell>
          <cell r="C16" t="str">
            <v>NIVEAU +7</v>
          </cell>
          <cell r="D16">
            <v>17</v>
          </cell>
          <cell r="E16" t="str">
            <v>+90.60 NGF</v>
          </cell>
        </row>
        <row r="17">
          <cell r="B17" t="str">
            <v>TO</v>
          </cell>
          <cell r="C17" t="str">
            <v>TOITURE</v>
          </cell>
          <cell r="D17">
            <v>20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CADRE"/>
      <sheetName val="RECAP"/>
    </sheetNames>
    <sheetDataSet>
      <sheetData sheetId="0"/>
      <sheetData sheetId="1">
        <row r="1">
          <cell r="B1" t="str">
            <v>PARIS ÉCOLE MILITAIRE – BÂTIMENTS 8 ET 9 – MODERNISATION DE L’ÉCOLE DE GUERRE</v>
          </cell>
        </row>
        <row r="8">
          <cell r="D8" t="str">
            <v>DECOMPOSITION DU PRIX GLOBAL ET FORFAITAIRE</v>
          </cell>
        </row>
      </sheetData>
      <sheetData sheetId="2">
        <row r="35">
          <cell r="E35" t="str">
            <v/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Cartouche"/>
      <sheetName val="DE global"/>
      <sheetName val="Somme DE souterrains "/>
      <sheetName val="BPU"/>
      <sheetName val="Page_de_garde"/>
      <sheetName val="DE_global"/>
      <sheetName val="Somme_DE_souterrains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pdg"/>
    </sheetNames>
    <sheetDataSet>
      <sheetData sheetId="0">
        <row r="1">
          <cell r="A1" t="str">
            <v>Décomposition du Prix Global et Forfaitaire</v>
          </cell>
          <cell r="B1" t="e">
            <v>#NAME?</v>
          </cell>
          <cell r="F1" t="str">
            <v xml:space="preserve">de la </v>
          </cell>
        </row>
        <row r="2">
          <cell r="A2" t="str">
            <v>Devis Estimatif</v>
          </cell>
          <cell r="B2" t="e">
            <v>#NAME?</v>
          </cell>
          <cell r="F2" t="str">
            <v xml:space="preserve">du </v>
          </cell>
        </row>
        <row r="3">
          <cell r="A3" t="str">
            <v>Cadre de Décomposition du Prix Global et Forfaitaire</v>
          </cell>
          <cell r="B3" t="e">
            <v>#NAME?</v>
          </cell>
          <cell r="F3" t="str">
            <v xml:space="preserve">du </v>
          </cell>
        </row>
        <row r="4">
          <cell r="A4" t="str">
            <v>Cadre de Devis Estimatif</v>
          </cell>
          <cell r="B4" t="e">
            <v>#NAME?</v>
          </cell>
          <cell r="F4" t="str">
            <v xml:space="preserve">du </v>
          </cell>
        </row>
        <row r="10">
          <cell r="D10">
            <v>1</v>
          </cell>
        </row>
        <row r="11">
          <cell r="D11">
            <v>2</v>
          </cell>
        </row>
        <row r="12">
          <cell r="D12">
            <v>3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pdg"/>
    </sheetNames>
    <sheetDataSet>
      <sheetData sheetId="0">
        <row r="1">
          <cell r="A1" t="str">
            <v>Décomposition du Prix Global et Forfaitaire</v>
          </cell>
          <cell r="B1" t="e">
            <v>#NAME?</v>
          </cell>
          <cell r="F1" t="str">
            <v xml:space="preserve">de la </v>
          </cell>
        </row>
        <row r="2">
          <cell r="A2" t="str">
            <v>Devis Estimatif</v>
          </cell>
          <cell r="B2" t="e">
            <v>#NAME?</v>
          </cell>
          <cell r="F2" t="str">
            <v xml:space="preserve">du </v>
          </cell>
        </row>
        <row r="3">
          <cell r="A3" t="str">
            <v>Cadre de Décomposition du Prix Global et Forfaitaire</v>
          </cell>
          <cell r="B3" t="e">
            <v>#NAME?</v>
          </cell>
          <cell r="F3" t="str">
            <v xml:space="preserve">du </v>
          </cell>
        </row>
        <row r="4">
          <cell r="A4" t="str">
            <v>Cadre de Devis Estimatif</v>
          </cell>
          <cell r="B4" t="e">
            <v>#NAME?</v>
          </cell>
          <cell r="F4" t="str">
            <v xml:space="preserve">du </v>
          </cell>
        </row>
        <row r="10">
          <cell r="D10">
            <v>1</v>
          </cell>
        </row>
        <row r="11">
          <cell r="D11">
            <v>2</v>
          </cell>
        </row>
        <row r="12">
          <cell r="D12">
            <v>3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e_des_risques MAJ mai 20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RE"/>
      <sheetName val="Kerozene"/>
    </sheetNames>
    <sheetDataSet>
      <sheetData sheetId="0" refreshError="1">
        <row r="5">
          <cell r="J5">
            <v>0.24</v>
          </cell>
        </row>
        <row r="6">
          <cell r="A6" t="str">
            <v>PRA</v>
          </cell>
        </row>
        <row r="34">
          <cell r="D34">
            <v>12.6</v>
          </cell>
        </row>
        <row r="35">
          <cell r="D35">
            <v>13.28</v>
          </cell>
        </row>
        <row r="36">
          <cell r="D36">
            <v>15.659999999999998</v>
          </cell>
        </row>
        <row r="52">
          <cell r="K52">
            <v>337.00916867418823</v>
          </cell>
        </row>
        <row r="53">
          <cell r="K53">
            <v>53921.466987870117</v>
          </cell>
        </row>
        <row r="54">
          <cell r="K54">
            <v>590.42422000470776</v>
          </cell>
        </row>
        <row r="55">
          <cell r="K55">
            <v>0</v>
          </cell>
        </row>
        <row r="56">
          <cell r="K56">
            <v>21.44226723525199</v>
          </cell>
        </row>
        <row r="57">
          <cell r="K57">
            <v>411.86795169351672</v>
          </cell>
        </row>
        <row r="58">
          <cell r="D58">
            <v>39.418356001093279</v>
          </cell>
          <cell r="E58">
            <v>30.104693508605092</v>
          </cell>
          <cell r="K58">
            <v>205.98637048946989</v>
          </cell>
        </row>
        <row r="59">
          <cell r="D59">
            <v>4336.0191601202605</v>
          </cell>
          <cell r="E59">
            <v>3311.5162859465599</v>
          </cell>
        </row>
        <row r="60">
          <cell r="D60">
            <v>40.849727219233387</v>
          </cell>
          <cell r="E60">
            <v>40.849727219233387</v>
          </cell>
        </row>
        <row r="61">
          <cell r="D61">
            <v>4493.4699941156723</v>
          </cell>
          <cell r="E61">
            <v>4493.4699941156723</v>
          </cell>
          <cell r="H61">
            <v>400.85088302281895</v>
          </cell>
        </row>
        <row r="62">
          <cell r="D62">
            <v>231.74219622903411</v>
          </cell>
          <cell r="E62">
            <v>180.70723063978969</v>
          </cell>
        </row>
        <row r="63">
          <cell r="H63">
            <v>298.66617670662629</v>
          </cell>
        </row>
        <row r="65">
          <cell r="H65">
            <v>68.544952637280943</v>
          </cell>
        </row>
        <row r="66">
          <cell r="H66">
            <v>16</v>
          </cell>
        </row>
        <row r="67">
          <cell r="D67">
            <v>228.02121634498599</v>
          </cell>
          <cell r="E67">
            <v>179.61630147083784</v>
          </cell>
        </row>
        <row r="68">
          <cell r="D68">
            <v>25.668049667689935</v>
          </cell>
          <cell r="E68">
            <v>25.668049667689935</v>
          </cell>
        </row>
        <row r="69">
          <cell r="H69">
            <v>35.151257762708177</v>
          </cell>
        </row>
        <row r="70">
          <cell r="D70">
            <v>67.085051895606895</v>
          </cell>
          <cell r="E70">
            <v>67.085051895606895</v>
          </cell>
        </row>
        <row r="71">
          <cell r="D71">
            <v>196.79717345837298</v>
          </cell>
          <cell r="E71">
            <v>150.29846983369353</v>
          </cell>
        </row>
        <row r="72">
          <cell r="D72">
            <v>53.119826645143533</v>
          </cell>
          <cell r="E72">
            <v>40.568817744147601</v>
          </cell>
        </row>
        <row r="73">
          <cell r="D73">
            <v>8</v>
          </cell>
          <cell r="E73">
            <v>6</v>
          </cell>
        </row>
        <row r="74">
          <cell r="D74">
            <v>18.129633667284484</v>
          </cell>
          <cell r="E74">
            <v>13.84601288196164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RE"/>
      <sheetName val="Kerozene"/>
    </sheetNames>
    <sheetDataSet>
      <sheetData sheetId="0" refreshError="1">
        <row r="5">
          <cell r="J5">
            <v>0</v>
          </cell>
        </row>
        <row r="14">
          <cell r="K14">
            <v>140</v>
          </cell>
        </row>
        <row r="34">
          <cell r="D34">
            <v>15.200000000000001</v>
          </cell>
        </row>
        <row r="49">
          <cell r="K49">
            <v>1243.2149999999997</v>
          </cell>
        </row>
        <row r="50">
          <cell r="K50">
            <v>893.86799999999903</v>
          </cell>
        </row>
        <row r="51">
          <cell r="K51">
            <v>288</v>
          </cell>
        </row>
        <row r="52">
          <cell r="K52">
            <v>630</v>
          </cell>
        </row>
        <row r="53">
          <cell r="K53">
            <v>807.38999999999965</v>
          </cell>
        </row>
        <row r="54">
          <cell r="K54">
            <v>301.9499999999997</v>
          </cell>
        </row>
        <row r="58">
          <cell r="H58">
            <v>7893.27225</v>
          </cell>
        </row>
        <row r="60">
          <cell r="H60">
            <v>500.26600000000002</v>
          </cell>
        </row>
        <row r="61">
          <cell r="H61">
            <v>2162.8799999999974</v>
          </cell>
        </row>
        <row r="62">
          <cell r="H62">
            <v>358.66</v>
          </cell>
        </row>
        <row r="63">
          <cell r="H63">
            <v>20</v>
          </cell>
        </row>
        <row r="64">
          <cell r="H64">
            <v>342</v>
          </cell>
        </row>
        <row r="65">
          <cell r="H65">
            <v>30.400000000000002</v>
          </cell>
        </row>
        <row r="66">
          <cell r="H66">
            <v>45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Z0QC"/>
      <sheetName val="RUREQC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OA SEA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K82"/>
  <sheetViews>
    <sheetView showZeros="0" view="pageBreakPreview" topLeftCell="A7" zoomScaleNormal="130" zoomScaleSheetLayoutView="100" workbookViewId="0">
      <selection activeCell="I41" sqref="I41"/>
    </sheetView>
  </sheetViews>
  <sheetFormatPr baseColWidth="10" defaultColWidth="11.44140625" defaultRowHeight="15"/>
  <cols>
    <col min="1" max="1" width="3.44140625" style="173" customWidth="1"/>
    <col min="2" max="2" width="92.6640625" style="173" bestFit="1" customWidth="1"/>
    <col min="3" max="3" width="18.33203125" style="173" customWidth="1"/>
    <col min="4" max="4" width="11.33203125" style="173" customWidth="1"/>
    <col min="5" max="7" width="18.33203125" style="173" customWidth="1"/>
    <col min="8" max="8" width="15.5546875" style="173" customWidth="1"/>
    <col min="9" max="9" width="11.44140625" style="173"/>
    <col min="10" max="10" width="12" style="173" bestFit="1" customWidth="1"/>
    <col min="11" max="16384" width="11.44140625" style="173"/>
  </cols>
  <sheetData>
    <row r="1" spans="2:8" s="155" customFormat="1" ht="13.8">
      <c r="B1" s="465" t="s">
        <v>327</v>
      </c>
      <c r="C1" s="465"/>
      <c r="D1" s="153"/>
      <c r="E1" s="153"/>
      <c r="F1" s="153"/>
      <c r="G1" s="153"/>
      <c r="H1" s="154"/>
    </row>
    <row r="2" spans="2:8" s="155" customFormat="1" ht="13.65" customHeight="1">
      <c r="B2" s="466" t="s">
        <v>326</v>
      </c>
      <c r="C2" s="466"/>
      <c r="D2" s="210"/>
      <c r="E2" s="210"/>
      <c r="F2" s="210"/>
      <c r="G2" s="210"/>
      <c r="H2" s="156"/>
    </row>
    <row r="3" spans="2:8" s="155" customFormat="1" ht="13.8">
      <c r="B3" s="153"/>
      <c r="C3" s="153"/>
      <c r="D3" s="153"/>
      <c r="E3" s="153"/>
      <c r="F3" s="153"/>
      <c r="G3" s="153"/>
      <c r="H3" s="157"/>
    </row>
    <row r="4" spans="2:8" s="155" customFormat="1" ht="13.8">
      <c r="B4" s="467" t="s">
        <v>281</v>
      </c>
      <c r="C4" s="467"/>
      <c r="D4" s="158"/>
      <c r="E4" s="158"/>
      <c r="F4" s="158"/>
      <c r="G4" s="158"/>
      <c r="H4" s="157"/>
    </row>
    <row r="5" spans="2:8" s="155" customFormat="1" ht="13.8">
      <c r="B5" s="158"/>
      <c r="C5" s="158"/>
      <c r="D5" s="158"/>
      <c r="E5" s="158"/>
      <c r="F5" s="158"/>
      <c r="G5" s="158"/>
      <c r="H5" s="157"/>
    </row>
    <row r="6" spans="2:8" s="155" customFormat="1" ht="13.8">
      <c r="B6" s="153"/>
      <c r="C6" s="153"/>
      <c r="D6" s="153"/>
      <c r="E6" s="153"/>
      <c r="F6" s="153"/>
      <c r="G6" s="153"/>
      <c r="H6" s="157"/>
    </row>
    <row r="7" spans="2:8" s="160" customFormat="1" ht="13.8">
      <c r="B7" s="468" t="s">
        <v>284</v>
      </c>
      <c r="C7" s="468"/>
      <c r="D7" s="211"/>
      <c r="E7" s="211"/>
      <c r="F7" s="211"/>
      <c r="G7" s="211"/>
      <c r="H7" s="159"/>
    </row>
    <row r="8" spans="2:8" s="160" customFormat="1" ht="13.8">
      <c r="B8" s="468" t="s">
        <v>285</v>
      </c>
      <c r="C8" s="468"/>
      <c r="D8" s="211"/>
      <c r="E8" s="211"/>
      <c r="F8" s="211"/>
      <c r="G8" s="211"/>
      <c r="H8" s="159"/>
    </row>
    <row r="9" spans="2:8" s="160" customFormat="1" ht="10.199999999999999">
      <c r="B9" s="159"/>
      <c r="C9" s="159"/>
      <c r="D9" s="159"/>
      <c r="E9" s="159"/>
      <c r="F9" s="159"/>
      <c r="G9" s="159"/>
      <c r="H9" s="159"/>
    </row>
    <row r="10" spans="2:8" s="160" customFormat="1" ht="10.8" thickBot="1">
      <c r="B10" s="159"/>
      <c r="C10" s="159"/>
      <c r="D10" s="159"/>
      <c r="E10" s="159"/>
      <c r="F10" s="159"/>
      <c r="G10" s="159"/>
      <c r="H10" s="159"/>
    </row>
    <row r="11" spans="2:8" s="161" customFormat="1" ht="78" customHeight="1" thickBot="1">
      <c r="B11" s="222" t="s">
        <v>282</v>
      </c>
      <c r="C11" s="223" t="s">
        <v>351</v>
      </c>
      <c r="D11" s="464"/>
      <c r="E11" s="224" t="s">
        <v>352</v>
      </c>
      <c r="F11" s="225" t="s">
        <v>348</v>
      </c>
      <c r="G11" s="226" t="s">
        <v>349</v>
      </c>
      <c r="H11" s="239" t="s">
        <v>350</v>
      </c>
    </row>
    <row r="12" spans="2:8" s="155" customFormat="1" ht="9" customHeight="1">
      <c r="B12" s="162"/>
      <c r="C12" s="163"/>
      <c r="D12" s="464"/>
      <c r="E12" s="163"/>
      <c r="F12" s="163"/>
      <c r="G12" s="227"/>
      <c r="H12" s="238"/>
    </row>
    <row r="13" spans="2:8" s="155" customFormat="1" ht="13.8">
      <c r="B13" s="165" t="s">
        <v>333</v>
      </c>
      <c r="C13" s="166">
        <f>'01a-01b'!I210</f>
        <v>0</v>
      </c>
      <c r="D13" s="464"/>
      <c r="E13" s="166">
        <f>'01a-01b'!J210</f>
        <v>0</v>
      </c>
      <c r="F13" s="166">
        <f>'01a-01b'!K210</f>
        <v>0</v>
      </c>
      <c r="G13" s="228">
        <f>'01a-01b'!L210</f>
        <v>0</v>
      </c>
      <c r="H13" s="236"/>
    </row>
    <row r="14" spans="2:8" s="155" customFormat="1" ht="13.2" customHeight="1">
      <c r="B14" s="209" t="s">
        <v>334</v>
      </c>
      <c r="C14" s="166" t="e">
        <f>#REF!-(F14*(127.2/128.4))-(G14*(127.2/128.4))</f>
        <v>#REF!</v>
      </c>
      <c r="D14" s="464"/>
      <c r="E14" s="166" t="e">
        <f>((128.4/127.2)*C14)-C14</f>
        <v>#REF!</v>
      </c>
      <c r="F14" s="212">
        <f>ROUND(((394240/593)*41.84),0)</f>
        <v>27816</v>
      </c>
      <c r="G14" s="228"/>
      <c r="H14" s="236" t="e">
        <f>C14+E14+F14+G14</f>
        <v>#REF!</v>
      </c>
    </row>
    <row r="15" spans="2:8" s="155" customFormat="1" ht="13.2" customHeight="1">
      <c r="B15" s="209" t="s">
        <v>335</v>
      </c>
      <c r="C15" s="166" t="e">
        <f>#REF!-(F15*(127.2/128.4))-(G15*(127.2/128.4))</f>
        <v>#REF!</v>
      </c>
      <c r="D15" s="464"/>
      <c r="E15" s="166" t="e">
        <f>((128.4/127.2)*C15)-C15</f>
        <v>#REF!</v>
      </c>
      <c r="F15" s="212">
        <f>ROUND(((180320/593)*41.84),0)</f>
        <v>12723</v>
      </c>
      <c r="G15" s="229"/>
      <c r="H15" s="236" t="e">
        <f>C15+E15+F15+G15</f>
        <v>#REF!</v>
      </c>
    </row>
    <row r="16" spans="2:8" s="155" customFormat="1" ht="13.95" customHeight="1">
      <c r="B16" s="165"/>
      <c r="C16" s="166"/>
      <c r="D16" s="464"/>
      <c r="E16" s="166"/>
      <c r="F16" s="166"/>
      <c r="G16" s="228"/>
      <c r="H16" s="236"/>
    </row>
    <row r="17" spans="2:8" s="155" customFormat="1" ht="13.8">
      <c r="B17" s="165" t="s">
        <v>336</v>
      </c>
      <c r="C17" s="166"/>
      <c r="D17" s="464"/>
      <c r="E17" s="166"/>
      <c r="F17" s="166"/>
      <c r="G17" s="228"/>
      <c r="H17" s="236"/>
    </row>
    <row r="18" spans="2:8" s="155" customFormat="1" ht="13.2" customHeight="1">
      <c r="B18" s="209" t="s">
        <v>330</v>
      </c>
      <c r="C18" s="166" t="e">
        <f>#REF!-(F18*(127.2/128.4))-(G18*(127.2/128.4))</f>
        <v>#REF!</v>
      </c>
      <c r="D18" s="464"/>
      <c r="E18" s="166" t="e">
        <f t="shared" ref="E18:E20" si="0">((128.4/127.2)*C18)-C18</f>
        <v>#REF!</v>
      </c>
      <c r="F18" s="166">
        <f>ROUND(((45*85)+(45*70)+(65*12)+(24*65)+(3.6*140))*1.12,0)</f>
        <v>10997</v>
      </c>
      <c r="G18" s="228"/>
      <c r="H18" s="236" t="e">
        <f t="shared" ref="H18:H20" si="1">C18+E18+F18+G18</f>
        <v>#REF!</v>
      </c>
    </row>
    <row r="19" spans="2:8" s="155" customFormat="1" ht="13.2" customHeight="1">
      <c r="B19" s="209" t="s">
        <v>331</v>
      </c>
      <c r="C19" s="166" t="e">
        <f>#REF!-(F19*(127.2/128.4))-(G19*(127.2/128.4))</f>
        <v>#REF!</v>
      </c>
      <c r="D19" s="464"/>
      <c r="E19" s="166" t="e">
        <f t="shared" si="0"/>
        <v>#REF!</v>
      </c>
      <c r="F19" s="166">
        <f>ROUND((((6.25*1.79)+(3.6*0.87))*120*1.12),0)</f>
        <v>1925</v>
      </c>
      <c r="G19" s="228"/>
      <c r="H19" s="236" t="e">
        <f t="shared" si="1"/>
        <v>#REF!</v>
      </c>
    </row>
    <row r="20" spans="2:8" s="155" customFormat="1" ht="13.2" customHeight="1">
      <c r="B20" s="209" t="s">
        <v>332</v>
      </c>
      <c r="C20" s="166" t="e">
        <f>#REF!-(F20*(127.2/128.4))-(G20*(127.2/128.4))</f>
        <v>#REF!</v>
      </c>
      <c r="D20" s="464"/>
      <c r="E20" s="166" t="e">
        <f t="shared" si="0"/>
        <v>#REF!</v>
      </c>
      <c r="F20" s="166">
        <f>ROUND((7980*1.12),0)</f>
        <v>8938</v>
      </c>
      <c r="G20" s="228"/>
      <c r="H20" s="236" t="e">
        <f t="shared" si="1"/>
        <v>#REF!</v>
      </c>
    </row>
    <row r="21" spans="2:8" s="155" customFormat="1" ht="13.2" customHeight="1">
      <c r="B21" s="165"/>
      <c r="C21" s="166"/>
      <c r="D21" s="464"/>
      <c r="E21" s="166"/>
      <c r="F21" s="166"/>
      <c r="G21" s="228"/>
      <c r="H21" s="236"/>
    </row>
    <row r="22" spans="2:8" s="155" customFormat="1" ht="13.2" customHeight="1">
      <c r="B22" s="165" t="s">
        <v>337</v>
      </c>
      <c r="C22" s="166"/>
      <c r="D22" s="464"/>
      <c r="E22" s="166"/>
      <c r="F22" s="166"/>
      <c r="G22" s="228"/>
      <c r="H22" s="236"/>
    </row>
    <row r="23" spans="2:8" s="155" customFormat="1" ht="13.2" customHeight="1">
      <c r="B23" s="209" t="s">
        <v>338</v>
      </c>
      <c r="C23" s="166" t="e">
        <f>#REF!-(F23*(127.2/128.4))-(G23*(127.2/128.4))</f>
        <v>#REF!</v>
      </c>
      <c r="D23" s="464"/>
      <c r="E23" s="166" t="e">
        <f t="shared" ref="E23:E26" si="2">((128.4/127.2)*C23)-C23</f>
        <v>#REF!</v>
      </c>
      <c r="F23" s="166">
        <f>ROUND((471*47*1.12),0)</f>
        <v>24793</v>
      </c>
      <c r="G23" s="228"/>
      <c r="H23" s="236" t="e">
        <f>C23+E23+F23+G23</f>
        <v>#REF!</v>
      </c>
    </row>
    <row r="24" spans="2:8" s="155" customFormat="1" ht="13.2" customHeight="1">
      <c r="B24" s="209" t="s">
        <v>339</v>
      </c>
      <c r="C24" s="166" t="e">
        <f>#REF!-(F24*(127.2/128.4))-(G24*(127.2/128.4))</f>
        <v>#REF!</v>
      </c>
      <c r="D24" s="464"/>
      <c r="E24" s="166" t="e">
        <f t="shared" si="2"/>
        <v>#REF!</v>
      </c>
      <c r="F24" s="166"/>
      <c r="G24" s="228"/>
      <c r="H24" s="236" t="e">
        <f>C24+E24+F24+G24</f>
        <v>#REF!</v>
      </c>
    </row>
    <row r="25" spans="2:8" s="155" customFormat="1" ht="13.2" customHeight="1">
      <c r="B25" s="209" t="s">
        <v>340</v>
      </c>
      <c r="C25" s="166" t="e">
        <f>#REF!-(F25*(127.2/128.4))-(G25*(127.2/128.4))</f>
        <v>#REF!</v>
      </c>
      <c r="D25" s="464"/>
      <c r="E25" s="166" t="e">
        <f t="shared" si="2"/>
        <v>#REF!</v>
      </c>
      <c r="F25" s="166">
        <f>ROUND((105*41.84*1.12),0)</f>
        <v>4920</v>
      </c>
      <c r="G25" s="228"/>
      <c r="H25" s="236" t="e">
        <f>C25+E25+F25+G25</f>
        <v>#REF!</v>
      </c>
    </row>
    <row r="26" spans="2:8" s="155" customFormat="1" ht="13.2" customHeight="1">
      <c r="B26" s="209" t="s">
        <v>341</v>
      </c>
      <c r="C26" s="166" t="e">
        <f>#REF!-(F26*(127.2/128.4))-(G26*(127.2/128.4))</f>
        <v>#REF!</v>
      </c>
      <c r="D26" s="464"/>
      <c r="E26" s="166" t="e">
        <f t="shared" si="2"/>
        <v>#REF!</v>
      </c>
      <c r="F26" s="166"/>
      <c r="G26" s="228"/>
      <c r="H26" s="236" t="e">
        <f>C26+E26+F26+G26</f>
        <v>#REF!</v>
      </c>
    </row>
    <row r="27" spans="2:8" s="155" customFormat="1" ht="13.2" customHeight="1">
      <c r="B27" s="165"/>
      <c r="C27" s="166"/>
      <c r="D27" s="464"/>
      <c r="E27" s="166"/>
      <c r="F27" s="166"/>
      <c r="G27" s="228"/>
      <c r="H27" s="236"/>
    </row>
    <row r="28" spans="2:8" s="155" customFormat="1" ht="13.2" customHeight="1">
      <c r="B28" s="165" t="s">
        <v>342</v>
      </c>
      <c r="C28" s="166" t="e">
        <f>#REF!-(F28*(127.2/128.4))-(G28*(127.2/128.4))</f>
        <v>#REF!</v>
      </c>
      <c r="D28" s="464"/>
      <c r="E28" s="166" t="e">
        <f>((128.4/127.2)*C28)-C28</f>
        <v>#REF!</v>
      </c>
      <c r="F28" s="166">
        <f>ROUND((313600/593)*41.84,0)</f>
        <v>22127</v>
      </c>
      <c r="G28" s="228"/>
      <c r="H28" s="236" t="e">
        <f>C28+E28+F28+G28</f>
        <v>#REF!</v>
      </c>
    </row>
    <row r="29" spans="2:8" s="155" customFormat="1" ht="13.2" customHeight="1">
      <c r="B29" s="165"/>
      <c r="C29" s="166"/>
      <c r="D29" s="464"/>
      <c r="E29" s="166"/>
      <c r="F29" s="166"/>
      <c r="G29" s="228"/>
      <c r="H29" s="236"/>
    </row>
    <row r="30" spans="2:8" s="155" customFormat="1" ht="13.2" customHeight="1">
      <c r="B30" s="165" t="s">
        <v>343</v>
      </c>
      <c r="C30" s="166" t="e">
        <f>#REF!-(F30*(127.2/128.4))-(G30*(127.2/128.4))</f>
        <v>#REF!</v>
      </c>
      <c r="D30" s="464"/>
      <c r="E30" s="166" t="e">
        <f>((128.4/127.2)*C30)-C30</f>
        <v>#REF!</v>
      </c>
      <c r="F30" s="166">
        <f>ROUND((168000/593)*41.84,0)</f>
        <v>11853</v>
      </c>
      <c r="G30" s="228"/>
      <c r="H30" s="236" t="e">
        <f>C30+E30+F30+G30</f>
        <v>#REF!</v>
      </c>
    </row>
    <row r="31" spans="2:8" s="155" customFormat="1" ht="13.2" customHeight="1">
      <c r="B31" s="165"/>
      <c r="C31" s="166"/>
      <c r="D31" s="464"/>
      <c r="E31" s="166"/>
      <c r="F31" s="166"/>
      <c r="G31" s="228"/>
      <c r="H31" s="236"/>
    </row>
    <row r="32" spans="2:8" s="155" customFormat="1" ht="13.2" customHeight="1">
      <c r="B32" s="165" t="s">
        <v>344</v>
      </c>
      <c r="C32" s="166" t="e">
        <f>#REF!-(F32*(127.2/128.4))-(G32*(127.2/128.4))</f>
        <v>#REF!</v>
      </c>
      <c r="D32" s="464"/>
      <c r="E32" s="166" t="e">
        <f>((128.4/127.2)*C32)-C32</f>
        <v>#REF!</v>
      </c>
      <c r="F32" s="166"/>
      <c r="G32" s="228">
        <f>((220640/1464)*228)</f>
        <v>34361.96721311476</v>
      </c>
      <c r="H32" s="236" t="e">
        <f>C32+E32+F32+G32</f>
        <v>#REF!</v>
      </c>
    </row>
    <row r="33" spans="2:11" s="155" customFormat="1" ht="13.2" customHeight="1">
      <c r="B33" s="165"/>
      <c r="C33" s="166"/>
      <c r="D33" s="464"/>
      <c r="E33" s="166"/>
      <c r="F33" s="166"/>
      <c r="G33" s="228"/>
      <c r="H33" s="236"/>
    </row>
    <row r="34" spans="2:11" s="155" customFormat="1" ht="8.25" customHeight="1" thickBot="1">
      <c r="B34" s="167"/>
      <c r="C34" s="180"/>
      <c r="D34" s="464"/>
      <c r="E34" s="180"/>
      <c r="F34" s="180"/>
      <c r="G34" s="230"/>
      <c r="H34" s="237"/>
    </row>
    <row r="35" spans="2:11" s="168" customFormat="1" ht="16.5" customHeight="1" thickBot="1">
      <c r="B35" s="181" t="s">
        <v>283</v>
      </c>
      <c r="C35" s="183" t="e">
        <f>SUM(C12:C34)</f>
        <v>#REF!</v>
      </c>
      <c r="D35" s="464"/>
      <c r="E35" s="216" t="e">
        <f>SUM(E12:E34)</f>
        <v>#REF!</v>
      </c>
      <c r="F35" s="213">
        <f>SUM(F12:F34)</f>
        <v>126092</v>
      </c>
      <c r="G35" s="219">
        <f>SUM(G12:G34)</f>
        <v>34361.96721311476</v>
      </c>
      <c r="H35" s="240" t="e">
        <f>SUM(H12:H34)</f>
        <v>#REF!</v>
      </c>
      <c r="J35" s="208"/>
    </row>
    <row r="36" spans="2:11" s="168" customFormat="1" ht="16.5" customHeight="1" thickBot="1">
      <c r="B36" s="185" t="s">
        <v>286</v>
      </c>
      <c r="C36" s="179" t="e">
        <f>0.2*C35</f>
        <v>#REF!</v>
      </c>
      <c r="D36" s="464"/>
      <c r="E36" s="217" t="e">
        <f>0.2*E35</f>
        <v>#REF!</v>
      </c>
      <c r="F36" s="214">
        <f>0.2*F35</f>
        <v>25218.400000000001</v>
      </c>
      <c r="G36" s="220">
        <f>0.2*G35</f>
        <v>6872.3934426229525</v>
      </c>
      <c r="H36" s="241" t="e">
        <f>0.2*H35</f>
        <v>#REF!</v>
      </c>
      <c r="J36" s="208"/>
      <c r="K36" s="208"/>
    </row>
    <row r="37" spans="2:11" s="168" customFormat="1" ht="16.5" customHeight="1" thickBot="1">
      <c r="B37" s="182" t="s">
        <v>287</v>
      </c>
      <c r="C37" s="184" t="e">
        <f>C36+C35</f>
        <v>#REF!</v>
      </c>
      <c r="D37" s="464"/>
      <c r="E37" s="218" t="e">
        <f>E36+E35</f>
        <v>#REF!</v>
      </c>
      <c r="F37" s="215">
        <f>F36+F35</f>
        <v>151310.39999999999</v>
      </c>
      <c r="G37" s="221">
        <f>G36+G35</f>
        <v>41234.360655737713</v>
      </c>
      <c r="H37" s="242" t="e">
        <f>H36+H35</f>
        <v>#REF!</v>
      </c>
    </row>
    <row r="38" spans="2:11" s="155" customFormat="1" ht="6.75" customHeight="1">
      <c r="B38" s="169"/>
      <c r="C38" s="170"/>
      <c r="D38" s="170"/>
      <c r="E38" s="170"/>
      <c r="F38" s="170"/>
      <c r="G38" s="170"/>
      <c r="H38" s="164"/>
    </row>
    <row r="39" spans="2:11">
      <c r="B39" s="171"/>
      <c r="C39" s="172"/>
      <c r="D39" s="172"/>
      <c r="E39" s="172"/>
      <c r="F39" s="172"/>
      <c r="G39" s="172"/>
    </row>
    <row r="40" spans="2:11" ht="15" customHeight="1">
      <c r="B40" s="233"/>
      <c r="C40" s="235" t="s">
        <v>346</v>
      </c>
      <c r="D40" s="231"/>
      <c r="E40" s="231"/>
      <c r="F40" s="175"/>
      <c r="G40" s="175"/>
    </row>
    <row r="41" spans="2:11">
      <c r="B41" s="234" t="s">
        <v>347</v>
      </c>
      <c r="C41" s="235" t="e">
        <f>C35-1730000</f>
        <v>#REF!</v>
      </c>
      <c r="D41" s="232"/>
      <c r="E41" s="232"/>
    </row>
    <row r="42" spans="2:11">
      <c r="B42" s="171"/>
      <c r="C42" s="174"/>
      <c r="D42" s="174"/>
      <c r="E42" s="174"/>
      <c r="F42" s="174"/>
      <c r="G42" s="174"/>
    </row>
    <row r="43" spans="2:11" ht="43.2">
      <c r="B43" s="243" t="s">
        <v>353</v>
      </c>
      <c r="C43" s="174"/>
      <c r="D43" s="174"/>
      <c r="E43" s="174"/>
      <c r="F43" s="174"/>
      <c r="G43" s="174"/>
    </row>
    <row r="44" spans="2:11">
      <c r="C44" s="175"/>
      <c r="D44" s="175"/>
      <c r="E44" s="175"/>
      <c r="F44" s="175"/>
      <c r="G44" s="175"/>
    </row>
    <row r="45" spans="2:11">
      <c r="B45" s="176"/>
    </row>
    <row r="46" spans="2:11">
      <c r="B46" s="176"/>
      <c r="H46" s="175"/>
    </row>
    <row r="47" spans="2:11">
      <c r="B47" s="176"/>
    </row>
    <row r="48" spans="2:11">
      <c r="B48" s="176"/>
      <c r="H48" s="177"/>
    </row>
    <row r="49" spans="2:2">
      <c r="B49" s="176"/>
    </row>
    <row r="50" spans="2:2">
      <c r="B50" s="176"/>
    </row>
    <row r="82" spans="1:1">
      <c r="A82" s="178"/>
    </row>
  </sheetData>
  <mergeCells count="6">
    <mergeCell ref="D11:D37"/>
    <mergeCell ref="B1:C1"/>
    <mergeCell ref="B2:C2"/>
    <mergeCell ref="B4:C4"/>
    <mergeCell ref="B7:C7"/>
    <mergeCell ref="B8:C8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5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100"/>
  <sheetViews>
    <sheetView view="pageBreakPreview" zoomScale="85" zoomScaleNormal="85" zoomScaleSheetLayoutView="85" workbookViewId="0">
      <selection activeCell="D20" sqref="D20"/>
    </sheetView>
  </sheetViews>
  <sheetFormatPr baseColWidth="10" defaultColWidth="10.88671875" defaultRowHeight="13.2" outlineLevelRow="1" outlineLevelCol="1"/>
  <cols>
    <col min="1" max="1" width="10.88671875" style="1"/>
    <col min="2" max="2" width="15.109375" style="1" customWidth="1"/>
    <col min="3" max="3" width="9.44140625" style="1" customWidth="1"/>
    <col min="4" max="4" width="65.109375" style="1" customWidth="1"/>
    <col min="5" max="5" width="8.44140625" style="1" customWidth="1"/>
    <col min="6" max="6" width="11.6640625" style="1" hidden="1" customWidth="1" outlineLevel="1"/>
    <col min="7" max="7" width="11.6640625" style="1" customWidth="1" collapsed="1"/>
    <col min="8" max="8" width="12.109375" style="1" bestFit="1" customWidth="1"/>
    <col min="9" max="9" width="19" style="1" customWidth="1"/>
    <col min="10" max="10" width="15.109375" style="1" customWidth="1"/>
    <col min="11" max="11" width="15.6640625" style="1" customWidth="1"/>
    <col min="12" max="12" width="14.109375" style="1" bestFit="1" customWidth="1"/>
    <col min="13" max="16384" width="10.88671875" style="1"/>
  </cols>
  <sheetData>
    <row r="2" spans="1:13" ht="12" customHeight="1" thickBot="1"/>
    <row r="3" spans="1:13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3" ht="73.2" customHeight="1" thickBot="1">
      <c r="C4" s="477" t="s">
        <v>329</v>
      </c>
      <c r="D4" s="478"/>
      <c r="E4" s="478"/>
      <c r="F4" s="478"/>
      <c r="G4" s="478"/>
      <c r="H4" s="478"/>
      <c r="I4" s="479"/>
      <c r="J4" s="3"/>
      <c r="K4" s="3"/>
    </row>
    <row r="5" spans="1:13" ht="51" hidden="1" customHeight="1" outlineLevel="1" thickBot="1">
      <c r="C5" s="483" t="s">
        <v>280</v>
      </c>
      <c r="D5" s="484"/>
      <c r="E5" s="484"/>
      <c r="F5" s="484"/>
      <c r="G5" s="484"/>
      <c r="H5" s="484"/>
      <c r="I5" s="485"/>
      <c r="J5" s="3"/>
      <c r="K5" s="3"/>
    </row>
    <row r="6" spans="1:13" ht="48.6" customHeight="1" collapsed="1" thickBot="1">
      <c r="C6" s="486" t="s">
        <v>328</v>
      </c>
      <c r="D6" s="487"/>
      <c r="E6" s="487"/>
      <c r="F6" s="487"/>
      <c r="G6" s="487"/>
      <c r="H6" s="487"/>
      <c r="I6" s="488"/>
      <c r="J6" s="3"/>
      <c r="K6" s="3"/>
    </row>
    <row r="7" spans="1:13" ht="49.95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52" t="s">
        <v>278</v>
      </c>
      <c r="G7" s="152" t="s">
        <v>279</v>
      </c>
      <c r="H7" s="18" t="s">
        <v>54</v>
      </c>
      <c r="I7" s="19" t="s">
        <v>53</v>
      </c>
      <c r="J7" s="5"/>
      <c r="K7" s="5"/>
    </row>
    <row r="8" spans="1:13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3" ht="17.100000000000001" customHeight="1">
      <c r="A9" s="1">
        <v>11</v>
      </c>
      <c r="B9" s="13"/>
      <c r="C9" s="26">
        <v>11</v>
      </c>
      <c r="D9" s="27" t="s">
        <v>63</v>
      </c>
      <c r="E9" s="110"/>
      <c r="F9" s="111"/>
      <c r="G9" s="111"/>
      <c r="H9" s="30" t="str">
        <f>IF($B9=""," ",IF(VLOOKUP($B9,#REF!,5,FALSE)=0,"",(VLOOKUP($B9,#REF!,5,FALSE)*#REF!*#REF!*#REF!*#REF!)))</f>
        <v xml:space="preserve"> </v>
      </c>
      <c r="I9" s="31"/>
      <c r="J9" s="66"/>
      <c r="K9" s="8"/>
    </row>
    <row r="10" spans="1:13" ht="17.100000000000001" customHeight="1">
      <c r="A10" s="1">
        <v>11</v>
      </c>
      <c r="B10" s="13"/>
      <c r="C10" s="38"/>
      <c r="D10" s="538" t="s">
        <v>69</v>
      </c>
      <c r="E10" s="539"/>
      <c r="F10" s="539"/>
      <c r="G10" s="540"/>
      <c r="H10" s="539"/>
      <c r="I10" s="541"/>
      <c r="J10" s="6"/>
      <c r="K10" s="8"/>
      <c r="M10" s="54"/>
    </row>
    <row r="11" spans="1:13" ht="17.100000000000001" customHeight="1">
      <c r="A11" s="1">
        <v>11</v>
      </c>
      <c r="B11" s="13"/>
      <c r="C11" s="72"/>
      <c r="D11" s="46" t="s">
        <v>68</v>
      </c>
      <c r="E11" s="119"/>
      <c r="F11" s="120"/>
      <c r="G11" s="120"/>
      <c r="H11" s="121"/>
      <c r="I11" s="122"/>
      <c r="J11" s="6"/>
      <c r="K11" s="8"/>
      <c r="M11" s="54"/>
    </row>
    <row r="12" spans="1:13" ht="17.100000000000001" customHeight="1">
      <c r="A12" s="1">
        <v>11</v>
      </c>
      <c r="B12" s="13"/>
      <c r="C12" s="38"/>
      <c r="D12" s="123" t="s">
        <v>100</v>
      </c>
      <c r="E12" s="124" t="s">
        <v>18</v>
      </c>
      <c r="F12" s="125">
        <v>1</v>
      </c>
      <c r="G12" s="125"/>
      <c r="H12" s="126"/>
      <c r="I12" s="127">
        <f>H12*G12</f>
        <v>0</v>
      </c>
      <c r="J12" s="6"/>
      <c r="K12" s="8"/>
      <c r="M12" s="54"/>
    </row>
    <row r="13" spans="1:13" ht="17.100000000000001" customHeight="1">
      <c r="B13" s="13"/>
      <c r="C13" s="72"/>
      <c r="D13" s="542" t="str">
        <f>CONCATENATE("Sous total"," _ ",D11)</f>
        <v xml:space="preserve">Sous total _ Installation de chantier </v>
      </c>
      <c r="E13" s="543"/>
      <c r="F13" s="543"/>
      <c r="G13" s="544"/>
      <c r="H13" s="545"/>
      <c r="I13" s="128">
        <f>SUBTOTAL(9,I11:I12)</f>
        <v>0</v>
      </c>
      <c r="J13" s="6"/>
      <c r="K13" s="8"/>
      <c r="M13" s="54"/>
    </row>
    <row r="14" spans="1:13" ht="17.100000000000001" customHeight="1">
      <c r="B14" s="13"/>
      <c r="C14" s="72"/>
      <c r="D14" s="129"/>
      <c r="E14" s="119"/>
      <c r="F14" s="120"/>
      <c r="G14" s="120"/>
      <c r="H14" s="121"/>
      <c r="I14" s="122"/>
      <c r="J14" s="6"/>
      <c r="K14" s="8"/>
      <c r="M14" s="54"/>
    </row>
    <row r="15" spans="1:13" ht="17.100000000000001" customHeight="1">
      <c r="A15" s="1">
        <v>11</v>
      </c>
      <c r="B15" s="13"/>
      <c r="C15" s="79"/>
      <c r="D15" s="130" t="s">
        <v>22</v>
      </c>
      <c r="E15" s="131"/>
      <c r="F15" s="132"/>
      <c r="G15" s="132"/>
      <c r="H15" s="91"/>
      <c r="I15" s="133"/>
      <c r="J15" s="6"/>
      <c r="K15" s="8"/>
      <c r="M15" s="54"/>
    </row>
    <row r="16" spans="1:13" ht="17.100000000000001" customHeight="1">
      <c r="A16" s="1">
        <v>11</v>
      </c>
      <c r="B16" s="13"/>
      <c r="C16" s="72"/>
      <c r="D16" s="134" t="s">
        <v>20</v>
      </c>
      <c r="E16" s="119" t="s">
        <v>18</v>
      </c>
      <c r="F16" s="120">
        <v>1</v>
      </c>
      <c r="G16" s="120"/>
      <c r="H16" s="121"/>
      <c r="I16" s="127">
        <f>H16*G16</f>
        <v>0</v>
      </c>
      <c r="J16" s="6"/>
      <c r="K16" s="8"/>
      <c r="M16" s="54"/>
    </row>
    <row r="17" spans="1:13" ht="17.100000000000001" customHeight="1">
      <c r="B17" s="13"/>
      <c r="C17" s="79"/>
      <c r="D17" s="135"/>
      <c r="E17" s="131"/>
      <c r="F17" s="132"/>
      <c r="G17" s="132"/>
      <c r="H17" s="91"/>
      <c r="I17" s="133"/>
      <c r="J17" s="6"/>
      <c r="K17" s="8"/>
      <c r="M17" s="54"/>
    </row>
    <row r="18" spans="1:13" ht="17.100000000000001" customHeight="1">
      <c r="A18" s="1">
        <v>11</v>
      </c>
      <c r="B18" s="13"/>
      <c r="C18" s="72"/>
      <c r="D18" s="134" t="s">
        <v>101</v>
      </c>
      <c r="E18" s="119"/>
      <c r="F18" s="120"/>
      <c r="G18" s="120"/>
      <c r="H18" s="121"/>
      <c r="I18" s="127"/>
      <c r="J18" s="6"/>
      <c r="K18" s="8"/>
      <c r="M18" s="54"/>
    </row>
    <row r="19" spans="1:13" ht="17.100000000000001" customHeight="1">
      <c r="A19" s="1">
        <v>11</v>
      </c>
      <c r="B19" s="13"/>
      <c r="C19" s="79"/>
      <c r="D19" s="130" t="s">
        <v>238</v>
      </c>
      <c r="E19" s="131"/>
      <c r="F19" s="132"/>
      <c r="G19" s="132"/>
      <c r="H19" s="91"/>
      <c r="I19" s="133"/>
      <c r="J19" s="6"/>
      <c r="K19" s="8"/>
      <c r="M19" s="54"/>
    </row>
    <row r="20" spans="1:13" ht="17.100000000000001" customHeight="1">
      <c r="A20" s="1">
        <v>11</v>
      </c>
      <c r="B20" s="13"/>
      <c r="C20" s="72"/>
      <c r="D20" s="129" t="s">
        <v>102</v>
      </c>
      <c r="E20" s="119" t="s">
        <v>18</v>
      </c>
      <c r="F20" s="120">
        <v>1</v>
      </c>
      <c r="G20" s="120"/>
      <c r="H20" s="121"/>
      <c r="I20" s="127">
        <f t="shared" ref="I20:I23" si="0">H20*G20</f>
        <v>0</v>
      </c>
      <c r="J20" s="6"/>
      <c r="K20" s="8"/>
      <c r="M20" s="54"/>
    </row>
    <row r="21" spans="1:13" ht="17.100000000000001" customHeight="1">
      <c r="A21" s="1">
        <v>11</v>
      </c>
      <c r="B21" s="13"/>
      <c r="C21" s="72"/>
      <c r="D21" s="129" t="s">
        <v>103</v>
      </c>
      <c r="E21" s="119" t="s">
        <v>16</v>
      </c>
      <c r="F21" s="120">
        <v>80</v>
      </c>
      <c r="G21" s="120"/>
      <c r="H21" s="121"/>
      <c r="I21" s="127">
        <f t="shared" si="0"/>
        <v>0</v>
      </c>
      <c r="J21" s="6"/>
      <c r="K21" s="8"/>
      <c r="M21" s="54"/>
    </row>
    <row r="22" spans="1:13" ht="17.100000000000001" customHeight="1">
      <c r="A22" s="1">
        <v>11</v>
      </c>
      <c r="B22" s="13"/>
      <c r="C22" s="76"/>
      <c r="D22" s="136" t="s">
        <v>104</v>
      </c>
      <c r="E22" s="137" t="s">
        <v>18</v>
      </c>
      <c r="F22" s="138">
        <v>1</v>
      </c>
      <c r="G22" s="138"/>
      <c r="H22" s="139"/>
      <c r="I22" s="127">
        <f t="shared" si="0"/>
        <v>0</v>
      </c>
      <c r="J22" s="6"/>
      <c r="K22" s="8"/>
      <c r="M22" s="54"/>
    </row>
    <row r="23" spans="1:13" ht="17.100000000000001" customHeight="1">
      <c r="A23" s="1">
        <v>11</v>
      </c>
      <c r="B23" s="13"/>
      <c r="C23" s="76"/>
      <c r="D23" s="136" t="s">
        <v>105</v>
      </c>
      <c r="E23" s="137" t="s">
        <v>106</v>
      </c>
      <c r="F23" s="138">
        <v>1</v>
      </c>
      <c r="G23" s="138"/>
      <c r="H23" s="139"/>
      <c r="I23" s="127">
        <f t="shared" si="0"/>
        <v>0</v>
      </c>
      <c r="J23" s="6"/>
      <c r="K23" s="8"/>
      <c r="M23" s="54"/>
    </row>
    <row r="24" spans="1:13" ht="17.100000000000001" customHeight="1">
      <c r="A24" s="1">
        <v>11</v>
      </c>
      <c r="B24" s="13"/>
      <c r="C24" s="76"/>
      <c r="D24" s="136"/>
      <c r="E24" s="137"/>
      <c r="F24" s="138"/>
      <c r="G24" s="138"/>
      <c r="H24" s="139"/>
      <c r="I24" s="140"/>
      <c r="J24" s="6"/>
      <c r="K24" s="8"/>
      <c r="M24" s="54"/>
    </row>
    <row r="25" spans="1:13" ht="17.100000000000001" customHeight="1">
      <c r="A25" s="1">
        <v>11</v>
      </c>
      <c r="B25" s="13"/>
      <c r="C25" s="76"/>
      <c r="D25" s="141" t="s">
        <v>107</v>
      </c>
      <c r="E25" s="137"/>
      <c r="F25" s="138"/>
      <c r="G25" s="138"/>
      <c r="H25" s="139"/>
      <c r="I25" s="140"/>
      <c r="J25" s="6"/>
      <c r="K25" s="8"/>
      <c r="M25" s="54"/>
    </row>
    <row r="26" spans="1:13" ht="17.100000000000001" customHeight="1">
      <c r="A26" s="1">
        <v>11</v>
      </c>
      <c r="B26" s="13"/>
      <c r="C26" s="76"/>
      <c r="D26" s="136" t="s">
        <v>108</v>
      </c>
      <c r="E26" s="137" t="s">
        <v>16</v>
      </c>
      <c r="F26" s="138">
        <v>160</v>
      </c>
      <c r="G26" s="138"/>
      <c r="H26" s="139"/>
      <c r="I26" s="127">
        <f t="shared" ref="I26:I29" si="1">H26*G26</f>
        <v>0</v>
      </c>
      <c r="J26" s="6"/>
      <c r="K26" s="8"/>
      <c r="M26" s="54"/>
    </row>
    <row r="27" spans="1:13" ht="17.100000000000001" customHeight="1">
      <c r="A27" s="1">
        <v>11</v>
      </c>
      <c r="B27" s="13"/>
      <c r="C27" s="76"/>
      <c r="D27" s="136" t="s">
        <v>109</v>
      </c>
      <c r="E27" s="137" t="s">
        <v>16</v>
      </c>
      <c r="F27" s="138">
        <v>100</v>
      </c>
      <c r="G27" s="138"/>
      <c r="H27" s="139"/>
      <c r="I27" s="127">
        <f t="shared" si="1"/>
        <v>0</v>
      </c>
      <c r="J27" s="6"/>
      <c r="K27" s="8"/>
      <c r="M27" s="54"/>
    </row>
    <row r="28" spans="1:13" ht="17.100000000000001" customHeight="1">
      <c r="A28" s="1">
        <v>11</v>
      </c>
      <c r="B28" s="13"/>
      <c r="C28" s="76"/>
      <c r="D28" s="136" t="s">
        <v>110</v>
      </c>
      <c r="E28" s="137" t="s">
        <v>18</v>
      </c>
      <c r="F28" s="138">
        <v>5</v>
      </c>
      <c r="G28" s="138"/>
      <c r="H28" s="139"/>
      <c r="I28" s="127">
        <f t="shared" si="1"/>
        <v>0</v>
      </c>
      <c r="J28" s="6"/>
      <c r="K28" s="8"/>
      <c r="M28" s="54"/>
    </row>
    <row r="29" spans="1:13" ht="17.100000000000001" customHeight="1">
      <c r="A29" s="1">
        <v>11</v>
      </c>
      <c r="B29" s="13"/>
      <c r="C29" s="76"/>
      <c r="D29" s="136" t="s">
        <v>111</v>
      </c>
      <c r="E29" s="137" t="s">
        <v>18</v>
      </c>
      <c r="F29" s="138">
        <v>1</v>
      </c>
      <c r="G29" s="138"/>
      <c r="H29" s="139"/>
      <c r="I29" s="127">
        <f t="shared" si="1"/>
        <v>0</v>
      </c>
      <c r="J29" s="6"/>
      <c r="K29" s="8"/>
      <c r="M29" s="54"/>
    </row>
    <row r="30" spans="1:13" ht="17.100000000000001" customHeight="1">
      <c r="A30" s="1">
        <v>11</v>
      </c>
      <c r="B30" s="13"/>
      <c r="C30" s="76"/>
      <c r="D30" s="136"/>
      <c r="E30" s="137"/>
      <c r="F30" s="138"/>
      <c r="G30" s="138"/>
      <c r="H30" s="139"/>
      <c r="I30" s="140"/>
      <c r="J30" s="6"/>
      <c r="K30" s="8"/>
      <c r="M30" s="54"/>
    </row>
    <row r="31" spans="1:13" ht="17.100000000000001" customHeight="1">
      <c r="A31" s="1">
        <v>11</v>
      </c>
      <c r="B31" s="13"/>
      <c r="C31" s="76"/>
      <c r="D31" s="141" t="s">
        <v>112</v>
      </c>
      <c r="E31" s="137"/>
      <c r="F31" s="138"/>
      <c r="G31" s="138"/>
      <c r="H31" s="139"/>
      <c r="I31" s="140"/>
      <c r="J31" s="6"/>
      <c r="K31" s="8"/>
      <c r="M31" s="54"/>
    </row>
    <row r="32" spans="1:13" ht="17.100000000000001" customHeight="1">
      <c r="A32" s="1">
        <v>11</v>
      </c>
      <c r="B32" s="13"/>
      <c r="C32" s="76"/>
      <c r="D32" s="136" t="s">
        <v>113</v>
      </c>
      <c r="E32" s="137" t="s">
        <v>17</v>
      </c>
      <c r="F32" s="138">
        <v>25</v>
      </c>
      <c r="G32" s="138"/>
      <c r="H32" s="139"/>
      <c r="I32" s="127">
        <f t="shared" ref="I32:I35" si="2">H32*G32</f>
        <v>0</v>
      </c>
      <c r="J32" s="6"/>
      <c r="K32" s="8"/>
      <c r="M32" s="54"/>
    </row>
    <row r="33" spans="1:13" ht="17.100000000000001" customHeight="1">
      <c r="A33" s="1">
        <v>11</v>
      </c>
      <c r="B33" s="13"/>
      <c r="C33" s="76"/>
      <c r="D33" s="136" t="s">
        <v>114</v>
      </c>
      <c r="E33" s="137" t="s">
        <v>17</v>
      </c>
      <c r="F33" s="138">
        <v>5</v>
      </c>
      <c r="G33" s="138"/>
      <c r="H33" s="139"/>
      <c r="I33" s="127">
        <f t="shared" si="2"/>
        <v>0</v>
      </c>
      <c r="J33" s="6"/>
      <c r="K33" s="8"/>
      <c r="M33" s="54"/>
    </row>
    <row r="34" spans="1:13" ht="17.100000000000001" customHeight="1">
      <c r="A34" s="1">
        <v>11</v>
      </c>
      <c r="B34" s="13"/>
      <c r="C34" s="76"/>
      <c r="D34" s="136" t="s">
        <v>115</v>
      </c>
      <c r="E34" s="137" t="s">
        <v>17</v>
      </c>
      <c r="F34" s="138">
        <v>10</v>
      </c>
      <c r="G34" s="138"/>
      <c r="H34" s="139"/>
      <c r="I34" s="127">
        <f t="shared" si="2"/>
        <v>0</v>
      </c>
      <c r="J34" s="6"/>
      <c r="K34" s="8"/>
      <c r="M34" s="54"/>
    </row>
    <row r="35" spans="1:13" ht="17.100000000000001" customHeight="1">
      <c r="A35" s="1">
        <v>11</v>
      </c>
      <c r="B35" s="13"/>
      <c r="C35" s="76"/>
      <c r="D35" s="136" t="s">
        <v>116</v>
      </c>
      <c r="E35" s="137" t="s">
        <v>18</v>
      </c>
      <c r="F35" s="138">
        <v>1</v>
      </c>
      <c r="G35" s="138"/>
      <c r="H35" s="139"/>
      <c r="I35" s="127">
        <f t="shared" si="2"/>
        <v>0</v>
      </c>
      <c r="J35" s="6"/>
      <c r="K35" s="8"/>
      <c r="M35" s="54"/>
    </row>
    <row r="36" spans="1:13" ht="17.100000000000001" customHeight="1">
      <c r="A36" s="1">
        <v>11</v>
      </c>
      <c r="B36" s="13"/>
      <c r="C36" s="76"/>
      <c r="D36" s="136"/>
      <c r="E36" s="137"/>
      <c r="F36" s="138"/>
      <c r="G36" s="138"/>
      <c r="H36" s="139"/>
      <c r="I36" s="140"/>
      <c r="J36" s="6"/>
      <c r="K36" s="8"/>
      <c r="M36" s="54"/>
    </row>
    <row r="37" spans="1:13" ht="17.100000000000001" customHeight="1">
      <c r="A37" s="1">
        <v>11</v>
      </c>
      <c r="B37" s="13"/>
      <c r="C37" s="76"/>
      <c r="D37" s="141" t="s">
        <v>117</v>
      </c>
      <c r="E37" s="137"/>
      <c r="F37" s="138"/>
      <c r="G37" s="138"/>
      <c r="H37" s="139"/>
      <c r="I37" s="140"/>
      <c r="J37" s="6"/>
      <c r="K37" s="8"/>
      <c r="M37" s="54"/>
    </row>
    <row r="38" spans="1:13" ht="17.100000000000001" customHeight="1">
      <c r="A38" s="1">
        <v>11</v>
      </c>
      <c r="B38" s="13"/>
      <c r="C38" s="76"/>
      <c r="D38" s="136" t="s">
        <v>118</v>
      </c>
      <c r="E38" s="137" t="s">
        <v>17</v>
      </c>
      <c r="F38" s="138">
        <v>20</v>
      </c>
      <c r="G38" s="138"/>
      <c r="H38" s="139"/>
      <c r="I38" s="127">
        <f t="shared" ref="I38:I41" si="3">H38*G38</f>
        <v>0</v>
      </c>
      <c r="J38" s="6"/>
      <c r="K38" s="8"/>
      <c r="M38" s="54"/>
    </row>
    <row r="39" spans="1:13" ht="17.100000000000001" customHeight="1">
      <c r="A39" s="1">
        <v>11</v>
      </c>
      <c r="B39" s="13"/>
      <c r="C39" s="76"/>
      <c r="D39" s="136" t="s">
        <v>42</v>
      </c>
      <c r="E39" s="137" t="s">
        <v>17</v>
      </c>
      <c r="F39" s="138">
        <v>15</v>
      </c>
      <c r="G39" s="138"/>
      <c r="H39" s="139"/>
      <c r="I39" s="127">
        <f t="shared" si="3"/>
        <v>0</v>
      </c>
      <c r="J39" s="6"/>
      <c r="K39" s="8"/>
      <c r="M39" s="54"/>
    </row>
    <row r="40" spans="1:13" ht="17.100000000000001" customHeight="1">
      <c r="A40" s="1">
        <v>11</v>
      </c>
      <c r="B40" s="13"/>
      <c r="C40" s="76"/>
      <c r="D40" s="136" t="s">
        <v>119</v>
      </c>
      <c r="E40" s="137" t="s">
        <v>17</v>
      </c>
      <c r="F40" s="138">
        <v>1</v>
      </c>
      <c r="G40" s="138"/>
      <c r="H40" s="139"/>
      <c r="I40" s="127">
        <f t="shared" si="3"/>
        <v>0</v>
      </c>
      <c r="J40" s="6"/>
      <c r="K40" s="8"/>
      <c r="M40" s="54"/>
    </row>
    <row r="41" spans="1:13" ht="17.100000000000001" customHeight="1">
      <c r="A41" s="1">
        <v>11</v>
      </c>
      <c r="B41" s="13"/>
      <c r="C41" s="76"/>
      <c r="D41" s="136" t="s">
        <v>120</v>
      </c>
      <c r="E41" s="137" t="s">
        <v>17</v>
      </c>
      <c r="F41" s="138">
        <v>1</v>
      </c>
      <c r="G41" s="138"/>
      <c r="H41" s="139"/>
      <c r="I41" s="127">
        <f t="shared" si="3"/>
        <v>0</v>
      </c>
      <c r="J41" s="6"/>
      <c r="K41" s="8"/>
      <c r="M41" s="54"/>
    </row>
    <row r="42" spans="1:13" ht="17.100000000000001" customHeight="1">
      <c r="A42" s="1">
        <v>11</v>
      </c>
      <c r="B42" s="13"/>
      <c r="C42" s="76"/>
      <c r="D42" s="136"/>
      <c r="E42" s="137"/>
      <c r="F42" s="138"/>
      <c r="G42" s="138"/>
      <c r="H42" s="139"/>
      <c r="I42" s="140"/>
      <c r="J42" s="6"/>
      <c r="K42" s="8"/>
      <c r="M42" s="54"/>
    </row>
    <row r="43" spans="1:13" ht="17.100000000000001" customHeight="1">
      <c r="A43" s="1">
        <v>11</v>
      </c>
      <c r="B43" s="13"/>
      <c r="C43" s="76"/>
      <c r="D43" s="141" t="s">
        <v>121</v>
      </c>
      <c r="E43" s="137"/>
      <c r="F43" s="138"/>
      <c r="G43" s="138"/>
      <c r="H43" s="139"/>
      <c r="I43" s="140"/>
      <c r="J43" s="6"/>
      <c r="K43" s="8"/>
      <c r="M43" s="54"/>
    </row>
    <row r="44" spans="1:13" ht="17.100000000000001" customHeight="1">
      <c r="A44" s="1">
        <v>11</v>
      </c>
      <c r="B44" s="13"/>
      <c r="C44" s="76"/>
      <c r="D44" s="136" t="s">
        <v>122</v>
      </c>
      <c r="E44" s="137" t="s">
        <v>17</v>
      </c>
      <c r="F44" s="138">
        <v>57</v>
      </c>
      <c r="G44" s="138"/>
      <c r="H44" s="139"/>
      <c r="I44" s="127">
        <f t="shared" ref="I44:I45" si="4">H44*G44</f>
        <v>0</v>
      </c>
      <c r="J44" s="6"/>
      <c r="K44" s="8"/>
      <c r="M44" s="54"/>
    </row>
    <row r="45" spans="1:13" ht="17.100000000000001" customHeight="1">
      <c r="A45" s="1">
        <v>11</v>
      </c>
      <c r="B45" s="13"/>
      <c r="C45" s="76"/>
      <c r="D45" s="136" t="s">
        <v>123</v>
      </c>
      <c r="E45" s="137" t="s">
        <v>17</v>
      </c>
      <c r="F45" s="138">
        <v>4</v>
      </c>
      <c r="G45" s="138"/>
      <c r="H45" s="139"/>
      <c r="I45" s="127">
        <f t="shared" si="4"/>
        <v>0</v>
      </c>
      <c r="J45" s="6"/>
      <c r="K45" s="8"/>
      <c r="M45" s="54"/>
    </row>
    <row r="46" spans="1:13" ht="17.100000000000001" customHeight="1">
      <c r="A46" s="1">
        <v>11</v>
      </c>
      <c r="B46" s="13"/>
      <c r="C46" s="76"/>
      <c r="D46" s="136"/>
      <c r="E46" s="137"/>
      <c r="F46" s="138"/>
      <c r="G46" s="138"/>
      <c r="H46" s="139"/>
      <c r="I46" s="140"/>
      <c r="J46" s="6"/>
      <c r="K46" s="8"/>
      <c r="M46" s="54"/>
    </row>
    <row r="47" spans="1:13" ht="17.100000000000001" customHeight="1">
      <c r="A47" s="1">
        <v>11</v>
      </c>
      <c r="B47" s="13"/>
      <c r="C47" s="76"/>
      <c r="D47" s="141" t="s">
        <v>124</v>
      </c>
      <c r="E47" s="137"/>
      <c r="F47" s="138"/>
      <c r="G47" s="138"/>
      <c r="H47" s="139"/>
      <c r="I47" s="140"/>
      <c r="J47" s="6"/>
      <c r="K47" s="8"/>
      <c r="M47" s="54"/>
    </row>
    <row r="48" spans="1:13" ht="17.100000000000001" customHeight="1">
      <c r="A48" s="1">
        <v>11</v>
      </c>
      <c r="B48" s="13"/>
      <c r="C48" s="76"/>
      <c r="D48" s="136" t="s">
        <v>125</v>
      </c>
      <c r="E48" s="137" t="s">
        <v>17</v>
      </c>
      <c r="F48" s="138">
        <v>1</v>
      </c>
      <c r="G48" s="138"/>
      <c r="H48" s="139"/>
      <c r="I48" s="127">
        <f t="shared" ref="I48:I52" si="5">H48*G48</f>
        <v>0</v>
      </c>
      <c r="J48" s="6"/>
      <c r="K48" s="8"/>
      <c r="M48" s="54"/>
    </row>
    <row r="49" spans="1:13" ht="17.100000000000001" customHeight="1">
      <c r="A49" s="1">
        <v>11</v>
      </c>
      <c r="B49" s="13"/>
      <c r="C49" s="76"/>
      <c r="D49" s="136" t="s">
        <v>126</v>
      </c>
      <c r="E49" s="137" t="s">
        <v>17</v>
      </c>
      <c r="F49" s="138">
        <v>1</v>
      </c>
      <c r="G49" s="138"/>
      <c r="H49" s="139"/>
      <c r="I49" s="127">
        <f t="shared" si="5"/>
        <v>0</v>
      </c>
      <c r="J49" s="6"/>
      <c r="K49" s="8"/>
      <c r="M49" s="54"/>
    </row>
    <row r="50" spans="1:13" ht="17.100000000000001" customHeight="1">
      <c r="A50" s="1">
        <v>11</v>
      </c>
      <c r="B50" s="13"/>
      <c r="C50" s="76"/>
      <c r="D50" s="136" t="s">
        <v>127</v>
      </c>
      <c r="E50" s="137" t="s">
        <v>17</v>
      </c>
      <c r="F50" s="138">
        <v>1</v>
      </c>
      <c r="G50" s="138"/>
      <c r="H50" s="139"/>
      <c r="I50" s="127">
        <f t="shared" si="5"/>
        <v>0</v>
      </c>
      <c r="J50" s="6"/>
      <c r="K50" s="8"/>
      <c r="M50" s="54"/>
    </row>
    <row r="51" spans="1:13" ht="17.100000000000001" customHeight="1">
      <c r="A51" s="1">
        <v>11</v>
      </c>
      <c r="B51" s="13"/>
      <c r="C51" s="76"/>
      <c r="D51" s="136" t="s">
        <v>128</v>
      </c>
      <c r="E51" s="137" t="s">
        <v>17</v>
      </c>
      <c r="F51" s="138">
        <v>2</v>
      </c>
      <c r="G51" s="138"/>
      <c r="H51" s="139"/>
      <c r="I51" s="127">
        <f t="shared" si="5"/>
        <v>0</v>
      </c>
      <c r="J51" s="6"/>
      <c r="K51" s="8"/>
      <c r="M51" s="54"/>
    </row>
    <row r="52" spans="1:13" ht="17.100000000000001" customHeight="1">
      <c r="A52" s="1">
        <v>11</v>
      </c>
      <c r="B52" s="13"/>
      <c r="C52" s="76"/>
      <c r="D52" s="136" t="s">
        <v>129</v>
      </c>
      <c r="E52" s="137" t="s">
        <v>17</v>
      </c>
      <c r="F52" s="138">
        <v>2</v>
      </c>
      <c r="G52" s="138"/>
      <c r="H52" s="139"/>
      <c r="I52" s="127">
        <f t="shared" si="5"/>
        <v>0</v>
      </c>
      <c r="J52" s="6"/>
      <c r="K52" s="8"/>
      <c r="M52" s="54"/>
    </row>
    <row r="53" spans="1:13" ht="17.100000000000001" customHeight="1">
      <c r="A53" s="1">
        <v>11</v>
      </c>
      <c r="B53" s="13"/>
      <c r="C53" s="76"/>
      <c r="D53" s="136"/>
      <c r="E53" s="137"/>
      <c r="F53" s="138"/>
      <c r="G53" s="138"/>
      <c r="H53" s="139"/>
      <c r="I53" s="140"/>
      <c r="J53" s="6"/>
      <c r="K53" s="8"/>
      <c r="M53" s="54"/>
    </row>
    <row r="54" spans="1:13" ht="17.100000000000001" customHeight="1">
      <c r="A54" s="1">
        <v>11</v>
      </c>
      <c r="B54" s="13"/>
      <c r="C54" s="76"/>
      <c r="D54" s="141" t="s">
        <v>130</v>
      </c>
      <c r="E54" s="137"/>
      <c r="F54" s="138"/>
      <c r="G54" s="138"/>
      <c r="H54" s="139"/>
      <c r="I54" s="140"/>
      <c r="J54" s="6"/>
      <c r="K54" s="8"/>
      <c r="M54" s="54"/>
    </row>
    <row r="55" spans="1:13" ht="17.100000000000001" customHeight="1">
      <c r="A55" s="1">
        <v>11</v>
      </c>
      <c r="B55" s="13"/>
      <c r="C55" s="76"/>
      <c r="D55" s="136" t="s">
        <v>131</v>
      </c>
      <c r="E55" s="137" t="s">
        <v>18</v>
      </c>
      <c r="F55" s="138">
        <v>15</v>
      </c>
      <c r="G55" s="138"/>
      <c r="H55" s="139"/>
      <c r="I55" s="127">
        <f t="shared" ref="I55:I57" si="6">H55*G55</f>
        <v>0</v>
      </c>
      <c r="J55" s="6"/>
      <c r="K55" s="8"/>
      <c r="M55" s="54"/>
    </row>
    <row r="56" spans="1:13" ht="17.100000000000001" customHeight="1">
      <c r="A56" s="1">
        <v>11</v>
      </c>
      <c r="B56" s="13"/>
      <c r="C56" s="76"/>
      <c r="D56" s="136" t="s">
        <v>132</v>
      </c>
      <c r="E56" s="137" t="s">
        <v>17</v>
      </c>
      <c r="F56" s="138">
        <v>1</v>
      </c>
      <c r="G56" s="138"/>
      <c r="H56" s="139"/>
      <c r="I56" s="127">
        <f t="shared" si="6"/>
        <v>0</v>
      </c>
      <c r="J56" s="6"/>
      <c r="K56" s="8"/>
      <c r="M56" s="54"/>
    </row>
    <row r="57" spans="1:13" ht="17.100000000000001" customHeight="1">
      <c r="A57" s="1">
        <v>11</v>
      </c>
      <c r="B57" s="13"/>
      <c r="C57" s="76"/>
      <c r="D57" s="136" t="s">
        <v>133</v>
      </c>
      <c r="E57" s="137" t="s">
        <v>18</v>
      </c>
      <c r="F57" s="138">
        <v>1</v>
      </c>
      <c r="G57" s="138"/>
      <c r="H57" s="139"/>
      <c r="I57" s="127">
        <f t="shared" si="6"/>
        <v>0</v>
      </c>
      <c r="J57" s="6"/>
      <c r="K57" s="8"/>
      <c r="M57" s="54"/>
    </row>
    <row r="58" spans="1:13" ht="17.100000000000001" customHeight="1">
      <c r="A58" s="1">
        <v>11</v>
      </c>
      <c r="B58" s="13"/>
      <c r="C58" s="76"/>
      <c r="D58" s="136"/>
      <c r="E58" s="137"/>
      <c r="F58" s="138"/>
      <c r="G58" s="138"/>
      <c r="H58" s="139"/>
      <c r="I58" s="140"/>
      <c r="J58" s="6"/>
      <c r="K58" s="8"/>
      <c r="M58" s="54"/>
    </row>
    <row r="59" spans="1:13" ht="17.100000000000001" customHeight="1">
      <c r="A59" s="1">
        <v>11</v>
      </c>
      <c r="B59" s="13"/>
      <c r="C59" s="76"/>
      <c r="D59" s="141" t="s">
        <v>134</v>
      </c>
      <c r="E59" s="137"/>
      <c r="F59" s="138"/>
      <c r="G59" s="138"/>
      <c r="H59" s="139"/>
      <c r="I59" s="140"/>
      <c r="J59" s="6"/>
      <c r="K59" s="8"/>
      <c r="M59" s="54"/>
    </row>
    <row r="60" spans="1:13" ht="47.25" customHeight="1">
      <c r="A60" s="1">
        <v>11</v>
      </c>
      <c r="B60" s="13"/>
      <c r="C60" s="76"/>
      <c r="D60" s="136" t="s">
        <v>135</v>
      </c>
      <c r="E60" s="137"/>
      <c r="F60" s="138"/>
      <c r="G60" s="138"/>
      <c r="H60" s="139"/>
      <c r="I60" s="140"/>
      <c r="J60" s="6"/>
      <c r="K60" s="8"/>
      <c r="M60" s="54"/>
    </row>
    <row r="61" spans="1:13" ht="17.100000000000001" customHeight="1">
      <c r="A61" s="1">
        <v>11</v>
      </c>
      <c r="B61" s="13"/>
      <c r="C61" s="72"/>
      <c r="D61" s="129" t="s">
        <v>136</v>
      </c>
      <c r="E61" s="119" t="s">
        <v>10</v>
      </c>
      <c r="F61" s="120">
        <v>1</v>
      </c>
      <c r="G61" s="120"/>
      <c r="H61" s="121"/>
      <c r="I61" s="127">
        <f t="shared" ref="I61:I65" si="7">H61*G61</f>
        <v>0</v>
      </c>
      <c r="J61" s="6"/>
      <c r="K61" s="8"/>
      <c r="M61" s="54"/>
    </row>
    <row r="62" spans="1:13" ht="17.100000000000001" customHeight="1">
      <c r="A62" s="1">
        <v>11</v>
      </c>
      <c r="B62" s="13"/>
      <c r="C62" s="72"/>
      <c r="D62" s="129" t="s">
        <v>6</v>
      </c>
      <c r="E62" s="119" t="s">
        <v>0</v>
      </c>
      <c r="F62" s="120">
        <v>2</v>
      </c>
      <c r="G62" s="120"/>
      <c r="H62" s="121"/>
      <c r="I62" s="127">
        <f t="shared" si="7"/>
        <v>0</v>
      </c>
      <c r="J62" s="6"/>
      <c r="K62" s="8"/>
      <c r="M62" s="54"/>
    </row>
    <row r="63" spans="1:13" ht="17.100000000000001" customHeight="1">
      <c r="A63" s="1">
        <v>11</v>
      </c>
      <c r="B63" s="13"/>
      <c r="C63" s="72"/>
      <c r="D63" s="129" t="s">
        <v>137</v>
      </c>
      <c r="E63" s="119" t="s">
        <v>0</v>
      </c>
      <c r="F63" s="120">
        <v>5</v>
      </c>
      <c r="G63" s="120"/>
      <c r="H63" s="121"/>
      <c r="I63" s="127">
        <f t="shared" si="7"/>
        <v>0</v>
      </c>
      <c r="J63" s="6"/>
      <c r="K63" s="8"/>
      <c r="M63" s="54"/>
    </row>
    <row r="64" spans="1:13" ht="17.100000000000001" customHeight="1">
      <c r="A64" s="1">
        <v>11</v>
      </c>
      <c r="B64" s="13"/>
      <c r="C64" s="72"/>
      <c r="D64" s="129" t="s">
        <v>138</v>
      </c>
      <c r="E64" s="119" t="s">
        <v>0</v>
      </c>
      <c r="F64" s="120">
        <v>5</v>
      </c>
      <c r="G64" s="120"/>
      <c r="H64" s="121"/>
      <c r="I64" s="127">
        <f t="shared" si="7"/>
        <v>0</v>
      </c>
      <c r="J64" s="6"/>
      <c r="K64" s="8"/>
      <c r="M64" s="54"/>
    </row>
    <row r="65" spans="1:13" ht="17.100000000000001" customHeight="1">
      <c r="A65" s="1">
        <v>11</v>
      </c>
      <c r="B65" s="13"/>
      <c r="C65" s="72"/>
      <c r="D65" s="129" t="s">
        <v>139</v>
      </c>
      <c r="E65" s="119" t="s">
        <v>0</v>
      </c>
      <c r="F65" s="120">
        <v>5</v>
      </c>
      <c r="G65" s="120"/>
      <c r="H65" s="121"/>
      <c r="I65" s="127">
        <f t="shared" si="7"/>
        <v>0</v>
      </c>
      <c r="J65" s="6"/>
      <c r="K65" s="8"/>
      <c r="M65" s="54"/>
    </row>
    <row r="66" spans="1:13" ht="17.100000000000001" customHeight="1">
      <c r="A66" s="1">
        <v>11</v>
      </c>
      <c r="B66" s="13"/>
      <c r="C66" s="72"/>
      <c r="D66" s="129"/>
      <c r="E66" s="119"/>
      <c r="F66" s="120"/>
      <c r="G66" s="120"/>
      <c r="H66" s="121"/>
      <c r="I66" s="127"/>
      <c r="J66" s="6"/>
      <c r="K66" s="8"/>
      <c r="M66" s="54"/>
    </row>
    <row r="67" spans="1:13" ht="17.100000000000001" customHeight="1">
      <c r="A67" s="1">
        <v>11</v>
      </c>
      <c r="B67" s="13"/>
      <c r="C67" s="76"/>
      <c r="D67" s="141" t="s">
        <v>142</v>
      </c>
      <c r="E67" s="137"/>
      <c r="F67" s="138"/>
      <c r="G67" s="138"/>
      <c r="H67" s="139"/>
      <c r="I67" s="140"/>
      <c r="J67" s="6"/>
      <c r="K67" s="8"/>
      <c r="M67" s="54"/>
    </row>
    <row r="68" spans="1:13" ht="36" customHeight="1">
      <c r="A68" s="1">
        <v>11</v>
      </c>
      <c r="B68" s="13"/>
      <c r="C68" s="76"/>
      <c r="D68" s="136" t="s">
        <v>140</v>
      </c>
      <c r="E68" s="137"/>
      <c r="F68" s="138"/>
      <c r="G68" s="138"/>
      <c r="H68" s="139"/>
      <c r="I68" s="140"/>
      <c r="J68" s="6"/>
      <c r="K68" s="8"/>
      <c r="M68" s="54"/>
    </row>
    <row r="69" spans="1:13" ht="17.100000000000001" customHeight="1">
      <c r="A69" s="1">
        <v>11</v>
      </c>
      <c r="B69" s="13"/>
      <c r="C69" s="76"/>
      <c r="D69" s="136" t="s">
        <v>143</v>
      </c>
      <c r="E69" s="137" t="s">
        <v>18</v>
      </c>
      <c r="F69" s="138">
        <v>1</v>
      </c>
      <c r="G69" s="138"/>
      <c r="H69" s="139"/>
      <c r="I69" s="127">
        <f t="shared" ref="I69:I72" si="8">H69*G69</f>
        <v>0</v>
      </c>
      <c r="J69" s="6"/>
      <c r="K69" s="8"/>
      <c r="M69" s="54"/>
    </row>
    <row r="70" spans="1:13" ht="17.100000000000001" customHeight="1">
      <c r="A70" s="1">
        <v>11</v>
      </c>
      <c r="B70" s="13"/>
      <c r="C70" s="72"/>
      <c r="D70" s="129" t="s">
        <v>144</v>
      </c>
      <c r="E70" s="119" t="s">
        <v>18</v>
      </c>
      <c r="F70" s="120">
        <v>10</v>
      </c>
      <c r="G70" s="120"/>
      <c r="H70" s="121"/>
      <c r="I70" s="127">
        <f t="shared" si="8"/>
        <v>0</v>
      </c>
      <c r="J70" s="6"/>
      <c r="K70" s="8"/>
      <c r="M70" s="54"/>
    </row>
    <row r="71" spans="1:13" ht="17.100000000000001" customHeight="1">
      <c r="A71" s="1">
        <v>11</v>
      </c>
      <c r="B71" s="13"/>
      <c r="C71" s="72"/>
      <c r="D71" s="129" t="s">
        <v>145</v>
      </c>
      <c r="E71" s="119" t="s">
        <v>18</v>
      </c>
      <c r="F71" s="120">
        <v>10</v>
      </c>
      <c r="G71" s="120"/>
      <c r="H71" s="121"/>
      <c r="I71" s="127">
        <f t="shared" si="8"/>
        <v>0</v>
      </c>
      <c r="J71" s="6"/>
      <c r="K71" s="8"/>
      <c r="M71" s="54"/>
    </row>
    <row r="72" spans="1:13" ht="17.100000000000001" customHeight="1">
      <c r="A72" s="1">
        <v>11</v>
      </c>
      <c r="B72" s="13"/>
      <c r="C72" s="72"/>
      <c r="D72" s="129" t="s">
        <v>141</v>
      </c>
      <c r="E72" s="119" t="s">
        <v>18</v>
      </c>
      <c r="F72" s="120">
        <v>1</v>
      </c>
      <c r="G72" s="120"/>
      <c r="H72" s="121"/>
      <c r="I72" s="127">
        <f t="shared" si="8"/>
        <v>0</v>
      </c>
      <c r="J72" s="6"/>
      <c r="K72" s="8"/>
      <c r="M72" s="54"/>
    </row>
    <row r="73" spans="1:13" ht="17.100000000000001" customHeight="1">
      <c r="A73" s="1">
        <v>11</v>
      </c>
      <c r="B73" s="13"/>
      <c r="C73" s="79"/>
      <c r="D73" s="135"/>
      <c r="E73" s="131"/>
      <c r="F73" s="132"/>
      <c r="G73" s="132"/>
      <c r="H73" s="91"/>
      <c r="I73" s="133"/>
      <c r="J73" s="6"/>
      <c r="K73" s="8"/>
      <c r="M73" s="54"/>
    </row>
    <row r="74" spans="1:13" ht="17.100000000000001" customHeight="1">
      <c r="A74" s="1">
        <v>11</v>
      </c>
      <c r="B74" s="13"/>
      <c r="C74" s="76"/>
      <c r="D74" s="118"/>
      <c r="E74" s="115"/>
      <c r="F74" s="116"/>
      <c r="G74" s="116"/>
      <c r="H74" s="77"/>
      <c r="I74" s="117"/>
      <c r="J74" s="6"/>
      <c r="K74" s="8"/>
      <c r="M74" s="54"/>
    </row>
    <row r="75" spans="1:13" ht="17.100000000000001" customHeight="1">
      <c r="A75" s="1">
        <v>11</v>
      </c>
      <c r="B75" s="13"/>
      <c r="C75" s="72"/>
      <c r="D75" s="533" t="str">
        <f>CONCATENATE("Sous total"," _ ",D15)</f>
        <v>Sous total _ Installation</v>
      </c>
      <c r="E75" s="534"/>
      <c r="F75" s="534"/>
      <c r="G75" s="527"/>
      <c r="H75" s="535"/>
      <c r="I75" s="98">
        <f>SUBTOTAL(9,I15:I74)</f>
        <v>0</v>
      </c>
      <c r="J75" s="6"/>
      <c r="K75" s="8"/>
      <c r="M75" s="54"/>
    </row>
    <row r="76" spans="1:13" ht="17.100000000000001" customHeight="1">
      <c r="A76" s="1">
        <v>11</v>
      </c>
      <c r="B76" s="13"/>
      <c r="C76" s="72"/>
      <c r="D76" s="142"/>
      <c r="E76" s="113"/>
      <c r="F76" s="114"/>
      <c r="G76" s="114"/>
      <c r="H76" s="73"/>
      <c r="I76" s="74"/>
      <c r="J76" s="6"/>
      <c r="K76" s="8"/>
      <c r="M76" s="54"/>
    </row>
    <row r="77" spans="1:13" ht="17.100000000000001" customHeight="1">
      <c r="A77" s="1">
        <v>11</v>
      </c>
      <c r="B77" s="13"/>
      <c r="C77" s="72"/>
      <c r="D77" s="134" t="s">
        <v>240</v>
      </c>
      <c r="E77" s="113"/>
      <c r="F77" s="114"/>
      <c r="G77" s="114"/>
      <c r="H77" s="73"/>
      <c r="I77" s="74"/>
      <c r="J77" s="6"/>
      <c r="K77" s="8"/>
      <c r="M77" s="54"/>
    </row>
    <row r="78" spans="1:13" ht="17.100000000000001" customHeight="1">
      <c r="A78" s="1">
        <v>11</v>
      </c>
      <c r="B78" s="13"/>
      <c r="C78" s="72"/>
      <c r="D78" s="129" t="s">
        <v>146</v>
      </c>
      <c r="E78" s="113" t="s">
        <v>18</v>
      </c>
      <c r="F78" s="114">
        <v>1</v>
      </c>
      <c r="G78" s="114"/>
      <c r="H78" s="73"/>
      <c r="I78" s="127">
        <f>H78*G78</f>
        <v>0</v>
      </c>
      <c r="J78" s="6"/>
      <c r="K78" s="8"/>
      <c r="M78" s="54"/>
    </row>
    <row r="79" spans="1:13" ht="17.100000000000001" customHeight="1">
      <c r="B79" s="13"/>
      <c r="C79" s="72"/>
      <c r="D79" s="536" t="str">
        <f>CONCATENATE("Sous total"," _ ",D77)</f>
        <v xml:space="preserve">Sous total _ Etudes </v>
      </c>
      <c r="E79" s="526"/>
      <c r="F79" s="526"/>
      <c r="G79" s="527"/>
      <c r="H79" s="528"/>
      <c r="I79" s="98">
        <f>SUBTOTAL(9,I77:I78)</f>
        <v>0</v>
      </c>
      <c r="J79" s="6"/>
      <c r="K79" s="8"/>
      <c r="M79" s="54"/>
    </row>
    <row r="80" spans="1:13" ht="17.100000000000001" customHeight="1">
      <c r="B80" s="13"/>
      <c r="C80" s="72"/>
      <c r="D80" s="142"/>
      <c r="E80" s="113"/>
      <c r="F80" s="114"/>
      <c r="G80" s="114"/>
      <c r="H80" s="73"/>
      <c r="I80" s="74"/>
      <c r="J80" s="6"/>
      <c r="K80" s="8"/>
      <c r="M80" s="54"/>
    </row>
    <row r="81" spans="2:11" ht="17.100000000000001" customHeight="1">
      <c r="B81" s="13"/>
      <c r="C81" s="38"/>
      <c r="D81" s="529" t="str">
        <f>CONCATENATE("Sous total"," _ ",D9)</f>
        <v>Sous total _ ELECTRICITE CFO/CFA</v>
      </c>
      <c r="E81" s="530"/>
      <c r="F81" s="530"/>
      <c r="G81" s="531"/>
      <c r="H81" s="532"/>
      <c r="I81" s="48">
        <f>SUBTOTAL(9,I11:I80)</f>
        <v>0</v>
      </c>
      <c r="J81" s="6"/>
      <c r="K81" s="8"/>
    </row>
    <row r="82" spans="2:11" ht="17.100000000000001" customHeight="1">
      <c r="B82" s="13"/>
      <c r="C82" s="38"/>
      <c r="D82" s="92"/>
      <c r="E82" s="93"/>
      <c r="F82" s="94"/>
      <c r="G82" s="94"/>
      <c r="H82" s="36" t="str">
        <f>IF($B82=""," ",IF(VLOOKUP($B82,#REF!,6,FALSE)=0,"",(VLOOKUP($B82,#REF!,6,FALSE)*#REF!*#REF!*#REF!*#REF!)))</f>
        <v xml:space="preserve"> </v>
      </c>
      <c r="I82" s="41"/>
      <c r="J82" s="6"/>
      <c r="K82" s="8"/>
    </row>
    <row r="83" spans="2:11" ht="17.100000000000001" customHeight="1">
      <c r="B83" s="13"/>
      <c r="C83" s="75"/>
      <c r="D83" s="92"/>
      <c r="E83" s="93"/>
      <c r="F83" s="94"/>
      <c r="G83" s="94"/>
      <c r="H83" s="36"/>
      <c r="I83" s="41"/>
      <c r="J83" s="6"/>
      <c r="K83" s="8"/>
    </row>
    <row r="84" spans="2:11" ht="17.100000000000001" customHeight="1" thickBot="1">
      <c r="B84" s="14"/>
      <c r="C84" s="38"/>
      <c r="D84" s="92"/>
      <c r="E84" s="93"/>
      <c r="F84" s="94"/>
      <c r="G84" s="94"/>
      <c r="H84" s="36"/>
      <c r="I84" s="41"/>
      <c r="J84" s="6"/>
      <c r="K84" s="8"/>
    </row>
    <row r="85" spans="2:11" ht="17.100000000000001" customHeight="1" thickTop="1" thickBot="1">
      <c r="B85" s="7"/>
      <c r="C85" s="51"/>
      <c r="D85" s="52"/>
      <c r="E85" s="53"/>
      <c r="F85" s="143"/>
      <c r="G85" s="143"/>
      <c r="H85" s="54"/>
      <c r="I85" s="55"/>
      <c r="J85" s="6"/>
      <c r="K85" s="8"/>
    </row>
    <row r="86" spans="2:11" ht="17.100000000000001" customHeight="1">
      <c r="B86" s="9"/>
      <c r="C86" s="144"/>
      <c r="D86" s="56" t="s">
        <v>3</v>
      </c>
      <c r="E86" s="56"/>
      <c r="F86" s="57"/>
      <c r="G86" s="57"/>
      <c r="H86" s="58"/>
      <c r="I86" s="59">
        <f>I81</f>
        <v>0</v>
      </c>
      <c r="J86" s="10"/>
      <c r="K86" s="11"/>
    </row>
    <row r="87" spans="2:11" ht="17.100000000000001" customHeight="1">
      <c r="C87" s="145"/>
      <c r="D87" s="146" t="s">
        <v>55</v>
      </c>
      <c r="E87" s="146"/>
      <c r="F87" s="147"/>
      <c r="G87" s="147"/>
      <c r="H87" s="148"/>
      <c r="I87" s="149">
        <f>I86*0.2</f>
        <v>0</v>
      </c>
      <c r="J87" s="12"/>
    </row>
    <row r="88" spans="2:11" ht="17.100000000000001" customHeight="1" thickBot="1">
      <c r="C88" s="150"/>
      <c r="D88" s="60" t="s">
        <v>4</v>
      </c>
      <c r="E88" s="60"/>
      <c r="F88" s="61"/>
      <c r="G88" s="61"/>
      <c r="H88" s="62"/>
      <c r="I88" s="151">
        <f>I86+I87</f>
        <v>0</v>
      </c>
      <c r="J88" s="12"/>
    </row>
    <row r="89" spans="2:11">
      <c r="C89" s="63"/>
      <c r="D89" s="63"/>
      <c r="E89" s="63"/>
      <c r="F89" s="63"/>
      <c r="G89" s="63"/>
      <c r="H89" s="63"/>
      <c r="I89" s="63"/>
    </row>
    <row r="90" spans="2:11">
      <c r="C90" s="63"/>
      <c r="D90" s="63"/>
      <c r="E90" s="63"/>
      <c r="F90" s="63"/>
      <c r="G90" s="63"/>
      <c r="H90" s="63"/>
      <c r="I90" s="63"/>
      <c r="K90" s="11"/>
    </row>
    <row r="91" spans="2:11">
      <c r="C91" s="63"/>
      <c r="D91" s="63"/>
      <c r="E91" s="63"/>
      <c r="F91" s="63"/>
      <c r="G91" s="63"/>
      <c r="H91" s="63"/>
      <c r="I91" s="63"/>
    </row>
    <row r="92" spans="2:11">
      <c r="C92" s="63"/>
      <c r="D92" s="63"/>
      <c r="E92" s="63"/>
      <c r="F92" s="63"/>
      <c r="G92" s="63"/>
      <c r="H92" s="63"/>
      <c r="I92" s="63"/>
    </row>
    <row r="93" spans="2:11">
      <c r="C93" s="63"/>
      <c r="D93" s="63"/>
      <c r="E93" s="63"/>
      <c r="F93" s="63"/>
      <c r="G93" s="63"/>
      <c r="H93" s="63"/>
      <c r="I93" s="63"/>
    </row>
    <row r="94" spans="2:11">
      <c r="C94" s="63"/>
      <c r="D94" s="63"/>
      <c r="E94" s="63"/>
      <c r="F94" s="63"/>
      <c r="G94" s="63"/>
      <c r="H94" s="64"/>
      <c r="I94" s="63"/>
    </row>
    <row r="96" spans="2:11">
      <c r="I96" s="11"/>
    </row>
    <row r="99" spans="9:10">
      <c r="J99" s="11"/>
    </row>
    <row r="100" spans="9:10">
      <c r="I100" s="11"/>
    </row>
  </sheetData>
  <autoFilter ref="A8:A89"/>
  <mergeCells count="8">
    <mergeCell ref="C4:I4"/>
    <mergeCell ref="C5:I5"/>
    <mergeCell ref="D81:H81"/>
    <mergeCell ref="C6:I6"/>
    <mergeCell ref="D10:I10"/>
    <mergeCell ref="D13:H13"/>
    <mergeCell ref="D75:H75"/>
    <mergeCell ref="D79:H7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1" manualBreakCount="1">
    <brk id="48" min="2" max="7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43"/>
  <sheetViews>
    <sheetView view="pageBreakPreview" zoomScale="85" zoomScaleNormal="85" zoomScaleSheetLayoutView="85" workbookViewId="0">
      <selection activeCell="D20" sqref="D20"/>
    </sheetView>
  </sheetViews>
  <sheetFormatPr baseColWidth="10" defaultColWidth="10.88671875" defaultRowHeight="13.2" outlineLevelRow="1" outlineLevelCol="1"/>
  <cols>
    <col min="1" max="1" width="10.88671875" style="1"/>
    <col min="2" max="2" width="15.109375" style="1" customWidth="1"/>
    <col min="3" max="3" width="9.44140625" style="1" customWidth="1"/>
    <col min="4" max="4" width="65.109375" style="1" customWidth="1"/>
    <col min="5" max="5" width="8.44140625" style="1" customWidth="1"/>
    <col min="6" max="6" width="11.6640625" style="1" hidden="1" customWidth="1" outlineLevel="1"/>
    <col min="7" max="7" width="11.6640625" style="1" customWidth="1" collapsed="1"/>
    <col min="8" max="8" width="12.109375" style="1" bestFit="1" customWidth="1"/>
    <col min="9" max="9" width="19" style="1" customWidth="1"/>
    <col min="10" max="10" width="15.109375" style="1" customWidth="1"/>
    <col min="11" max="11" width="15.6640625" style="1" customWidth="1"/>
    <col min="12" max="12" width="14.109375" style="1" bestFit="1" customWidth="1"/>
    <col min="13" max="16384" width="10.88671875" style="1"/>
  </cols>
  <sheetData>
    <row r="2" spans="1:11" ht="12" customHeight="1" thickBot="1"/>
    <row r="3" spans="1:11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1" ht="67.2" customHeight="1" thickBot="1">
      <c r="C4" s="477" t="s">
        <v>329</v>
      </c>
      <c r="D4" s="478"/>
      <c r="E4" s="478"/>
      <c r="F4" s="478"/>
      <c r="G4" s="478"/>
      <c r="H4" s="478"/>
      <c r="I4" s="479"/>
      <c r="J4" s="3"/>
      <c r="K4" s="3"/>
    </row>
    <row r="5" spans="1:11" ht="45" hidden="1" customHeight="1" outlineLevel="1" thickBot="1">
      <c r="C5" s="483" t="s">
        <v>280</v>
      </c>
      <c r="D5" s="484"/>
      <c r="E5" s="484"/>
      <c r="F5" s="484"/>
      <c r="G5" s="484"/>
      <c r="H5" s="484"/>
      <c r="I5" s="485"/>
      <c r="J5" s="3"/>
      <c r="K5" s="3"/>
    </row>
    <row r="6" spans="1:11" ht="49.2" customHeight="1" collapsed="1" thickBot="1">
      <c r="C6" s="486" t="s">
        <v>328</v>
      </c>
      <c r="D6" s="487"/>
      <c r="E6" s="487"/>
      <c r="F6" s="487"/>
      <c r="G6" s="487"/>
      <c r="H6" s="487"/>
      <c r="I6" s="488"/>
      <c r="J6" s="3"/>
      <c r="K6" s="3"/>
    </row>
    <row r="7" spans="1:11" ht="49.95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52" t="s">
        <v>278</v>
      </c>
      <c r="G7" s="152" t="s">
        <v>279</v>
      </c>
      <c r="H7" s="18" t="s">
        <v>54</v>
      </c>
      <c r="I7" s="19" t="s">
        <v>53</v>
      </c>
      <c r="J7" s="5"/>
      <c r="K7" s="5"/>
    </row>
    <row r="8" spans="1:11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1" ht="17.100000000000001" customHeight="1">
      <c r="A9" s="1">
        <v>12</v>
      </c>
      <c r="B9" s="13"/>
      <c r="C9" s="26">
        <v>12</v>
      </c>
      <c r="D9" s="70" t="s">
        <v>24</v>
      </c>
      <c r="E9" s="110"/>
      <c r="F9" s="111"/>
      <c r="G9" s="111"/>
      <c r="H9" s="30" t="str">
        <f>IF($B9=""," ",IF(VLOOKUP($B9,#REF!,5,FALSE)=0,"",(VLOOKUP($B9,#REF!,5,FALSE)*#REF!*#REF!*#REF!*#REF!)))</f>
        <v xml:space="preserve"> </v>
      </c>
      <c r="I9" s="31"/>
      <c r="J9" s="6"/>
      <c r="K9" s="8"/>
    </row>
    <row r="10" spans="1:11" ht="17.100000000000001" customHeight="1">
      <c r="A10" s="1">
        <v>12</v>
      </c>
      <c r="B10" s="13"/>
      <c r="C10" s="42"/>
      <c r="D10" s="108" t="s">
        <v>253</v>
      </c>
      <c r="E10" s="95"/>
      <c r="F10" s="96"/>
      <c r="G10" s="96"/>
      <c r="H10" s="71"/>
      <c r="I10" s="41"/>
      <c r="J10" s="6"/>
      <c r="K10" s="8"/>
    </row>
    <row r="11" spans="1:11" ht="17.100000000000001" customHeight="1">
      <c r="A11" s="1">
        <v>12</v>
      </c>
      <c r="B11" s="13"/>
      <c r="C11" s="68"/>
      <c r="D11" s="97" t="s">
        <v>254</v>
      </c>
      <c r="E11" s="95" t="s">
        <v>18</v>
      </c>
      <c r="F11" s="96">
        <v>1</v>
      </c>
      <c r="G11" s="96"/>
      <c r="H11" s="71"/>
      <c r="I11" s="109">
        <f>IF(F11="",0,H11*F11)</f>
        <v>0</v>
      </c>
      <c r="J11" s="6"/>
      <c r="K11" s="8"/>
    </row>
    <row r="12" spans="1:11" ht="17.100000000000001" customHeight="1">
      <c r="B12" s="13"/>
      <c r="C12" s="68"/>
      <c r="D12" s="533" t="str">
        <f>CONCATENATE("Sous total"," _ ",D10)</f>
        <v>Sous total _ Ascenseur PMR</v>
      </c>
      <c r="E12" s="534"/>
      <c r="F12" s="534"/>
      <c r="G12" s="527"/>
      <c r="H12" s="535"/>
      <c r="I12" s="98">
        <f>SUBTOTAL(9,I11:I11)</f>
        <v>0</v>
      </c>
      <c r="J12" s="6"/>
      <c r="K12" s="8"/>
    </row>
    <row r="13" spans="1:11" ht="17.100000000000001" customHeight="1">
      <c r="B13" s="13"/>
      <c r="C13" s="68"/>
      <c r="D13" s="97"/>
      <c r="E13" s="95"/>
      <c r="F13" s="96"/>
      <c r="G13" s="96"/>
      <c r="H13" s="71"/>
      <c r="I13" s="69"/>
      <c r="J13" s="6"/>
      <c r="K13" s="8"/>
    </row>
    <row r="14" spans="1:11" ht="17.100000000000001" customHeight="1">
      <c r="B14" s="13"/>
      <c r="C14" s="42"/>
      <c r="D14" s="529" t="str">
        <f>CONCATENATE("Sous total"," _ ",D9)</f>
        <v>Sous total _ ASCENSEUR</v>
      </c>
      <c r="E14" s="530"/>
      <c r="F14" s="530"/>
      <c r="G14" s="531"/>
      <c r="H14" s="532"/>
      <c r="I14" s="48">
        <f>I12</f>
        <v>0</v>
      </c>
      <c r="J14" s="6"/>
      <c r="K14" s="8"/>
    </row>
    <row r="15" spans="1:11" ht="17.100000000000001" customHeight="1">
      <c r="B15" s="13"/>
      <c r="C15" s="38"/>
      <c r="D15" s="92"/>
      <c r="E15" s="93"/>
      <c r="F15" s="94"/>
      <c r="G15" s="94"/>
      <c r="H15" s="36" t="str">
        <f>IF($B15=""," ",IF(VLOOKUP($B15,#REF!,6,FALSE)=0,"",(VLOOKUP($B15,#REF!,6,FALSE)*#REF!*#REF!*#REF!*#REF!)))</f>
        <v xml:space="preserve"> </v>
      </c>
      <c r="I15" s="41"/>
      <c r="J15" s="6"/>
      <c r="K15" s="8"/>
    </row>
    <row r="16" spans="1:11" ht="17.100000000000001" customHeight="1">
      <c r="B16" s="13"/>
      <c r="C16" s="75"/>
      <c r="D16" s="92"/>
      <c r="E16" s="93"/>
      <c r="F16" s="94"/>
      <c r="G16" s="94"/>
      <c r="H16" s="36"/>
      <c r="I16" s="41"/>
      <c r="J16" s="6"/>
      <c r="K16" s="8"/>
    </row>
    <row r="17" spans="1:11" ht="17.100000000000001" customHeight="1" thickBot="1">
      <c r="B17" s="14"/>
      <c r="C17" s="38"/>
      <c r="D17" s="92"/>
      <c r="E17" s="93"/>
      <c r="F17" s="94"/>
      <c r="G17" s="94"/>
      <c r="H17" s="36"/>
      <c r="I17" s="41"/>
      <c r="J17" s="6"/>
      <c r="K17" s="8"/>
    </row>
    <row r="18" spans="1:11" ht="17.100000000000001" customHeight="1" thickTop="1" thickBot="1">
      <c r="B18" s="7"/>
      <c r="C18" s="51"/>
      <c r="D18" s="52"/>
      <c r="E18" s="53"/>
      <c r="F18" s="143"/>
      <c r="G18" s="143"/>
      <c r="H18" s="54"/>
      <c r="I18" s="55"/>
      <c r="J18" s="6"/>
      <c r="K18" s="8"/>
    </row>
    <row r="19" spans="1:11" ht="17.100000000000001" customHeight="1">
      <c r="B19" s="9"/>
      <c r="C19" s="144"/>
      <c r="D19" s="56" t="s">
        <v>3</v>
      </c>
      <c r="E19" s="56"/>
      <c r="F19" s="57"/>
      <c r="G19" s="57"/>
      <c r="H19" s="58"/>
      <c r="I19" s="59">
        <f>I14</f>
        <v>0</v>
      </c>
      <c r="J19" s="10"/>
      <c r="K19" s="11"/>
    </row>
    <row r="20" spans="1:11" ht="17.100000000000001" customHeight="1">
      <c r="C20" s="145"/>
      <c r="D20" s="146" t="s">
        <v>55</v>
      </c>
      <c r="E20" s="146"/>
      <c r="F20" s="147"/>
      <c r="G20" s="147"/>
      <c r="H20" s="148"/>
      <c r="I20" s="149">
        <f>I19*0.2</f>
        <v>0</v>
      </c>
      <c r="J20" s="12"/>
    </row>
    <row r="21" spans="1:11" ht="17.100000000000001" customHeight="1" thickBot="1">
      <c r="C21" s="150"/>
      <c r="D21" s="60" t="s">
        <v>4</v>
      </c>
      <c r="E21" s="60"/>
      <c r="F21" s="61"/>
      <c r="G21" s="61"/>
      <c r="H21" s="62"/>
      <c r="I21" s="151">
        <f>I19+I20</f>
        <v>0</v>
      </c>
      <c r="J21" s="12"/>
    </row>
    <row r="22" spans="1:11" ht="15">
      <c r="B22" s="13"/>
      <c r="C22" s="20"/>
      <c r="D22" s="21"/>
      <c r="E22" s="22"/>
      <c r="F22" s="23"/>
      <c r="G22" s="23"/>
      <c r="H22" s="24"/>
      <c r="I22" s="25"/>
    </row>
    <row r="23" spans="1:11" ht="17.100000000000001" customHeight="1">
      <c r="B23" s="13"/>
      <c r="C23" s="20"/>
      <c r="D23" s="21"/>
      <c r="E23" s="22"/>
      <c r="F23" s="23"/>
      <c r="G23" s="23"/>
      <c r="H23" s="24"/>
      <c r="I23" s="25"/>
      <c r="J23" s="6"/>
      <c r="K23" s="8"/>
    </row>
    <row r="24" spans="1:11" ht="17.100000000000001" customHeight="1">
      <c r="A24" s="1">
        <v>12</v>
      </c>
      <c r="B24" s="13"/>
      <c r="C24" s="26">
        <v>12</v>
      </c>
      <c r="D24" s="70" t="s">
        <v>288</v>
      </c>
      <c r="E24" s="110"/>
      <c r="F24" s="111"/>
      <c r="G24" s="111"/>
      <c r="H24" s="30" t="str">
        <f>IF($B24=""," ",IF(VLOOKUP($B24,#REF!,5,FALSE)=0,"",(VLOOKUP($B24,#REF!,5,FALSE)*#REF!*#REF!*#REF!*#REF!)))</f>
        <v xml:space="preserve"> </v>
      </c>
      <c r="I24" s="31"/>
      <c r="J24" s="6"/>
      <c r="K24" s="8"/>
    </row>
    <row r="25" spans="1:11" ht="17.100000000000001" customHeight="1">
      <c r="A25" s="1">
        <v>12</v>
      </c>
      <c r="B25" s="13"/>
      <c r="C25" s="42"/>
      <c r="D25" s="108" t="s">
        <v>289</v>
      </c>
      <c r="E25" s="95"/>
      <c r="F25" s="96"/>
      <c r="G25" s="96"/>
      <c r="H25" s="71"/>
      <c r="I25" s="41"/>
      <c r="J25" s="6"/>
      <c r="K25" s="8"/>
    </row>
    <row r="26" spans="1:11" ht="35.4" customHeight="1">
      <c r="A26" s="1">
        <v>12</v>
      </c>
      <c r="B26" s="13"/>
      <c r="C26" s="68"/>
      <c r="D26" s="186" t="s">
        <v>290</v>
      </c>
      <c r="E26" s="95" t="s">
        <v>18</v>
      </c>
      <c r="F26" s="96">
        <v>1</v>
      </c>
      <c r="G26" s="96">
        <v>1</v>
      </c>
      <c r="H26" s="71">
        <v>45000</v>
      </c>
      <c r="I26" s="109">
        <f>IF(F26="",0,H26*F26)</f>
        <v>45000</v>
      </c>
      <c r="J26" s="6"/>
      <c r="K26" s="8"/>
    </row>
    <row r="27" spans="1:11" ht="17.100000000000001" customHeight="1">
      <c r="B27" s="13"/>
      <c r="C27" s="68"/>
      <c r="D27" s="533" t="str">
        <f>CONCATENATE("Sous total"," _ ",D25)</f>
        <v>Sous total _ OPTION</v>
      </c>
      <c r="E27" s="534"/>
      <c r="F27" s="534"/>
      <c r="G27" s="527"/>
      <c r="H27" s="535"/>
      <c r="I27" s="98">
        <f>SUBTOTAL(9,I26:I26)</f>
        <v>45000</v>
      </c>
      <c r="J27" s="6"/>
      <c r="K27" s="8"/>
    </row>
    <row r="28" spans="1:11" ht="17.100000000000001" customHeight="1">
      <c r="B28" s="13"/>
      <c r="C28" s="68"/>
      <c r="D28" s="97"/>
      <c r="E28" s="95"/>
      <c r="F28" s="96"/>
      <c r="G28" s="96"/>
      <c r="H28" s="71"/>
      <c r="I28" s="69"/>
      <c r="J28" s="6"/>
      <c r="K28" s="8"/>
    </row>
    <row r="29" spans="1:11" ht="17.100000000000001" customHeight="1">
      <c r="B29" s="13"/>
      <c r="C29" s="42"/>
      <c r="D29" s="529" t="str">
        <f>CONCATENATE("Sous total"," _ ",D24)</f>
        <v>Sous total _ OPTION - ASCENSEUR</v>
      </c>
      <c r="E29" s="530"/>
      <c r="F29" s="530"/>
      <c r="G29" s="531"/>
      <c r="H29" s="532"/>
      <c r="I29" s="48">
        <f>I27</f>
        <v>45000</v>
      </c>
      <c r="J29" s="6"/>
      <c r="K29" s="8"/>
    </row>
    <row r="30" spans="1:11" ht="17.100000000000001" customHeight="1">
      <c r="B30" s="13"/>
      <c r="C30" s="38"/>
      <c r="D30" s="92"/>
      <c r="E30" s="93"/>
      <c r="F30" s="94"/>
      <c r="G30" s="94"/>
      <c r="H30" s="36" t="str">
        <f>IF($B30=""," ",IF(VLOOKUP($B30,#REF!,6,FALSE)=0,"",(VLOOKUP($B30,#REF!,6,FALSE)*#REF!*#REF!*#REF!*#REF!)))</f>
        <v xml:space="preserve"> </v>
      </c>
      <c r="I30" s="41"/>
      <c r="J30" s="6"/>
      <c r="K30" s="8"/>
    </row>
    <row r="31" spans="1:11" ht="17.100000000000001" customHeight="1">
      <c r="B31" s="13"/>
      <c r="C31" s="75"/>
      <c r="D31" s="92"/>
      <c r="E31" s="93"/>
      <c r="F31" s="94"/>
      <c r="G31" s="94"/>
      <c r="H31" s="36"/>
      <c r="I31" s="41"/>
      <c r="J31" s="6"/>
      <c r="K31" s="8"/>
    </row>
    <row r="32" spans="1:11" ht="17.100000000000001" customHeight="1" thickBot="1">
      <c r="B32" s="14"/>
      <c r="C32" s="38"/>
      <c r="D32" s="92"/>
      <c r="E32" s="93"/>
      <c r="F32" s="94"/>
      <c r="G32" s="94"/>
      <c r="H32" s="36"/>
      <c r="I32" s="41"/>
      <c r="J32" s="6"/>
      <c r="K32" s="8"/>
    </row>
    <row r="33" spans="3:11" ht="13.8" thickTop="1">
      <c r="C33" s="63"/>
      <c r="D33" s="63"/>
      <c r="E33" s="63"/>
      <c r="F33" s="63"/>
      <c r="G33" s="63"/>
      <c r="H33" s="63"/>
      <c r="I33" s="63"/>
      <c r="K33" s="11"/>
    </row>
    <row r="34" spans="3:11">
      <c r="C34" s="63"/>
      <c r="D34" s="63"/>
      <c r="E34" s="63"/>
      <c r="F34" s="63"/>
      <c r="G34" s="63"/>
      <c r="H34" s="63"/>
      <c r="I34" s="63"/>
    </row>
    <row r="35" spans="3:11">
      <c r="C35" s="63"/>
      <c r="D35" s="63"/>
      <c r="E35" s="63"/>
      <c r="F35" s="63"/>
      <c r="G35" s="63"/>
      <c r="H35" s="63"/>
      <c r="I35" s="63"/>
    </row>
    <row r="36" spans="3:11">
      <c r="C36" s="63"/>
      <c r="D36" s="63"/>
      <c r="E36" s="63"/>
      <c r="F36" s="63"/>
      <c r="G36" s="63"/>
      <c r="H36" s="63"/>
      <c r="I36" s="63"/>
    </row>
    <row r="37" spans="3:11">
      <c r="C37" s="63"/>
      <c r="D37" s="63"/>
      <c r="E37" s="63"/>
      <c r="F37" s="63"/>
      <c r="G37" s="63"/>
      <c r="H37" s="64"/>
      <c r="I37" s="63"/>
    </row>
    <row r="39" spans="3:11">
      <c r="I39" s="11"/>
    </row>
    <row r="42" spans="3:11">
      <c r="J42" s="11"/>
    </row>
    <row r="43" spans="3:11">
      <c r="I43" s="11"/>
    </row>
  </sheetData>
  <autoFilter ref="A8:A22"/>
  <mergeCells count="7">
    <mergeCell ref="C4:I4"/>
    <mergeCell ref="C5:I5"/>
    <mergeCell ref="D27:H27"/>
    <mergeCell ref="D29:H29"/>
    <mergeCell ref="D12:H12"/>
    <mergeCell ref="D14:H14"/>
    <mergeCell ref="C6:I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82"/>
  <sheetViews>
    <sheetView showZeros="0" view="pageBreakPreview" zoomScaleNormal="130" zoomScaleSheetLayoutView="100" workbookViewId="0">
      <selection activeCell="I41" sqref="I41"/>
    </sheetView>
  </sheetViews>
  <sheetFormatPr baseColWidth="10" defaultColWidth="11.44140625" defaultRowHeight="15"/>
  <cols>
    <col min="1" max="1" width="3.44140625" style="173" customWidth="1"/>
    <col min="2" max="2" width="92.6640625" style="173" bestFit="1" customWidth="1"/>
    <col min="3" max="3" width="18.33203125" style="173" customWidth="1"/>
    <col min="4" max="4" width="11.33203125" style="173" customWidth="1"/>
    <col min="5" max="5" width="18.33203125" style="173" customWidth="1"/>
    <col min="6" max="6" width="18.109375" style="173" bestFit="1" customWidth="1"/>
    <col min="7" max="7" width="18.33203125" style="173" customWidth="1"/>
    <col min="8" max="8" width="15.5546875" style="173" customWidth="1"/>
    <col min="9" max="9" width="15.88671875" style="173" customWidth="1"/>
    <col min="10" max="10" width="12" style="173" bestFit="1" customWidth="1"/>
    <col min="11" max="16384" width="11.44140625" style="173"/>
  </cols>
  <sheetData>
    <row r="1" spans="2:9" s="155" customFormat="1" ht="13.8">
      <c r="B1" s="465" t="s">
        <v>327</v>
      </c>
      <c r="C1" s="465"/>
      <c r="D1" s="153"/>
      <c r="E1" s="153"/>
      <c r="F1" s="153"/>
      <c r="G1" s="153"/>
      <c r="H1" s="154"/>
    </row>
    <row r="2" spans="2:9" s="155" customFormat="1" ht="13.65" customHeight="1">
      <c r="B2" s="466" t="s">
        <v>326</v>
      </c>
      <c r="C2" s="466"/>
      <c r="D2" s="210"/>
      <c r="E2" s="210"/>
      <c r="F2" s="210"/>
      <c r="G2" s="210"/>
      <c r="H2" s="156"/>
    </row>
    <row r="3" spans="2:9" s="155" customFormat="1" ht="13.8">
      <c r="B3" s="153"/>
      <c r="C3" s="153"/>
      <c r="D3" s="153"/>
      <c r="E3" s="153"/>
      <c r="F3" s="153"/>
      <c r="G3" s="153"/>
      <c r="H3" s="157"/>
    </row>
    <row r="4" spans="2:9" s="155" customFormat="1" ht="13.8">
      <c r="B4" s="467" t="s">
        <v>281</v>
      </c>
      <c r="C4" s="467"/>
      <c r="D4" s="158"/>
      <c r="E4" s="158"/>
      <c r="F4" s="158"/>
      <c r="G4" s="158"/>
      <c r="H4" s="157"/>
    </row>
    <row r="5" spans="2:9" s="155" customFormat="1" ht="13.8">
      <c r="B5" s="158"/>
      <c r="C5" s="158"/>
      <c r="D5" s="158"/>
      <c r="E5" s="158"/>
      <c r="F5" s="158"/>
      <c r="G5" s="158"/>
      <c r="H5" s="157"/>
    </row>
    <row r="6" spans="2:9" s="155" customFormat="1" ht="13.8">
      <c r="B6" s="153"/>
      <c r="C6" s="153"/>
      <c r="D6" s="153"/>
      <c r="E6" s="153"/>
      <c r="F6" s="153"/>
      <c r="G6" s="153"/>
      <c r="H6" s="157"/>
    </row>
    <row r="7" spans="2:9" s="160" customFormat="1" ht="13.8">
      <c r="B7" s="468" t="s">
        <v>284</v>
      </c>
      <c r="C7" s="468"/>
      <c r="D7" s="211"/>
      <c r="E7" s="265" t="s">
        <v>355</v>
      </c>
      <c r="F7" s="265"/>
      <c r="G7" s="211"/>
      <c r="H7" s="159"/>
    </row>
    <row r="8" spans="2:9" s="160" customFormat="1" ht="13.8">
      <c r="B8" s="468" t="s">
        <v>285</v>
      </c>
      <c r="C8" s="468"/>
      <c r="D8" s="211"/>
      <c r="E8" s="472" t="s">
        <v>356</v>
      </c>
      <c r="F8" s="472"/>
      <c r="G8" s="472"/>
      <c r="H8" s="472"/>
    </row>
    <row r="9" spans="2:9" s="160" customFormat="1" ht="10.199999999999999">
      <c r="B9" s="159"/>
      <c r="C9" s="159"/>
      <c r="D9" s="159"/>
      <c r="E9" s="159"/>
      <c r="F9" s="159"/>
      <c r="G9" s="159"/>
      <c r="H9" s="159"/>
    </row>
    <row r="10" spans="2:9" s="160" customFormat="1" ht="10.8" thickBot="1">
      <c r="B10" s="159"/>
      <c r="C10" s="159"/>
      <c r="D10" s="159"/>
      <c r="E10" s="159"/>
      <c r="F10" s="159"/>
      <c r="G10" s="159"/>
      <c r="H10" s="159"/>
    </row>
    <row r="11" spans="2:9" s="161" customFormat="1" ht="78" customHeight="1" thickBot="1">
      <c r="B11" s="222" t="s">
        <v>282</v>
      </c>
      <c r="C11" s="223" t="s">
        <v>351</v>
      </c>
      <c r="D11" s="464"/>
      <c r="E11" s="224" t="s">
        <v>345</v>
      </c>
      <c r="F11" s="225" t="s">
        <v>348</v>
      </c>
      <c r="G11" s="226" t="s">
        <v>349</v>
      </c>
      <c r="H11" s="239" t="s">
        <v>350</v>
      </c>
      <c r="I11" s="249" t="s">
        <v>354</v>
      </c>
    </row>
    <row r="12" spans="2:9" s="155" customFormat="1" ht="9" customHeight="1">
      <c r="B12" s="162"/>
      <c r="C12" s="163"/>
      <c r="D12" s="464"/>
      <c r="E12" s="163"/>
      <c r="F12" s="163"/>
      <c r="G12" s="227"/>
      <c r="H12" s="270"/>
      <c r="I12" s="266"/>
    </row>
    <row r="13" spans="2:9" s="155" customFormat="1" ht="13.8">
      <c r="B13" s="165" t="s">
        <v>333</v>
      </c>
      <c r="C13" s="166">
        <f>'01a-01b'!I210</f>
        <v>0</v>
      </c>
      <c r="D13" s="464"/>
      <c r="E13" s="166">
        <f>'01a-01b'!J210</f>
        <v>0</v>
      </c>
      <c r="F13" s="166">
        <f>'01a-01b'!K210</f>
        <v>0</v>
      </c>
      <c r="G13" s="228">
        <f>'01a-01b'!L210</f>
        <v>0</v>
      </c>
      <c r="H13" s="271"/>
      <c r="I13" s="267"/>
    </row>
    <row r="14" spans="2:9" s="155" customFormat="1" ht="13.2" customHeight="1">
      <c r="B14" s="209" t="s">
        <v>334</v>
      </c>
      <c r="C14" s="244" t="e">
        <f>#REF!-(F14*(127.2/128.4))-(G14*(127.2/128.4))</f>
        <v>#REF!</v>
      </c>
      <c r="D14" s="464"/>
      <c r="E14" s="244" t="e">
        <f>((128.4/127.2)*C14)</f>
        <v>#REF!</v>
      </c>
      <c r="F14" s="245">
        <f>ROUND(((394240/593)*41.84),0)</f>
        <v>27816</v>
      </c>
      <c r="G14" s="228"/>
      <c r="H14" s="271" t="e">
        <f>E14+F14+G14</f>
        <v>#REF!</v>
      </c>
      <c r="I14" s="268"/>
    </row>
    <row r="15" spans="2:9" s="155" customFormat="1" ht="13.2" customHeight="1">
      <c r="B15" s="209" t="s">
        <v>335</v>
      </c>
      <c r="C15" s="244" t="e">
        <f>#REF!-(F15*(127.2/128.4))-(G15*(127.2/128.4))</f>
        <v>#REF!</v>
      </c>
      <c r="D15" s="464"/>
      <c r="E15" s="244" t="e">
        <f>((128.4/127.2)*C15)</f>
        <v>#REF!</v>
      </c>
      <c r="F15" s="245">
        <f>ROUND(((180320/593)*41.84),0)</f>
        <v>12723</v>
      </c>
      <c r="G15" s="229"/>
      <c r="H15" s="271" t="e">
        <f>E15+F15+G15</f>
        <v>#REF!</v>
      </c>
      <c r="I15" s="268"/>
    </row>
    <row r="16" spans="2:9" s="155" customFormat="1" ht="13.95" customHeight="1">
      <c r="B16" s="165"/>
      <c r="C16" s="166"/>
      <c r="D16" s="464"/>
      <c r="E16" s="166"/>
      <c r="F16" s="166"/>
      <c r="G16" s="228"/>
      <c r="H16" s="271"/>
      <c r="I16" s="268"/>
    </row>
    <row r="17" spans="2:9" s="155" customFormat="1" ht="13.8">
      <c r="B17" s="165" t="s">
        <v>336</v>
      </c>
      <c r="C17" s="166"/>
      <c r="D17" s="464"/>
      <c r="E17" s="166"/>
      <c r="F17" s="166"/>
      <c r="G17" s="228"/>
      <c r="H17" s="271"/>
      <c r="I17" s="268"/>
    </row>
    <row r="18" spans="2:9" s="155" customFormat="1" ht="13.2" customHeight="1">
      <c r="B18" s="209" t="s">
        <v>330</v>
      </c>
      <c r="C18" s="244" t="e">
        <f>#REF!-(F18*(127.2/128.4))-(G18*(127.2/128.4))</f>
        <v>#REF!</v>
      </c>
      <c r="D18" s="464"/>
      <c r="E18" s="244" t="e">
        <f>((128.4/127.2)*C18)</f>
        <v>#REF!</v>
      </c>
      <c r="F18" s="244">
        <f>ROUND(((45*85)+(45*70)+(65*12)+(24*65)+(3.6*140))*1.12,0)</f>
        <v>10997</v>
      </c>
      <c r="G18" s="228"/>
      <c r="H18" s="271" t="e">
        <f t="shared" ref="H18:H20" si="0">E18+F18+G18</f>
        <v>#REF!</v>
      </c>
      <c r="I18" s="268"/>
    </row>
    <row r="19" spans="2:9" s="155" customFormat="1" ht="13.2" customHeight="1">
      <c r="B19" s="209" t="s">
        <v>331</v>
      </c>
      <c r="C19" s="244" t="e">
        <f>#REF!-(F19*(127.2/128.4))-(G19*(127.2/128.4))</f>
        <v>#REF!</v>
      </c>
      <c r="D19" s="464"/>
      <c r="E19" s="244" t="e">
        <f>((128.4/127.2)*C19)</f>
        <v>#REF!</v>
      </c>
      <c r="F19" s="244">
        <f>ROUND((((6.25*1.79)+(3.6*0.87))*120*1.12),0)</f>
        <v>1925</v>
      </c>
      <c r="G19" s="228"/>
      <c r="H19" s="271" t="e">
        <f t="shared" si="0"/>
        <v>#REF!</v>
      </c>
      <c r="I19" s="268"/>
    </row>
    <row r="20" spans="2:9" s="155" customFormat="1" ht="13.2" customHeight="1">
      <c r="B20" s="209" t="s">
        <v>332</v>
      </c>
      <c r="C20" s="244" t="e">
        <f>#REF!-(F20*(127.2/128.4))-(G20*(127.2/128.4))</f>
        <v>#REF!</v>
      </c>
      <c r="D20" s="464"/>
      <c r="E20" s="244" t="e">
        <f>((128.4/127.2)*C20)</f>
        <v>#REF!</v>
      </c>
      <c r="F20" s="244">
        <f>ROUND((7980*1.12),0)</f>
        <v>8938</v>
      </c>
      <c r="G20" s="228"/>
      <c r="H20" s="271" t="e">
        <f t="shared" si="0"/>
        <v>#REF!</v>
      </c>
      <c r="I20" s="268"/>
    </row>
    <row r="21" spans="2:9" s="155" customFormat="1" ht="13.2" customHeight="1">
      <c r="B21" s="165"/>
      <c r="C21" s="166"/>
      <c r="D21" s="464"/>
      <c r="E21" s="166"/>
      <c r="F21" s="166"/>
      <c r="G21" s="228"/>
      <c r="H21" s="271"/>
      <c r="I21" s="268"/>
    </row>
    <row r="22" spans="2:9" s="155" customFormat="1" ht="13.2" customHeight="1">
      <c r="B22" s="165" t="s">
        <v>337</v>
      </c>
      <c r="C22" s="166"/>
      <c r="D22" s="464"/>
      <c r="E22" s="166"/>
      <c r="F22" s="166"/>
      <c r="G22" s="228"/>
      <c r="H22" s="271"/>
      <c r="I22" s="268"/>
    </row>
    <row r="23" spans="2:9" s="155" customFormat="1" ht="13.2" customHeight="1">
      <c r="B23" s="209" t="s">
        <v>338</v>
      </c>
      <c r="C23" s="244" t="e">
        <f>#REF!-(F23*(127.2/128.4))-(G23*(127.2/128.4))</f>
        <v>#REF!</v>
      </c>
      <c r="D23" s="464"/>
      <c r="E23" s="244" t="e">
        <f>((128.4/127.2)*C23)</f>
        <v>#REF!</v>
      </c>
      <c r="F23" s="244">
        <f>ROUND((471*47*1.12),0)</f>
        <v>24793</v>
      </c>
      <c r="G23" s="228"/>
      <c r="H23" s="271" t="e">
        <f t="shared" ref="H23:H26" si="1">E23+F23+G23</f>
        <v>#REF!</v>
      </c>
      <c r="I23" s="268"/>
    </row>
    <row r="24" spans="2:9" s="155" customFormat="1" ht="13.2" customHeight="1">
      <c r="B24" s="209" t="s">
        <v>339</v>
      </c>
      <c r="C24" s="244" t="e">
        <f>#REF!-(F24*(127.2/128.4))-(G24*(127.2/128.4))</f>
        <v>#REF!</v>
      </c>
      <c r="D24" s="464"/>
      <c r="E24" s="244" t="e">
        <f>((128.4/127.2)*C24)</f>
        <v>#REF!</v>
      </c>
      <c r="F24" s="166"/>
      <c r="G24" s="228"/>
      <c r="H24" s="271" t="e">
        <f t="shared" si="1"/>
        <v>#REF!</v>
      </c>
      <c r="I24" s="268"/>
    </row>
    <row r="25" spans="2:9" s="155" customFormat="1" ht="13.2" customHeight="1">
      <c r="B25" s="209" t="s">
        <v>340</v>
      </c>
      <c r="C25" s="244" t="e">
        <f>#REF!-(F25*(127.2/128.4))-(G25*(127.2/128.4))</f>
        <v>#REF!</v>
      </c>
      <c r="D25" s="464"/>
      <c r="E25" s="244" t="e">
        <f>((128.4/127.2)*C25)</f>
        <v>#REF!</v>
      </c>
      <c r="F25" s="244">
        <f>ROUND((105*41.84*1.12),0)</f>
        <v>4920</v>
      </c>
      <c r="G25" s="228"/>
      <c r="H25" s="271" t="e">
        <f t="shared" si="1"/>
        <v>#REF!</v>
      </c>
      <c r="I25" s="268"/>
    </row>
    <row r="26" spans="2:9" s="155" customFormat="1" ht="13.2" customHeight="1">
      <c r="B26" s="209" t="s">
        <v>341</v>
      </c>
      <c r="C26" s="244" t="e">
        <f>#REF!-(F26*(127.2/128.4))-(G26*(127.2/128.4))</f>
        <v>#REF!</v>
      </c>
      <c r="D26" s="464"/>
      <c r="E26" s="244" t="e">
        <f>((128.4/127.2)*C26)</f>
        <v>#REF!</v>
      </c>
      <c r="F26" s="166"/>
      <c r="G26" s="228"/>
      <c r="H26" s="271" t="e">
        <f t="shared" si="1"/>
        <v>#REF!</v>
      </c>
      <c r="I26" s="268"/>
    </row>
    <row r="27" spans="2:9" s="155" customFormat="1" ht="13.2" customHeight="1">
      <c r="B27" s="165"/>
      <c r="C27" s="166"/>
      <c r="D27" s="464"/>
      <c r="E27" s="166"/>
      <c r="F27" s="166"/>
      <c r="G27" s="228"/>
      <c r="H27" s="271"/>
      <c r="I27" s="268"/>
    </row>
    <row r="28" spans="2:9" s="155" customFormat="1" ht="13.2" customHeight="1">
      <c r="B28" s="165" t="s">
        <v>342</v>
      </c>
      <c r="C28" s="244" t="e">
        <f>#REF!-(F28*(127.2/128.4))-(G28*(127.2/128.4))</f>
        <v>#REF!</v>
      </c>
      <c r="D28" s="464"/>
      <c r="E28" s="244" t="e">
        <f>((128.4/127.2)*C28)</f>
        <v>#REF!</v>
      </c>
      <c r="F28" s="244">
        <f>ROUND((313600/593)*41.84,0)</f>
        <v>22127</v>
      </c>
      <c r="G28" s="228"/>
      <c r="H28" s="271" t="e">
        <f>E28+F28+G28</f>
        <v>#REF!</v>
      </c>
      <c r="I28" s="268"/>
    </row>
    <row r="29" spans="2:9" s="155" customFormat="1" ht="13.2" customHeight="1">
      <c r="B29" s="165"/>
      <c r="C29" s="166"/>
      <c r="D29" s="464"/>
      <c r="E29" s="166"/>
      <c r="F29" s="166"/>
      <c r="G29" s="228"/>
      <c r="H29" s="271"/>
      <c r="I29" s="268"/>
    </row>
    <row r="30" spans="2:9" s="155" customFormat="1" ht="13.2" customHeight="1">
      <c r="B30" s="165" t="s">
        <v>343</v>
      </c>
      <c r="C30" s="244" t="e">
        <f>#REF!-(F30*(127.2/128.4))-(G30*(127.2/128.4))</f>
        <v>#REF!</v>
      </c>
      <c r="D30" s="464"/>
      <c r="E30" s="244" t="e">
        <f>((128.4/127.2)*C30)</f>
        <v>#REF!</v>
      </c>
      <c r="F30" s="244">
        <f>ROUND((168000/593)*41.84,0)</f>
        <v>11853</v>
      </c>
      <c r="G30" s="228"/>
      <c r="H30" s="271" t="e">
        <f>E30+F30+G30</f>
        <v>#REF!</v>
      </c>
      <c r="I30" s="268"/>
    </row>
    <row r="31" spans="2:9" s="155" customFormat="1" ht="13.2" customHeight="1">
      <c r="B31" s="165"/>
      <c r="C31" s="166"/>
      <c r="D31" s="464"/>
      <c r="E31" s="166"/>
      <c r="F31" s="166"/>
      <c r="G31" s="228"/>
      <c r="H31" s="271"/>
      <c r="I31" s="268"/>
    </row>
    <row r="32" spans="2:9" s="155" customFormat="1" ht="13.2" customHeight="1">
      <c r="B32" s="165" t="s">
        <v>344</v>
      </c>
      <c r="C32" s="244" t="e">
        <f>#REF!-(F32*(127.2/128.4))-(G32*(127.2/128.4))</f>
        <v>#REF!</v>
      </c>
      <c r="D32" s="464"/>
      <c r="E32" s="244" t="e">
        <f>((128.4/127.2)*C32)</f>
        <v>#REF!</v>
      </c>
      <c r="F32" s="166"/>
      <c r="G32" s="246">
        <f>((220640/1464)*228)</f>
        <v>34361.96721311476</v>
      </c>
      <c r="H32" s="271" t="e">
        <f>E32+F32+G32</f>
        <v>#REF!</v>
      </c>
      <c r="I32" s="268"/>
    </row>
    <row r="33" spans="2:11" s="155" customFormat="1" ht="13.2" customHeight="1">
      <c r="B33" s="165"/>
      <c r="C33" s="166"/>
      <c r="D33" s="464"/>
      <c r="E33" s="166"/>
      <c r="F33" s="166"/>
      <c r="G33" s="228"/>
      <c r="H33" s="271"/>
      <c r="I33" s="267"/>
    </row>
    <row r="34" spans="2:11" s="155" customFormat="1" ht="8.25" customHeight="1" thickBot="1">
      <c r="B34" s="167"/>
      <c r="C34" s="180"/>
      <c r="D34" s="464"/>
      <c r="E34" s="180"/>
      <c r="F34" s="180"/>
      <c r="G34" s="230"/>
      <c r="H34" s="272"/>
      <c r="I34" s="269"/>
    </row>
    <row r="35" spans="2:11" s="168" customFormat="1" ht="16.5" customHeight="1" thickBot="1">
      <c r="B35" s="181" t="s">
        <v>283</v>
      </c>
      <c r="C35" s="250" t="e">
        <f>SUM(C12:C34)</f>
        <v>#REF!</v>
      </c>
      <c r="D35" s="464"/>
      <c r="E35" s="251" t="e">
        <f>SUM(E12:E34)</f>
        <v>#REF!</v>
      </c>
      <c r="F35" s="252">
        <f>SUM(F12:F34)</f>
        <v>126092</v>
      </c>
      <c r="G35" s="253">
        <f>SUM(G12:G34)</f>
        <v>34361.96721311476</v>
      </c>
      <c r="H35" s="254" t="e">
        <f>SUM(H12:H34)</f>
        <v>#REF!</v>
      </c>
      <c r="I35" s="469" t="e">
        <f>(H35/E35)/100</f>
        <v>#REF!</v>
      </c>
      <c r="J35" s="208"/>
    </row>
    <row r="36" spans="2:11" s="168" customFormat="1" ht="16.5" customHeight="1" thickBot="1">
      <c r="B36" s="185" t="s">
        <v>286</v>
      </c>
      <c r="C36" s="250" t="e">
        <f>0.2*C35</f>
        <v>#REF!</v>
      </c>
      <c r="D36" s="464"/>
      <c r="E36" s="255" t="e">
        <f>0.2*E35</f>
        <v>#REF!</v>
      </c>
      <c r="F36" s="256">
        <f>0.2*F35</f>
        <v>25218.400000000001</v>
      </c>
      <c r="G36" s="257">
        <f>0.2*G35</f>
        <v>6872.3934426229525</v>
      </c>
      <c r="H36" s="258" t="e">
        <f>0.2*H35</f>
        <v>#REF!</v>
      </c>
      <c r="I36" s="470"/>
      <c r="J36" s="208"/>
      <c r="K36" s="208"/>
    </row>
    <row r="37" spans="2:11" s="168" customFormat="1" ht="16.5" customHeight="1" thickBot="1">
      <c r="B37" s="182" t="s">
        <v>287</v>
      </c>
      <c r="C37" s="263" t="e">
        <f>C36+C35</f>
        <v>#REF!</v>
      </c>
      <c r="D37" s="464"/>
      <c r="E37" s="259" t="e">
        <f>E36+E35</f>
        <v>#REF!</v>
      </c>
      <c r="F37" s="260">
        <f>F36+F35</f>
        <v>151310.39999999999</v>
      </c>
      <c r="G37" s="261">
        <f>G36+G35</f>
        <v>41234.360655737713</v>
      </c>
      <c r="H37" s="262" t="e">
        <f>H36+H35</f>
        <v>#REF!</v>
      </c>
      <c r="I37" s="471"/>
    </row>
    <row r="38" spans="2:11" s="155" customFormat="1" ht="6.75" customHeight="1">
      <c r="B38" s="169"/>
      <c r="C38" s="170"/>
      <c r="D38" s="170"/>
      <c r="E38" s="170"/>
      <c r="F38" s="170"/>
      <c r="G38" s="170"/>
      <c r="H38" s="164"/>
    </row>
    <row r="39" spans="2:11">
      <c r="B39" s="171"/>
      <c r="C39" s="172"/>
      <c r="D39" s="172"/>
      <c r="E39" s="172"/>
      <c r="F39" s="172"/>
      <c r="G39" s="172"/>
      <c r="I39" s="264"/>
    </row>
    <row r="40" spans="2:11" ht="15" customHeight="1">
      <c r="B40" s="233"/>
      <c r="C40" s="247" t="s">
        <v>346</v>
      </c>
      <c r="D40" s="231"/>
      <c r="E40" s="231"/>
      <c r="F40" s="175"/>
      <c r="G40" s="175"/>
      <c r="I40" s="175"/>
    </row>
    <row r="41" spans="2:11">
      <c r="B41" s="234" t="s">
        <v>347</v>
      </c>
      <c r="C41" s="248" t="e">
        <f>C35-1730000</f>
        <v>#REF!</v>
      </c>
      <c r="D41" s="232"/>
      <c r="E41" s="232"/>
    </row>
    <row r="42" spans="2:11">
      <c r="B42" s="171"/>
      <c r="C42" s="174"/>
      <c r="D42" s="174"/>
      <c r="E42" s="174"/>
      <c r="F42" s="174"/>
      <c r="G42" s="174"/>
    </row>
    <row r="43" spans="2:11" ht="43.2">
      <c r="B43" s="243" t="s">
        <v>353</v>
      </c>
      <c r="C43" s="174"/>
      <c r="D43" s="174"/>
      <c r="E43" s="174"/>
      <c r="F43" s="174"/>
      <c r="G43" s="174"/>
    </row>
    <row r="44" spans="2:11">
      <c r="C44" s="175"/>
      <c r="D44" s="175"/>
      <c r="E44" s="175"/>
      <c r="F44" s="175"/>
      <c r="G44" s="175"/>
    </row>
    <row r="45" spans="2:11">
      <c r="B45" s="176"/>
    </row>
    <row r="46" spans="2:11">
      <c r="B46" s="176"/>
      <c r="H46" s="175"/>
    </row>
    <row r="47" spans="2:11">
      <c r="B47" s="176"/>
    </row>
    <row r="48" spans="2:11">
      <c r="B48" s="176"/>
      <c r="H48" s="177"/>
    </row>
    <row r="49" spans="2:2">
      <c r="B49" s="176"/>
    </row>
    <row r="50" spans="2:2">
      <c r="B50" s="176"/>
    </row>
    <row r="82" spans="1:1">
      <c r="A82" s="178"/>
    </row>
  </sheetData>
  <mergeCells count="8">
    <mergeCell ref="I35:I37"/>
    <mergeCell ref="B1:C1"/>
    <mergeCell ref="B2:C2"/>
    <mergeCell ref="B4:C4"/>
    <mergeCell ref="B7:C7"/>
    <mergeCell ref="B8:C8"/>
    <mergeCell ref="D11:D37"/>
    <mergeCell ref="E8:H8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224"/>
  <sheetViews>
    <sheetView view="pageBreakPreview" zoomScale="85" zoomScaleNormal="85" zoomScaleSheetLayoutView="85" workbookViewId="0">
      <selection activeCell="G11" sqref="G11"/>
    </sheetView>
  </sheetViews>
  <sheetFormatPr baseColWidth="10" defaultColWidth="10.88671875" defaultRowHeight="13.2" outlineLevelRow="1" outlineLevelCol="1"/>
  <cols>
    <col min="1" max="1" width="10.88671875" style="1"/>
    <col min="2" max="2" width="15.109375" style="1" customWidth="1"/>
    <col min="3" max="3" width="9.44140625" style="1" customWidth="1"/>
    <col min="4" max="4" width="65.109375" style="1" customWidth="1"/>
    <col min="5" max="5" width="8.44140625" style="1" customWidth="1"/>
    <col min="6" max="6" width="11.6640625" style="1" hidden="1" customWidth="1" outlineLevel="1"/>
    <col min="7" max="7" width="11.6640625" style="1" customWidth="1" collapsed="1"/>
    <col min="8" max="8" width="13.33203125" style="1" bestFit="1" customWidth="1"/>
    <col min="9" max="9" width="19" style="1" customWidth="1"/>
    <col min="10" max="10" width="15.109375" style="1" customWidth="1"/>
    <col min="11" max="11" width="15.6640625" style="1" customWidth="1"/>
    <col min="12" max="12" width="14.109375" style="1" bestFit="1" customWidth="1"/>
    <col min="13" max="16384" width="10.88671875" style="1"/>
  </cols>
  <sheetData>
    <row r="2" spans="1:11" ht="12" customHeight="1" thickBot="1"/>
    <row r="3" spans="1:11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1" ht="71.400000000000006" customHeight="1" thickBot="1">
      <c r="C4" s="477" t="s">
        <v>329</v>
      </c>
      <c r="D4" s="478"/>
      <c r="E4" s="478"/>
      <c r="F4" s="478"/>
      <c r="G4" s="478"/>
      <c r="H4" s="478"/>
      <c r="I4" s="479"/>
      <c r="J4" s="3"/>
      <c r="K4" s="3"/>
    </row>
    <row r="5" spans="1:11" ht="47.4" hidden="1" customHeight="1" outlineLevel="1" thickBot="1">
      <c r="C5" s="483" t="s">
        <v>280</v>
      </c>
      <c r="D5" s="484"/>
      <c r="E5" s="484"/>
      <c r="F5" s="484"/>
      <c r="G5" s="484"/>
      <c r="H5" s="484"/>
      <c r="I5" s="485"/>
      <c r="J5" s="3"/>
      <c r="K5" s="3"/>
    </row>
    <row r="6" spans="1:11" ht="29.4" customHeight="1" collapsed="1" thickBot="1">
      <c r="C6" s="486" t="s">
        <v>328</v>
      </c>
      <c r="D6" s="487"/>
      <c r="E6" s="487"/>
      <c r="F6" s="487"/>
      <c r="G6" s="487"/>
      <c r="H6" s="487"/>
      <c r="I6" s="488"/>
      <c r="J6" s="3"/>
      <c r="K6" s="3"/>
    </row>
    <row r="7" spans="1:11" ht="49.95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52" t="s">
        <v>278</v>
      </c>
      <c r="G7" s="152" t="s">
        <v>279</v>
      </c>
      <c r="H7" s="18" t="s">
        <v>54</v>
      </c>
      <c r="I7" s="19" t="s">
        <v>53</v>
      </c>
      <c r="J7" s="5"/>
      <c r="K7" s="5"/>
    </row>
    <row r="8" spans="1:11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1" ht="17.100000000000001" customHeight="1">
      <c r="A9" s="1">
        <v>1</v>
      </c>
      <c r="B9" s="13"/>
      <c r="C9" s="26">
        <v>1</v>
      </c>
      <c r="D9" s="27" t="s">
        <v>44</v>
      </c>
      <c r="E9" s="28"/>
      <c r="F9" s="29"/>
      <c r="G9" s="29"/>
      <c r="H9" s="30" t="str">
        <f>IF($B9=""," ",IF(VLOOKUP($B9,#REF!,6,FALSE)=0,"",(VLOOKUP($B9,#REF!,6,FALSE)*#REF!*#REF!*#REF!*#REF!)))</f>
        <v xml:space="preserve"> </v>
      </c>
      <c r="I9" s="31"/>
      <c r="J9" s="6"/>
      <c r="K9" s="8"/>
    </row>
    <row r="10" spans="1:11" ht="17.100000000000001" customHeight="1">
      <c r="A10" s="1">
        <v>1</v>
      </c>
      <c r="B10" s="13"/>
      <c r="C10" s="32" t="s">
        <v>45</v>
      </c>
      <c r="D10" s="33" t="s">
        <v>25</v>
      </c>
      <c r="E10" s="34" t="s">
        <v>19</v>
      </c>
      <c r="F10" s="35"/>
      <c r="G10" s="35"/>
      <c r="H10" s="36" t="str">
        <f>IF($B10=""," ",IF(VLOOKUP($B10,#REF!,5,FALSE)=0,"",(VLOOKUP($B10,#REF!,5,FALSE)*#REF!*#REF!*#REF!*#REF!)))</f>
        <v xml:space="preserve"> </v>
      </c>
      <c r="I10" s="37"/>
      <c r="J10" s="6"/>
      <c r="K10" s="8"/>
    </row>
    <row r="11" spans="1:11" ht="57.9" customHeight="1">
      <c r="A11" s="1">
        <v>1</v>
      </c>
      <c r="B11" s="13"/>
      <c r="C11" s="38"/>
      <c r="D11" s="39" t="s">
        <v>56</v>
      </c>
      <c r="E11" s="34" t="s">
        <v>0</v>
      </c>
      <c r="F11" s="40"/>
      <c r="G11" s="40"/>
      <c r="H11" s="192"/>
      <c r="I11" s="41" t="s">
        <v>304</v>
      </c>
      <c r="J11" s="6"/>
      <c r="K11" s="8"/>
    </row>
    <row r="12" spans="1:11" ht="17.100000000000001" customHeight="1">
      <c r="A12" s="1">
        <v>1</v>
      </c>
      <c r="B12" s="13"/>
      <c r="C12" s="32" t="s">
        <v>46</v>
      </c>
      <c r="D12" s="33" t="s">
        <v>26</v>
      </c>
      <c r="E12" s="34" t="s">
        <v>19</v>
      </c>
      <c r="F12" s="35"/>
      <c r="G12" s="35"/>
      <c r="H12" s="192"/>
      <c r="I12" s="37"/>
      <c r="J12" s="6"/>
      <c r="K12" s="8"/>
    </row>
    <row r="13" spans="1:11" ht="17.100000000000001" customHeight="1">
      <c r="A13" s="1">
        <v>1</v>
      </c>
      <c r="B13" s="13"/>
      <c r="C13" s="42"/>
      <c r="D13" s="43" t="s">
        <v>27</v>
      </c>
      <c r="E13" s="34" t="s">
        <v>51</v>
      </c>
      <c r="F13" s="35"/>
      <c r="G13" s="35"/>
      <c r="H13" s="192"/>
      <c r="I13" s="41" t="s">
        <v>304</v>
      </c>
      <c r="J13" s="6"/>
      <c r="K13" s="8"/>
    </row>
    <row r="14" spans="1:11" ht="17.100000000000001" customHeight="1">
      <c r="A14" s="1">
        <v>1</v>
      </c>
      <c r="B14" s="13"/>
      <c r="C14" s="42"/>
      <c r="D14" s="43" t="s">
        <v>28</v>
      </c>
      <c r="E14" s="34" t="s">
        <v>0</v>
      </c>
      <c r="F14" s="35"/>
      <c r="G14" s="35"/>
      <c r="H14" s="192"/>
      <c r="I14" s="41" t="s">
        <v>304</v>
      </c>
      <c r="J14" s="6"/>
      <c r="K14" s="8"/>
    </row>
    <row r="15" spans="1:11" ht="17.100000000000001" customHeight="1">
      <c r="A15" s="1">
        <v>1</v>
      </c>
      <c r="B15" s="13"/>
      <c r="C15" s="32" t="s">
        <v>47</v>
      </c>
      <c r="D15" s="33" t="s">
        <v>29</v>
      </c>
      <c r="E15" s="34" t="s">
        <v>19</v>
      </c>
      <c r="F15" s="35"/>
      <c r="G15" s="35"/>
      <c r="H15" s="192"/>
      <c r="I15" s="37"/>
      <c r="J15" s="6"/>
      <c r="K15" s="8"/>
    </row>
    <row r="16" spans="1:11" ht="35.1" customHeight="1">
      <c r="A16" s="1">
        <v>1</v>
      </c>
      <c r="B16" s="13"/>
      <c r="C16" s="44"/>
      <c r="D16" s="39" t="s">
        <v>57</v>
      </c>
      <c r="E16" s="34" t="s">
        <v>0</v>
      </c>
      <c r="F16" s="35"/>
      <c r="G16" s="35"/>
      <c r="H16" s="192"/>
      <c r="I16" s="41" t="s">
        <v>304</v>
      </c>
      <c r="J16" s="6"/>
      <c r="K16" s="8"/>
    </row>
    <row r="17" spans="1:11" ht="35.1" customHeight="1">
      <c r="A17" s="1">
        <v>1</v>
      </c>
      <c r="B17" s="13"/>
      <c r="C17" s="42"/>
      <c r="D17" s="39" t="s">
        <v>30</v>
      </c>
      <c r="E17" s="34" t="s">
        <v>0</v>
      </c>
      <c r="F17" s="35"/>
      <c r="G17" s="35"/>
      <c r="H17" s="192"/>
      <c r="I17" s="41" t="s">
        <v>304</v>
      </c>
      <c r="J17" s="6"/>
      <c r="K17" s="8"/>
    </row>
    <row r="18" spans="1:11" ht="32.1" customHeight="1">
      <c r="A18" s="1">
        <v>1</v>
      </c>
      <c r="B18" s="13"/>
      <c r="C18" s="42"/>
      <c r="D18" s="39" t="s">
        <v>31</v>
      </c>
      <c r="E18" s="34" t="s">
        <v>0</v>
      </c>
      <c r="F18" s="35"/>
      <c r="G18" s="35"/>
      <c r="H18" s="192"/>
      <c r="I18" s="41" t="s">
        <v>304</v>
      </c>
      <c r="J18" s="6"/>
      <c r="K18" s="8"/>
    </row>
    <row r="19" spans="1:11" ht="17.100000000000001" customHeight="1">
      <c r="A19" s="1">
        <v>1</v>
      </c>
      <c r="B19" s="13"/>
      <c r="C19" s="42"/>
      <c r="D19" s="43" t="s">
        <v>32</v>
      </c>
      <c r="E19" s="34" t="s">
        <v>0</v>
      </c>
      <c r="F19" s="35"/>
      <c r="G19" s="35"/>
      <c r="H19" s="192"/>
      <c r="I19" s="41" t="s">
        <v>304</v>
      </c>
      <c r="J19" s="6"/>
      <c r="K19" s="8"/>
    </row>
    <row r="20" spans="1:11" ht="17.100000000000001" customHeight="1">
      <c r="A20" s="1">
        <v>1</v>
      </c>
      <c r="B20" s="13"/>
      <c r="C20" s="32" t="s">
        <v>48</v>
      </c>
      <c r="D20" s="33" t="s">
        <v>33</v>
      </c>
      <c r="E20" s="34" t="s">
        <v>19</v>
      </c>
      <c r="F20" s="35"/>
      <c r="G20" s="35"/>
      <c r="H20" s="192"/>
      <c r="I20" s="37"/>
      <c r="J20" s="6"/>
      <c r="K20" s="8"/>
    </row>
    <row r="21" spans="1:11" ht="17.100000000000001" customHeight="1">
      <c r="A21" s="1">
        <v>1</v>
      </c>
      <c r="B21" s="13"/>
      <c r="C21" s="42"/>
      <c r="D21" s="43" t="s">
        <v>34</v>
      </c>
      <c r="E21" s="34" t="s">
        <v>1</v>
      </c>
      <c r="F21" s="35"/>
      <c r="G21" s="35"/>
      <c r="H21" s="192"/>
      <c r="I21" s="41" t="s">
        <v>304</v>
      </c>
      <c r="J21" s="6"/>
      <c r="K21" s="8"/>
    </row>
    <row r="22" spans="1:11" ht="17.100000000000001" customHeight="1">
      <c r="A22" s="1">
        <v>1</v>
      </c>
      <c r="B22" s="13"/>
      <c r="C22" s="42"/>
      <c r="D22" s="43" t="s">
        <v>35</v>
      </c>
      <c r="E22" s="34" t="s">
        <v>1</v>
      </c>
      <c r="F22" s="35"/>
      <c r="G22" s="35"/>
      <c r="H22" s="192"/>
      <c r="I22" s="41" t="s">
        <v>304</v>
      </c>
      <c r="J22" s="6"/>
      <c r="K22" s="8"/>
    </row>
    <row r="23" spans="1:11" ht="17.100000000000001" customHeight="1">
      <c r="A23" s="1">
        <v>1</v>
      </c>
      <c r="B23" s="13"/>
      <c r="C23" s="42"/>
      <c r="D23" s="43" t="s">
        <v>36</v>
      </c>
      <c r="E23" s="34" t="s">
        <v>1</v>
      </c>
      <c r="F23" s="35"/>
      <c r="G23" s="35"/>
      <c r="H23" s="192"/>
      <c r="I23" s="41" t="s">
        <v>304</v>
      </c>
      <c r="J23" s="6"/>
      <c r="K23" s="8"/>
    </row>
    <row r="24" spans="1:11" ht="17.100000000000001" customHeight="1">
      <c r="A24" s="1">
        <v>1</v>
      </c>
      <c r="B24" s="13"/>
      <c r="C24" s="32" t="s">
        <v>49</v>
      </c>
      <c r="D24" s="33" t="s">
        <v>60</v>
      </c>
      <c r="E24" s="34" t="s">
        <v>19</v>
      </c>
      <c r="F24" s="35"/>
      <c r="G24" s="35" t="s">
        <v>19</v>
      </c>
      <c r="H24" s="192"/>
      <c r="I24" s="41"/>
      <c r="J24" s="6"/>
      <c r="K24" s="8"/>
    </row>
    <row r="25" spans="1:11" ht="17.100000000000001" customHeight="1">
      <c r="A25" s="1">
        <v>1</v>
      </c>
      <c r="B25" s="13"/>
      <c r="C25" s="38"/>
      <c r="D25" s="45" t="s">
        <v>58</v>
      </c>
      <c r="E25" s="34" t="s">
        <v>59</v>
      </c>
      <c r="F25" s="35"/>
      <c r="G25" s="35"/>
      <c r="H25" s="192"/>
      <c r="I25" s="41" t="s">
        <v>304</v>
      </c>
      <c r="J25" s="6"/>
      <c r="K25" s="8"/>
    </row>
    <row r="26" spans="1:11" ht="17.100000000000001" customHeight="1">
      <c r="A26" s="1">
        <v>1</v>
      </c>
      <c r="B26" s="13"/>
      <c r="C26" s="32" t="s">
        <v>50</v>
      </c>
      <c r="D26" s="46" t="s">
        <v>61</v>
      </c>
      <c r="E26" s="47"/>
      <c r="F26" s="40"/>
      <c r="G26" s="40"/>
      <c r="H26" s="192"/>
      <c r="I26" s="41"/>
      <c r="J26" s="6"/>
      <c r="K26" s="8"/>
    </row>
    <row r="27" spans="1:11" ht="17.100000000000001" customHeight="1">
      <c r="A27" s="1">
        <v>1</v>
      </c>
      <c r="B27" s="13"/>
      <c r="C27" s="38"/>
      <c r="D27" s="45" t="s">
        <v>62</v>
      </c>
      <c r="E27" s="34" t="s">
        <v>59</v>
      </c>
      <c r="F27" s="35"/>
      <c r="G27" s="35"/>
      <c r="H27" s="192"/>
      <c r="I27" s="41" t="s">
        <v>304</v>
      </c>
      <c r="J27" s="6"/>
      <c r="K27" s="8"/>
    </row>
    <row r="28" spans="1:11" ht="17.100000000000001" customHeight="1">
      <c r="A28" s="1">
        <v>1</v>
      </c>
      <c r="B28" s="13"/>
      <c r="C28" s="32" t="s">
        <v>52</v>
      </c>
      <c r="D28" s="33" t="s">
        <v>38</v>
      </c>
      <c r="E28" s="47"/>
      <c r="F28" s="40"/>
      <c r="G28" s="40"/>
      <c r="H28" s="192"/>
      <c r="I28" s="41"/>
      <c r="J28" s="6"/>
      <c r="K28" s="8"/>
    </row>
    <row r="29" spans="1:11" ht="30">
      <c r="A29" s="1">
        <v>1</v>
      </c>
      <c r="B29" s="13"/>
      <c r="C29" s="38"/>
      <c r="D29" s="39" t="s">
        <v>39</v>
      </c>
      <c r="E29" s="34" t="s">
        <v>59</v>
      </c>
      <c r="F29" s="35"/>
      <c r="G29" s="35"/>
      <c r="H29" s="86">
        <v>22860.195382070782</v>
      </c>
      <c r="I29" s="41" t="s">
        <v>304</v>
      </c>
      <c r="J29" s="6"/>
      <c r="K29" s="8"/>
    </row>
    <row r="30" spans="1:11" ht="17.100000000000001" customHeight="1">
      <c r="A30" s="1">
        <v>1</v>
      </c>
      <c r="B30" s="13"/>
      <c r="C30" s="44"/>
      <c r="D30" s="43" t="s">
        <v>40</v>
      </c>
      <c r="E30" s="34" t="s">
        <v>37</v>
      </c>
      <c r="F30" s="35"/>
      <c r="G30" s="35"/>
      <c r="H30" s="86">
        <v>3952.5399583389271</v>
      </c>
      <c r="I30" s="41" t="s">
        <v>304</v>
      </c>
      <c r="J30" s="6"/>
      <c r="K30" s="8"/>
    </row>
    <row r="31" spans="1:11" ht="17.100000000000001" customHeight="1">
      <c r="B31" s="13"/>
      <c r="C31" s="38"/>
      <c r="D31" s="45"/>
      <c r="E31" s="47"/>
      <c r="F31" s="40"/>
      <c r="G31" s="40"/>
      <c r="H31" s="36"/>
      <c r="I31" s="41"/>
      <c r="J31" s="6"/>
      <c r="K31" s="8"/>
    </row>
    <row r="32" spans="1:11" ht="17.100000000000001" customHeight="1">
      <c r="A32" s="1">
        <v>1</v>
      </c>
      <c r="B32" s="13"/>
      <c r="C32" s="38"/>
      <c r="D32" s="480" t="str">
        <f>CONCATENATE("Sous total", " ", D9)</f>
        <v>Sous total INSTALLATION DE CHANTIER</v>
      </c>
      <c r="E32" s="481"/>
      <c r="F32" s="481"/>
      <c r="G32" s="481"/>
      <c r="H32" s="482"/>
      <c r="I32" s="48"/>
      <c r="J32" s="6"/>
      <c r="K32" s="8"/>
    </row>
    <row r="33" spans="1:11" ht="17.100000000000001" customHeight="1">
      <c r="B33" s="13"/>
      <c r="C33" s="38"/>
      <c r="D33" s="49"/>
      <c r="E33" s="47"/>
      <c r="F33" s="40"/>
      <c r="G33" s="40"/>
      <c r="H33" s="36" t="str">
        <f>IF($B33=""," ",IF(VLOOKUP($B33,#REF!,6,FALSE)=0,"",(VLOOKUP($B33,#REF!,6,FALSE)*#REF!*#REF!*#REF!*#REF!)))</f>
        <v xml:space="preserve"> </v>
      </c>
      <c r="I33" s="41"/>
      <c r="J33" s="6"/>
      <c r="K33" s="8"/>
    </row>
    <row r="34" spans="1:11" ht="17.100000000000001" customHeight="1">
      <c r="A34" s="1">
        <v>2</v>
      </c>
      <c r="B34" s="13"/>
      <c r="C34" s="26">
        <v>2</v>
      </c>
      <c r="D34" s="27" t="s">
        <v>150</v>
      </c>
      <c r="E34" s="28"/>
      <c r="F34" s="50"/>
      <c r="G34" s="50"/>
      <c r="H34" s="30" t="str">
        <f>IF($B34=""," ",IF(VLOOKUP($B34,#REF!,6,FALSE)=0,"",(VLOOKUP($B34,#REF!,6,FALSE)*#REF!*#REF!*#REF!*#REF!)))</f>
        <v xml:space="preserve"> </v>
      </c>
      <c r="I34" s="31"/>
      <c r="J34" s="6"/>
      <c r="K34" s="8"/>
    </row>
    <row r="35" spans="1:11" ht="17.100000000000001" customHeight="1">
      <c r="A35" s="1">
        <v>2</v>
      </c>
      <c r="B35" s="13"/>
      <c r="C35" s="79"/>
      <c r="D35" s="89" t="s">
        <v>154</v>
      </c>
      <c r="E35" s="81"/>
      <c r="F35" s="82"/>
      <c r="G35" s="82"/>
      <c r="H35" s="83"/>
      <c r="I35" s="84"/>
      <c r="J35" s="6"/>
      <c r="K35" s="8"/>
    </row>
    <row r="36" spans="1:11" ht="30">
      <c r="A36" s="1">
        <v>2</v>
      </c>
      <c r="B36" s="13"/>
      <c r="C36" s="79"/>
      <c r="D36" s="87" t="s">
        <v>151</v>
      </c>
      <c r="E36" s="88" t="s">
        <v>10</v>
      </c>
      <c r="F36" s="90">
        <v>1</v>
      </c>
      <c r="G36" s="90"/>
      <c r="H36" s="91"/>
      <c r="I36" s="84"/>
      <c r="J36" s="6"/>
      <c r="K36" s="8"/>
    </row>
    <row r="37" spans="1:11" ht="30">
      <c r="A37" s="1">
        <v>2</v>
      </c>
      <c r="B37" s="13"/>
      <c r="C37" s="79"/>
      <c r="D37" s="87" t="s">
        <v>152</v>
      </c>
      <c r="E37" s="88" t="s">
        <v>10</v>
      </c>
      <c r="F37" s="90">
        <v>1</v>
      </c>
      <c r="G37" s="90"/>
      <c r="H37" s="91"/>
      <c r="I37" s="84"/>
      <c r="J37" s="6"/>
      <c r="K37" s="8"/>
    </row>
    <row r="38" spans="1:11" ht="17.100000000000001" customHeight="1">
      <c r="A38" s="1">
        <v>2</v>
      </c>
      <c r="B38" s="13"/>
      <c r="C38" s="79"/>
      <c r="D38" s="87" t="s">
        <v>153</v>
      </c>
      <c r="E38" s="88" t="s">
        <v>10</v>
      </c>
      <c r="F38" s="82">
        <v>1</v>
      </c>
      <c r="G38" s="82"/>
      <c r="H38" s="83"/>
      <c r="I38" s="84"/>
      <c r="J38" s="6"/>
      <c r="K38" s="8"/>
    </row>
    <row r="39" spans="1:11" ht="17.100000000000001" customHeight="1">
      <c r="A39" s="1">
        <v>2</v>
      </c>
      <c r="B39" s="13"/>
      <c r="C39" s="79"/>
      <c r="D39" s="87" t="s">
        <v>255</v>
      </c>
      <c r="E39" s="88" t="s">
        <v>17</v>
      </c>
      <c r="F39" s="82">
        <v>1</v>
      </c>
      <c r="G39" s="82"/>
      <c r="H39" s="83"/>
      <c r="I39" s="41">
        <f t="shared" ref="I39:I42" si="0">H39*G39</f>
        <v>0</v>
      </c>
      <c r="J39" s="6"/>
      <c r="K39" s="8"/>
    </row>
    <row r="40" spans="1:11" ht="17.100000000000001" customHeight="1">
      <c r="A40" s="1">
        <v>2</v>
      </c>
      <c r="B40" s="13"/>
      <c r="C40" s="79"/>
      <c r="D40" s="87" t="s">
        <v>256</v>
      </c>
      <c r="E40" s="88" t="s">
        <v>17</v>
      </c>
      <c r="F40" s="82">
        <v>1</v>
      </c>
      <c r="G40" s="82"/>
      <c r="H40" s="83"/>
      <c r="I40" s="41">
        <f t="shared" si="0"/>
        <v>0</v>
      </c>
      <c r="J40" s="6"/>
      <c r="K40" s="8"/>
    </row>
    <row r="41" spans="1:11" ht="17.100000000000001" customHeight="1">
      <c r="A41" s="1">
        <v>2</v>
      </c>
      <c r="B41" s="13"/>
      <c r="C41" s="79"/>
      <c r="D41" s="87" t="s">
        <v>257</v>
      </c>
      <c r="E41" s="88" t="s">
        <v>17</v>
      </c>
      <c r="F41" s="82">
        <v>1</v>
      </c>
      <c r="G41" s="82"/>
      <c r="H41" s="83"/>
      <c r="I41" s="41">
        <f t="shared" si="0"/>
        <v>0</v>
      </c>
      <c r="J41" s="6"/>
      <c r="K41" s="8"/>
    </row>
    <row r="42" spans="1:11" ht="17.100000000000001" customHeight="1">
      <c r="B42" s="13"/>
      <c r="C42" s="79"/>
      <c r="D42" s="80" t="s">
        <v>258</v>
      </c>
      <c r="E42" s="81" t="s">
        <v>17</v>
      </c>
      <c r="F42" s="82">
        <v>1</v>
      </c>
      <c r="G42" s="82"/>
      <c r="H42" s="83"/>
      <c r="I42" s="41">
        <f t="shared" si="0"/>
        <v>0</v>
      </c>
      <c r="J42" s="6"/>
      <c r="K42" s="8"/>
    </row>
    <row r="43" spans="1:11" ht="17.100000000000001" customHeight="1">
      <c r="B43" s="13"/>
      <c r="C43" s="79"/>
      <c r="D43" s="473" t="str">
        <f>CONCATENATE("Sous total"," _ ",D35)</f>
        <v xml:space="preserve">Sous total _ Etude conception </v>
      </c>
      <c r="E43" s="474"/>
      <c r="F43" s="474"/>
      <c r="G43" s="475"/>
      <c r="H43" s="476"/>
      <c r="I43" s="67">
        <f>SUBTOTAL(9,I38:I42)</f>
        <v>0</v>
      </c>
      <c r="J43" s="6"/>
      <c r="K43" s="8"/>
    </row>
    <row r="44" spans="1:11" ht="17.100000000000001" customHeight="1">
      <c r="B44" s="13"/>
      <c r="C44" s="79"/>
      <c r="D44" s="80"/>
      <c r="E44" s="81"/>
      <c r="F44" s="82"/>
      <c r="G44" s="82"/>
      <c r="H44" s="83"/>
      <c r="I44" s="84"/>
      <c r="J44" s="6"/>
      <c r="K44" s="8"/>
    </row>
    <row r="45" spans="1:11" ht="17.100000000000001" customHeight="1">
      <c r="A45" s="1">
        <v>2</v>
      </c>
      <c r="B45" s="13"/>
      <c r="C45" s="79"/>
      <c r="D45" s="89" t="s">
        <v>155</v>
      </c>
      <c r="E45" s="81"/>
      <c r="F45" s="82"/>
      <c r="G45" s="82"/>
      <c r="H45" s="83"/>
      <c r="I45" s="84"/>
      <c r="J45" s="6"/>
      <c r="K45" s="8"/>
    </row>
    <row r="46" spans="1:11" ht="17.100000000000001" customHeight="1">
      <c r="A46" s="1">
        <v>2</v>
      </c>
      <c r="B46" s="13"/>
      <c r="C46" s="79"/>
      <c r="D46" s="203" t="s">
        <v>314</v>
      </c>
      <c r="E46" s="81" t="s">
        <v>0</v>
      </c>
      <c r="F46" s="82">
        <v>18</v>
      </c>
      <c r="G46" s="82"/>
      <c r="H46" s="83"/>
      <c r="I46" s="41">
        <f>H46*G46</f>
        <v>0</v>
      </c>
      <c r="J46" s="6"/>
      <c r="K46" s="8"/>
    </row>
    <row r="47" spans="1:11" ht="17.100000000000001" customHeight="1">
      <c r="B47" s="13"/>
      <c r="C47" s="79"/>
      <c r="D47" s="473" t="str">
        <f>CONCATENATE("Sous total"," _ ",D45)</f>
        <v>Sous total _ Plateforme de débâchage</v>
      </c>
      <c r="E47" s="474"/>
      <c r="F47" s="474"/>
      <c r="G47" s="475"/>
      <c r="H47" s="476"/>
      <c r="I47" s="67">
        <f>SUBTOTAL(9,I45:I46)</f>
        <v>0</v>
      </c>
      <c r="J47" s="6"/>
      <c r="K47" s="8"/>
    </row>
    <row r="48" spans="1:11" ht="17.100000000000001" customHeight="1">
      <c r="B48" s="13"/>
      <c r="C48" s="79"/>
      <c r="D48" s="80"/>
      <c r="E48" s="81"/>
      <c r="F48" s="82"/>
      <c r="G48" s="82"/>
      <c r="H48" s="83"/>
      <c r="I48" s="84"/>
      <c r="J48" s="6"/>
      <c r="K48" s="8"/>
    </row>
    <row r="49" spans="1:11" ht="17.100000000000001" customHeight="1">
      <c r="A49" s="1">
        <v>2</v>
      </c>
      <c r="B49" s="13"/>
      <c r="C49" s="79"/>
      <c r="D49" s="89" t="s">
        <v>156</v>
      </c>
      <c r="E49" s="81"/>
      <c r="F49" s="82"/>
      <c r="G49" s="82"/>
      <c r="H49" s="83"/>
      <c r="I49" s="84"/>
      <c r="J49" s="6"/>
      <c r="K49" s="8"/>
    </row>
    <row r="50" spans="1:11" ht="17.100000000000001" customHeight="1">
      <c r="A50" s="1">
        <v>2</v>
      </c>
      <c r="B50" s="13"/>
      <c r="C50" s="79"/>
      <c r="D50" s="102" t="s">
        <v>157</v>
      </c>
      <c r="E50" s="88"/>
      <c r="F50" s="82"/>
      <c r="G50" s="82"/>
      <c r="H50" s="83"/>
      <c r="I50" s="84"/>
      <c r="J50" s="6"/>
      <c r="K50" s="8"/>
    </row>
    <row r="51" spans="1:11" ht="17.100000000000001" customHeight="1">
      <c r="A51" s="1">
        <v>2</v>
      </c>
      <c r="B51" s="13"/>
      <c r="C51" s="79"/>
      <c r="D51" s="87" t="s">
        <v>158</v>
      </c>
      <c r="E51" s="88" t="s">
        <v>17</v>
      </c>
      <c r="F51" s="82">
        <v>1.1000000000000001</v>
      </c>
      <c r="G51" s="82"/>
      <c r="H51" s="83"/>
      <c r="I51" s="41">
        <f t="shared" ref="I51:I68" si="1">H51*G51</f>
        <v>0</v>
      </c>
      <c r="J51" s="6"/>
      <c r="K51" s="8"/>
    </row>
    <row r="52" spans="1:11" ht="17.100000000000001" customHeight="1">
      <c r="A52" s="1">
        <v>2</v>
      </c>
      <c r="B52" s="13"/>
      <c r="C52" s="79"/>
      <c r="D52" s="135" t="s">
        <v>259</v>
      </c>
      <c r="E52" s="88" t="s">
        <v>17</v>
      </c>
      <c r="F52" s="82">
        <v>1.1000000000000001</v>
      </c>
      <c r="G52" s="82"/>
      <c r="H52" s="83"/>
      <c r="I52" s="41"/>
      <c r="J52" s="6"/>
      <c r="K52" s="8"/>
    </row>
    <row r="53" spans="1:11" ht="17.100000000000001" customHeight="1">
      <c r="A53" s="1">
        <v>2</v>
      </c>
      <c r="B53" s="13"/>
      <c r="C53" s="79"/>
      <c r="D53" s="201" t="s">
        <v>159</v>
      </c>
      <c r="E53" s="88"/>
      <c r="F53" s="82"/>
      <c r="G53" s="82"/>
      <c r="H53" s="83"/>
      <c r="I53" s="41">
        <f t="shared" si="1"/>
        <v>0</v>
      </c>
      <c r="J53" s="6"/>
      <c r="K53" s="8"/>
    </row>
    <row r="54" spans="1:11" ht="17.100000000000001" customHeight="1">
      <c r="A54" s="1">
        <v>2</v>
      </c>
      <c r="B54" s="13"/>
      <c r="C54" s="79"/>
      <c r="D54" s="135" t="s">
        <v>160</v>
      </c>
      <c r="E54" s="88" t="s">
        <v>14</v>
      </c>
      <c r="F54" s="82">
        <v>92.4</v>
      </c>
      <c r="G54" s="82"/>
      <c r="H54" s="83"/>
      <c r="I54" s="41">
        <f t="shared" si="1"/>
        <v>0</v>
      </c>
      <c r="J54" s="6"/>
      <c r="K54" s="8"/>
    </row>
    <row r="55" spans="1:11" ht="17.100000000000001" customHeight="1">
      <c r="A55" s="1">
        <v>2</v>
      </c>
      <c r="B55" s="13"/>
      <c r="C55" s="79"/>
      <c r="D55" s="135" t="s">
        <v>260</v>
      </c>
      <c r="E55" s="88" t="s">
        <v>15</v>
      </c>
      <c r="F55" s="82">
        <v>161.70000000000002</v>
      </c>
      <c r="G55" s="82"/>
      <c r="H55" s="83"/>
      <c r="I55" s="41">
        <f t="shared" si="1"/>
        <v>0</v>
      </c>
      <c r="J55" s="6"/>
      <c r="K55" s="8"/>
    </row>
    <row r="56" spans="1:11" ht="17.100000000000001" customHeight="1">
      <c r="A56" s="1">
        <v>2</v>
      </c>
      <c r="B56" s="13"/>
      <c r="C56" s="79"/>
      <c r="D56" s="135" t="s">
        <v>43</v>
      </c>
      <c r="E56" s="88" t="s">
        <v>14</v>
      </c>
      <c r="F56" s="82">
        <v>92.4</v>
      </c>
      <c r="G56" s="82"/>
      <c r="H56" s="83"/>
      <c r="I56" s="41">
        <f t="shared" si="1"/>
        <v>0</v>
      </c>
      <c r="J56" s="6"/>
      <c r="K56" s="8"/>
    </row>
    <row r="57" spans="1:11" ht="17.100000000000001" customHeight="1">
      <c r="A57" s="1">
        <v>2</v>
      </c>
      <c r="B57" s="13"/>
      <c r="C57" s="79"/>
      <c r="D57" s="201" t="s">
        <v>161</v>
      </c>
      <c r="E57" s="88"/>
      <c r="F57" s="82"/>
      <c r="G57" s="82"/>
      <c r="H57" s="83"/>
      <c r="I57" s="41">
        <f t="shared" si="1"/>
        <v>0</v>
      </c>
      <c r="J57" s="6"/>
      <c r="K57" s="8"/>
    </row>
    <row r="58" spans="1:11" ht="17.100000000000001" customHeight="1">
      <c r="A58" s="1">
        <v>2</v>
      </c>
      <c r="B58" s="13"/>
      <c r="C58" s="79"/>
      <c r="D58" s="135" t="s">
        <v>162</v>
      </c>
      <c r="E58" s="88" t="s">
        <v>15</v>
      </c>
      <c r="F58" s="82">
        <v>161.70000000000002</v>
      </c>
      <c r="G58" s="82"/>
      <c r="H58" s="83"/>
      <c r="I58" s="41">
        <f t="shared" si="1"/>
        <v>0</v>
      </c>
      <c r="J58" s="6"/>
      <c r="K58" s="8"/>
    </row>
    <row r="59" spans="1:11" ht="17.100000000000001" customHeight="1">
      <c r="A59" s="1">
        <v>2</v>
      </c>
      <c r="B59" s="13"/>
      <c r="C59" s="79"/>
      <c r="D59" s="135" t="s">
        <v>261</v>
      </c>
      <c r="E59" s="88" t="s">
        <v>15</v>
      </c>
      <c r="F59" s="82">
        <v>0</v>
      </c>
      <c r="G59" s="82"/>
      <c r="H59" s="83"/>
      <c r="I59" s="41">
        <f t="shared" si="1"/>
        <v>0</v>
      </c>
      <c r="J59" s="6"/>
      <c r="K59" s="8"/>
    </row>
    <row r="60" spans="1:11" ht="17.100000000000001" customHeight="1">
      <c r="A60" s="1">
        <v>2</v>
      </c>
      <c r="B60" s="13"/>
      <c r="C60" s="79"/>
      <c r="D60" s="135" t="s">
        <v>163</v>
      </c>
      <c r="E60" s="88" t="s">
        <v>16</v>
      </c>
      <c r="F60" s="82">
        <v>31.680000000000003</v>
      </c>
      <c r="G60" s="82"/>
      <c r="H60" s="83"/>
      <c r="I60" s="41"/>
      <c r="J60" s="6"/>
      <c r="K60" s="8"/>
    </row>
    <row r="61" spans="1:11" ht="17.100000000000001" customHeight="1">
      <c r="A61" s="1">
        <v>2</v>
      </c>
      <c r="B61" s="13"/>
      <c r="C61" s="79"/>
      <c r="D61" s="135" t="s">
        <v>164</v>
      </c>
      <c r="E61" s="88" t="s">
        <v>16</v>
      </c>
      <c r="F61" s="82">
        <v>47.300000000000004</v>
      </c>
      <c r="G61" s="82"/>
      <c r="H61" s="83"/>
      <c r="I61" s="41"/>
      <c r="J61" s="6"/>
      <c r="K61" s="8"/>
    </row>
    <row r="62" spans="1:11" ht="30">
      <c r="A62" s="1">
        <v>2</v>
      </c>
      <c r="B62" s="13"/>
      <c r="C62" s="79"/>
      <c r="D62" s="135" t="s">
        <v>262</v>
      </c>
      <c r="E62" s="88" t="s">
        <v>15</v>
      </c>
      <c r="F62" s="82">
        <v>37.950000000000003</v>
      </c>
      <c r="G62" s="82"/>
      <c r="H62" s="83"/>
      <c r="I62" s="41">
        <f t="shared" si="1"/>
        <v>0</v>
      </c>
      <c r="J62" s="6"/>
      <c r="K62" s="8"/>
    </row>
    <row r="63" spans="1:11" ht="30">
      <c r="A63" s="1">
        <v>2</v>
      </c>
      <c r="B63" s="13"/>
      <c r="C63" s="79"/>
      <c r="D63" s="135" t="s">
        <v>165</v>
      </c>
      <c r="E63" s="88" t="s">
        <v>15</v>
      </c>
      <c r="F63" s="82">
        <v>138.60000000000002</v>
      </c>
      <c r="G63" s="82"/>
      <c r="H63" s="83"/>
      <c r="I63" s="41"/>
      <c r="J63" s="6"/>
      <c r="K63" s="8"/>
    </row>
    <row r="64" spans="1:11" ht="17.100000000000001" customHeight="1">
      <c r="A64" s="1">
        <v>2</v>
      </c>
      <c r="B64" s="13"/>
      <c r="C64" s="79"/>
      <c r="D64" s="135" t="s">
        <v>166</v>
      </c>
      <c r="E64" s="88" t="s">
        <v>15</v>
      </c>
      <c r="F64" s="82">
        <v>30.800000000000004</v>
      </c>
      <c r="G64" s="82"/>
      <c r="H64" s="83"/>
      <c r="I64" s="41">
        <f t="shared" si="1"/>
        <v>0</v>
      </c>
      <c r="J64" s="6"/>
      <c r="K64" s="8"/>
    </row>
    <row r="65" spans="1:11" ht="17.100000000000001" customHeight="1">
      <c r="A65" s="1">
        <v>2</v>
      </c>
      <c r="B65" s="13"/>
      <c r="C65" s="79"/>
      <c r="D65" s="135" t="s">
        <v>167</v>
      </c>
      <c r="E65" s="88" t="s">
        <v>16</v>
      </c>
      <c r="F65" s="82">
        <v>25.3</v>
      </c>
      <c r="G65" s="82"/>
      <c r="H65" s="83"/>
      <c r="I65" s="41">
        <f t="shared" si="1"/>
        <v>0</v>
      </c>
      <c r="J65" s="6"/>
      <c r="K65" s="8"/>
    </row>
    <row r="66" spans="1:11" ht="17.100000000000001" customHeight="1">
      <c r="A66" s="1">
        <v>2</v>
      </c>
      <c r="B66" s="13"/>
      <c r="C66" s="79"/>
      <c r="D66" s="201" t="s">
        <v>168</v>
      </c>
      <c r="E66" s="88"/>
      <c r="F66" s="82"/>
      <c r="G66" s="82"/>
      <c r="H66" s="83"/>
      <c r="I66" s="41">
        <f t="shared" si="1"/>
        <v>0</v>
      </c>
      <c r="J66" s="6"/>
      <c r="K66" s="8"/>
    </row>
    <row r="67" spans="1:11" ht="17.100000000000001" customHeight="1">
      <c r="A67" s="1">
        <v>2</v>
      </c>
      <c r="B67" s="13"/>
      <c r="C67" s="79"/>
      <c r="D67" s="135" t="s">
        <v>169</v>
      </c>
      <c r="E67" s="88" t="s">
        <v>15</v>
      </c>
      <c r="F67" s="82">
        <v>52.030000000000008</v>
      </c>
      <c r="G67" s="82"/>
      <c r="H67" s="83"/>
      <c r="I67" s="41"/>
      <c r="J67" s="6"/>
      <c r="K67" s="8"/>
    </row>
    <row r="68" spans="1:11" ht="33.6" customHeight="1">
      <c r="A68" s="1">
        <v>2</v>
      </c>
      <c r="B68" s="13"/>
      <c r="C68" s="79"/>
      <c r="D68" s="202" t="s">
        <v>291</v>
      </c>
      <c r="E68" s="88" t="s">
        <v>263</v>
      </c>
      <c r="F68" s="82">
        <v>4.4000000000000004</v>
      </c>
      <c r="G68" s="82"/>
      <c r="H68" s="83"/>
      <c r="I68" s="41">
        <f t="shared" si="1"/>
        <v>0</v>
      </c>
      <c r="J68" s="6"/>
      <c r="K68" s="8"/>
    </row>
    <row r="69" spans="1:11" ht="17.100000000000001" customHeight="1">
      <c r="B69" s="13"/>
      <c r="C69" s="79"/>
      <c r="D69" s="473" t="str">
        <f>CONCATENATE("Sous total"," _ ",D49)</f>
        <v>Sous total _ Confortement et réparation du quai de déchargement et de la fosse</v>
      </c>
      <c r="E69" s="474"/>
      <c r="F69" s="474"/>
      <c r="G69" s="475"/>
      <c r="H69" s="476"/>
      <c r="I69" s="67">
        <f>SUBTOTAL(9,I50:I68)</f>
        <v>0</v>
      </c>
      <c r="J69" s="6"/>
      <c r="K69" s="8"/>
    </row>
    <row r="70" spans="1:11" ht="17.100000000000001" customHeight="1">
      <c r="B70" s="13"/>
      <c r="C70" s="79"/>
      <c r="D70" s="80"/>
      <c r="E70" s="81"/>
      <c r="F70" s="82"/>
      <c r="G70" s="82"/>
      <c r="H70" s="83"/>
      <c r="I70" s="84"/>
      <c r="J70" s="6"/>
      <c r="K70" s="8"/>
    </row>
    <row r="71" spans="1:11" ht="17.100000000000001" customHeight="1">
      <c r="A71" s="1">
        <v>2</v>
      </c>
      <c r="B71" s="13"/>
      <c r="C71" s="79"/>
      <c r="D71" s="89" t="s">
        <v>170</v>
      </c>
      <c r="E71" s="85" t="s">
        <v>171</v>
      </c>
      <c r="F71" s="82"/>
      <c r="G71" s="82"/>
      <c r="H71" s="83"/>
      <c r="I71" s="84"/>
      <c r="J71" s="6"/>
      <c r="K71" s="8"/>
    </row>
    <row r="72" spans="1:11" ht="30">
      <c r="A72" s="1">
        <v>2</v>
      </c>
      <c r="B72" s="13"/>
      <c r="C72" s="79"/>
      <c r="D72" s="87" t="s">
        <v>172</v>
      </c>
      <c r="E72" s="81"/>
      <c r="F72" s="82"/>
      <c r="G72" s="82"/>
      <c r="H72" s="83"/>
      <c r="I72" s="84"/>
      <c r="J72" s="6"/>
      <c r="K72" s="8"/>
    </row>
    <row r="73" spans="1:11" ht="17.100000000000001" customHeight="1">
      <c r="A73" s="1">
        <v>2</v>
      </c>
      <c r="B73" s="13"/>
      <c r="C73" s="79"/>
      <c r="D73" s="87" t="s">
        <v>173</v>
      </c>
      <c r="E73" s="81"/>
      <c r="F73" s="82"/>
      <c r="G73" s="82"/>
      <c r="H73" s="83"/>
      <c r="I73" s="84"/>
      <c r="J73" s="6"/>
      <c r="K73" s="8"/>
    </row>
    <row r="74" spans="1:11" ht="15">
      <c r="A74" s="1">
        <v>2</v>
      </c>
      <c r="B74" s="13"/>
      <c r="C74" s="79"/>
      <c r="D74" s="87" t="s">
        <v>174</v>
      </c>
      <c r="E74" s="81"/>
      <c r="F74" s="82"/>
      <c r="G74" s="82"/>
      <c r="H74" s="83"/>
      <c r="I74" s="84"/>
      <c r="J74" s="6"/>
      <c r="K74" s="8"/>
    </row>
    <row r="75" spans="1:11" ht="17.100000000000001" customHeight="1">
      <c r="A75" s="1">
        <v>2</v>
      </c>
      <c r="B75" s="13"/>
      <c r="C75" s="79"/>
      <c r="D75" s="87" t="s">
        <v>175</v>
      </c>
      <c r="E75" s="81"/>
      <c r="F75" s="82"/>
      <c r="G75" s="82"/>
      <c r="H75" s="83"/>
      <c r="I75" s="84"/>
      <c r="J75" s="6"/>
      <c r="K75" s="8"/>
    </row>
    <row r="76" spans="1:11" ht="17.100000000000001" customHeight="1">
      <c r="A76" s="1">
        <v>2</v>
      </c>
      <c r="B76" s="13"/>
      <c r="C76" s="79"/>
      <c r="D76" s="87" t="s">
        <v>176</v>
      </c>
      <c r="E76" s="81"/>
      <c r="F76" s="82"/>
      <c r="G76" s="82"/>
      <c r="H76" s="83"/>
      <c r="I76" s="84"/>
      <c r="J76" s="6"/>
      <c r="K76" s="8"/>
    </row>
    <row r="77" spans="1:11" ht="30">
      <c r="A77" s="1">
        <v>2</v>
      </c>
      <c r="B77" s="13"/>
      <c r="C77" s="79"/>
      <c r="D77" s="87" t="s">
        <v>177</v>
      </c>
      <c r="E77" s="81"/>
      <c r="F77" s="82"/>
      <c r="G77" s="82"/>
      <c r="H77" s="83"/>
      <c r="I77" s="84"/>
      <c r="J77" s="6"/>
      <c r="K77" s="8"/>
    </row>
    <row r="78" spans="1:11" ht="17.100000000000001" customHeight="1">
      <c r="A78" s="1">
        <v>2</v>
      </c>
      <c r="B78" s="13"/>
      <c r="C78" s="79"/>
      <c r="D78" s="87" t="s">
        <v>178</v>
      </c>
      <c r="E78" s="81"/>
      <c r="F78" s="82"/>
      <c r="G78" s="82"/>
      <c r="H78" s="83"/>
      <c r="I78" s="84"/>
      <c r="J78" s="6"/>
      <c r="K78" s="8"/>
    </row>
    <row r="79" spans="1:11" ht="31.95" customHeight="1">
      <c r="A79" s="1">
        <v>2</v>
      </c>
      <c r="B79" s="13"/>
      <c r="C79" s="79"/>
      <c r="D79" s="87" t="s">
        <v>179</v>
      </c>
      <c r="E79" s="81"/>
      <c r="F79" s="82"/>
      <c r="G79" s="82"/>
      <c r="H79" s="83"/>
      <c r="I79" s="84"/>
      <c r="J79" s="6"/>
      <c r="K79" s="8"/>
    </row>
    <row r="80" spans="1:11" ht="17.100000000000001" customHeight="1">
      <c r="A80" s="1">
        <v>2</v>
      </c>
      <c r="B80" s="13"/>
      <c r="C80" s="79"/>
      <c r="D80" s="87" t="s">
        <v>180</v>
      </c>
      <c r="E80" s="81"/>
      <c r="F80" s="82"/>
      <c r="G80" s="82"/>
      <c r="H80" s="83"/>
      <c r="I80" s="84"/>
      <c r="J80" s="6"/>
      <c r="K80" s="8"/>
    </row>
    <row r="81" spans="1:11" ht="17.100000000000001" customHeight="1">
      <c r="A81" s="1">
        <v>2</v>
      </c>
      <c r="B81" s="13"/>
      <c r="C81" s="79"/>
      <c r="D81" s="87" t="s">
        <v>181</v>
      </c>
      <c r="E81" s="81"/>
      <c r="F81" s="82"/>
      <c r="G81" s="82"/>
      <c r="H81" s="83"/>
      <c r="I81" s="84"/>
      <c r="J81" s="6"/>
      <c r="K81" s="8"/>
    </row>
    <row r="82" spans="1:11" ht="17.100000000000001" customHeight="1">
      <c r="A82" s="1">
        <v>2</v>
      </c>
      <c r="B82" s="13"/>
      <c r="C82" s="79"/>
      <c r="D82" s="87" t="s">
        <v>182</v>
      </c>
      <c r="E82" s="81"/>
      <c r="F82" s="82"/>
      <c r="G82" s="82"/>
      <c r="H82" s="83"/>
      <c r="I82" s="84"/>
      <c r="J82" s="6"/>
      <c r="K82" s="8"/>
    </row>
    <row r="83" spans="1:11" ht="17.100000000000001" customHeight="1">
      <c r="A83" s="1">
        <v>2</v>
      </c>
      <c r="B83" s="13"/>
      <c r="C83" s="79"/>
      <c r="D83" s="87" t="s">
        <v>183</v>
      </c>
      <c r="E83" s="81"/>
      <c r="F83" s="82"/>
      <c r="G83" s="82"/>
      <c r="H83" s="83"/>
      <c r="I83" s="84"/>
      <c r="J83" s="6"/>
      <c r="K83" s="8"/>
    </row>
    <row r="84" spans="1:11" ht="17.100000000000001" customHeight="1">
      <c r="A84" s="1">
        <v>2</v>
      </c>
      <c r="B84" s="13"/>
      <c r="C84" s="79"/>
      <c r="D84" s="87" t="s">
        <v>184</v>
      </c>
      <c r="E84" s="81"/>
      <c r="F84" s="82"/>
      <c r="G84" s="82"/>
      <c r="H84" s="83"/>
      <c r="I84" s="84"/>
      <c r="J84" s="6"/>
      <c r="K84" s="8"/>
    </row>
    <row r="85" spans="1:11" ht="17.100000000000001" customHeight="1">
      <c r="A85" s="1">
        <v>2</v>
      </c>
      <c r="B85" s="13"/>
      <c r="C85" s="79"/>
      <c r="D85" s="87" t="s">
        <v>185</v>
      </c>
      <c r="E85" s="81"/>
      <c r="F85" s="82"/>
      <c r="G85" s="82"/>
      <c r="H85" s="83"/>
      <c r="I85" s="84"/>
      <c r="J85" s="6"/>
      <c r="K85" s="8"/>
    </row>
    <row r="86" spans="1:11" ht="15">
      <c r="A86" s="1">
        <v>2</v>
      </c>
      <c r="B86" s="13"/>
      <c r="C86" s="79"/>
      <c r="D86" s="87" t="s">
        <v>186</v>
      </c>
      <c r="E86" s="81"/>
      <c r="F86" s="82"/>
      <c r="G86" s="82"/>
      <c r="H86" s="83"/>
      <c r="I86" s="84"/>
      <c r="J86" s="6"/>
      <c r="K86" s="8"/>
    </row>
    <row r="87" spans="1:11" ht="17.100000000000001" customHeight="1">
      <c r="A87" s="1">
        <v>2</v>
      </c>
      <c r="B87" s="13"/>
      <c r="C87" s="79"/>
      <c r="D87" s="87" t="s">
        <v>187</v>
      </c>
      <c r="E87" s="81"/>
      <c r="F87" s="82"/>
      <c r="G87" s="82"/>
      <c r="H87" s="83"/>
      <c r="I87" s="84"/>
      <c r="J87" s="6"/>
      <c r="K87" s="8"/>
    </row>
    <row r="88" spans="1:11" ht="17.100000000000001" customHeight="1">
      <c r="A88" s="1">
        <v>2</v>
      </c>
      <c r="B88" s="13"/>
      <c r="C88" s="79"/>
      <c r="D88" s="87" t="s">
        <v>188</v>
      </c>
      <c r="E88" s="81"/>
      <c r="F88" s="82"/>
      <c r="G88" s="82"/>
      <c r="H88" s="83"/>
      <c r="I88" s="84"/>
      <c r="J88" s="6"/>
      <c r="K88" s="8"/>
    </row>
    <row r="89" spans="1:11" ht="17.100000000000001" customHeight="1">
      <c r="A89" s="1">
        <v>2</v>
      </c>
      <c r="B89" s="13"/>
      <c r="C89" s="79"/>
      <c r="D89" s="87" t="s">
        <v>189</v>
      </c>
      <c r="E89" s="81"/>
      <c r="F89" s="82"/>
      <c r="G89" s="82"/>
      <c r="H89" s="83"/>
      <c r="I89" s="84"/>
      <c r="J89" s="6"/>
      <c r="K89" s="8"/>
    </row>
    <row r="90" spans="1:11" ht="15">
      <c r="A90" s="1">
        <v>2</v>
      </c>
      <c r="B90" s="13"/>
      <c r="C90" s="79"/>
      <c r="D90" s="87" t="s">
        <v>190</v>
      </c>
      <c r="E90" s="81"/>
      <c r="F90" s="82"/>
      <c r="G90" s="82"/>
      <c r="H90" s="83"/>
      <c r="I90" s="84"/>
      <c r="J90" s="6"/>
      <c r="K90" s="8"/>
    </row>
    <row r="91" spans="1:11" ht="17.100000000000001" customHeight="1">
      <c r="A91" s="1">
        <v>2</v>
      </c>
      <c r="B91" s="13"/>
      <c r="C91" s="79"/>
      <c r="D91" s="87" t="s">
        <v>191</v>
      </c>
      <c r="E91" s="81"/>
      <c r="F91" s="82"/>
      <c r="G91" s="82"/>
      <c r="H91" s="83"/>
      <c r="I91" s="84"/>
      <c r="J91" s="6"/>
      <c r="K91" s="8"/>
    </row>
    <row r="92" spans="1:11" ht="17.100000000000001" customHeight="1">
      <c r="A92" s="1">
        <v>2</v>
      </c>
      <c r="B92" s="13"/>
      <c r="C92" s="79"/>
      <c r="D92" s="87" t="s">
        <v>192</v>
      </c>
      <c r="E92" s="81"/>
      <c r="F92" s="82"/>
      <c r="G92" s="82"/>
      <c r="H92" s="83"/>
      <c r="I92" s="84"/>
      <c r="J92" s="6"/>
      <c r="K92" s="8"/>
    </row>
    <row r="93" spans="1:11" ht="15">
      <c r="A93" s="1">
        <v>2</v>
      </c>
      <c r="B93" s="13"/>
      <c r="C93" s="79"/>
      <c r="D93" s="87" t="s">
        <v>193</v>
      </c>
      <c r="E93" s="81"/>
      <c r="F93" s="82"/>
      <c r="G93" s="82"/>
      <c r="H93" s="83"/>
      <c r="I93" s="84"/>
      <c r="J93" s="6"/>
      <c r="K93" s="8"/>
    </row>
    <row r="94" spans="1:11" ht="60">
      <c r="A94" s="1">
        <v>2</v>
      </c>
      <c r="B94" s="13"/>
      <c r="C94" s="79"/>
      <c r="D94" s="87" t="s">
        <v>194</v>
      </c>
      <c r="E94" s="81"/>
      <c r="F94" s="82"/>
      <c r="G94" s="82"/>
      <c r="H94" s="83"/>
      <c r="I94" s="84"/>
      <c r="J94" s="6"/>
      <c r="K94" s="8"/>
    </row>
    <row r="95" spans="1:11" ht="17.100000000000001" customHeight="1">
      <c r="B95" s="13"/>
      <c r="C95" s="79"/>
      <c r="D95" s="473" t="str">
        <f>CONCATENATE("Sous total"," _ ",D71)</f>
        <v>Sous total _ Remplacemnt du pont roulant n°2</v>
      </c>
      <c r="E95" s="474"/>
      <c r="F95" s="474"/>
      <c r="G95" s="475"/>
      <c r="H95" s="476"/>
      <c r="I95" s="67">
        <f>SUBTOTAL(9,I72:I94)</f>
        <v>0</v>
      </c>
      <c r="J95" s="6"/>
      <c r="K95" s="8"/>
    </row>
    <row r="96" spans="1:11" ht="17.100000000000001" customHeight="1">
      <c r="B96" s="13"/>
      <c r="C96" s="79"/>
      <c r="D96" s="80"/>
      <c r="E96" s="81"/>
      <c r="F96" s="82"/>
      <c r="G96" s="82"/>
      <c r="H96" s="83"/>
      <c r="I96" s="84"/>
      <c r="J96" s="6"/>
      <c r="K96" s="8"/>
    </row>
    <row r="97" spans="1:11" ht="17.100000000000001" customHeight="1">
      <c r="A97" s="1">
        <v>2</v>
      </c>
      <c r="B97" s="13"/>
      <c r="C97" s="79"/>
      <c r="D97" s="89" t="s">
        <v>195</v>
      </c>
      <c r="E97" s="85" t="s">
        <v>171</v>
      </c>
      <c r="F97" s="82"/>
      <c r="G97" s="82"/>
      <c r="H97" s="83"/>
      <c r="I97" s="84"/>
      <c r="J97" s="6"/>
      <c r="K97" s="8"/>
    </row>
    <row r="98" spans="1:11" ht="17.100000000000001" customHeight="1">
      <c r="A98" s="1">
        <v>2</v>
      </c>
      <c r="B98" s="13"/>
      <c r="C98" s="79"/>
      <c r="D98" s="80" t="s">
        <v>198</v>
      </c>
      <c r="E98" s="81"/>
      <c r="F98" s="82"/>
      <c r="G98" s="82"/>
      <c r="H98" s="83"/>
      <c r="I98" s="84"/>
      <c r="J98" s="6"/>
      <c r="K98" s="8"/>
    </row>
    <row r="99" spans="1:11" ht="17.100000000000001" customHeight="1">
      <c r="B99" s="13"/>
      <c r="C99" s="79"/>
      <c r="D99" s="473" t="str">
        <f>CONCATENATE("Sous total"," _ ",D97)</f>
        <v>Sous total _ Optimisation de la régulation de combustion L1 et L2</v>
      </c>
      <c r="E99" s="474"/>
      <c r="F99" s="474"/>
      <c r="G99" s="475"/>
      <c r="H99" s="476"/>
      <c r="I99" s="67">
        <f>SUBTOTAL(9,I97:I98)</f>
        <v>0</v>
      </c>
      <c r="J99" s="6"/>
      <c r="K99" s="8"/>
    </row>
    <row r="100" spans="1:11" ht="17.100000000000001" customHeight="1">
      <c r="B100" s="13"/>
      <c r="C100" s="79"/>
      <c r="D100" s="80"/>
      <c r="E100" s="81"/>
      <c r="F100" s="82"/>
      <c r="G100" s="82"/>
      <c r="H100" s="83"/>
      <c r="I100" s="84"/>
      <c r="J100" s="6"/>
      <c r="K100" s="8"/>
    </row>
    <row r="101" spans="1:11" ht="17.100000000000001" customHeight="1">
      <c r="A101" s="1">
        <v>2</v>
      </c>
      <c r="B101" s="13"/>
      <c r="C101" s="79"/>
      <c r="D101" s="89" t="s">
        <v>196</v>
      </c>
      <c r="E101" s="85" t="s">
        <v>171</v>
      </c>
      <c r="F101" s="82"/>
      <c r="G101" s="82"/>
      <c r="H101" s="83"/>
      <c r="I101" s="84"/>
      <c r="J101" s="6"/>
      <c r="K101" s="8"/>
    </row>
    <row r="102" spans="1:11" ht="17.100000000000001" customHeight="1">
      <c r="A102" s="1">
        <v>2</v>
      </c>
      <c r="B102" s="13"/>
      <c r="C102" s="79"/>
      <c r="D102" s="80" t="s">
        <v>197</v>
      </c>
      <c r="E102" s="81"/>
      <c r="F102" s="82"/>
      <c r="G102" s="82"/>
      <c r="H102" s="83"/>
      <c r="I102" s="84"/>
      <c r="J102" s="6"/>
      <c r="K102" s="8"/>
    </row>
    <row r="103" spans="1:11" ht="17.100000000000001" customHeight="1">
      <c r="B103" s="13"/>
      <c r="C103" s="79"/>
      <c r="D103" s="473" t="str">
        <f>CONCATENATE("Sous total"," _ ",D101)</f>
        <v>Sous total _ Sécurisation des équipements d'automatisme</v>
      </c>
      <c r="E103" s="474"/>
      <c r="F103" s="474"/>
      <c r="G103" s="475"/>
      <c r="H103" s="476"/>
      <c r="I103" s="67">
        <f>SUBTOTAL(9,I101:I102)</f>
        <v>0</v>
      </c>
      <c r="J103" s="6"/>
      <c r="K103" s="8"/>
    </row>
    <row r="104" spans="1:11" ht="17.100000000000001" customHeight="1">
      <c r="B104" s="13"/>
      <c r="C104" s="79"/>
      <c r="D104" s="80"/>
      <c r="E104" s="81"/>
      <c r="F104" s="82"/>
      <c r="G104" s="82"/>
      <c r="H104" s="83"/>
      <c r="I104" s="84"/>
      <c r="J104" s="6"/>
      <c r="K104" s="8"/>
    </row>
    <row r="105" spans="1:11" ht="17.100000000000001" customHeight="1">
      <c r="B105" s="13"/>
      <c r="C105" s="79"/>
      <c r="D105" s="80"/>
      <c r="E105" s="81"/>
      <c r="F105" s="82"/>
      <c r="G105" s="82"/>
      <c r="H105" s="83"/>
      <c r="I105" s="84"/>
      <c r="J105" s="6"/>
      <c r="K105" s="8"/>
    </row>
    <row r="106" spans="1:11" ht="17.100000000000001" customHeight="1">
      <c r="A106" s="1">
        <v>2</v>
      </c>
      <c r="B106" s="13"/>
      <c r="C106" s="79"/>
      <c r="D106" s="89" t="s">
        <v>199</v>
      </c>
      <c r="E106" s="81"/>
      <c r="F106" s="82"/>
      <c r="G106" s="82"/>
      <c r="H106" s="83"/>
      <c r="I106" s="84"/>
      <c r="J106" s="6"/>
      <c r="K106" s="8"/>
    </row>
    <row r="107" spans="1:11" ht="17.100000000000001" customHeight="1">
      <c r="A107" s="1">
        <v>2</v>
      </c>
      <c r="B107" s="13"/>
      <c r="C107" s="79"/>
      <c r="D107" s="102" t="s">
        <v>267</v>
      </c>
      <c r="E107" s="81"/>
      <c r="F107" s="82"/>
      <c r="G107" s="82"/>
      <c r="H107" s="83"/>
      <c r="I107" s="84"/>
      <c r="J107" s="6"/>
      <c r="K107" s="8"/>
    </row>
    <row r="108" spans="1:11" ht="30">
      <c r="A108" s="1">
        <v>2</v>
      </c>
      <c r="B108" s="13"/>
      <c r="C108" s="79"/>
      <c r="D108" s="187" t="s">
        <v>200</v>
      </c>
      <c r="E108" s="81" t="s">
        <v>14</v>
      </c>
      <c r="F108" s="82">
        <v>0.99</v>
      </c>
      <c r="G108" s="188"/>
      <c r="H108" s="189"/>
      <c r="I108" s="41">
        <f t="shared" ref="I108:I112" si="2">H108*G108</f>
        <v>0</v>
      </c>
      <c r="J108" s="6"/>
      <c r="K108" s="8"/>
    </row>
    <row r="109" spans="1:11" ht="60">
      <c r="A109" s="1">
        <v>2</v>
      </c>
      <c r="B109" s="13"/>
      <c r="C109" s="79"/>
      <c r="D109" s="203" t="s">
        <v>315</v>
      </c>
      <c r="E109" s="105" t="s">
        <v>14</v>
      </c>
      <c r="F109" s="106">
        <v>8.8000000000000007</v>
      </c>
      <c r="G109" s="204"/>
      <c r="H109" s="189"/>
      <c r="I109" s="41">
        <f t="shared" si="2"/>
        <v>0</v>
      </c>
      <c r="J109" s="6"/>
      <c r="K109" s="8"/>
    </row>
    <row r="110" spans="1:11" ht="30">
      <c r="A110" s="1">
        <v>2</v>
      </c>
      <c r="B110" s="13"/>
      <c r="C110" s="79"/>
      <c r="D110" s="203" t="s">
        <v>201</v>
      </c>
      <c r="E110" s="105" t="s">
        <v>14</v>
      </c>
      <c r="F110" s="106">
        <v>3.3000000000000003</v>
      </c>
      <c r="G110" s="204"/>
      <c r="H110" s="189"/>
      <c r="I110" s="41">
        <f t="shared" si="2"/>
        <v>0</v>
      </c>
      <c r="J110" s="6"/>
      <c r="K110" s="8"/>
    </row>
    <row r="111" spans="1:11" ht="30">
      <c r="A111" s="1">
        <v>2</v>
      </c>
      <c r="B111" s="13"/>
      <c r="C111" s="79"/>
      <c r="D111" s="203" t="s">
        <v>292</v>
      </c>
      <c r="E111" s="105" t="s">
        <v>14</v>
      </c>
      <c r="F111" s="106">
        <v>4.4000000000000004</v>
      </c>
      <c r="G111" s="204"/>
      <c r="H111" s="189"/>
      <c r="I111" s="41">
        <f t="shared" si="2"/>
        <v>0</v>
      </c>
      <c r="J111" s="6"/>
      <c r="K111" s="8"/>
    </row>
    <row r="112" spans="1:11" ht="17.100000000000001" customHeight="1">
      <c r="A112" s="1">
        <v>2</v>
      </c>
      <c r="B112" s="13"/>
      <c r="C112" s="79"/>
      <c r="D112" s="203" t="s">
        <v>202</v>
      </c>
      <c r="E112" s="105" t="s">
        <v>14</v>
      </c>
      <c r="F112" s="106">
        <v>17.490000000000002</v>
      </c>
      <c r="G112" s="204"/>
      <c r="H112" s="189"/>
      <c r="I112" s="41">
        <f t="shared" si="2"/>
        <v>0</v>
      </c>
      <c r="J112" s="6"/>
      <c r="K112" s="8"/>
    </row>
    <row r="113" spans="1:11" ht="17.100000000000001" customHeight="1">
      <c r="A113" s="1">
        <v>2</v>
      </c>
      <c r="B113" s="13"/>
      <c r="C113" s="79"/>
      <c r="D113" s="205" t="s">
        <v>266</v>
      </c>
      <c r="E113" s="105"/>
      <c r="F113" s="106"/>
      <c r="G113" s="204"/>
      <c r="H113" s="189"/>
      <c r="I113" s="41"/>
      <c r="J113" s="6"/>
      <c r="K113" s="8"/>
    </row>
    <row r="114" spans="1:11" ht="17.100000000000001" customHeight="1">
      <c r="A114" s="1">
        <v>2</v>
      </c>
      <c r="B114" s="13"/>
      <c r="C114" s="79"/>
      <c r="D114" s="203" t="s">
        <v>293</v>
      </c>
      <c r="E114" s="105" t="s">
        <v>204</v>
      </c>
      <c r="F114" s="106">
        <v>9.9</v>
      </c>
      <c r="G114" s="204"/>
      <c r="H114" s="189"/>
      <c r="I114" s="41">
        <f t="shared" ref="I114:I119" si="3">H114*G114</f>
        <v>0</v>
      </c>
      <c r="J114" s="6"/>
      <c r="K114" s="8"/>
    </row>
    <row r="115" spans="1:11" ht="17.100000000000001" customHeight="1">
      <c r="A115" s="1">
        <v>2</v>
      </c>
      <c r="B115" s="13"/>
      <c r="C115" s="79"/>
      <c r="D115" s="203" t="s">
        <v>203</v>
      </c>
      <c r="E115" s="105" t="s">
        <v>15</v>
      </c>
      <c r="F115" s="106">
        <v>91.300000000000011</v>
      </c>
      <c r="G115" s="204"/>
      <c r="H115" s="189"/>
      <c r="I115" s="41">
        <f t="shared" si="3"/>
        <v>0</v>
      </c>
      <c r="J115" s="6"/>
      <c r="K115" s="8"/>
    </row>
    <row r="116" spans="1:11" ht="37.5" customHeight="1">
      <c r="A116" s="1">
        <v>2</v>
      </c>
      <c r="B116" s="13"/>
      <c r="C116" s="79"/>
      <c r="D116" s="203" t="s">
        <v>294</v>
      </c>
      <c r="E116" s="105" t="s">
        <v>16</v>
      </c>
      <c r="F116" s="106">
        <v>33</v>
      </c>
      <c r="G116" s="204"/>
      <c r="H116" s="189"/>
      <c r="I116" s="41">
        <f t="shared" si="3"/>
        <v>0</v>
      </c>
      <c r="J116" s="6"/>
      <c r="K116" s="8"/>
    </row>
    <row r="117" spans="1:11" ht="17.100000000000001" customHeight="1">
      <c r="B117" s="13"/>
      <c r="C117" s="79"/>
      <c r="D117" s="203" t="s">
        <v>295</v>
      </c>
      <c r="E117" s="105" t="s">
        <v>1</v>
      </c>
      <c r="F117" s="106"/>
      <c r="G117" s="204"/>
      <c r="H117" s="189"/>
      <c r="I117" s="41">
        <f t="shared" si="3"/>
        <v>0</v>
      </c>
      <c r="J117" s="6"/>
      <c r="K117" s="8"/>
    </row>
    <row r="118" spans="1:11" ht="32.4" customHeight="1">
      <c r="B118" s="13"/>
      <c r="C118" s="79"/>
      <c r="D118" s="203" t="s">
        <v>296</v>
      </c>
      <c r="E118" s="105" t="s">
        <v>16</v>
      </c>
      <c r="F118" s="106"/>
      <c r="G118" s="204"/>
      <c r="H118" s="189"/>
      <c r="I118" s="41">
        <f t="shared" si="3"/>
        <v>0</v>
      </c>
      <c r="J118" s="6"/>
      <c r="K118" s="8"/>
    </row>
    <row r="119" spans="1:11" ht="17.100000000000001" customHeight="1">
      <c r="B119" s="13"/>
      <c r="C119" s="79"/>
      <c r="D119" s="203" t="s">
        <v>297</v>
      </c>
      <c r="E119" s="105" t="s">
        <v>18</v>
      </c>
      <c r="F119" s="106"/>
      <c r="G119" s="204"/>
      <c r="H119" s="189"/>
      <c r="I119" s="41">
        <f t="shared" si="3"/>
        <v>0</v>
      </c>
      <c r="J119" s="6"/>
      <c r="K119" s="8"/>
    </row>
    <row r="120" spans="1:11" ht="17.100000000000001" customHeight="1">
      <c r="B120" s="13"/>
      <c r="C120" s="79"/>
      <c r="D120" s="473" t="str">
        <f>CONCATENATE("Sous total"," _ ",D106)</f>
        <v>Sous total _ Déplacement de la salle de controle commandes</v>
      </c>
      <c r="E120" s="474"/>
      <c r="F120" s="474"/>
      <c r="G120" s="475"/>
      <c r="H120" s="476"/>
      <c r="I120" s="67">
        <f>SUBTOTAL(9,I108:I119)</f>
        <v>0</v>
      </c>
      <c r="J120" s="6"/>
      <c r="K120" s="8"/>
    </row>
    <row r="121" spans="1:11" ht="17.100000000000001" customHeight="1">
      <c r="B121" s="13"/>
      <c r="C121" s="79"/>
      <c r="D121" s="80"/>
      <c r="E121" s="81"/>
      <c r="F121" s="82"/>
      <c r="G121" s="82"/>
      <c r="H121" s="83"/>
      <c r="I121" s="84"/>
      <c r="J121" s="6"/>
      <c r="K121" s="8"/>
    </row>
    <row r="122" spans="1:11" ht="17.100000000000001" customHeight="1">
      <c r="A122" s="1">
        <v>2</v>
      </c>
      <c r="B122" s="13"/>
      <c r="C122" s="79"/>
      <c r="D122" s="89" t="s">
        <v>205</v>
      </c>
      <c r="E122" s="81"/>
      <c r="F122" s="82"/>
      <c r="G122" s="82"/>
      <c r="H122" s="83"/>
      <c r="I122" s="84"/>
      <c r="J122" s="6"/>
      <c r="K122" s="8"/>
    </row>
    <row r="123" spans="1:11" ht="17.100000000000001" customHeight="1">
      <c r="A123" s="1">
        <v>2</v>
      </c>
      <c r="B123" s="13"/>
      <c r="C123" s="79"/>
      <c r="D123" s="104" t="s">
        <v>268</v>
      </c>
      <c r="E123" s="81"/>
      <c r="F123" s="82"/>
      <c r="G123" s="82"/>
      <c r="H123" s="83"/>
      <c r="I123" s="84"/>
      <c r="J123" s="6"/>
      <c r="K123" s="8"/>
    </row>
    <row r="124" spans="1:11" ht="17.100000000000001" customHeight="1">
      <c r="A124" s="1">
        <v>2</v>
      </c>
      <c r="B124" s="13"/>
      <c r="C124" s="79"/>
      <c r="D124" s="80" t="s">
        <v>206</v>
      </c>
      <c r="E124" s="81" t="s">
        <v>18</v>
      </c>
      <c r="F124" s="82">
        <v>1.1000000000000001</v>
      </c>
      <c r="G124" s="204"/>
      <c r="H124" s="189"/>
      <c r="I124" s="41">
        <f t="shared" ref="I124:I126" si="4">H124*G124</f>
        <v>0</v>
      </c>
      <c r="J124" s="6"/>
      <c r="K124" s="8"/>
    </row>
    <row r="125" spans="1:11" ht="17.100000000000001" customHeight="1">
      <c r="A125" s="1">
        <v>2</v>
      </c>
      <c r="B125" s="13"/>
      <c r="C125" s="79"/>
      <c r="D125" s="80" t="s">
        <v>207</v>
      </c>
      <c r="E125" s="81" t="s">
        <v>15</v>
      </c>
      <c r="F125" s="82">
        <v>133.749</v>
      </c>
      <c r="G125" s="204"/>
      <c r="H125" s="189"/>
      <c r="I125" s="41">
        <f t="shared" si="4"/>
        <v>0</v>
      </c>
      <c r="J125" s="6"/>
      <c r="K125" s="8"/>
    </row>
    <row r="126" spans="1:11" ht="17.100000000000001" customHeight="1">
      <c r="A126" s="1">
        <v>2</v>
      </c>
      <c r="B126" s="13"/>
      <c r="C126" s="79"/>
      <c r="D126" s="80" t="s">
        <v>43</v>
      </c>
      <c r="E126" s="81" t="s">
        <v>14</v>
      </c>
      <c r="F126" s="82">
        <v>160.49879999999996</v>
      </c>
      <c r="G126" s="204"/>
      <c r="H126" s="189"/>
      <c r="I126" s="41">
        <f t="shared" si="4"/>
        <v>0</v>
      </c>
      <c r="J126" s="6"/>
      <c r="K126" s="8"/>
    </row>
    <row r="127" spans="1:11" ht="31.95" customHeight="1">
      <c r="A127" s="1">
        <v>2</v>
      </c>
      <c r="B127" s="13"/>
      <c r="C127" s="79"/>
      <c r="D127" s="103" t="s">
        <v>208</v>
      </c>
      <c r="E127" s="81" t="s">
        <v>15</v>
      </c>
      <c r="F127" s="82">
        <v>0</v>
      </c>
      <c r="G127" s="204"/>
      <c r="H127" s="189"/>
      <c r="I127" s="41">
        <f>H127*G127</f>
        <v>0</v>
      </c>
      <c r="J127" s="6"/>
      <c r="K127" s="8"/>
    </row>
    <row r="128" spans="1:11" ht="17.100000000000001" customHeight="1">
      <c r="A128" s="1">
        <v>2</v>
      </c>
      <c r="B128" s="13"/>
      <c r="C128" s="79"/>
      <c r="D128" s="104" t="s">
        <v>298</v>
      </c>
      <c r="E128" s="81" t="s">
        <v>15</v>
      </c>
      <c r="F128" s="82"/>
      <c r="G128" s="204"/>
      <c r="H128" s="189"/>
      <c r="I128" s="41">
        <f t="shared" ref="I128:I146" si="5">H128*G128</f>
        <v>0</v>
      </c>
      <c r="J128" s="6"/>
      <c r="K128" s="8"/>
    </row>
    <row r="129" spans="1:11" ht="17.100000000000001" customHeight="1">
      <c r="A129" s="1">
        <v>2</v>
      </c>
      <c r="B129" s="13"/>
      <c r="C129" s="79"/>
      <c r="D129" s="80" t="s">
        <v>269</v>
      </c>
      <c r="E129" s="81"/>
      <c r="F129" s="82">
        <v>182.60000000000002</v>
      </c>
      <c r="G129" s="204"/>
      <c r="H129" s="189"/>
      <c r="I129" s="41"/>
      <c r="J129" s="6"/>
      <c r="K129" s="8"/>
    </row>
    <row r="130" spans="1:11" ht="17.100000000000001" customHeight="1">
      <c r="A130" s="1">
        <v>2</v>
      </c>
      <c r="B130" s="13"/>
      <c r="C130" s="79"/>
      <c r="D130" s="80" t="s">
        <v>209</v>
      </c>
      <c r="E130" s="81" t="s">
        <v>15</v>
      </c>
      <c r="F130" s="82">
        <v>182.60000000000002</v>
      </c>
      <c r="G130" s="204"/>
      <c r="H130" s="189"/>
      <c r="I130" s="41">
        <f t="shared" si="5"/>
        <v>0</v>
      </c>
      <c r="J130" s="6"/>
      <c r="K130" s="8"/>
    </row>
    <row r="131" spans="1:11" ht="17.100000000000001" customHeight="1">
      <c r="A131" s="1">
        <v>2</v>
      </c>
      <c r="B131" s="13"/>
      <c r="C131" s="79"/>
      <c r="D131" s="80" t="s">
        <v>210</v>
      </c>
      <c r="E131" s="81" t="s">
        <v>15</v>
      </c>
      <c r="F131" s="82">
        <v>182.60000000000002</v>
      </c>
      <c r="G131" s="204"/>
      <c r="H131" s="189"/>
      <c r="I131" s="41">
        <f t="shared" si="5"/>
        <v>0</v>
      </c>
      <c r="J131" s="6"/>
      <c r="K131" s="8"/>
    </row>
    <row r="132" spans="1:11" ht="17.100000000000001" customHeight="1">
      <c r="A132" s="1">
        <v>2</v>
      </c>
      <c r="B132" s="13"/>
      <c r="C132" s="79"/>
      <c r="D132" s="80" t="s">
        <v>211</v>
      </c>
      <c r="E132" s="81"/>
      <c r="F132" s="82"/>
      <c r="G132" s="204"/>
      <c r="H132" s="189"/>
      <c r="I132" s="41"/>
      <c r="J132" s="6"/>
      <c r="K132" s="8"/>
    </row>
    <row r="133" spans="1:11" ht="17.100000000000001" customHeight="1">
      <c r="A133" s="1">
        <v>2</v>
      </c>
      <c r="B133" s="13"/>
      <c r="C133" s="79"/>
      <c r="D133" s="104" t="s">
        <v>299</v>
      </c>
      <c r="E133" s="81"/>
      <c r="F133" s="82"/>
      <c r="G133" s="204"/>
      <c r="H133" s="189"/>
      <c r="I133" s="41"/>
      <c r="J133" s="6"/>
      <c r="K133" s="8"/>
    </row>
    <row r="134" spans="1:11" ht="17.100000000000001" customHeight="1">
      <c r="A134" s="1">
        <v>2</v>
      </c>
      <c r="B134" s="13"/>
      <c r="C134" s="79"/>
      <c r="D134" s="80" t="s">
        <v>212</v>
      </c>
      <c r="E134" s="81" t="s">
        <v>14</v>
      </c>
      <c r="F134" s="82">
        <v>117.99040000000002</v>
      </c>
      <c r="G134" s="204"/>
      <c r="H134" s="189"/>
      <c r="I134" s="41">
        <f t="shared" si="5"/>
        <v>0</v>
      </c>
      <c r="J134" s="6"/>
      <c r="K134" s="8"/>
    </row>
    <row r="135" spans="1:11" ht="17.100000000000001" customHeight="1">
      <c r="A135" s="1">
        <v>2</v>
      </c>
      <c r="B135" s="13"/>
      <c r="C135" s="79"/>
      <c r="D135" s="80" t="s">
        <v>213</v>
      </c>
      <c r="E135" s="81" t="s">
        <v>14</v>
      </c>
      <c r="F135" s="82">
        <v>117.99040000000002</v>
      </c>
      <c r="G135" s="204"/>
      <c r="H135" s="189"/>
      <c r="I135" s="41">
        <f t="shared" si="5"/>
        <v>0</v>
      </c>
      <c r="J135" s="6"/>
      <c r="K135" s="8"/>
    </row>
    <row r="136" spans="1:11" ht="17.100000000000001" customHeight="1">
      <c r="A136" s="1">
        <v>2</v>
      </c>
      <c r="B136" s="13"/>
      <c r="C136" s="79"/>
      <c r="D136" s="80" t="s">
        <v>214</v>
      </c>
      <c r="E136" s="81" t="s">
        <v>18</v>
      </c>
      <c r="F136" s="82">
        <v>1.1000000000000001</v>
      </c>
      <c r="G136" s="204"/>
      <c r="H136" s="189"/>
      <c r="I136" s="41">
        <f t="shared" si="5"/>
        <v>0</v>
      </c>
      <c r="J136" s="6"/>
      <c r="K136" s="8"/>
    </row>
    <row r="137" spans="1:11" ht="17.100000000000001" customHeight="1">
      <c r="A137" s="1">
        <v>2</v>
      </c>
      <c r="B137" s="13"/>
      <c r="C137" s="79"/>
      <c r="D137" s="104" t="s">
        <v>270</v>
      </c>
      <c r="E137" s="81"/>
      <c r="F137" s="82"/>
      <c r="G137" s="204"/>
      <c r="H137" s="189"/>
      <c r="I137" s="41"/>
      <c r="J137" s="6"/>
      <c r="K137" s="8"/>
    </row>
    <row r="138" spans="1:11" ht="36.6" customHeight="1">
      <c r="A138" s="1">
        <v>2</v>
      </c>
      <c r="B138" s="13"/>
      <c r="C138" s="79"/>
      <c r="D138" s="103" t="s">
        <v>215</v>
      </c>
      <c r="E138" s="81" t="s">
        <v>17</v>
      </c>
      <c r="F138" s="82">
        <v>1.1000000000000001</v>
      </c>
      <c r="G138" s="204"/>
      <c r="H138" s="189"/>
      <c r="I138" s="41">
        <f t="shared" si="5"/>
        <v>0</v>
      </c>
      <c r="J138" s="6"/>
      <c r="K138" s="8"/>
    </row>
    <row r="139" spans="1:11" ht="17.100000000000001" customHeight="1">
      <c r="A139" s="1">
        <v>2</v>
      </c>
      <c r="B139" s="13"/>
      <c r="C139" s="79"/>
      <c r="D139" s="80" t="s">
        <v>216</v>
      </c>
      <c r="E139" s="81" t="s">
        <v>17</v>
      </c>
      <c r="F139" s="82">
        <v>8.8000000000000007</v>
      </c>
      <c r="G139" s="204"/>
      <c r="H139" s="189"/>
      <c r="I139" s="41">
        <f t="shared" si="5"/>
        <v>0</v>
      </c>
      <c r="J139" s="6"/>
      <c r="K139" s="8"/>
    </row>
    <row r="140" spans="1:11" ht="17.100000000000001" customHeight="1">
      <c r="A140" s="1">
        <v>2</v>
      </c>
      <c r="B140" s="13"/>
      <c r="C140" s="79"/>
      <c r="D140" s="80" t="s">
        <v>217</v>
      </c>
      <c r="E140" s="81" t="s">
        <v>17</v>
      </c>
      <c r="F140" s="82">
        <v>8.8000000000000007</v>
      </c>
      <c r="G140" s="204"/>
      <c r="H140" s="189"/>
      <c r="I140" s="41">
        <f t="shared" si="5"/>
        <v>0</v>
      </c>
      <c r="J140" s="6"/>
      <c r="K140" s="8"/>
    </row>
    <row r="141" spans="1:11" ht="17.100000000000001" customHeight="1">
      <c r="A141" s="1">
        <v>2</v>
      </c>
      <c r="B141" s="13"/>
      <c r="C141" s="79"/>
      <c r="D141" s="80" t="s">
        <v>218</v>
      </c>
      <c r="E141" s="81" t="s">
        <v>14</v>
      </c>
      <c r="F141" s="82">
        <v>8.8000000000000007</v>
      </c>
      <c r="G141" s="204"/>
      <c r="H141" s="189"/>
      <c r="I141" s="41">
        <f t="shared" si="5"/>
        <v>0</v>
      </c>
      <c r="J141" s="6"/>
      <c r="K141" s="8"/>
    </row>
    <row r="142" spans="1:11" ht="17.100000000000001" customHeight="1">
      <c r="A142" s="1">
        <v>2</v>
      </c>
      <c r="B142" s="13"/>
      <c r="C142" s="79"/>
      <c r="D142" s="80" t="s">
        <v>219</v>
      </c>
      <c r="E142" s="81" t="s">
        <v>16</v>
      </c>
      <c r="F142" s="82">
        <v>16.5</v>
      </c>
      <c r="G142" s="204"/>
      <c r="H142" s="189"/>
      <c r="I142" s="41">
        <f t="shared" si="5"/>
        <v>0</v>
      </c>
      <c r="J142" s="6"/>
      <c r="K142" s="8"/>
    </row>
    <row r="143" spans="1:11" ht="17.100000000000001" customHeight="1">
      <c r="A143" s="1">
        <v>2</v>
      </c>
      <c r="B143" s="13"/>
      <c r="C143" s="79"/>
      <c r="D143" s="80" t="s">
        <v>220</v>
      </c>
      <c r="E143" s="81" t="s">
        <v>15</v>
      </c>
      <c r="F143" s="82">
        <v>67.100000000000009</v>
      </c>
      <c r="G143" s="204"/>
      <c r="H143" s="189"/>
      <c r="I143" s="41">
        <f t="shared" si="5"/>
        <v>0</v>
      </c>
      <c r="J143" s="6"/>
      <c r="K143" s="8"/>
    </row>
    <row r="144" spans="1:11" ht="17.100000000000001" customHeight="1">
      <c r="A144" s="1">
        <v>2</v>
      </c>
      <c r="B144" s="13"/>
      <c r="C144" s="79"/>
      <c r="D144" s="104" t="s">
        <v>276</v>
      </c>
      <c r="E144" s="81"/>
      <c r="F144" s="82"/>
      <c r="G144" s="204"/>
      <c r="H144" s="189"/>
      <c r="I144" s="41"/>
      <c r="J144" s="6"/>
      <c r="K144" s="8"/>
    </row>
    <row r="145" spans="1:11" ht="17.100000000000001" customHeight="1">
      <c r="A145" s="1">
        <v>2</v>
      </c>
      <c r="B145" s="13"/>
      <c r="C145" s="79"/>
      <c r="D145" s="80" t="s">
        <v>277</v>
      </c>
      <c r="E145" s="81" t="s">
        <v>1</v>
      </c>
      <c r="F145" s="82">
        <v>130</v>
      </c>
      <c r="G145" s="204"/>
      <c r="H145" s="189"/>
      <c r="I145" s="41">
        <f t="shared" si="5"/>
        <v>0</v>
      </c>
      <c r="J145" s="6"/>
      <c r="K145" s="8"/>
    </row>
    <row r="146" spans="1:11" ht="17.100000000000001" customHeight="1">
      <c r="A146" s="1">
        <v>2</v>
      </c>
      <c r="B146" s="13"/>
      <c r="C146" s="79"/>
      <c r="D146" s="187" t="s">
        <v>300</v>
      </c>
      <c r="E146" s="81" t="s">
        <v>17</v>
      </c>
      <c r="F146" s="82"/>
      <c r="G146" s="188"/>
      <c r="H146" s="189"/>
      <c r="I146" s="41">
        <f t="shared" si="5"/>
        <v>0</v>
      </c>
      <c r="J146" s="6"/>
      <c r="K146" s="8"/>
    </row>
    <row r="147" spans="1:11" ht="63" customHeight="1">
      <c r="A147" s="1">
        <v>2</v>
      </c>
      <c r="B147" s="13"/>
      <c r="C147" s="79"/>
      <c r="D147" s="203" t="s">
        <v>301</v>
      </c>
      <c r="E147" s="81"/>
      <c r="F147" s="82"/>
      <c r="G147" s="82"/>
      <c r="H147" s="83"/>
      <c r="I147" s="41"/>
      <c r="J147" s="6"/>
      <c r="K147" s="8"/>
    </row>
    <row r="148" spans="1:11" ht="17.100000000000001" customHeight="1">
      <c r="B148" s="13"/>
      <c r="C148" s="79"/>
      <c r="D148" s="473" t="str">
        <f>CONCATENATE("Sous total"," _ ",D122)</f>
        <v>Sous total _ Réfection des locaux administratif</v>
      </c>
      <c r="E148" s="474"/>
      <c r="F148" s="474"/>
      <c r="G148" s="475"/>
      <c r="H148" s="476"/>
      <c r="I148" s="67">
        <f>SUBTOTAL(9,I123:I146)</f>
        <v>0</v>
      </c>
      <c r="J148" s="6"/>
      <c r="K148" s="8"/>
    </row>
    <row r="149" spans="1:11" ht="17.100000000000001" customHeight="1">
      <c r="B149" s="13"/>
      <c r="C149" s="79"/>
      <c r="D149" s="80"/>
      <c r="E149" s="81"/>
      <c r="F149" s="82"/>
      <c r="G149" s="82"/>
      <c r="H149" s="83"/>
      <c r="I149" s="84"/>
      <c r="J149" s="6"/>
      <c r="K149" s="8"/>
    </row>
    <row r="150" spans="1:11" ht="17.100000000000001" customHeight="1">
      <c r="A150" s="1">
        <v>2</v>
      </c>
      <c r="B150" s="13"/>
      <c r="C150" s="79"/>
      <c r="D150" s="89" t="s">
        <v>221</v>
      </c>
      <c r="E150" s="85" t="s">
        <v>171</v>
      </c>
      <c r="F150" s="82"/>
      <c r="G150" s="82"/>
      <c r="H150" s="83"/>
      <c r="I150" s="84"/>
      <c r="J150" s="6"/>
      <c r="K150" s="8"/>
    </row>
    <row r="151" spans="1:11" ht="17.100000000000001" customHeight="1">
      <c r="A151" s="1">
        <v>2</v>
      </c>
      <c r="B151" s="13"/>
      <c r="C151" s="79"/>
      <c r="D151" s="80" t="s">
        <v>222</v>
      </c>
      <c r="E151" s="81"/>
      <c r="F151" s="82"/>
      <c r="G151" s="82"/>
      <c r="H151" s="83"/>
      <c r="I151" s="84"/>
      <c r="J151" s="6"/>
      <c r="K151" s="8"/>
    </row>
    <row r="152" spans="1:11" ht="17.100000000000001" customHeight="1">
      <c r="B152" s="13"/>
      <c r="C152" s="79"/>
      <c r="D152" s="473" t="str">
        <f>CONCATENATE("Sous total"," _ ",D150)</f>
        <v>Sous total _ BREF WI</v>
      </c>
      <c r="E152" s="474"/>
      <c r="F152" s="474"/>
      <c r="G152" s="475"/>
      <c r="H152" s="476"/>
      <c r="I152" s="67">
        <f>SUBTOTAL(9,I150:I151)</f>
        <v>0</v>
      </c>
      <c r="J152" s="6"/>
      <c r="K152" s="8"/>
    </row>
    <row r="153" spans="1:11" ht="17.100000000000001" customHeight="1">
      <c r="B153" s="13"/>
      <c r="C153" s="79"/>
      <c r="D153" s="80"/>
      <c r="E153" s="81"/>
      <c r="F153" s="82"/>
      <c r="G153" s="82"/>
      <c r="H153" s="83"/>
      <c r="I153" s="84"/>
      <c r="J153" s="6"/>
      <c r="K153" s="8"/>
    </row>
    <row r="154" spans="1:11" ht="17.100000000000001" customHeight="1">
      <c r="A154" s="1">
        <v>2</v>
      </c>
      <c r="B154" s="13"/>
      <c r="C154" s="79"/>
      <c r="D154" s="89" t="s">
        <v>223</v>
      </c>
      <c r="E154" s="81"/>
      <c r="F154" s="82"/>
      <c r="G154" s="82"/>
      <c r="H154" s="83"/>
      <c r="I154" s="84"/>
      <c r="J154" s="6"/>
      <c r="K154" s="8"/>
    </row>
    <row r="155" spans="1:11" ht="17.100000000000001" customHeight="1">
      <c r="A155" s="1">
        <v>2</v>
      </c>
      <c r="B155" s="13"/>
      <c r="C155" s="79"/>
      <c r="D155" s="190" t="s">
        <v>268</v>
      </c>
      <c r="E155" s="191"/>
      <c r="F155" s="82"/>
      <c r="G155" s="82"/>
      <c r="H155" s="83"/>
      <c r="I155" s="84"/>
      <c r="J155" s="6"/>
      <c r="K155" s="8"/>
    </row>
    <row r="156" spans="1:11" ht="17.100000000000001" customHeight="1">
      <c r="A156" s="1">
        <v>2</v>
      </c>
      <c r="B156" s="13"/>
      <c r="C156" s="79"/>
      <c r="D156" s="187" t="s">
        <v>206</v>
      </c>
      <c r="E156" s="191" t="s">
        <v>18</v>
      </c>
      <c r="F156" s="82">
        <v>1.1000000000000001</v>
      </c>
      <c r="G156" s="82"/>
      <c r="H156" s="83"/>
      <c r="I156" s="41">
        <f t="shared" ref="I156:I162" si="6">H156*G156</f>
        <v>0</v>
      </c>
      <c r="J156" s="6"/>
      <c r="K156" s="8"/>
    </row>
    <row r="157" spans="1:11" ht="17.100000000000001" customHeight="1">
      <c r="A157" s="1">
        <v>2</v>
      </c>
      <c r="B157" s="13"/>
      <c r="C157" s="79"/>
      <c r="D157" s="187" t="s">
        <v>264</v>
      </c>
      <c r="E157" s="191" t="s">
        <v>18</v>
      </c>
      <c r="F157" s="82">
        <v>1.1000000000000001</v>
      </c>
      <c r="G157" s="82"/>
      <c r="H157" s="83"/>
      <c r="I157" s="41">
        <f t="shared" si="6"/>
        <v>0</v>
      </c>
      <c r="J157" s="6"/>
      <c r="K157" s="8"/>
    </row>
    <row r="158" spans="1:11" ht="30">
      <c r="A158" s="1">
        <v>2</v>
      </c>
      <c r="B158" s="13"/>
      <c r="C158" s="79"/>
      <c r="D158" s="203" t="s">
        <v>316</v>
      </c>
      <c r="E158" s="191" t="s">
        <v>14</v>
      </c>
      <c r="F158" s="82">
        <v>0</v>
      </c>
      <c r="G158" s="82"/>
      <c r="H158" s="83"/>
      <c r="I158" s="41">
        <f t="shared" si="6"/>
        <v>0</v>
      </c>
      <c r="J158" s="6"/>
      <c r="K158" s="8"/>
    </row>
    <row r="159" spans="1:11" ht="46.95" customHeight="1">
      <c r="A159" s="1">
        <v>2</v>
      </c>
      <c r="B159" s="13"/>
      <c r="C159" s="79"/>
      <c r="D159" s="203" t="s">
        <v>317</v>
      </c>
      <c r="E159" s="191" t="s">
        <v>16</v>
      </c>
      <c r="F159" s="82">
        <v>0</v>
      </c>
      <c r="G159" s="82"/>
      <c r="H159" s="83"/>
      <c r="I159" s="41">
        <f t="shared" si="6"/>
        <v>0</v>
      </c>
      <c r="J159" s="6"/>
      <c r="K159" s="8"/>
    </row>
    <row r="160" spans="1:11" ht="15">
      <c r="A160" s="1">
        <v>2</v>
      </c>
      <c r="B160" s="13"/>
      <c r="C160" s="79"/>
      <c r="D160" s="203" t="s">
        <v>43</v>
      </c>
      <c r="E160" s="191" t="s">
        <v>14</v>
      </c>
      <c r="F160" s="82">
        <v>0</v>
      </c>
      <c r="G160" s="82"/>
      <c r="H160" s="83"/>
      <c r="I160" s="41">
        <f t="shared" si="6"/>
        <v>0</v>
      </c>
      <c r="J160" s="6"/>
      <c r="K160" s="8"/>
    </row>
    <row r="161" spans="1:11" ht="33.6" customHeight="1">
      <c r="A161" s="1">
        <v>2</v>
      </c>
      <c r="B161" s="13"/>
      <c r="C161" s="79"/>
      <c r="D161" s="203" t="s">
        <v>224</v>
      </c>
      <c r="E161" s="191" t="s">
        <v>15</v>
      </c>
      <c r="F161" s="82">
        <v>84.48</v>
      </c>
      <c r="G161" s="82"/>
      <c r="H161" s="83"/>
      <c r="I161" s="41">
        <f t="shared" si="6"/>
        <v>0</v>
      </c>
      <c r="J161" s="6"/>
      <c r="K161" s="8"/>
    </row>
    <row r="162" spans="1:11" ht="17.100000000000001" customHeight="1">
      <c r="A162" s="1">
        <v>2</v>
      </c>
      <c r="B162" s="13"/>
      <c r="C162" s="79"/>
      <c r="D162" s="203" t="s">
        <v>214</v>
      </c>
      <c r="E162" s="191" t="s">
        <v>18</v>
      </c>
      <c r="F162" s="82">
        <v>1.1000000000000001</v>
      </c>
      <c r="G162" s="82"/>
      <c r="H162" s="83"/>
      <c r="I162" s="41">
        <f t="shared" si="6"/>
        <v>0</v>
      </c>
      <c r="J162" s="6"/>
      <c r="K162" s="8"/>
    </row>
    <row r="163" spans="1:11" ht="17.100000000000001" customHeight="1">
      <c r="A163" s="1">
        <v>2</v>
      </c>
      <c r="B163" s="13"/>
      <c r="C163" s="79"/>
      <c r="D163" s="203" t="s">
        <v>225</v>
      </c>
      <c r="E163" s="191"/>
      <c r="F163" s="82"/>
      <c r="G163" s="82"/>
      <c r="H163" s="83"/>
      <c r="I163" s="41"/>
      <c r="J163" s="6"/>
      <c r="K163" s="8"/>
    </row>
    <row r="164" spans="1:11" ht="17.100000000000001" customHeight="1">
      <c r="A164" s="1">
        <v>2</v>
      </c>
      <c r="B164" s="13"/>
      <c r="C164" s="79"/>
      <c r="D164" s="203" t="s">
        <v>212</v>
      </c>
      <c r="E164" s="191" t="s">
        <v>14</v>
      </c>
      <c r="F164" s="82">
        <v>33.792000000000002</v>
      </c>
      <c r="G164" s="82"/>
      <c r="H164" s="83"/>
      <c r="I164" s="41">
        <f t="shared" ref="I164:I165" si="7">H164*G164</f>
        <v>0</v>
      </c>
      <c r="J164" s="6"/>
      <c r="K164" s="8"/>
    </row>
    <row r="165" spans="1:11" ht="17.100000000000001" customHeight="1">
      <c r="A165" s="1">
        <v>2</v>
      </c>
      <c r="B165" s="13"/>
      <c r="C165" s="79"/>
      <c r="D165" s="203" t="s">
        <v>213</v>
      </c>
      <c r="E165" s="191" t="s">
        <v>14</v>
      </c>
      <c r="F165" s="82">
        <v>33.792000000000002</v>
      </c>
      <c r="G165" s="82"/>
      <c r="H165" s="83"/>
      <c r="I165" s="41">
        <f t="shared" si="7"/>
        <v>0</v>
      </c>
      <c r="J165" s="6"/>
      <c r="K165" s="8"/>
    </row>
    <row r="166" spans="1:11" ht="31.95" customHeight="1">
      <c r="A166" s="1">
        <v>2</v>
      </c>
      <c r="B166" s="13"/>
      <c r="C166" s="79"/>
      <c r="D166" s="205" t="s">
        <v>318</v>
      </c>
      <c r="E166" s="191"/>
      <c r="F166" s="82"/>
      <c r="G166" s="82"/>
      <c r="H166" s="83"/>
      <c r="I166" s="41"/>
      <c r="J166" s="6"/>
      <c r="K166" s="8"/>
    </row>
    <row r="167" spans="1:11" ht="31.95" customHeight="1">
      <c r="A167" s="1">
        <v>2</v>
      </c>
      <c r="B167" s="13"/>
      <c r="C167" s="79"/>
      <c r="D167" s="203" t="s">
        <v>319</v>
      </c>
      <c r="E167" s="191" t="s">
        <v>17</v>
      </c>
      <c r="F167" s="82">
        <v>0</v>
      </c>
      <c r="G167" s="82"/>
      <c r="H167" s="83"/>
      <c r="I167" s="41">
        <f t="shared" ref="I167:I174" si="8">H167*G167</f>
        <v>0</v>
      </c>
      <c r="J167" s="6"/>
      <c r="K167" s="8"/>
    </row>
    <row r="168" spans="1:11" ht="31.95" customHeight="1">
      <c r="A168" s="1">
        <v>2</v>
      </c>
      <c r="B168" s="13"/>
      <c r="C168" s="79"/>
      <c r="D168" s="203" t="s">
        <v>320</v>
      </c>
      <c r="E168" s="191" t="s">
        <v>17</v>
      </c>
      <c r="F168" s="82">
        <v>0</v>
      </c>
      <c r="G168" s="82"/>
      <c r="H168" s="83"/>
      <c r="I168" s="41">
        <f t="shared" si="8"/>
        <v>0</v>
      </c>
      <c r="J168" s="6"/>
      <c r="K168" s="8"/>
    </row>
    <row r="169" spans="1:11" ht="31.95" customHeight="1">
      <c r="A169" s="1">
        <v>2</v>
      </c>
      <c r="B169" s="13"/>
      <c r="C169" s="79"/>
      <c r="D169" s="203" t="s">
        <v>321</v>
      </c>
      <c r="E169" s="191" t="s">
        <v>17</v>
      </c>
      <c r="F169" s="82">
        <v>0</v>
      </c>
      <c r="G169" s="82"/>
      <c r="H169" s="83"/>
      <c r="I169" s="41">
        <f t="shared" si="8"/>
        <v>0</v>
      </c>
      <c r="J169" s="6"/>
      <c r="K169" s="8"/>
    </row>
    <row r="170" spans="1:11" ht="31.95" customHeight="1">
      <c r="A170" s="1">
        <v>2</v>
      </c>
      <c r="B170" s="13"/>
      <c r="C170" s="79"/>
      <c r="D170" s="203" t="s">
        <v>322</v>
      </c>
      <c r="E170" s="191" t="s">
        <v>14</v>
      </c>
      <c r="F170" s="82">
        <v>0</v>
      </c>
      <c r="G170" s="82"/>
      <c r="H170" s="83"/>
      <c r="I170" s="41">
        <f t="shared" si="8"/>
        <v>0</v>
      </c>
      <c r="J170" s="6"/>
      <c r="K170" s="8"/>
    </row>
    <row r="171" spans="1:11" ht="17.100000000000001" customHeight="1">
      <c r="A171" s="1">
        <v>2</v>
      </c>
      <c r="B171" s="13"/>
      <c r="C171" s="79"/>
      <c r="D171" s="203" t="s">
        <v>219</v>
      </c>
      <c r="E171" s="191" t="s">
        <v>16</v>
      </c>
      <c r="F171" s="82">
        <v>0</v>
      </c>
      <c r="G171" s="82"/>
      <c r="H171" s="83"/>
      <c r="I171" s="41">
        <f t="shared" si="8"/>
        <v>0</v>
      </c>
      <c r="J171" s="6"/>
      <c r="K171" s="8"/>
    </row>
    <row r="172" spans="1:11" ht="17.100000000000001" customHeight="1">
      <c r="A172" s="1">
        <v>2</v>
      </c>
      <c r="B172" s="13"/>
      <c r="C172" s="79"/>
      <c r="D172" s="203" t="s">
        <v>323</v>
      </c>
      <c r="E172" s="191" t="s">
        <v>17</v>
      </c>
      <c r="F172" s="82">
        <v>0</v>
      </c>
      <c r="G172" s="82"/>
      <c r="H172" s="83"/>
      <c r="I172" s="41">
        <f t="shared" si="8"/>
        <v>0</v>
      </c>
      <c r="J172" s="6"/>
      <c r="K172" s="8"/>
    </row>
    <row r="173" spans="1:11" ht="17.100000000000001" customHeight="1">
      <c r="A173" s="1">
        <v>2</v>
      </c>
      <c r="B173" s="13"/>
      <c r="C173" s="79"/>
      <c r="D173" s="203" t="s">
        <v>220</v>
      </c>
      <c r="E173" s="191" t="s">
        <v>15</v>
      </c>
      <c r="F173" s="82">
        <v>84.48</v>
      </c>
      <c r="G173" s="82"/>
      <c r="H173" s="83"/>
      <c r="I173" s="41">
        <f t="shared" si="8"/>
        <v>0</v>
      </c>
      <c r="J173" s="6"/>
      <c r="K173" s="8"/>
    </row>
    <row r="174" spans="1:11" ht="17.100000000000001" customHeight="1">
      <c r="A174" s="1">
        <v>2</v>
      </c>
      <c r="B174" s="13"/>
      <c r="C174" s="79"/>
      <c r="D174" s="203" t="s">
        <v>302</v>
      </c>
      <c r="E174" s="191" t="s">
        <v>16</v>
      </c>
      <c r="F174" s="82">
        <v>70.400000000000006</v>
      </c>
      <c r="G174" s="82"/>
      <c r="H174" s="83"/>
      <c r="I174" s="41">
        <f t="shared" si="8"/>
        <v>0</v>
      </c>
      <c r="J174" s="6"/>
      <c r="K174" s="8"/>
    </row>
    <row r="175" spans="1:11" ht="17.100000000000001" customHeight="1">
      <c r="A175" s="1">
        <v>2</v>
      </c>
      <c r="B175" s="13"/>
      <c r="C175" s="79"/>
      <c r="D175" s="205" t="s">
        <v>272</v>
      </c>
      <c r="E175" s="191"/>
      <c r="F175" s="82"/>
      <c r="G175" s="82"/>
      <c r="H175" s="83"/>
      <c r="I175" s="41"/>
      <c r="J175" s="6"/>
      <c r="K175" s="8"/>
    </row>
    <row r="176" spans="1:11" ht="45" customHeight="1">
      <c r="A176" s="1">
        <v>2</v>
      </c>
      <c r="B176" s="13"/>
      <c r="C176" s="79"/>
      <c r="D176" s="203" t="s">
        <v>324</v>
      </c>
      <c r="E176" s="191" t="s">
        <v>15</v>
      </c>
      <c r="F176" s="82">
        <v>261.8</v>
      </c>
      <c r="G176" s="82"/>
      <c r="H176" s="83"/>
      <c r="I176" s="41">
        <f t="shared" ref="I176:I178" si="9">H176*G176</f>
        <v>0</v>
      </c>
      <c r="J176" s="6"/>
      <c r="K176" s="8"/>
    </row>
    <row r="177" spans="1:11" ht="45" customHeight="1">
      <c r="A177" s="1">
        <v>2</v>
      </c>
      <c r="B177" s="13"/>
      <c r="C177" s="79"/>
      <c r="D177" s="203" t="s">
        <v>325</v>
      </c>
      <c r="E177" s="206" t="s">
        <v>15</v>
      </c>
      <c r="F177" s="106">
        <v>59.840000000000011</v>
      </c>
      <c r="G177" s="106"/>
      <c r="H177" s="83"/>
      <c r="I177" s="41">
        <f t="shared" si="9"/>
        <v>0</v>
      </c>
      <c r="J177" s="6"/>
      <c r="K177" s="8"/>
    </row>
    <row r="178" spans="1:11" ht="45" customHeight="1">
      <c r="A178" s="1">
        <v>2</v>
      </c>
      <c r="B178" s="13"/>
      <c r="C178" s="79"/>
      <c r="D178" s="203" t="s">
        <v>303</v>
      </c>
      <c r="E178" s="206" t="s">
        <v>41</v>
      </c>
      <c r="F178" s="106">
        <v>85833</v>
      </c>
      <c r="G178" s="207"/>
      <c r="H178" s="83"/>
      <c r="I178" s="41">
        <f t="shared" si="9"/>
        <v>0</v>
      </c>
      <c r="J178" s="6"/>
      <c r="K178" s="8"/>
    </row>
    <row r="179" spans="1:11" ht="17.100000000000001" customHeight="1">
      <c r="A179" s="1">
        <v>2</v>
      </c>
      <c r="B179" s="13"/>
      <c r="C179" s="79"/>
      <c r="D179" s="190" t="s">
        <v>273</v>
      </c>
      <c r="E179" s="191"/>
      <c r="F179" s="82"/>
      <c r="G179" s="82"/>
      <c r="H179" s="83"/>
      <c r="I179" s="41"/>
      <c r="J179" s="6"/>
      <c r="K179" s="8"/>
    </row>
    <row r="180" spans="1:11" ht="17.100000000000001" customHeight="1">
      <c r="B180" s="13"/>
      <c r="C180" s="79"/>
      <c r="D180" s="187" t="s">
        <v>226</v>
      </c>
      <c r="E180" s="191" t="s">
        <v>16</v>
      </c>
      <c r="F180" s="82">
        <v>70.400000000000006</v>
      </c>
      <c r="G180" s="82"/>
      <c r="H180" s="83"/>
      <c r="I180" s="41">
        <f>H180*G180</f>
        <v>0</v>
      </c>
      <c r="J180" s="6"/>
      <c r="K180" s="8"/>
    </row>
    <row r="181" spans="1:11" ht="37.950000000000003" customHeight="1">
      <c r="B181" s="13"/>
      <c r="C181" s="79"/>
      <c r="D181" s="187" t="s">
        <v>265</v>
      </c>
      <c r="E181" s="191" t="s">
        <v>17</v>
      </c>
      <c r="F181" s="82">
        <v>72.600000000000009</v>
      </c>
      <c r="G181" s="82"/>
      <c r="H181" s="83"/>
      <c r="I181" s="41">
        <f>H181*G181</f>
        <v>0</v>
      </c>
      <c r="J181" s="6"/>
      <c r="K181" s="8"/>
    </row>
    <row r="182" spans="1:11" ht="17.100000000000001" customHeight="1">
      <c r="B182" s="13"/>
      <c r="C182" s="79"/>
      <c r="D182" s="473" t="str">
        <f>CONCATENATE("Sous total"," _ ",D154)</f>
        <v>Sous total _ La toiture de la dalle du mâchefer</v>
      </c>
      <c r="E182" s="474"/>
      <c r="F182" s="474"/>
      <c r="G182" s="475"/>
      <c r="H182" s="476"/>
      <c r="I182" s="67">
        <f>SUBTOTAL(9,I154:I181)</f>
        <v>0</v>
      </c>
      <c r="J182" s="6"/>
      <c r="K182" s="8"/>
    </row>
    <row r="183" spans="1:11" ht="17.100000000000001" customHeight="1">
      <c r="B183" s="13"/>
      <c r="C183" s="79"/>
      <c r="D183" s="80"/>
      <c r="E183" s="81"/>
      <c r="F183" s="82"/>
      <c r="G183" s="82"/>
      <c r="H183" s="83"/>
      <c r="I183" s="84"/>
      <c r="J183" s="6"/>
      <c r="K183" s="8"/>
    </row>
    <row r="184" spans="1:11" ht="17.100000000000001" customHeight="1">
      <c r="A184" s="1">
        <v>2</v>
      </c>
      <c r="B184" s="13"/>
      <c r="C184" s="79"/>
      <c r="D184" s="89" t="s">
        <v>227</v>
      </c>
      <c r="E184" s="85" t="s">
        <v>171</v>
      </c>
      <c r="F184" s="82"/>
      <c r="G184" s="82"/>
      <c r="H184" s="83"/>
      <c r="I184" s="84"/>
      <c r="J184" s="6"/>
      <c r="K184" s="8"/>
    </row>
    <row r="185" spans="1:11" ht="17.100000000000001" customHeight="1">
      <c r="A185" s="1">
        <v>2</v>
      </c>
      <c r="B185" s="13"/>
      <c r="C185" s="79"/>
      <c r="D185" s="80" t="s">
        <v>227</v>
      </c>
      <c r="E185" s="81"/>
      <c r="F185" s="82"/>
      <c r="G185" s="82"/>
      <c r="H185" s="83"/>
      <c r="I185" s="84"/>
      <c r="J185" s="6"/>
      <c r="K185" s="8"/>
    </row>
    <row r="186" spans="1:11" ht="17.100000000000001" customHeight="1">
      <c r="B186" s="13"/>
      <c r="C186" s="79"/>
      <c r="D186" s="473" t="str">
        <f>CONCATENATE("Sous total"," _ ",D184)</f>
        <v>Sous total _ Remplacement des analyseurs</v>
      </c>
      <c r="E186" s="474"/>
      <c r="F186" s="474"/>
      <c r="G186" s="475"/>
      <c r="H186" s="476"/>
      <c r="I186" s="67">
        <f>SUBTOTAL(9,I184:I185)</f>
        <v>0</v>
      </c>
      <c r="J186" s="6"/>
      <c r="K186" s="8"/>
    </row>
    <row r="187" spans="1:11" ht="17.100000000000001" customHeight="1">
      <c r="B187" s="13"/>
      <c r="C187" s="79"/>
      <c r="D187" s="80"/>
      <c r="E187" s="81"/>
      <c r="F187" s="82"/>
      <c r="G187" s="82"/>
      <c r="H187" s="83"/>
      <c r="I187" s="84"/>
      <c r="J187" s="6"/>
      <c r="K187" s="8"/>
    </row>
    <row r="188" spans="1:11" ht="17.100000000000001" customHeight="1">
      <c r="A188" s="1">
        <v>2</v>
      </c>
      <c r="B188" s="13"/>
      <c r="C188" s="79"/>
      <c r="D188" s="89" t="s">
        <v>228</v>
      </c>
      <c r="E188" s="81"/>
      <c r="F188" s="82"/>
      <c r="G188" s="82"/>
      <c r="H188" s="83"/>
      <c r="I188" s="84"/>
      <c r="J188" s="6"/>
      <c r="K188" s="8"/>
    </row>
    <row r="189" spans="1:11" ht="17.100000000000001" customHeight="1">
      <c r="A189" s="1">
        <v>2</v>
      </c>
      <c r="B189" s="13"/>
      <c r="C189" s="79"/>
      <c r="D189" s="104" t="s">
        <v>274</v>
      </c>
      <c r="E189" s="81"/>
      <c r="F189" s="82"/>
      <c r="G189" s="82"/>
      <c r="H189" s="83"/>
      <c r="I189" s="84"/>
      <c r="J189" s="6"/>
      <c r="K189" s="8"/>
    </row>
    <row r="190" spans="1:11" ht="17.100000000000001" customHeight="1">
      <c r="A190" s="1">
        <v>2</v>
      </c>
      <c r="B190" s="13"/>
      <c r="C190" s="79"/>
      <c r="D190" s="80" t="s">
        <v>229</v>
      </c>
      <c r="E190" s="81" t="s">
        <v>18</v>
      </c>
      <c r="F190" s="82">
        <v>1.1000000000000001</v>
      </c>
      <c r="G190" s="82"/>
      <c r="H190" s="83"/>
      <c r="I190" s="41">
        <f t="shared" ref="I190:I192" si="10">H190*G190</f>
        <v>0</v>
      </c>
      <c r="J190" s="6"/>
      <c r="K190" s="8"/>
    </row>
    <row r="191" spans="1:11" ht="17.100000000000001" customHeight="1">
      <c r="A191" s="1">
        <v>2</v>
      </c>
      <c r="B191" s="13"/>
      <c r="C191" s="79"/>
      <c r="D191" s="80" t="s">
        <v>13</v>
      </c>
      <c r="E191" s="81" t="s">
        <v>14</v>
      </c>
      <c r="F191" s="82">
        <v>8.4480000000000004</v>
      </c>
      <c r="G191" s="82"/>
      <c r="H191" s="83"/>
      <c r="I191" s="41">
        <f t="shared" si="10"/>
        <v>0</v>
      </c>
      <c r="J191" s="6"/>
      <c r="K191" s="8"/>
    </row>
    <row r="192" spans="1:11" ht="17.100000000000001" customHeight="1">
      <c r="A192" s="1">
        <v>2</v>
      </c>
      <c r="B192" s="13"/>
      <c r="C192" s="79"/>
      <c r="D192" s="80" t="s">
        <v>213</v>
      </c>
      <c r="E192" s="81" t="s">
        <v>14</v>
      </c>
      <c r="F192" s="82">
        <v>8.4480000000000004</v>
      </c>
      <c r="G192" s="82"/>
      <c r="H192" s="83"/>
      <c r="I192" s="41">
        <f t="shared" si="10"/>
        <v>0</v>
      </c>
      <c r="J192" s="6"/>
      <c r="K192" s="8"/>
    </row>
    <row r="193" spans="1:11" ht="17.100000000000001" customHeight="1">
      <c r="A193" s="1">
        <v>2</v>
      </c>
      <c r="B193" s="13"/>
      <c r="C193" s="79"/>
      <c r="D193" s="104" t="s">
        <v>275</v>
      </c>
      <c r="E193" s="81"/>
      <c r="F193" s="82"/>
      <c r="G193" s="82"/>
      <c r="H193" s="83"/>
      <c r="I193" s="84"/>
      <c r="J193" s="6"/>
      <c r="K193" s="8"/>
    </row>
    <row r="194" spans="1:11" ht="17.100000000000001" customHeight="1">
      <c r="A194" s="1">
        <v>2</v>
      </c>
      <c r="B194" s="13"/>
      <c r="C194" s="79"/>
      <c r="D194" s="80" t="s">
        <v>230</v>
      </c>
      <c r="E194" s="81" t="s">
        <v>15</v>
      </c>
      <c r="F194" s="82">
        <v>10.56</v>
      </c>
      <c r="G194" s="82"/>
      <c r="H194" s="83"/>
      <c r="I194" s="41">
        <f t="shared" ref="I194:I195" si="11">H194*G194</f>
        <v>0</v>
      </c>
      <c r="J194" s="6"/>
      <c r="K194" s="8"/>
    </row>
    <row r="195" spans="1:11" ht="17.100000000000001" customHeight="1">
      <c r="A195" s="1">
        <v>2</v>
      </c>
      <c r="B195" s="13"/>
      <c r="C195" s="79"/>
      <c r="D195" s="80" t="s">
        <v>231</v>
      </c>
      <c r="E195" s="81" t="s">
        <v>16</v>
      </c>
      <c r="F195" s="82">
        <v>17.600000000000001</v>
      </c>
      <c r="G195" s="82"/>
      <c r="H195" s="83"/>
      <c r="I195" s="41">
        <f t="shared" si="11"/>
        <v>0</v>
      </c>
      <c r="J195" s="6"/>
      <c r="K195" s="8"/>
    </row>
    <row r="196" spans="1:11" ht="17.100000000000001" customHeight="1">
      <c r="A196" s="1">
        <v>2</v>
      </c>
      <c r="B196" s="13"/>
      <c r="C196" s="79"/>
      <c r="D196" s="104" t="s">
        <v>271</v>
      </c>
      <c r="E196" s="81"/>
      <c r="F196" s="82"/>
      <c r="G196" s="82"/>
      <c r="H196" s="83"/>
      <c r="I196" s="84"/>
      <c r="J196" s="6"/>
      <c r="K196" s="8"/>
    </row>
    <row r="197" spans="1:11" ht="17.100000000000001" customHeight="1">
      <c r="A197" s="1">
        <v>2</v>
      </c>
      <c r="B197" s="13"/>
      <c r="C197" s="79"/>
      <c r="D197" s="80" t="s">
        <v>232</v>
      </c>
      <c r="E197" s="81" t="s">
        <v>15</v>
      </c>
      <c r="F197" s="82">
        <v>52.800000000000004</v>
      </c>
      <c r="G197" s="82"/>
      <c r="H197" s="83"/>
      <c r="I197" s="41">
        <f t="shared" ref="I197:I198" si="12">H197*G197</f>
        <v>0</v>
      </c>
      <c r="J197" s="6"/>
      <c r="K197" s="8"/>
    </row>
    <row r="198" spans="1:11" ht="17.100000000000001" customHeight="1">
      <c r="A198" s="1">
        <v>2</v>
      </c>
      <c r="B198" s="13"/>
      <c r="C198" s="79"/>
      <c r="D198" s="80" t="s">
        <v>233</v>
      </c>
      <c r="E198" s="81" t="s">
        <v>15</v>
      </c>
      <c r="F198" s="82">
        <v>16.5</v>
      </c>
      <c r="G198" s="82"/>
      <c r="H198" s="83"/>
      <c r="I198" s="41">
        <f t="shared" si="12"/>
        <v>0</v>
      </c>
      <c r="J198" s="6"/>
      <c r="K198" s="8"/>
    </row>
    <row r="199" spans="1:11" ht="17.100000000000001" customHeight="1">
      <c r="B199" s="13"/>
      <c r="C199" s="79"/>
      <c r="D199" s="473" t="str">
        <f>CONCATENATE("Sous total"," _ ",D188)</f>
        <v>Sous total _ Local compresseur</v>
      </c>
      <c r="E199" s="474"/>
      <c r="F199" s="474"/>
      <c r="G199" s="475"/>
      <c r="H199" s="476"/>
      <c r="I199" s="67">
        <f>SUBTOTAL(9,I190:I198)</f>
        <v>0</v>
      </c>
      <c r="J199" s="6"/>
      <c r="K199" s="8"/>
    </row>
    <row r="200" spans="1:11" ht="17.100000000000001" customHeight="1">
      <c r="B200" s="13"/>
      <c r="C200" s="79"/>
      <c r="D200" s="80"/>
      <c r="E200" s="81"/>
      <c r="F200" s="82"/>
      <c r="G200" s="82"/>
      <c r="H200" s="83"/>
      <c r="I200" s="84"/>
      <c r="J200" s="6"/>
      <c r="K200" s="8"/>
    </row>
    <row r="201" spans="1:11" ht="17.100000000000001" customHeight="1">
      <c r="A201" s="1">
        <v>2</v>
      </c>
      <c r="B201" s="13"/>
      <c r="C201" s="79"/>
      <c r="D201" s="89" t="s">
        <v>234</v>
      </c>
      <c r="E201" s="85"/>
      <c r="F201" s="82"/>
      <c r="G201" s="82"/>
      <c r="H201" s="83"/>
      <c r="I201" s="84"/>
      <c r="J201" s="6"/>
      <c r="K201" s="8"/>
    </row>
    <row r="202" spans="1:11" ht="17.100000000000001" customHeight="1">
      <c r="A202" s="1">
        <v>2</v>
      </c>
      <c r="B202" s="13"/>
      <c r="C202" s="79"/>
      <c r="D202" s="80" t="s">
        <v>235</v>
      </c>
      <c r="E202" s="81" t="s">
        <v>51</v>
      </c>
      <c r="F202" s="82">
        <v>22</v>
      </c>
      <c r="G202" s="82"/>
      <c r="H202" s="83"/>
      <c r="I202" s="41">
        <f>H202*G202</f>
        <v>0</v>
      </c>
      <c r="J202" s="6"/>
      <c r="K202" s="8"/>
    </row>
    <row r="203" spans="1:11" ht="17.100000000000001" customHeight="1">
      <c r="B203" s="13"/>
      <c r="C203" s="79"/>
      <c r="D203" s="473" t="str">
        <f>CONCATENATE("Sous total"," _ ",D201)</f>
        <v>Sous total _ Dévoiement réseau EP vers EU</v>
      </c>
      <c r="E203" s="474"/>
      <c r="F203" s="474"/>
      <c r="G203" s="475"/>
      <c r="H203" s="476"/>
      <c r="I203" s="67">
        <f>SUBTOTAL(9,I201:I202)</f>
        <v>0</v>
      </c>
      <c r="J203" s="6"/>
      <c r="K203" s="8"/>
    </row>
    <row r="204" spans="1:11" ht="17.100000000000001" customHeight="1">
      <c r="B204" s="13"/>
      <c r="C204" s="79"/>
      <c r="D204" s="80"/>
      <c r="E204" s="81"/>
      <c r="F204" s="82"/>
      <c r="G204" s="82"/>
      <c r="H204" s="83"/>
      <c r="I204" s="84"/>
      <c r="J204" s="6"/>
      <c r="K204" s="8"/>
    </row>
    <row r="205" spans="1:11" ht="17.100000000000001" customHeight="1">
      <c r="B205" s="13"/>
      <c r="C205" s="79"/>
      <c r="D205" s="489" t="str">
        <f>CONCATENATE("Sous total", " ", D34)</f>
        <v>Sous total GROS ŒUVRE - GENIE CIVIL</v>
      </c>
      <c r="E205" s="490"/>
      <c r="F205" s="490"/>
      <c r="G205" s="481"/>
      <c r="H205" s="491"/>
      <c r="I205" s="48">
        <f>SUBTOTAL(9,I35:I204)</f>
        <v>0</v>
      </c>
      <c r="J205" s="6"/>
      <c r="K205" s="8"/>
    </row>
    <row r="206" spans="1:11" ht="17.100000000000001" customHeight="1">
      <c r="B206" s="13"/>
      <c r="C206" s="38"/>
      <c r="D206" s="92"/>
      <c r="E206" s="93"/>
      <c r="F206" s="94"/>
      <c r="G206" s="94"/>
      <c r="H206" s="36" t="str">
        <f>IF($B206=""," ",IF(VLOOKUP($B206,#REF!,6,FALSE)=0,"",(VLOOKUP($B206,#REF!,6,FALSE)*#REF!*#REF!*#REF!*#REF!)))</f>
        <v xml:space="preserve"> </v>
      </c>
      <c r="I206" s="41"/>
      <c r="J206" s="6"/>
      <c r="K206" s="8"/>
    </row>
    <row r="207" spans="1:11" ht="17.100000000000001" customHeight="1">
      <c r="B207" s="13"/>
      <c r="C207" s="75"/>
      <c r="D207" s="92"/>
      <c r="E207" s="93"/>
      <c r="F207" s="94"/>
      <c r="G207" s="94"/>
      <c r="H207" s="36"/>
      <c r="I207" s="41"/>
      <c r="J207" s="6"/>
      <c r="K207" s="8"/>
    </row>
    <row r="208" spans="1:11" ht="17.100000000000001" customHeight="1" thickBot="1">
      <c r="B208" s="14"/>
      <c r="C208" s="38"/>
      <c r="D208" s="92"/>
      <c r="E208" s="93"/>
      <c r="F208" s="94"/>
      <c r="G208" s="94"/>
      <c r="H208" s="36"/>
      <c r="I208" s="41"/>
      <c r="J208" s="6"/>
      <c r="K208" s="8"/>
    </row>
    <row r="209" spans="2:11" ht="17.100000000000001" customHeight="1" thickTop="1" thickBot="1">
      <c r="B209" s="7"/>
      <c r="C209" s="51"/>
      <c r="D209" s="52"/>
      <c r="E209" s="53"/>
      <c r="F209" s="143"/>
      <c r="G209" s="143"/>
      <c r="H209" s="54"/>
      <c r="I209" s="55"/>
      <c r="J209" s="6"/>
      <c r="K209" s="8"/>
    </row>
    <row r="210" spans="2:11" ht="17.100000000000001" customHeight="1">
      <c r="B210" s="9"/>
      <c r="C210" s="144"/>
      <c r="D210" s="56" t="s">
        <v>3</v>
      </c>
      <c r="E210" s="56"/>
      <c r="F210" s="57"/>
      <c r="G210" s="57"/>
      <c r="H210" s="58"/>
      <c r="I210" s="59">
        <f>I205+I32</f>
        <v>0</v>
      </c>
      <c r="J210" s="10"/>
      <c r="K210" s="11"/>
    </row>
    <row r="211" spans="2:11" ht="17.100000000000001" customHeight="1">
      <c r="C211" s="145"/>
      <c r="D211" s="146" t="s">
        <v>55</v>
      </c>
      <c r="E211" s="146"/>
      <c r="F211" s="147"/>
      <c r="G211" s="147"/>
      <c r="H211" s="148"/>
      <c r="I211" s="149">
        <f>I210*0.2</f>
        <v>0</v>
      </c>
      <c r="J211" s="12"/>
    </row>
    <row r="212" spans="2:11" ht="17.100000000000001" customHeight="1" thickBot="1">
      <c r="C212" s="150"/>
      <c r="D212" s="60" t="s">
        <v>4</v>
      </c>
      <c r="E212" s="60"/>
      <c r="F212" s="61"/>
      <c r="G212" s="61"/>
      <c r="H212" s="62"/>
      <c r="I212" s="151">
        <f>I210+I211</f>
        <v>0</v>
      </c>
      <c r="J212" s="12"/>
    </row>
    <row r="213" spans="2:11">
      <c r="C213" s="63"/>
      <c r="D213" s="63"/>
      <c r="E213" s="63"/>
      <c r="F213" s="63"/>
      <c r="G213" s="63"/>
      <c r="H213" s="63"/>
      <c r="I213" s="63"/>
    </row>
    <row r="214" spans="2:11">
      <c r="C214" s="63"/>
      <c r="D214" s="63"/>
      <c r="E214" s="63"/>
      <c r="F214" s="63"/>
      <c r="G214" s="63"/>
      <c r="H214" s="63"/>
      <c r="I214" s="63"/>
      <c r="K214" s="11"/>
    </row>
    <row r="215" spans="2:11">
      <c r="C215" s="63"/>
      <c r="D215" s="63"/>
      <c r="E215" s="63"/>
      <c r="F215" s="63"/>
      <c r="G215" s="63"/>
      <c r="H215" s="63"/>
      <c r="I215" s="63"/>
    </row>
    <row r="216" spans="2:11">
      <c r="C216" s="63"/>
      <c r="D216" s="63"/>
      <c r="E216" s="63"/>
      <c r="F216" s="63"/>
      <c r="G216" s="63"/>
      <c r="H216" s="63"/>
      <c r="I216" s="63"/>
    </row>
    <row r="217" spans="2:11">
      <c r="C217" s="63"/>
      <c r="D217" s="63"/>
      <c r="E217" s="63"/>
      <c r="F217" s="63"/>
      <c r="G217" s="63"/>
      <c r="H217" s="63"/>
      <c r="I217" s="63"/>
    </row>
    <row r="218" spans="2:11">
      <c r="C218" s="63"/>
      <c r="D218" s="63"/>
      <c r="E218" s="63"/>
      <c r="F218" s="63"/>
      <c r="G218" s="63"/>
      <c r="H218" s="64"/>
      <c r="I218" s="63"/>
    </row>
    <row r="220" spans="2:11">
      <c r="I220" s="11"/>
    </row>
    <row r="223" spans="2:11">
      <c r="J223" s="11"/>
    </row>
    <row r="224" spans="2:11">
      <c r="I224" s="11"/>
    </row>
  </sheetData>
  <autoFilter ref="A8:A213"/>
  <mergeCells count="18">
    <mergeCell ref="D182:H182"/>
    <mergeCell ref="D186:H186"/>
    <mergeCell ref="D199:H199"/>
    <mergeCell ref="D203:H203"/>
    <mergeCell ref="D205:H205"/>
    <mergeCell ref="D152:H152"/>
    <mergeCell ref="D148:H148"/>
    <mergeCell ref="C4:I4"/>
    <mergeCell ref="D32:H32"/>
    <mergeCell ref="D43:H43"/>
    <mergeCell ref="D47:H47"/>
    <mergeCell ref="D69:H69"/>
    <mergeCell ref="D95:H95"/>
    <mergeCell ref="D99:H99"/>
    <mergeCell ref="D103:H103"/>
    <mergeCell ref="D120:H120"/>
    <mergeCell ref="C5:I5"/>
    <mergeCell ref="C6:I6"/>
  </mergeCells>
  <phoneticPr fontId="28" type="noConversion"/>
  <printOptions horizontalCentered="1"/>
  <pageMargins left="0.23622047244094499" right="0.23622047244094499" top="0.74803149606299202" bottom="0.74803149606299202" header="0.31496062992126" footer="0.31496062992126"/>
  <pageSetup paperSize="9" scale="71" orientation="portrait" r:id="rId1"/>
  <rowBreaks count="4" manualBreakCount="4">
    <brk id="52" min="2" max="8" man="1"/>
    <brk id="105" min="2" max="7" man="1"/>
    <brk id="149" min="2" max="7" man="1"/>
    <brk id="199" min="2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M18"/>
  <sheetViews>
    <sheetView view="pageBreakPreview" topLeftCell="A2" zoomScaleNormal="145" zoomScaleSheetLayoutView="100" workbookViewId="0">
      <selection activeCell="R10" sqref="R10"/>
    </sheetView>
  </sheetViews>
  <sheetFormatPr baseColWidth="10" defaultColWidth="11.44140625" defaultRowHeight="14.4"/>
  <cols>
    <col min="1" max="1" width="1.88671875" style="274" customWidth="1"/>
    <col min="2" max="2" width="4.44140625" style="274" customWidth="1"/>
    <col min="3" max="3" width="9.6640625" style="274" customWidth="1"/>
    <col min="4" max="4" width="14.6640625" style="274" customWidth="1"/>
    <col min="5" max="5" width="4.6640625" style="274" customWidth="1"/>
    <col min="6" max="6" width="14.6640625" style="274" customWidth="1"/>
    <col min="7" max="9" width="5.6640625" style="274" customWidth="1"/>
    <col min="10" max="10" width="18.88671875" style="274" customWidth="1"/>
    <col min="11" max="11" width="2.109375" style="274" customWidth="1"/>
    <col min="12" max="12" width="5.6640625" style="274" customWidth="1"/>
    <col min="13" max="13" width="8.33203125" style="274" customWidth="1"/>
    <col min="14" max="14" width="1.6640625" style="274" customWidth="1"/>
    <col min="15" max="16384" width="11.44140625" style="274"/>
  </cols>
  <sheetData>
    <row r="1" spans="1:13" ht="7.5" customHeight="1" thickBot="1">
      <c r="A1" s="273"/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300" customHeight="1" thickBot="1">
      <c r="A2" s="273"/>
      <c r="B2" s="495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7"/>
    </row>
    <row r="3" spans="1:13" ht="11.25" customHeight="1" thickBot="1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</row>
    <row r="4" spans="1:13" ht="50.25" customHeight="1">
      <c r="A4" s="273"/>
      <c r="B4" s="275" t="s">
        <v>357</v>
      </c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7"/>
    </row>
    <row r="5" spans="1:13" ht="36.6" customHeight="1">
      <c r="A5" s="273"/>
      <c r="B5" s="278" t="s">
        <v>358</v>
      </c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80"/>
    </row>
    <row r="6" spans="1:13" ht="50.25" customHeight="1">
      <c r="A6" s="273"/>
      <c r="B6" s="498" t="s">
        <v>370</v>
      </c>
      <c r="C6" s="499"/>
      <c r="D6" s="499"/>
      <c r="E6" s="499"/>
      <c r="F6" s="499"/>
      <c r="G6" s="499"/>
      <c r="H6" s="499"/>
      <c r="I6" s="499"/>
      <c r="J6" s="499"/>
      <c r="K6" s="499"/>
      <c r="L6" s="499"/>
      <c r="M6" s="500"/>
    </row>
    <row r="7" spans="1:13" ht="50.25" customHeight="1">
      <c r="A7" s="273"/>
      <c r="B7" s="507" t="s">
        <v>377</v>
      </c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9"/>
    </row>
    <row r="8" spans="1:13" ht="50.25" customHeight="1" thickBot="1">
      <c r="A8" s="273"/>
      <c r="B8" s="501" t="s">
        <v>378</v>
      </c>
      <c r="C8" s="502"/>
      <c r="D8" s="502"/>
      <c r="E8" s="502"/>
      <c r="F8" s="502"/>
      <c r="G8" s="502"/>
      <c r="H8" s="502"/>
      <c r="I8" s="502"/>
      <c r="J8" s="502"/>
      <c r="K8" s="502"/>
      <c r="L8" s="502"/>
      <c r="M8" s="503"/>
    </row>
    <row r="9" spans="1:13" ht="9.75" customHeight="1">
      <c r="A9" s="281">
        <v>1</v>
      </c>
      <c r="B9" s="282">
        <v>3</v>
      </c>
      <c r="C9" s="283"/>
      <c r="D9" s="284"/>
      <c r="E9" s="284"/>
      <c r="F9" s="284"/>
      <c r="G9" s="273"/>
      <c r="H9" s="273"/>
      <c r="I9" s="273"/>
      <c r="J9" s="273"/>
      <c r="K9" s="273"/>
      <c r="L9" s="273"/>
      <c r="M9" s="273"/>
    </row>
    <row r="10" spans="1:13" ht="110.25" customHeight="1">
      <c r="A10" s="281">
        <v>2</v>
      </c>
      <c r="B10" s="504" t="s">
        <v>371</v>
      </c>
      <c r="C10" s="505"/>
      <c r="D10" s="505"/>
      <c r="E10" s="505"/>
      <c r="F10" s="505"/>
      <c r="G10" s="505"/>
      <c r="H10" s="505"/>
      <c r="I10" s="505"/>
      <c r="J10" s="505"/>
      <c r="K10" s="505"/>
      <c r="L10" s="505"/>
      <c r="M10" s="506"/>
    </row>
    <row r="11" spans="1:13" ht="110.25" customHeight="1">
      <c r="A11" s="281">
        <v>3</v>
      </c>
      <c r="B11" s="492" t="s">
        <v>359</v>
      </c>
      <c r="C11" s="493"/>
      <c r="D11" s="493"/>
      <c r="E11" s="493"/>
      <c r="F11" s="493"/>
      <c r="G11" s="494" t="s">
        <v>372</v>
      </c>
      <c r="H11" s="494"/>
      <c r="I11" s="494"/>
      <c r="J11" s="494"/>
      <c r="K11" s="494"/>
      <c r="L11" s="494"/>
      <c r="M11" s="494"/>
    </row>
    <row r="12" spans="1:13" ht="5.25" customHeight="1" thickBot="1">
      <c r="A12" s="273"/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</row>
    <row r="13" spans="1:13" ht="18.75" customHeight="1">
      <c r="A13" s="273"/>
      <c r="B13" s="285" t="s">
        <v>360</v>
      </c>
      <c r="C13" s="286" t="s">
        <v>361</v>
      </c>
      <c r="D13" s="286" t="s">
        <v>362</v>
      </c>
      <c r="E13" s="287" t="s">
        <v>363</v>
      </c>
      <c r="F13" s="288"/>
      <c r="G13" s="289"/>
      <c r="H13" s="287" t="s">
        <v>364</v>
      </c>
      <c r="I13" s="289"/>
      <c r="J13" s="510" t="s">
        <v>376</v>
      </c>
      <c r="K13" s="512"/>
      <c r="L13" s="514" t="s">
        <v>365</v>
      </c>
      <c r="M13" s="516" t="s">
        <v>366</v>
      </c>
    </row>
    <row r="14" spans="1:13" ht="18.75" customHeight="1">
      <c r="A14" s="273"/>
      <c r="B14" s="290">
        <v>0</v>
      </c>
      <c r="C14" s="291">
        <v>45709</v>
      </c>
      <c r="D14" s="292" t="s">
        <v>373</v>
      </c>
      <c r="E14" s="293"/>
      <c r="F14" s="294" t="s">
        <v>375</v>
      </c>
      <c r="G14" s="295"/>
      <c r="H14" s="296"/>
      <c r="I14" s="297" t="s">
        <v>374</v>
      </c>
      <c r="J14" s="511"/>
      <c r="K14" s="513"/>
      <c r="L14" s="515"/>
      <c r="M14" s="517"/>
    </row>
    <row r="15" spans="1:13" ht="18.75" customHeight="1">
      <c r="A15" s="273"/>
      <c r="B15" s="298"/>
      <c r="C15" s="299"/>
      <c r="D15" s="292"/>
      <c r="E15" s="293"/>
      <c r="F15" s="294"/>
      <c r="G15" s="295"/>
      <c r="H15" s="296"/>
      <c r="I15" s="297"/>
      <c r="J15" s="273"/>
      <c r="K15" s="273"/>
      <c r="L15" s="273"/>
      <c r="M15" s="301"/>
    </row>
    <row r="16" spans="1:13" ht="21.6" customHeight="1">
      <c r="A16" s="273"/>
      <c r="B16" s="298"/>
      <c r="C16" s="300"/>
      <c r="D16" s="300"/>
      <c r="E16" s="302"/>
      <c r="F16" s="303"/>
      <c r="G16" s="304"/>
      <c r="H16" s="305"/>
      <c r="I16" s="304"/>
      <c r="J16" s="306" t="s">
        <v>367</v>
      </c>
      <c r="K16" s="518" t="s">
        <v>369</v>
      </c>
      <c r="L16" s="518"/>
      <c r="M16" s="519"/>
    </row>
    <row r="17" spans="1:13" ht="19.95" customHeight="1">
      <c r="A17" s="273"/>
      <c r="B17" s="307"/>
      <c r="C17" s="308"/>
      <c r="D17" s="308"/>
      <c r="E17" s="309"/>
      <c r="F17" s="310"/>
      <c r="G17" s="311"/>
      <c r="H17" s="312"/>
      <c r="I17" s="311"/>
      <c r="J17" s="313"/>
      <c r="K17" s="313"/>
      <c r="L17" s="313"/>
      <c r="M17" s="314"/>
    </row>
    <row r="18" spans="1:13" ht="18.75" customHeight="1" thickBot="1">
      <c r="A18" s="273"/>
      <c r="B18" s="315" t="s">
        <v>368</v>
      </c>
      <c r="C18" s="316"/>
      <c r="D18" s="316"/>
      <c r="E18" s="316"/>
      <c r="F18" s="316"/>
      <c r="G18" s="316"/>
      <c r="H18" s="316"/>
      <c r="I18" s="316"/>
      <c r="J18" s="316"/>
      <c r="K18" s="316"/>
      <c r="L18" s="317"/>
      <c r="M18" s="318"/>
    </row>
  </sheetData>
  <mergeCells count="12">
    <mergeCell ref="J13:J14"/>
    <mergeCell ref="K13:K14"/>
    <mergeCell ref="L13:L14"/>
    <mergeCell ref="M13:M14"/>
    <mergeCell ref="K16:M16"/>
    <mergeCell ref="B11:F11"/>
    <mergeCell ref="G11:M11"/>
    <mergeCell ref="B2:M2"/>
    <mergeCell ref="B6:M6"/>
    <mergeCell ref="B8:M8"/>
    <mergeCell ref="B10:M10"/>
    <mergeCell ref="B7:M7"/>
  </mergeCells>
  <conditionalFormatting sqref="B10">
    <cfRule type="expression" dxfId="13" priority="3" stopIfTrue="1">
      <formula>nbint&gt;2</formula>
    </cfRule>
  </conditionalFormatting>
  <conditionalFormatting sqref="B18">
    <cfRule type="cellIs" dxfId="12" priority="2" stopIfTrue="1" operator="equal">
      <formula>0</formula>
    </cfRule>
  </conditionalFormatting>
  <conditionalFormatting sqref="G11">
    <cfRule type="expression" dxfId="11" priority="1" stopIfTrue="1">
      <formula>nbint&gt;2</formula>
    </cfRule>
  </conditionalFormatting>
  <printOptions horizontalCentered="1" verticalCentered="1"/>
  <pageMargins left="0.23622047244094491" right="0.23622047244094491" top="0.43307086614173229" bottom="0.35433070866141736" header="0.31496062992125984" footer="0.31496062992125984"/>
  <pageSetup paperSize="9" scale="9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  <outlinePr summaryBelow="0" summaryRight="0"/>
  </sheetPr>
  <dimension ref="A1:X266"/>
  <sheetViews>
    <sheetView showWhiteSpace="0" view="pageBreakPreview" topLeftCell="A234" zoomScale="130" zoomScaleNormal="130" zoomScaleSheetLayoutView="130" workbookViewId="0">
      <selection activeCell="O236" sqref="O236"/>
    </sheetView>
  </sheetViews>
  <sheetFormatPr baseColWidth="10" defaultColWidth="11.44140625" defaultRowHeight="13.2"/>
  <cols>
    <col min="1" max="1" width="0.5546875" style="319" customWidth="1"/>
    <col min="2" max="2" width="9" style="401" customWidth="1"/>
    <col min="3" max="3" width="1.6640625" style="327" customWidth="1"/>
    <col min="4" max="5" width="1.6640625" style="333" customWidth="1"/>
    <col min="6" max="6" width="43.44140625" style="376" customWidth="1"/>
    <col min="7" max="7" width="5.33203125" style="402" customWidth="1"/>
    <col min="8" max="8" width="5.109375" style="379" customWidth="1"/>
    <col min="9" max="9" width="8.5546875" style="403" customWidth="1"/>
    <col min="10" max="10" width="11.6640625" style="404" customWidth="1"/>
    <col min="11" max="11" width="10.88671875" style="404" customWidth="1"/>
    <col min="12" max="12" width="0.5546875" style="364" customWidth="1"/>
    <col min="13" max="16384" width="11.44140625" style="364"/>
  </cols>
  <sheetData>
    <row r="1" spans="1:12" s="325" customFormat="1" ht="12.75" customHeight="1">
      <c r="A1" s="319"/>
      <c r="B1" s="320" t="s">
        <v>548</v>
      </c>
      <c r="C1" s="321"/>
      <c r="D1" s="322"/>
      <c r="E1" s="322"/>
      <c r="F1" s="323"/>
      <c r="G1" s="324"/>
      <c r="H1" s="324"/>
      <c r="I1" s="324"/>
      <c r="J1" s="324"/>
      <c r="K1" s="324"/>
    </row>
    <row r="2" spans="1:12" s="325" customFormat="1" ht="12.75" customHeight="1">
      <c r="A2" s="319"/>
      <c r="B2" s="326" t="s">
        <v>758</v>
      </c>
      <c r="C2" s="327"/>
      <c r="D2" s="327"/>
      <c r="E2" s="327"/>
      <c r="F2" s="323"/>
      <c r="G2" s="324"/>
      <c r="H2" s="324"/>
      <c r="I2" s="324"/>
      <c r="J2" s="324"/>
      <c r="K2" s="324"/>
    </row>
    <row r="3" spans="1:12" s="325" customFormat="1">
      <c r="A3" s="319"/>
      <c r="B3" s="320"/>
      <c r="C3" s="321"/>
      <c r="D3" s="322"/>
      <c r="E3" s="322"/>
      <c r="F3" s="328"/>
      <c r="G3" s="329"/>
      <c r="H3" s="329"/>
      <c r="I3" s="329"/>
      <c r="J3" s="329"/>
      <c r="K3" s="329"/>
    </row>
    <row r="4" spans="1:12" s="325" customFormat="1" ht="9.75" customHeight="1" thickBot="1">
      <c r="A4" s="319"/>
      <c r="B4" s="330"/>
      <c r="C4" s="331"/>
      <c r="D4" s="332"/>
      <c r="E4" s="333"/>
      <c r="F4" s="334"/>
      <c r="G4" s="335"/>
      <c r="H4" s="336"/>
      <c r="I4" s="337"/>
      <c r="J4" s="338"/>
      <c r="K4" s="338"/>
    </row>
    <row r="5" spans="1:12" s="345" customFormat="1" ht="18.75" customHeight="1">
      <c r="A5" s="339"/>
      <c r="B5" s="520" t="s">
        <v>380</v>
      </c>
      <c r="C5" s="521"/>
      <c r="D5" s="521"/>
      <c r="E5" s="521"/>
      <c r="F5" s="521"/>
      <c r="G5" s="340"/>
      <c r="H5" s="341"/>
      <c r="I5" s="342"/>
      <c r="J5" s="343" t="s">
        <v>381</v>
      </c>
      <c r="K5" s="344"/>
    </row>
    <row r="6" spans="1:12" s="345" customFormat="1" ht="18.75" customHeight="1">
      <c r="A6" s="339"/>
      <c r="B6" s="346" t="s">
        <v>382</v>
      </c>
      <c r="C6" s="347" t="s">
        <v>383</v>
      </c>
      <c r="D6" s="348"/>
      <c r="E6" s="348"/>
      <c r="F6" s="349"/>
      <c r="G6" s="350"/>
      <c r="H6" s="351" t="s">
        <v>384</v>
      </c>
      <c r="I6" s="352" t="s">
        <v>385</v>
      </c>
      <c r="J6" s="353" t="s">
        <v>386</v>
      </c>
      <c r="K6" s="354" t="s">
        <v>387</v>
      </c>
    </row>
    <row r="7" spans="1:12" ht="12.75" customHeight="1">
      <c r="B7" s="355"/>
      <c r="C7" s="356"/>
      <c r="D7" s="357"/>
      <c r="E7" s="357"/>
      <c r="F7" s="358"/>
      <c r="G7" s="359"/>
      <c r="H7" s="360"/>
      <c r="I7" s="361"/>
      <c r="J7" s="457"/>
      <c r="K7" s="458"/>
    </row>
    <row r="8" spans="1:12" ht="36" customHeight="1">
      <c r="B8" s="365"/>
      <c r="C8" s="356"/>
      <c r="D8" s="366" t="s">
        <v>388</v>
      </c>
      <c r="E8" s="367"/>
      <c r="F8" s="368"/>
      <c r="G8" s="369"/>
      <c r="H8" s="370"/>
      <c r="I8" s="371"/>
      <c r="J8" s="459"/>
      <c r="K8" s="458"/>
      <c r="L8" s="373"/>
    </row>
    <row r="9" spans="1:12">
      <c r="B9" s="374"/>
      <c r="C9" s="375"/>
      <c r="F9" s="376" t="s">
        <v>389</v>
      </c>
      <c r="G9" s="377"/>
      <c r="H9" s="370"/>
      <c r="I9" s="371"/>
      <c r="J9" s="459"/>
      <c r="K9" s="458"/>
      <c r="L9" s="373"/>
    </row>
    <row r="10" spans="1:12">
      <c r="B10" s="374"/>
      <c r="C10" s="375"/>
      <c r="G10" s="377"/>
      <c r="H10" s="370"/>
      <c r="I10" s="371"/>
      <c r="J10" s="459"/>
      <c r="K10" s="458"/>
      <c r="L10" s="373"/>
    </row>
    <row r="11" spans="1:12" ht="39.6">
      <c r="B11" s="374"/>
      <c r="C11" s="375"/>
      <c r="F11" s="376" t="s">
        <v>445</v>
      </c>
      <c r="G11" s="377"/>
      <c r="H11" s="370"/>
      <c r="I11" s="371"/>
      <c r="J11" s="459"/>
      <c r="K11" s="458"/>
      <c r="L11" s="373"/>
    </row>
    <row r="12" spans="1:12">
      <c r="B12" s="374"/>
      <c r="C12" s="375"/>
      <c r="G12" s="377"/>
      <c r="H12" s="370"/>
      <c r="I12" s="371"/>
      <c r="J12" s="459"/>
      <c r="K12" s="458"/>
      <c r="L12" s="373"/>
    </row>
    <row r="13" spans="1:12" ht="52.8">
      <c r="B13" s="374"/>
      <c r="C13" s="375"/>
      <c r="F13" s="376" t="s">
        <v>390</v>
      </c>
      <c r="G13" s="377"/>
      <c r="H13" s="370"/>
      <c r="I13" s="371"/>
      <c r="J13" s="459"/>
      <c r="K13" s="458"/>
      <c r="L13" s="373"/>
    </row>
    <row r="14" spans="1:12">
      <c r="B14" s="378"/>
      <c r="C14" s="375"/>
      <c r="G14" s="377"/>
      <c r="I14" s="371"/>
      <c r="J14" s="459"/>
      <c r="K14" s="460"/>
    </row>
    <row r="15" spans="1:12">
      <c r="B15" s="378" t="s">
        <v>549</v>
      </c>
      <c r="C15" s="375" t="s">
        <v>44</v>
      </c>
      <c r="G15" s="377"/>
      <c r="H15" s="379" t="s">
        <v>18</v>
      </c>
      <c r="I15" s="371"/>
      <c r="J15" s="459"/>
      <c r="K15" s="460"/>
    </row>
    <row r="16" spans="1:12">
      <c r="B16" s="378"/>
      <c r="C16" s="375"/>
      <c r="G16" s="377"/>
      <c r="I16" s="371"/>
      <c r="J16" s="459"/>
      <c r="K16" s="460"/>
    </row>
    <row r="17" spans="2:11">
      <c r="B17" s="378"/>
      <c r="C17" s="375"/>
      <c r="F17" s="413" t="s">
        <v>550</v>
      </c>
      <c r="G17" s="414"/>
      <c r="H17" s="415"/>
      <c r="I17" s="416"/>
      <c r="J17" s="461"/>
      <c r="K17" s="462">
        <f>SUM(K15:K16)</f>
        <v>0</v>
      </c>
    </row>
    <row r="18" spans="2:11">
      <c r="B18" s="378"/>
      <c r="C18" s="375"/>
      <c r="F18" s="413"/>
      <c r="G18" s="414"/>
      <c r="H18" s="415"/>
      <c r="I18" s="416"/>
      <c r="J18" s="461"/>
      <c r="K18" s="463"/>
    </row>
    <row r="19" spans="2:11">
      <c r="B19" s="378"/>
      <c r="C19" s="375"/>
      <c r="F19" s="413"/>
      <c r="G19" s="414"/>
      <c r="H19" s="415"/>
      <c r="I19" s="416"/>
      <c r="J19" s="461"/>
      <c r="K19" s="463"/>
    </row>
    <row r="20" spans="2:11">
      <c r="B20" s="378" t="s">
        <v>551</v>
      </c>
      <c r="C20" s="375" t="s">
        <v>552</v>
      </c>
      <c r="G20" s="377"/>
      <c r="I20" s="371"/>
      <c r="J20" s="459"/>
      <c r="K20" s="460"/>
    </row>
    <row r="21" spans="2:11">
      <c r="B21" s="378" t="s">
        <v>553</v>
      </c>
      <c r="C21" s="375"/>
      <c r="D21" s="333" t="s">
        <v>554</v>
      </c>
      <c r="G21" s="377"/>
      <c r="I21" s="371"/>
      <c r="J21" s="459"/>
      <c r="K21" s="460"/>
    </row>
    <row r="22" spans="2:11">
      <c r="B22" s="378"/>
      <c r="C22" s="375"/>
      <c r="G22" s="377"/>
      <c r="I22" s="371"/>
      <c r="J22" s="459"/>
      <c r="K22" s="460"/>
    </row>
    <row r="23" spans="2:11">
      <c r="B23" s="378" t="s">
        <v>555</v>
      </c>
      <c r="C23" s="375"/>
      <c r="E23" s="383" t="s">
        <v>556</v>
      </c>
      <c r="F23" s="364"/>
      <c r="G23" s="377"/>
      <c r="I23" s="371"/>
      <c r="J23" s="459"/>
      <c r="K23" s="460"/>
    </row>
    <row r="24" spans="2:11">
      <c r="B24" s="378"/>
      <c r="C24" s="375"/>
      <c r="E24" s="383"/>
      <c r="F24" s="364"/>
      <c r="G24" s="377"/>
      <c r="I24" s="371"/>
      <c r="J24" s="459"/>
      <c r="K24" s="460"/>
    </row>
    <row r="25" spans="2:11">
      <c r="B25" s="378" t="s">
        <v>557</v>
      </c>
      <c r="C25" s="375"/>
      <c r="E25" s="383"/>
      <c r="F25" s="364" t="s">
        <v>558</v>
      </c>
      <c r="G25" s="377"/>
      <c r="H25" s="379" t="s">
        <v>1</v>
      </c>
      <c r="I25" s="371"/>
      <c r="J25" s="459"/>
      <c r="K25" s="460"/>
    </row>
    <row r="26" spans="2:11">
      <c r="B26" s="378"/>
      <c r="C26" s="375"/>
      <c r="E26" s="383"/>
      <c r="F26" s="364"/>
      <c r="G26" s="377"/>
      <c r="I26" s="371"/>
      <c r="J26" s="459"/>
      <c r="K26" s="460"/>
    </row>
    <row r="27" spans="2:11">
      <c r="B27" s="378" t="s">
        <v>559</v>
      </c>
      <c r="C27" s="375"/>
      <c r="E27" s="383"/>
      <c r="F27" s="364" t="s">
        <v>560</v>
      </c>
      <c r="G27" s="377"/>
      <c r="H27" s="379" t="s">
        <v>1</v>
      </c>
      <c r="I27" s="371"/>
      <c r="J27" s="459"/>
      <c r="K27" s="460"/>
    </row>
    <row r="28" spans="2:11">
      <c r="B28" s="378"/>
      <c r="C28" s="375"/>
      <c r="E28" s="383"/>
      <c r="F28" s="364"/>
      <c r="G28" s="377"/>
      <c r="I28" s="371"/>
      <c r="J28" s="459"/>
      <c r="K28" s="460"/>
    </row>
    <row r="29" spans="2:11">
      <c r="B29" s="378" t="s">
        <v>561</v>
      </c>
      <c r="C29" s="375"/>
      <c r="E29" s="383"/>
      <c r="F29" s="364" t="s">
        <v>562</v>
      </c>
      <c r="G29" s="377"/>
      <c r="H29" s="379" t="s">
        <v>1</v>
      </c>
      <c r="I29" s="371"/>
      <c r="J29" s="459"/>
      <c r="K29" s="460"/>
    </row>
    <row r="30" spans="2:11">
      <c r="B30" s="378"/>
      <c r="C30" s="375"/>
      <c r="E30" s="383"/>
      <c r="F30" s="364"/>
      <c r="G30" s="377"/>
      <c r="I30" s="371"/>
      <c r="J30" s="459"/>
      <c r="K30" s="460"/>
    </row>
    <row r="31" spans="2:11">
      <c r="B31" s="378" t="s">
        <v>759</v>
      </c>
      <c r="C31" s="375"/>
      <c r="E31" s="383"/>
      <c r="F31" s="364" t="s">
        <v>760</v>
      </c>
      <c r="G31" s="377"/>
      <c r="H31" s="379" t="s">
        <v>404</v>
      </c>
      <c r="I31" s="371"/>
      <c r="J31" s="459"/>
      <c r="K31" s="460"/>
    </row>
    <row r="32" spans="2:11">
      <c r="B32" s="378"/>
      <c r="C32" s="375"/>
      <c r="E32" s="383"/>
      <c r="F32" s="364"/>
      <c r="G32" s="377"/>
      <c r="I32" s="371"/>
      <c r="J32" s="459"/>
      <c r="K32" s="460"/>
    </row>
    <row r="33" spans="2:11">
      <c r="B33" s="378" t="s">
        <v>563</v>
      </c>
      <c r="C33" s="375"/>
      <c r="E33" s="383" t="s">
        <v>564</v>
      </c>
      <c r="F33" s="364"/>
      <c r="G33" s="377"/>
      <c r="H33" s="379" t="s">
        <v>1</v>
      </c>
      <c r="I33" s="371"/>
      <c r="J33" s="459"/>
      <c r="K33" s="460"/>
    </row>
    <row r="34" spans="2:11">
      <c r="B34" s="378"/>
      <c r="C34" s="375"/>
      <c r="E34" s="383"/>
      <c r="F34" s="364"/>
      <c r="G34" s="377"/>
      <c r="I34" s="371"/>
      <c r="J34" s="459"/>
      <c r="K34" s="460"/>
    </row>
    <row r="35" spans="2:11">
      <c r="B35" s="378" t="s">
        <v>565</v>
      </c>
      <c r="C35" s="375"/>
      <c r="E35" s="383" t="s">
        <v>566</v>
      </c>
      <c r="F35" s="364"/>
      <c r="G35" s="377"/>
      <c r="H35" s="379" t="s">
        <v>1</v>
      </c>
      <c r="I35" s="371"/>
      <c r="J35" s="459"/>
      <c r="K35" s="460"/>
    </row>
    <row r="36" spans="2:11">
      <c r="B36" s="378"/>
      <c r="C36" s="375"/>
      <c r="E36" s="383" t="s">
        <v>567</v>
      </c>
      <c r="F36" s="364"/>
      <c r="G36" s="377"/>
      <c r="I36" s="371"/>
      <c r="J36" s="459"/>
      <c r="K36" s="460"/>
    </row>
    <row r="37" spans="2:11">
      <c r="B37" s="378"/>
      <c r="C37" s="375"/>
      <c r="E37" s="383"/>
      <c r="F37" s="364"/>
      <c r="G37" s="377"/>
      <c r="I37" s="371"/>
      <c r="J37" s="459"/>
      <c r="K37" s="460"/>
    </row>
    <row r="38" spans="2:11">
      <c r="B38" s="378" t="s">
        <v>568</v>
      </c>
      <c r="C38" s="375"/>
      <c r="E38" s="383" t="s">
        <v>569</v>
      </c>
      <c r="F38" s="364"/>
      <c r="G38" s="377"/>
      <c r="I38" s="371"/>
      <c r="J38" s="459"/>
      <c r="K38" s="460"/>
    </row>
    <row r="39" spans="2:11">
      <c r="B39" s="378" t="s">
        <v>570</v>
      </c>
      <c r="C39" s="375"/>
      <c r="E39" s="383"/>
      <c r="F39" s="364" t="s">
        <v>571</v>
      </c>
      <c r="G39" s="377"/>
      <c r="I39" s="371"/>
      <c r="J39" s="459"/>
      <c r="K39" s="460"/>
    </row>
    <row r="40" spans="2:11">
      <c r="B40" s="378"/>
      <c r="C40" s="375"/>
      <c r="E40" s="383"/>
      <c r="F40" s="419" t="s">
        <v>572</v>
      </c>
      <c r="G40" s="377"/>
      <c r="H40" s="379" t="s">
        <v>404</v>
      </c>
      <c r="I40" s="371"/>
      <c r="J40" s="459"/>
      <c r="K40" s="460"/>
    </row>
    <row r="41" spans="2:11">
      <c r="B41" s="378"/>
      <c r="C41" s="375"/>
      <c r="E41" s="383"/>
      <c r="F41" s="419" t="s">
        <v>573</v>
      </c>
      <c r="G41" s="377"/>
      <c r="H41" s="379" t="s">
        <v>404</v>
      </c>
      <c r="I41" s="371"/>
      <c r="J41" s="459"/>
      <c r="K41" s="460"/>
    </row>
    <row r="42" spans="2:11">
      <c r="B42" s="378"/>
      <c r="C42" s="375"/>
      <c r="E42" s="383"/>
      <c r="F42" s="419" t="s">
        <v>574</v>
      </c>
      <c r="G42" s="377"/>
      <c r="H42" s="379" t="s">
        <v>404</v>
      </c>
      <c r="I42" s="371"/>
      <c r="J42" s="459"/>
      <c r="K42" s="460"/>
    </row>
    <row r="43" spans="2:11">
      <c r="B43" s="378"/>
      <c r="C43" s="375"/>
      <c r="E43" s="383"/>
      <c r="F43" s="419" t="s">
        <v>575</v>
      </c>
      <c r="G43" s="377"/>
      <c r="H43" s="379" t="s">
        <v>404</v>
      </c>
      <c r="I43" s="371"/>
      <c r="J43" s="459"/>
      <c r="K43" s="460"/>
    </row>
    <row r="44" spans="2:11">
      <c r="B44" s="378"/>
      <c r="C44" s="375"/>
      <c r="E44" s="383"/>
      <c r="F44" s="419" t="s">
        <v>576</v>
      </c>
      <c r="G44" s="377"/>
      <c r="H44" s="379" t="s">
        <v>404</v>
      </c>
      <c r="I44" s="371"/>
      <c r="J44" s="459"/>
      <c r="K44" s="460"/>
    </row>
    <row r="45" spans="2:11">
      <c r="B45" s="378"/>
      <c r="C45" s="375"/>
      <c r="E45" s="383"/>
      <c r="F45" s="419" t="s">
        <v>577</v>
      </c>
      <c r="G45" s="377"/>
      <c r="H45" s="379" t="s">
        <v>404</v>
      </c>
      <c r="I45" s="371"/>
      <c r="J45" s="459"/>
      <c r="K45" s="460"/>
    </row>
    <row r="46" spans="2:11">
      <c r="B46" s="378"/>
      <c r="C46" s="375"/>
      <c r="E46" s="383"/>
      <c r="F46" s="419" t="s">
        <v>578</v>
      </c>
      <c r="G46" s="377"/>
      <c r="H46" s="379" t="s">
        <v>404</v>
      </c>
      <c r="I46" s="371"/>
      <c r="J46" s="459"/>
      <c r="K46" s="460"/>
    </row>
    <row r="47" spans="2:11">
      <c r="B47" s="378"/>
      <c r="C47" s="375"/>
      <c r="E47" s="383"/>
      <c r="F47" s="419" t="s">
        <v>579</v>
      </c>
      <c r="G47" s="377"/>
      <c r="H47" s="379" t="s">
        <v>404</v>
      </c>
      <c r="I47" s="371"/>
      <c r="J47" s="459"/>
      <c r="K47" s="460"/>
    </row>
    <row r="48" spans="2:11">
      <c r="B48" s="378"/>
      <c r="C48" s="375"/>
      <c r="E48" s="383"/>
      <c r="F48" s="419" t="s">
        <v>580</v>
      </c>
      <c r="G48" s="377"/>
      <c r="H48" s="379" t="s">
        <v>404</v>
      </c>
      <c r="I48" s="371"/>
      <c r="J48" s="459"/>
      <c r="K48" s="460"/>
    </row>
    <row r="49" spans="2:11">
      <c r="B49" s="378"/>
      <c r="C49" s="375"/>
      <c r="E49" s="383"/>
      <c r="F49" s="419" t="s">
        <v>581</v>
      </c>
      <c r="G49" s="377"/>
      <c r="H49" s="379" t="s">
        <v>404</v>
      </c>
      <c r="I49" s="371"/>
      <c r="J49" s="459"/>
      <c r="K49" s="460"/>
    </row>
    <row r="50" spans="2:11">
      <c r="B50" s="378"/>
      <c r="C50" s="375"/>
      <c r="E50" s="383"/>
      <c r="F50" s="419" t="s">
        <v>582</v>
      </c>
      <c r="G50" s="377"/>
      <c r="H50" s="379" t="s">
        <v>404</v>
      </c>
      <c r="I50" s="371"/>
      <c r="J50" s="459"/>
      <c r="K50" s="460"/>
    </row>
    <row r="51" spans="2:11">
      <c r="B51" s="378"/>
      <c r="C51" s="375"/>
      <c r="E51" s="383"/>
      <c r="F51" s="364"/>
      <c r="G51" s="377"/>
      <c r="I51" s="371"/>
      <c r="J51" s="459"/>
      <c r="K51" s="460"/>
    </row>
    <row r="52" spans="2:11">
      <c r="B52" s="378" t="s">
        <v>583</v>
      </c>
      <c r="C52" s="375"/>
      <c r="E52" s="383"/>
      <c r="F52" s="364" t="s">
        <v>584</v>
      </c>
      <c r="G52" s="377"/>
      <c r="I52" s="371"/>
      <c r="J52" s="459"/>
      <c r="K52" s="460"/>
    </row>
    <row r="53" spans="2:11">
      <c r="B53" s="378"/>
      <c r="C53" s="375"/>
      <c r="E53" s="383"/>
      <c r="F53" s="419" t="s">
        <v>585</v>
      </c>
      <c r="G53" s="377"/>
      <c r="H53" s="379" t="s">
        <v>404</v>
      </c>
      <c r="I53" s="371"/>
      <c r="J53" s="459"/>
      <c r="K53" s="460"/>
    </row>
    <row r="54" spans="2:11">
      <c r="B54" s="378"/>
      <c r="C54" s="375"/>
      <c r="E54" s="383"/>
      <c r="F54" s="419" t="s">
        <v>586</v>
      </c>
      <c r="G54" s="377"/>
      <c r="H54" s="379" t="s">
        <v>404</v>
      </c>
      <c r="I54" s="371"/>
      <c r="J54" s="459"/>
      <c r="K54" s="460"/>
    </row>
    <row r="55" spans="2:11">
      <c r="B55" s="378"/>
      <c r="C55" s="375"/>
      <c r="E55" s="383"/>
      <c r="F55" s="419"/>
      <c r="G55" s="377"/>
      <c r="I55" s="371"/>
      <c r="J55" s="459"/>
      <c r="K55" s="460"/>
    </row>
    <row r="56" spans="2:11">
      <c r="B56" s="378" t="s">
        <v>587</v>
      </c>
      <c r="C56" s="375"/>
      <c r="E56" s="383"/>
      <c r="F56" s="364" t="s">
        <v>588</v>
      </c>
      <c r="G56" s="377"/>
      <c r="I56" s="371"/>
      <c r="J56" s="459"/>
      <c r="K56" s="460"/>
    </row>
    <row r="57" spans="2:11">
      <c r="B57" s="378"/>
      <c r="C57" s="375"/>
      <c r="E57" s="383"/>
      <c r="F57" s="419" t="s">
        <v>577</v>
      </c>
      <c r="G57" s="377"/>
      <c r="H57" s="379" t="s">
        <v>404</v>
      </c>
      <c r="I57" s="371"/>
      <c r="J57" s="459"/>
      <c r="K57" s="460"/>
    </row>
    <row r="58" spans="2:11">
      <c r="B58" s="378"/>
      <c r="C58" s="375"/>
      <c r="E58" s="383"/>
      <c r="F58" s="419" t="s">
        <v>579</v>
      </c>
      <c r="G58" s="377"/>
      <c r="H58" s="379" t="s">
        <v>404</v>
      </c>
      <c r="I58" s="371"/>
      <c r="J58" s="459"/>
      <c r="K58" s="460"/>
    </row>
    <row r="59" spans="2:11">
      <c r="B59" s="378"/>
      <c r="C59" s="375"/>
      <c r="E59" s="383"/>
      <c r="F59" s="419" t="s">
        <v>589</v>
      </c>
      <c r="G59" s="377"/>
      <c r="H59" s="379" t="s">
        <v>404</v>
      </c>
      <c r="I59" s="371"/>
      <c r="J59" s="459"/>
      <c r="K59" s="460"/>
    </row>
    <row r="60" spans="2:11">
      <c r="B60" s="378"/>
      <c r="C60" s="375"/>
      <c r="E60" s="383"/>
      <c r="F60" s="419" t="s">
        <v>590</v>
      </c>
      <c r="G60" s="377"/>
      <c r="H60" s="379" t="s">
        <v>404</v>
      </c>
      <c r="I60" s="371"/>
      <c r="J60" s="459"/>
      <c r="K60" s="460"/>
    </row>
    <row r="61" spans="2:11">
      <c r="B61" s="378"/>
      <c r="C61" s="375"/>
      <c r="E61" s="383"/>
      <c r="F61" s="419"/>
      <c r="G61" s="377"/>
      <c r="I61" s="371"/>
      <c r="J61" s="459"/>
      <c r="K61" s="460"/>
    </row>
    <row r="62" spans="2:11">
      <c r="B62" s="378" t="s">
        <v>591</v>
      </c>
      <c r="C62" s="375"/>
      <c r="E62" s="383"/>
      <c r="F62" s="364" t="s">
        <v>592</v>
      </c>
      <c r="G62" s="377"/>
      <c r="I62" s="371"/>
      <c r="J62" s="459"/>
      <c r="K62" s="460"/>
    </row>
    <row r="63" spans="2:11">
      <c r="B63" s="378"/>
      <c r="C63" s="375"/>
      <c r="E63" s="383"/>
      <c r="F63" s="419" t="s">
        <v>593</v>
      </c>
      <c r="G63" s="377"/>
      <c r="H63" s="379" t="s">
        <v>404</v>
      </c>
      <c r="I63" s="371"/>
      <c r="J63" s="459"/>
      <c r="K63" s="460"/>
    </row>
    <row r="64" spans="2:11">
      <c r="B64" s="378"/>
      <c r="C64" s="375"/>
      <c r="E64" s="383"/>
      <c r="F64" s="419"/>
      <c r="G64" s="377"/>
      <c r="I64" s="371"/>
      <c r="J64" s="459"/>
      <c r="K64" s="460"/>
    </row>
    <row r="65" spans="2:11">
      <c r="B65" s="378" t="s">
        <v>594</v>
      </c>
      <c r="C65" s="375"/>
      <c r="E65" s="383"/>
      <c r="F65" s="364" t="s">
        <v>595</v>
      </c>
      <c r="G65" s="377"/>
      <c r="I65" s="371"/>
      <c r="J65" s="459"/>
      <c r="K65" s="460"/>
    </row>
    <row r="66" spans="2:11">
      <c r="B66" s="378"/>
      <c r="C66" s="375"/>
      <c r="E66" s="383"/>
      <c r="F66" s="419" t="s">
        <v>573</v>
      </c>
      <c r="G66" s="377"/>
      <c r="H66" s="379" t="s">
        <v>404</v>
      </c>
      <c r="I66" s="371"/>
      <c r="J66" s="459"/>
      <c r="K66" s="460"/>
    </row>
    <row r="67" spans="2:11">
      <c r="B67" s="378"/>
      <c r="C67" s="375"/>
      <c r="E67" s="383"/>
      <c r="F67" s="419" t="s">
        <v>574</v>
      </c>
      <c r="G67" s="377"/>
      <c r="H67" s="379" t="s">
        <v>404</v>
      </c>
      <c r="I67" s="371"/>
      <c r="J67" s="459"/>
      <c r="K67" s="460"/>
    </row>
    <row r="68" spans="2:11">
      <c r="B68" s="378"/>
      <c r="C68" s="375"/>
      <c r="E68" s="383"/>
      <c r="F68" s="364"/>
      <c r="G68" s="377"/>
      <c r="I68" s="371"/>
      <c r="J68" s="459"/>
      <c r="K68" s="460"/>
    </row>
    <row r="69" spans="2:11">
      <c r="B69" s="378" t="s">
        <v>596</v>
      </c>
      <c r="C69" s="375"/>
      <c r="E69" s="383"/>
      <c r="F69" s="364" t="s">
        <v>597</v>
      </c>
      <c r="G69" s="377"/>
      <c r="I69" s="371"/>
      <c r="J69" s="459"/>
      <c r="K69" s="460"/>
    </row>
    <row r="70" spans="2:11">
      <c r="B70" s="378"/>
      <c r="C70" s="375"/>
      <c r="E70" s="383"/>
      <c r="F70" s="419" t="s">
        <v>598</v>
      </c>
      <c r="G70" s="377"/>
      <c r="H70" s="379" t="s">
        <v>404</v>
      </c>
      <c r="I70" s="371"/>
      <c r="J70" s="459"/>
      <c r="K70" s="460"/>
    </row>
    <row r="71" spans="2:11">
      <c r="B71" s="378"/>
      <c r="C71" s="375"/>
      <c r="E71" s="383"/>
      <c r="F71" s="364"/>
      <c r="G71" s="377"/>
      <c r="I71" s="371"/>
      <c r="J71" s="459"/>
      <c r="K71" s="460"/>
    </row>
    <row r="72" spans="2:11">
      <c r="B72" s="378" t="s">
        <v>599</v>
      </c>
      <c r="C72" s="375"/>
      <c r="E72" s="383"/>
      <c r="F72" s="364" t="s">
        <v>600</v>
      </c>
      <c r="G72" s="377"/>
      <c r="I72" s="371"/>
      <c r="J72" s="459"/>
      <c r="K72" s="460"/>
    </row>
    <row r="73" spans="2:11">
      <c r="B73" s="378"/>
      <c r="C73" s="375"/>
      <c r="E73" s="383"/>
      <c r="F73" s="419" t="s">
        <v>601</v>
      </c>
      <c r="G73" s="377"/>
      <c r="H73" s="379" t="s">
        <v>404</v>
      </c>
      <c r="I73" s="371"/>
      <c r="J73" s="459"/>
      <c r="K73" s="460"/>
    </row>
    <row r="74" spans="2:11">
      <c r="B74" s="378"/>
      <c r="C74" s="375"/>
      <c r="E74" s="383"/>
      <c r="F74" s="364"/>
      <c r="G74" s="377"/>
      <c r="I74" s="371"/>
      <c r="J74" s="459"/>
      <c r="K74" s="460"/>
    </row>
    <row r="75" spans="2:11">
      <c r="B75" s="378" t="s">
        <v>602</v>
      </c>
      <c r="C75" s="375"/>
      <c r="E75" s="383"/>
      <c r="F75" s="364" t="s">
        <v>603</v>
      </c>
      <c r="G75" s="377"/>
      <c r="I75" s="371"/>
      <c r="J75" s="459"/>
      <c r="K75" s="460"/>
    </row>
    <row r="76" spans="2:11">
      <c r="B76" s="378"/>
      <c r="C76" s="375"/>
      <c r="E76" s="383"/>
      <c r="F76" s="419" t="s">
        <v>604</v>
      </c>
      <c r="G76" s="377"/>
      <c r="H76" s="379" t="s">
        <v>404</v>
      </c>
      <c r="I76" s="371"/>
      <c r="J76" s="459"/>
      <c r="K76" s="460"/>
    </row>
    <row r="77" spans="2:11">
      <c r="B77" s="378"/>
      <c r="C77" s="375"/>
      <c r="E77" s="383"/>
      <c r="F77" s="364"/>
      <c r="G77" s="377"/>
      <c r="I77" s="371"/>
      <c r="J77" s="459"/>
      <c r="K77" s="460"/>
    </row>
    <row r="78" spans="2:11">
      <c r="B78" s="378" t="s">
        <v>605</v>
      </c>
      <c r="C78" s="375"/>
      <c r="E78" s="383"/>
      <c r="F78" s="364" t="s">
        <v>606</v>
      </c>
      <c r="G78" s="377"/>
      <c r="I78" s="371"/>
      <c r="J78" s="459"/>
      <c r="K78" s="460"/>
    </row>
    <row r="79" spans="2:11">
      <c r="B79" s="378"/>
      <c r="C79" s="375"/>
      <c r="E79" s="383"/>
      <c r="F79" s="419" t="s">
        <v>607</v>
      </c>
      <c r="G79" s="377"/>
      <c r="H79" s="379" t="s">
        <v>404</v>
      </c>
      <c r="I79" s="371"/>
      <c r="J79" s="459"/>
      <c r="K79" s="460"/>
    </row>
    <row r="80" spans="2:11">
      <c r="B80" s="378"/>
      <c r="C80" s="375"/>
      <c r="E80" s="383"/>
      <c r="F80" s="364"/>
      <c r="G80" s="377"/>
      <c r="I80" s="371"/>
      <c r="J80" s="459"/>
      <c r="K80" s="460"/>
    </row>
    <row r="81" spans="2:24">
      <c r="B81" s="378" t="s">
        <v>608</v>
      </c>
      <c r="C81" s="375"/>
      <c r="E81" s="383"/>
      <c r="F81" s="364" t="s">
        <v>609</v>
      </c>
      <c r="G81" s="377"/>
      <c r="I81" s="371"/>
      <c r="J81" s="459"/>
      <c r="K81" s="460"/>
    </row>
    <row r="82" spans="2:24">
      <c r="B82" s="378"/>
      <c r="C82" s="375"/>
      <c r="E82" s="383"/>
      <c r="F82" s="419" t="s">
        <v>610</v>
      </c>
      <c r="G82" s="377"/>
      <c r="H82" s="379" t="s">
        <v>404</v>
      </c>
      <c r="I82" s="371"/>
      <c r="J82" s="459"/>
      <c r="K82" s="460"/>
    </row>
    <row r="83" spans="2:24">
      <c r="B83" s="378"/>
      <c r="C83" s="375"/>
      <c r="E83" s="383"/>
      <c r="F83" s="364"/>
      <c r="G83" s="377"/>
      <c r="I83" s="371"/>
      <c r="J83" s="459"/>
      <c r="K83" s="460"/>
    </row>
    <row r="84" spans="2:24">
      <c r="B84" s="378" t="s">
        <v>611</v>
      </c>
      <c r="C84" s="375"/>
      <c r="E84" s="383"/>
      <c r="F84" s="364" t="s">
        <v>612</v>
      </c>
      <c r="G84" s="377"/>
      <c r="I84" s="371"/>
      <c r="J84" s="459"/>
      <c r="K84" s="460"/>
    </row>
    <row r="85" spans="2:24">
      <c r="B85" s="378"/>
      <c r="C85" s="375"/>
      <c r="E85" s="383"/>
      <c r="F85" s="419" t="s">
        <v>610</v>
      </c>
      <c r="G85" s="377"/>
      <c r="H85" s="379" t="s">
        <v>404</v>
      </c>
      <c r="I85" s="371"/>
      <c r="J85" s="459"/>
      <c r="K85" s="460"/>
    </row>
    <row r="86" spans="2:24">
      <c r="B86" s="378"/>
      <c r="C86" s="375"/>
      <c r="E86" s="383"/>
      <c r="F86" s="364"/>
      <c r="G86" s="377"/>
      <c r="I86" s="371"/>
      <c r="J86" s="459"/>
      <c r="K86" s="460"/>
    </row>
    <row r="87" spans="2:24">
      <c r="B87" s="378" t="s">
        <v>613</v>
      </c>
      <c r="C87" s="375"/>
      <c r="E87" s="383"/>
      <c r="F87" s="364" t="s">
        <v>614</v>
      </c>
      <c r="G87" s="377"/>
      <c r="I87" s="371"/>
      <c r="J87" s="459"/>
      <c r="K87" s="460"/>
    </row>
    <row r="88" spans="2:24">
      <c r="B88" s="378"/>
      <c r="C88" s="375"/>
      <c r="E88" s="383"/>
      <c r="F88" s="419" t="s">
        <v>601</v>
      </c>
      <c r="G88" s="377"/>
      <c r="H88" s="379" t="s">
        <v>404</v>
      </c>
      <c r="I88" s="371"/>
      <c r="J88" s="459"/>
      <c r="K88" s="460"/>
    </row>
    <row r="89" spans="2:24">
      <c r="B89" s="378"/>
      <c r="C89" s="375"/>
      <c r="E89" s="383"/>
      <c r="F89" s="419" t="s">
        <v>615</v>
      </c>
      <c r="G89" s="377"/>
      <c r="H89" s="379" t="s">
        <v>404</v>
      </c>
      <c r="I89" s="371"/>
      <c r="J89" s="459"/>
      <c r="K89" s="460"/>
    </row>
    <row r="90" spans="2:24">
      <c r="B90" s="378"/>
      <c r="C90" s="375"/>
      <c r="E90" s="383"/>
      <c r="F90" s="364"/>
      <c r="G90" s="377"/>
      <c r="I90" s="371"/>
      <c r="J90" s="459"/>
      <c r="K90" s="460"/>
    </row>
    <row r="91" spans="2:24">
      <c r="B91" s="378" t="s">
        <v>616</v>
      </c>
      <c r="C91" s="375"/>
      <c r="E91" s="383"/>
      <c r="F91" s="364" t="s">
        <v>617</v>
      </c>
      <c r="G91" s="377"/>
      <c r="I91" s="371"/>
      <c r="J91" s="459"/>
      <c r="K91" s="460"/>
    </row>
    <row r="92" spans="2:24">
      <c r="B92" s="378"/>
      <c r="C92" s="375"/>
      <c r="E92" s="383"/>
      <c r="F92" s="419" t="s">
        <v>618</v>
      </c>
      <c r="G92" s="377"/>
      <c r="H92" s="379" t="s">
        <v>404</v>
      </c>
      <c r="I92" s="371"/>
      <c r="J92" s="459"/>
      <c r="K92" s="460"/>
    </row>
    <row r="93" spans="2:24">
      <c r="B93" s="378"/>
      <c r="C93" s="375"/>
      <c r="E93" s="383"/>
      <c r="F93" s="364"/>
      <c r="G93" s="377"/>
      <c r="I93" s="371"/>
      <c r="J93" s="459"/>
      <c r="K93" s="460"/>
    </row>
    <row r="94" spans="2:24">
      <c r="B94" s="378" t="s">
        <v>619</v>
      </c>
      <c r="C94" s="375"/>
      <c r="E94" s="383" t="s">
        <v>620</v>
      </c>
      <c r="F94" s="364"/>
      <c r="G94" s="377"/>
      <c r="I94" s="371"/>
      <c r="J94" s="459"/>
      <c r="K94" s="460"/>
    </row>
    <row r="95" spans="2:24">
      <c r="B95" s="378"/>
      <c r="C95" s="375"/>
      <c r="E95" s="383"/>
      <c r="F95" s="364"/>
      <c r="G95" s="377"/>
      <c r="I95" s="371"/>
      <c r="J95" s="459"/>
      <c r="K95" s="460"/>
      <c r="T95" s="155"/>
      <c r="U95" s="155"/>
      <c r="V95" s="155"/>
      <c r="W95" s="155"/>
      <c r="X95" s="155"/>
    </row>
    <row r="96" spans="2:24">
      <c r="B96" s="378" t="s">
        <v>621</v>
      </c>
      <c r="C96" s="375"/>
      <c r="E96" s="383" t="s">
        <v>622</v>
      </c>
      <c r="F96" s="364"/>
      <c r="G96" s="377"/>
      <c r="H96" s="379" t="s">
        <v>18</v>
      </c>
      <c r="I96" s="371"/>
      <c r="J96" s="459"/>
      <c r="K96" s="460"/>
      <c r="T96" s="155"/>
      <c r="U96" s="155"/>
      <c r="V96" s="155"/>
      <c r="W96" s="155"/>
      <c r="X96" s="155"/>
    </row>
    <row r="97" spans="2:24">
      <c r="B97" s="378"/>
      <c r="C97" s="375"/>
      <c r="E97" s="383"/>
      <c r="F97" s="364"/>
      <c r="G97" s="377"/>
      <c r="I97" s="371"/>
      <c r="J97" s="459"/>
      <c r="K97" s="460"/>
      <c r="T97" s="155"/>
      <c r="U97" s="155"/>
      <c r="V97" s="155"/>
      <c r="W97" s="155"/>
      <c r="X97" s="155"/>
    </row>
    <row r="98" spans="2:24">
      <c r="B98" s="378" t="s">
        <v>623</v>
      </c>
      <c r="C98" s="375"/>
      <c r="E98" s="383" t="s">
        <v>624</v>
      </c>
      <c r="F98" s="364"/>
      <c r="G98" s="377"/>
      <c r="H98" s="379" t="s">
        <v>18</v>
      </c>
      <c r="I98" s="371"/>
      <c r="J98" s="459"/>
      <c r="K98" s="460"/>
      <c r="T98" s="155"/>
      <c r="U98" s="155"/>
      <c r="V98" s="155"/>
      <c r="W98" s="155"/>
      <c r="X98" s="155"/>
    </row>
    <row r="99" spans="2:24">
      <c r="B99" s="378"/>
      <c r="C99" s="375"/>
      <c r="E99" s="383"/>
      <c r="F99" s="364"/>
      <c r="G99" s="377"/>
      <c r="I99" s="371"/>
      <c r="J99" s="459"/>
      <c r="K99" s="460"/>
      <c r="T99" s="155"/>
      <c r="U99" s="155"/>
      <c r="V99" s="155"/>
      <c r="W99" s="155"/>
      <c r="X99" s="155"/>
    </row>
    <row r="100" spans="2:24">
      <c r="B100" s="378" t="s">
        <v>625</v>
      </c>
      <c r="C100" s="375"/>
      <c r="E100" s="383" t="s">
        <v>626</v>
      </c>
      <c r="F100" s="364"/>
      <c r="G100" s="377"/>
      <c r="H100" s="379" t="s">
        <v>18</v>
      </c>
      <c r="I100" s="371"/>
      <c r="J100" s="459"/>
      <c r="K100" s="460"/>
      <c r="T100" s="155"/>
      <c r="U100" s="155"/>
      <c r="V100" s="155"/>
      <c r="W100" s="155"/>
      <c r="X100" s="155"/>
    </row>
    <row r="101" spans="2:24">
      <c r="B101" s="378"/>
      <c r="C101" s="375"/>
      <c r="E101" s="383"/>
      <c r="F101" s="364"/>
      <c r="G101" s="377"/>
      <c r="I101" s="371"/>
      <c r="J101" s="459"/>
      <c r="K101" s="460"/>
      <c r="T101" s="155"/>
      <c r="U101" s="155"/>
      <c r="V101" s="155"/>
      <c r="W101" s="155"/>
      <c r="X101" s="155"/>
    </row>
    <row r="102" spans="2:24">
      <c r="B102" s="378" t="s">
        <v>627</v>
      </c>
      <c r="C102" s="375"/>
      <c r="E102" s="383" t="s">
        <v>628</v>
      </c>
      <c r="F102" s="364"/>
      <c r="G102" s="377"/>
      <c r="H102" s="379" t="s">
        <v>18</v>
      </c>
      <c r="I102" s="371"/>
      <c r="J102" s="459"/>
      <c r="K102" s="460"/>
      <c r="T102" s="155"/>
      <c r="U102" s="155"/>
      <c r="V102" s="155"/>
      <c r="W102" s="155"/>
      <c r="X102" s="155"/>
    </row>
    <row r="103" spans="2:24">
      <c r="B103" s="378"/>
      <c r="C103" s="375"/>
      <c r="E103" s="383"/>
      <c r="F103" s="364"/>
      <c r="G103" s="377"/>
      <c r="I103" s="371"/>
      <c r="J103" s="459"/>
      <c r="K103" s="460"/>
      <c r="T103" s="155"/>
      <c r="U103" s="155"/>
      <c r="V103" s="155"/>
      <c r="W103" s="155"/>
      <c r="X103" s="155"/>
    </row>
    <row r="104" spans="2:24">
      <c r="B104" s="378" t="s">
        <v>629</v>
      </c>
      <c r="C104" s="375"/>
      <c r="E104" s="383" t="s">
        <v>630</v>
      </c>
      <c r="F104" s="364"/>
      <c r="G104" s="377"/>
      <c r="H104" s="379" t="s">
        <v>18</v>
      </c>
      <c r="I104" s="371"/>
      <c r="J104" s="459"/>
      <c r="K104" s="460"/>
      <c r="T104" s="155"/>
      <c r="U104" s="155"/>
      <c r="V104" s="155"/>
      <c r="W104" s="155"/>
      <c r="X104" s="155"/>
    </row>
    <row r="105" spans="2:24">
      <c r="B105" s="378"/>
      <c r="C105" s="375"/>
      <c r="E105" s="383"/>
      <c r="F105" s="364"/>
      <c r="G105" s="377"/>
      <c r="I105" s="371"/>
      <c r="J105" s="459"/>
      <c r="K105" s="460"/>
      <c r="T105" s="155"/>
      <c r="U105" s="155"/>
      <c r="V105" s="155"/>
      <c r="W105" s="155"/>
      <c r="X105" s="155"/>
    </row>
    <row r="106" spans="2:24">
      <c r="B106" s="378"/>
      <c r="C106" s="375"/>
      <c r="E106" s="383"/>
      <c r="F106" s="364"/>
      <c r="G106" s="377"/>
      <c r="I106" s="371"/>
      <c r="J106" s="459"/>
      <c r="K106" s="460"/>
    </row>
    <row r="107" spans="2:24">
      <c r="B107" s="378" t="s">
        <v>631</v>
      </c>
      <c r="C107" s="375"/>
      <c r="E107" s="383" t="s">
        <v>632</v>
      </c>
      <c r="F107" s="364"/>
      <c r="G107" s="377"/>
      <c r="I107" s="371"/>
      <c r="J107" s="459"/>
      <c r="K107" s="460"/>
    </row>
    <row r="108" spans="2:24">
      <c r="B108" s="378" t="s">
        <v>633</v>
      </c>
      <c r="C108" s="375"/>
      <c r="E108" s="383"/>
      <c r="F108" s="364" t="s">
        <v>634</v>
      </c>
      <c r="G108" s="377"/>
      <c r="H108" s="379" t="s">
        <v>18</v>
      </c>
      <c r="I108" s="371"/>
      <c r="J108" s="459"/>
      <c r="K108" s="460"/>
    </row>
    <row r="109" spans="2:24">
      <c r="B109" s="378"/>
      <c r="C109" s="375"/>
      <c r="E109" s="383"/>
      <c r="F109" s="364"/>
      <c r="G109" s="377"/>
      <c r="I109" s="371"/>
      <c r="J109" s="459"/>
      <c r="K109" s="460"/>
    </row>
    <row r="110" spans="2:24">
      <c r="B110" s="378" t="s">
        <v>635</v>
      </c>
      <c r="C110" s="375"/>
      <c r="E110" s="383"/>
      <c r="F110" s="364" t="s">
        <v>636</v>
      </c>
      <c r="G110" s="377"/>
      <c r="H110" s="379" t="s">
        <v>18</v>
      </c>
      <c r="I110" s="371"/>
      <c r="J110" s="459"/>
      <c r="K110" s="460"/>
    </row>
    <row r="111" spans="2:24">
      <c r="B111" s="378"/>
      <c r="C111" s="375"/>
      <c r="E111" s="383"/>
      <c r="F111" s="364" t="s">
        <v>637</v>
      </c>
      <c r="G111" s="377"/>
      <c r="I111" s="371"/>
      <c r="J111" s="459"/>
      <c r="K111" s="460"/>
    </row>
    <row r="112" spans="2:24">
      <c r="B112" s="378"/>
      <c r="C112" s="375"/>
      <c r="E112" s="383"/>
      <c r="F112" s="364"/>
      <c r="G112" s="377"/>
      <c r="I112" s="371"/>
      <c r="J112" s="459"/>
      <c r="K112" s="460"/>
    </row>
    <row r="113" spans="2:11">
      <c r="B113" s="378" t="s">
        <v>638</v>
      </c>
      <c r="C113" s="375"/>
      <c r="E113" s="383" t="s">
        <v>639</v>
      </c>
      <c r="F113" s="364"/>
      <c r="G113" s="377"/>
      <c r="H113" s="379" t="s">
        <v>1</v>
      </c>
      <c r="I113" s="371"/>
      <c r="J113" s="459"/>
      <c r="K113" s="460"/>
    </row>
    <row r="114" spans="2:11">
      <c r="B114" s="378"/>
      <c r="C114" s="375"/>
      <c r="E114" s="383" t="s">
        <v>640</v>
      </c>
      <c r="F114" s="364"/>
      <c r="G114" s="377"/>
      <c r="I114" s="371"/>
      <c r="J114" s="459"/>
      <c r="K114" s="460"/>
    </row>
    <row r="115" spans="2:11">
      <c r="B115" s="378"/>
      <c r="C115" s="375"/>
      <c r="E115" s="383" t="s">
        <v>641</v>
      </c>
      <c r="F115" s="364"/>
      <c r="G115" s="377"/>
      <c r="I115" s="371"/>
      <c r="J115" s="459"/>
      <c r="K115" s="460"/>
    </row>
    <row r="116" spans="2:11">
      <c r="B116" s="378"/>
      <c r="C116" s="375"/>
      <c r="E116" s="383"/>
      <c r="F116" s="364"/>
      <c r="G116" s="377"/>
      <c r="I116" s="371"/>
      <c r="J116" s="459"/>
      <c r="K116" s="460"/>
    </row>
    <row r="117" spans="2:11">
      <c r="B117" s="378" t="s">
        <v>642</v>
      </c>
      <c r="C117" s="375"/>
      <c r="E117" s="383" t="s">
        <v>643</v>
      </c>
      <c r="F117" s="364"/>
      <c r="G117" s="377"/>
      <c r="I117" s="371"/>
      <c r="J117" s="459"/>
      <c r="K117" s="460"/>
    </row>
    <row r="118" spans="2:11" ht="24.75" customHeight="1">
      <c r="B118" s="378"/>
      <c r="C118" s="375"/>
      <c r="E118" s="383"/>
      <c r="F118" s="420" t="s">
        <v>644</v>
      </c>
      <c r="G118" s="377"/>
      <c r="H118" s="379" t="s">
        <v>404</v>
      </c>
      <c r="I118" s="371"/>
      <c r="J118" s="459"/>
      <c r="K118" s="460"/>
    </row>
    <row r="119" spans="2:11">
      <c r="B119" s="378"/>
      <c r="C119" s="375"/>
      <c r="E119" s="383"/>
      <c r="F119" s="419" t="s">
        <v>645</v>
      </c>
      <c r="G119" s="377"/>
      <c r="H119" s="379" t="s">
        <v>404</v>
      </c>
      <c r="I119" s="371"/>
      <c r="J119" s="459"/>
      <c r="K119" s="460"/>
    </row>
    <row r="120" spans="2:11">
      <c r="B120" s="378"/>
      <c r="C120" s="375"/>
      <c r="E120" s="383"/>
      <c r="F120" s="419" t="s">
        <v>646</v>
      </c>
      <c r="G120" s="377"/>
      <c r="H120" s="379" t="s">
        <v>404</v>
      </c>
      <c r="I120" s="371"/>
      <c r="J120" s="459"/>
      <c r="K120" s="460"/>
    </row>
    <row r="121" spans="2:11">
      <c r="B121" s="378"/>
      <c r="C121" s="375"/>
      <c r="E121" s="383"/>
      <c r="F121" s="364"/>
      <c r="G121" s="377"/>
      <c r="I121" s="371"/>
      <c r="J121" s="459"/>
      <c r="K121" s="460"/>
    </row>
    <row r="122" spans="2:11">
      <c r="B122" s="378" t="s">
        <v>647</v>
      </c>
      <c r="C122" s="375"/>
      <c r="E122" s="383" t="s">
        <v>648</v>
      </c>
      <c r="F122" s="364"/>
      <c r="G122" s="377"/>
      <c r="H122" s="379" t="s">
        <v>1</v>
      </c>
      <c r="I122" s="371"/>
      <c r="J122" s="459"/>
      <c r="K122" s="460"/>
    </row>
    <row r="123" spans="2:11">
      <c r="B123" s="378"/>
      <c r="C123" s="375"/>
      <c r="E123" s="383" t="s">
        <v>649</v>
      </c>
      <c r="F123" s="364"/>
      <c r="G123" s="377"/>
      <c r="I123" s="371"/>
      <c r="J123" s="459"/>
      <c r="K123" s="460"/>
    </row>
    <row r="124" spans="2:11">
      <c r="B124" s="378"/>
      <c r="C124" s="375"/>
      <c r="E124" s="383"/>
      <c r="F124" s="364"/>
      <c r="G124" s="377"/>
      <c r="I124" s="371"/>
      <c r="J124" s="459"/>
      <c r="K124" s="460"/>
    </row>
    <row r="125" spans="2:11">
      <c r="B125" s="378" t="s">
        <v>650</v>
      </c>
      <c r="C125" s="375"/>
      <c r="E125" s="383" t="s">
        <v>651</v>
      </c>
      <c r="F125" s="364"/>
      <c r="G125" s="377"/>
      <c r="H125" s="379" t="s">
        <v>452</v>
      </c>
      <c r="I125" s="371"/>
      <c r="J125" s="459"/>
      <c r="K125" s="460"/>
    </row>
    <row r="126" spans="2:11">
      <c r="B126" s="378"/>
      <c r="C126" s="375"/>
      <c r="G126" s="377"/>
      <c r="I126" s="371"/>
      <c r="J126" s="459"/>
      <c r="K126" s="460"/>
    </row>
    <row r="127" spans="2:11">
      <c r="B127" s="378"/>
      <c r="C127" s="375"/>
      <c r="G127" s="377"/>
      <c r="I127" s="371"/>
      <c r="J127" s="459"/>
      <c r="K127" s="460"/>
    </row>
    <row r="128" spans="2:11">
      <c r="B128" s="378"/>
      <c r="C128" s="375"/>
      <c r="F128" s="413" t="s">
        <v>652</v>
      </c>
      <c r="G128" s="414"/>
      <c r="H128" s="415"/>
      <c r="I128" s="416"/>
      <c r="J128" s="461"/>
      <c r="K128" s="462">
        <f>SUM(K20:K127)</f>
        <v>0</v>
      </c>
    </row>
    <row r="129" spans="2:11">
      <c r="B129" s="378"/>
      <c r="C129" s="375"/>
      <c r="F129" s="413"/>
      <c r="G129" s="414"/>
      <c r="H129" s="415"/>
      <c r="I129" s="416"/>
      <c r="J129" s="461"/>
      <c r="K129" s="463"/>
    </row>
    <row r="130" spans="2:11">
      <c r="B130" s="378"/>
      <c r="C130" s="375"/>
      <c r="G130" s="377"/>
      <c r="I130" s="371"/>
      <c r="J130" s="459"/>
      <c r="K130" s="460"/>
    </row>
    <row r="131" spans="2:11">
      <c r="B131" s="378" t="s">
        <v>653</v>
      </c>
      <c r="C131" s="375"/>
      <c r="D131" s="333" t="s">
        <v>654</v>
      </c>
      <c r="G131" s="377"/>
      <c r="I131" s="371"/>
      <c r="J131" s="459"/>
      <c r="K131" s="460"/>
    </row>
    <row r="132" spans="2:11">
      <c r="B132" s="378" t="s">
        <v>655</v>
      </c>
      <c r="C132" s="375"/>
      <c r="E132" s="383" t="s">
        <v>656</v>
      </c>
      <c r="F132" s="364"/>
      <c r="G132" s="377"/>
      <c r="H132" s="379" t="s">
        <v>18</v>
      </c>
      <c r="I132" s="371"/>
      <c r="J132" s="459"/>
      <c r="K132" s="460"/>
    </row>
    <row r="133" spans="2:11">
      <c r="B133" s="378"/>
      <c r="C133" s="375"/>
      <c r="E133" s="383"/>
      <c r="F133" s="364"/>
      <c r="G133" s="377"/>
      <c r="I133" s="371"/>
      <c r="J133" s="459"/>
      <c r="K133" s="460"/>
    </row>
    <row r="134" spans="2:11">
      <c r="B134" s="378" t="s">
        <v>657</v>
      </c>
      <c r="C134" s="375"/>
      <c r="E134" s="364" t="s">
        <v>658</v>
      </c>
      <c r="F134" s="364"/>
      <c r="G134" s="377"/>
      <c r="H134" s="379" t="s">
        <v>18</v>
      </c>
      <c r="I134" s="371"/>
      <c r="J134" s="459"/>
      <c r="K134" s="460"/>
    </row>
    <row r="135" spans="2:11">
      <c r="B135" s="378"/>
      <c r="C135" s="375"/>
      <c r="E135" s="364"/>
      <c r="F135" s="364"/>
      <c r="G135" s="377"/>
      <c r="I135" s="371"/>
      <c r="J135" s="459"/>
      <c r="K135" s="460"/>
    </row>
    <row r="136" spans="2:11">
      <c r="B136" s="378" t="s">
        <v>659</v>
      </c>
      <c r="C136" s="375"/>
      <c r="E136" s="383" t="s">
        <v>660</v>
      </c>
      <c r="F136" s="364"/>
      <c r="G136" s="377"/>
      <c r="H136" s="379" t="s">
        <v>18</v>
      </c>
      <c r="I136" s="371"/>
      <c r="J136" s="459"/>
      <c r="K136" s="460" t="s">
        <v>64</v>
      </c>
    </row>
    <row r="137" spans="2:11">
      <c r="B137" s="378"/>
      <c r="C137" s="375"/>
      <c r="E137" s="383" t="s">
        <v>661</v>
      </c>
      <c r="G137" s="377"/>
      <c r="I137" s="371"/>
      <c r="J137" s="459"/>
      <c r="K137" s="460"/>
    </row>
    <row r="138" spans="2:11">
      <c r="B138" s="378"/>
      <c r="C138" s="375"/>
      <c r="G138" s="377"/>
      <c r="I138" s="371"/>
      <c r="J138" s="459"/>
      <c r="K138" s="460"/>
    </row>
    <row r="139" spans="2:11">
      <c r="B139" s="378"/>
      <c r="C139" s="375"/>
      <c r="G139" s="377"/>
      <c r="I139" s="371"/>
      <c r="J139" s="459"/>
      <c r="K139" s="460"/>
    </row>
    <row r="140" spans="2:11">
      <c r="B140" s="378"/>
      <c r="C140" s="375"/>
      <c r="F140" s="413" t="s">
        <v>662</v>
      </c>
      <c r="G140" s="414"/>
      <c r="H140" s="415"/>
      <c r="I140" s="416"/>
      <c r="J140" s="461"/>
      <c r="K140" s="462">
        <f>SUM(K130:K139)</f>
        <v>0</v>
      </c>
    </row>
    <row r="141" spans="2:11">
      <c r="B141" s="378"/>
      <c r="C141" s="375"/>
      <c r="F141" s="413"/>
      <c r="G141" s="414"/>
      <c r="H141" s="415"/>
      <c r="I141" s="416"/>
      <c r="J141" s="461"/>
      <c r="K141" s="463"/>
    </row>
    <row r="142" spans="2:11">
      <c r="B142" s="378"/>
      <c r="C142" s="375"/>
      <c r="G142" s="377"/>
      <c r="I142" s="371"/>
      <c r="J142" s="459"/>
      <c r="K142" s="460"/>
    </row>
    <row r="143" spans="2:11">
      <c r="B143" s="378" t="s">
        <v>663</v>
      </c>
      <c r="C143" s="375"/>
      <c r="D143" s="333" t="s">
        <v>664</v>
      </c>
      <c r="G143" s="377"/>
      <c r="I143" s="371"/>
      <c r="J143" s="459"/>
      <c r="K143" s="460"/>
    </row>
    <row r="144" spans="2:11">
      <c r="B144" s="378" t="s">
        <v>665</v>
      </c>
      <c r="C144" s="375"/>
      <c r="D144" s="364"/>
      <c r="E144" s="364" t="s">
        <v>666</v>
      </c>
      <c r="F144" s="364"/>
      <c r="G144" s="377"/>
      <c r="H144" s="379" t="s">
        <v>455</v>
      </c>
      <c r="I144" s="371"/>
      <c r="J144" s="459"/>
      <c r="K144" s="460"/>
    </row>
    <row r="145" spans="2:11">
      <c r="B145" s="378"/>
      <c r="C145" s="375"/>
      <c r="D145" s="364"/>
      <c r="E145" s="364"/>
      <c r="F145" s="364"/>
      <c r="G145" s="377"/>
      <c r="I145" s="371"/>
      <c r="J145" s="459"/>
      <c r="K145" s="460"/>
    </row>
    <row r="146" spans="2:11">
      <c r="B146" s="378" t="s">
        <v>667</v>
      </c>
      <c r="C146" s="375"/>
      <c r="E146" s="383" t="s">
        <v>668</v>
      </c>
      <c r="F146" s="364"/>
      <c r="G146" s="377"/>
      <c r="H146" s="379" t="s">
        <v>455</v>
      </c>
      <c r="I146" s="371"/>
      <c r="J146" s="459"/>
      <c r="K146" s="460" t="s">
        <v>64</v>
      </c>
    </row>
    <row r="147" spans="2:11">
      <c r="B147" s="378"/>
      <c r="C147" s="375"/>
      <c r="E147" s="383" t="s">
        <v>669</v>
      </c>
      <c r="F147" s="364"/>
      <c r="G147" s="377"/>
      <c r="I147" s="371"/>
      <c r="J147" s="459"/>
      <c r="K147" s="460"/>
    </row>
    <row r="148" spans="2:11">
      <c r="B148" s="378"/>
      <c r="C148" s="375"/>
      <c r="E148" s="383"/>
      <c r="F148" s="364"/>
      <c r="G148" s="377"/>
      <c r="I148" s="371"/>
      <c r="J148" s="459"/>
      <c r="K148" s="460"/>
    </row>
    <row r="149" spans="2:11">
      <c r="B149" s="378" t="s">
        <v>670</v>
      </c>
      <c r="C149" s="375"/>
      <c r="E149" s="383" t="s">
        <v>671</v>
      </c>
      <c r="F149" s="364"/>
      <c r="G149" s="377"/>
      <c r="I149" s="371"/>
      <c r="J149" s="459"/>
      <c r="K149" s="460"/>
    </row>
    <row r="150" spans="2:11">
      <c r="B150" s="378"/>
      <c r="C150" s="375"/>
      <c r="E150" s="383"/>
      <c r="F150" s="364"/>
      <c r="G150" s="377"/>
      <c r="I150" s="371"/>
      <c r="J150" s="459"/>
      <c r="K150" s="460"/>
    </row>
    <row r="151" spans="2:11">
      <c r="B151" s="378" t="s">
        <v>672</v>
      </c>
      <c r="C151" s="375"/>
      <c r="E151" s="383"/>
      <c r="F151" s="364" t="s">
        <v>673</v>
      </c>
      <c r="G151" s="377"/>
      <c r="H151" s="379" t="s">
        <v>452</v>
      </c>
      <c r="I151" s="371"/>
      <c r="J151" s="459"/>
      <c r="K151" s="460"/>
    </row>
    <row r="152" spans="2:11">
      <c r="B152" s="378"/>
      <c r="C152" s="375"/>
      <c r="E152" s="383"/>
      <c r="F152" s="364"/>
      <c r="G152" s="377"/>
      <c r="I152" s="371"/>
      <c r="J152" s="459"/>
      <c r="K152" s="460"/>
    </row>
    <row r="153" spans="2:11">
      <c r="B153" s="378" t="s">
        <v>674</v>
      </c>
      <c r="C153" s="375"/>
      <c r="E153" s="383"/>
      <c r="F153" s="364" t="s">
        <v>675</v>
      </c>
      <c r="G153" s="377"/>
      <c r="H153" s="379" t="s">
        <v>452</v>
      </c>
      <c r="I153" s="371"/>
      <c r="J153" s="459"/>
      <c r="K153" s="460"/>
    </row>
    <row r="154" spans="2:11">
      <c r="B154" s="378"/>
      <c r="C154" s="375"/>
      <c r="E154" s="383"/>
      <c r="F154" s="364"/>
      <c r="G154" s="377"/>
      <c r="I154" s="371"/>
      <c r="J154" s="459"/>
      <c r="K154" s="460"/>
    </row>
    <row r="155" spans="2:11">
      <c r="B155" s="378" t="s">
        <v>676</v>
      </c>
      <c r="C155" s="375"/>
      <c r="E155" s="383"/>
      <c r="F155" s="364" t="s">
        <v>677</v>
      </c>
      <c r="G155" s="377"/>
      <c r="H155" s="379" t="s">
        <v>452</v>
      </c>
      <c r="I155" s="371"/>
      <c r="J155" s="459"/>
      <c r="K155" s="460"/>
    </row>
    <row r="156" spans="2:11">
      <c r="B156" s="378"/>
      <c r="C156" s="375"/>
      <c r="E156" s="383"/>
      <c r="F156" s="364"/>
      <c r="G156" s="377"/>
      <c r="I156" s="371"/>
      <c r="J156" s="459"/>
      <c r="K156" s="460"/>
    </row>
    <row r="157" spans="2:11">
      <c r="B157" s="378" t="s">
        <v>678</v>
      </c>
      <c r="C157" s="375"/>
      <c r="E157" s="383"/>
      <c r="F157" s="364" t="s">
        <v>679</v>
      </c>
      <c r="G157" s="377"/>
      <c r="H157" s="379" t="s">
        <v>16</v>
      </c>
      <c r="I157" s="371"/>
      <c r="J157" s="459"/>
      <c r="K157" s="460"/>
    </row>
    <row r="158" spans="2:11">
      <c r="B158" s="378"/>
      <c r="C158" s="375"/>
      <c r="E158" s="383"/>
      <c r="F158" s="364"/>
      <c r="G158" s="377"/>
      <c r="I158" s="371"/>
      <c r="J158" s="459"/>
      <c r="K158" s="460"/>
    </row>
    <row r="159" spans="2:11">
      <c r="B159" s="378" t="s">
        <v>680</v>
      </c>
      <c r="C159" s="375"/>
      <c r="E159" s="383"/>
      <c r="F159" s="364" t="s">
        <v>681</v>
      </c>
      <c r="G159" s="377"/>
      <c r="H159" s="379" t="s">
        <v>682</v>
      </c>
      <c r="I159" s="371"/>
      <c r="J159" s="459"/>
      <c r="K159" s="460"/>
    </row>
    <row r="160" spans="2:11">
      <c r="B160" s="378"/>
      <c r="C160" s="375"/>
      <c r="E160" s="383"/>
      <c r="F160" s="364"/>
      <c r="G160" s="377"/>
      <c r="I160" s="371"/>
      <c r="J160" s="459"/>
      <c r="K160" s="460"/>
    </row>
    <row r="161" spans="2:11">
      <c r="B161" s="378" t="s">
        <v>683</v>
      </c>
      <c r="C161" s="375"/>
      <c r="E161" s="383"/>
      <c r="F161" s="364" t="s">
        <v>684</v>
      </c>
      <c r="G161" s="377"/>
      <c r="H161" s="379" t="s">
        <v>455</v>
      </c>
      <c r="I161" s="371"/>
      <c r="J161" s="459"/>
      <c r="K161" s="460"/>
    </row>
    <row r="162" spans="2:11">
      <c r="B162" s="378"/>
      <c r="C162" s="375"/>
      <c r="E162" s="383"/>
      <c r="F162" s="364"/>
      <c r="G162" s="377"/>
      <c r="I162" s="371"/>
      <c r="J162" s="459"/>
      <c r="K162" s="460"/>
    </row>
    <row r="163" spans="2:11">
      <c r="B163" s="378" t="s">
        <v>685</v>
      </c>
      <c r="C163" s="375"/>
      <c r="E163" s="383"/>
      <c r="F163" s="364" t="s">
        <v>686</v>
      </c>
      <c r="G163" s="377"/>
      <c r="H163" s="379" t="s">
        <v>17</v>
      </c>
      <c r="I163" s="371"/>
      <c r="J163" s="459"/>
      <c r="K163" s="460"/>
    </row>
    <row r="164" spans="2:11">
      <c r="B164" s="378"/>
      <c r="C164" s="375"/>
      <c r="E164" s="383"/>
      <c r="F164" s="364"/>
      <c r="G164" s="377"/>
      <c r="I164" s="371"/>
      <c r="J164" s="459"/>
      <c r="K164" s="460"/>
    </row>
    <row r="165" spans="2:11">
      <c r="B165" s="378" t="s">
        <v>687</v>
      </c>
      <c r="C165" s="375"/>
      <c r="E165" s="383"/>
      <c r="F165" s="364" t="s">
        <v>688</v>
      </c>
      <c r="G165" s="377"/>
      <c r="H165" s="379" t="s">
        <v>452</v>
      </c>
      <c r="I165" s="371"/>
      <c r="J165" s="459"/>
      <c r="K165" s="460"/>
    </row>
    <row r="166" spans="2:11">
      <c r="B166" s="378"/>
      <c r="C166" s="375"/>
      <c r="E166" s="383"/>
      <c r="F166" s="364"/>
      <c r="G166" s="377"/>
      <c r="I166" s="371"/>
      <c r="J166" s="459"/>
      <c r="K166" s="460"/>
    </row>
    <row r="167" spans="2:11">
      <c r="B167" s="378" t="s">
        <v>689</v>
      </c>
      <c r="C167" s="375"/>
      <c r="E167" s="383"/>
      <c r="F167" s="364" t="s">
        <v>690</v>
      </c>
      <c r="G167" s="377"/>
      <c r="H167" s="379" t="s">
        <v>455</v>
      </c>
      <c r="I167" s="371"/>
      <c r="J167" s="459"/>
      <c r="K167" s="460"/>
    </row>
    <row r="168" spans="2:11">
      <c r="B168" s="378"/>
      <c r="C168" s="375"/>
      <c r="E168" s="383"/>
      <c r="F168" s="364"/>
      <c r="G168" s="377"/>
      <c r="I168" s="371"/>
      <c r="J168" s="459"/>
      <c r="K168" s="460"/>
    </row>
    <row r="169" spans="2:11">
      <c r="B169" s="378" t="s">
        <v>691</v>
      </c>
      <c r="C169" s="375"/>
      <c r="E169" s="383" t="s">
        <v>692</v>
      </c>
      <c r="F169" s="364"/>
      <c r="G169" s="377"/>
      <c r="I169" s="371"/>
      <c r="J169" s="459"/>
      <c r="K169" s="460"/>
    </row>
    <row r="170" spans="2:11">
      <c r="B170" s="378"/>
      <c r="C170" s="375"/>
      <c r="E170" s="383"/>
      <c r="F170" s="364"/>
      <c r="G170" s="377"/>
      <c r="I170" s="371"/>
      <c r="J170" s="459"/>
      <c r="K170" s="460"/>
    </row>
    <row r="171" spans="2:11">
      <c r="B171" s="378"/>
      <c r="C171" s="375"/>
      <c r="E171" s="383"/>
      <c r="F171" s="364" t="s">
        <v>300</v>
      </c>
      <c r="G171" s="377"/>
      <c r="H171" s="379" t="s">
        <v>404</v>
      </c>
      <c r="I171" s="371"/>
      <c r="J171" s="459"/>
      <c r="K171" s="460"/>
    </row>
    <row r="172" spans="2:11">
      <c r="B172" s="378"/>
      <c r="C172" s="375"/>
      <c r="E172" s="383"/>
      <c r="F172" s="364"/>
      <c r="G172" s="377"/>
      <c r="I172" s="371"/>
      <c r="J172" s="459"/>
      <c r="K172" s="460"/>
    </row>
    <row r="173" spans="2:11">
      <c r="B173" s="378"/>
      <c r="C173" s="375"/>
      <c r="E173" s="383"/>
      <c r="F173" s="364" t="s">
        <v>693</v>
      </c>
      <c r="G173" s="377"/>
      <c r="H173" s="379" t="s">
        <v>404</v>
      </c>
      <c r="I173" s="371"/>
      <c r="J173" s="459"/>
      <c r="K173" s="460"/>
    </row>
    <row r="174" spans="2:11">
      <c r="B174" s="378"/>
      <c r="C174" s="375"/>
      <c r="E174" s="383"/>
      <c r="F174" s="364"/>
      <c r="G174" s="377"/>
      <c r="I174" s="371"/>
      <c r="J174" s="459"/>
      <c r="K174" s="460"/>
    </row>
    <row r="175" spans="2:11">
      <c r="B175" s="378" t="s">
        <v>694</v>
      </c>
      <c r="C175" s="375"/>
      <c r="E175" s="383" t="s">
        <v>695</v>
      </c>
      <c r="F175" s="364"/>
      <c r="G175" s="377"/>
      <c r="H175" s="379" t="s">
        <v>404</v>
      </c>
      <c r="I175" s="371"/>
      <c r="J175" s="459"/>
      <c r="K175" s="460"/>
    </row>
    <row r="176" spans="2:11">
      <c r="B176" s="378"/>
      <c r="C176" s="375"/>
      <c r="E176" s="383"/>
      <c r="F176" s="364"/>
      <c r="G176" s="377"/>
      <c r="I176" s="371"/>
      <c r="J176" s="459"/>
      <c r="K176" s="460"/>
    </row>
    <row r="177" spans="2:11">
      <c r="B177" s="378" t="s">
        <v>696</v>
      </c>
      <c r="C177" s="375"/>
      <c r="E177" s="383" t="s">
        <v>697</v>
      </c>
      <c r="F177" s="364"/>
      <c r="G177" s="377"/>
      <c r="I177" s="371"/>
      <c r="J177" s="459"/>
      <c r="K177" s="460"/>
    </row>
    <row r="178" spans="2:11">
      <c r="B178" s="378"/>
      <c r="C178" s="375"/>
      <c r="E178" s="383"/>
      <c r="F178" s="364"/>
      <c r="G178" s="377"/>
      <c r="I178" s="371"/>
      <c r="J178" s="459"/>
      <c r="K178" s="460"/>
    </row>
    <row r="179" spans="2:11">
      <c r="B179" s="378" t="s">
        <v>698</v>
      </c>
      <c r="C179" s="375"/>
      <c r="E179" s="383"/>
      <c r="F179" s="364" t="s">
        <v>699</v>
      </c>
      <c r="G179" s="377"/>
      <c r="H179" s="379" t="s">
        <v>455</v>
      </c>
      <c r="I179" s="371"/>
      <c r="J179" s="459"/>
      <c r="K179" s="460"/>
    </row>
    <row r="180" spans="2:11">
      <c r="B180" s="378"/>
      <c r="C180" s="375"/>
      <c r="E180" s="383"/>
      <c r="F180" s="364"/>
      <c r="G180" s="377"/>
      <c r="I180" s="371"/>
      <c r="J180" s="459"/>
      <c r="K180" s="460"/>
    </row>
    <row r="181" spans="2:11">
      <c r="B181" s="378" t="s">
        <v>700</v>
      </c>
      <c r="C181" s="375"/>
      <c r="E181" s="383"/>
      <c r="F181" s="364" t="s">
        <v>701</v>
      </c>
      <c r="G181" s="377"/>
      <c r="H181" s="379" t="s">
        <v>1</v>
      </c>
      <c r="I181" s="371"/>
      <c r="J181" s="459"/>
      <c r="K181" s="460"/>
    </row>
    <row r="182" spans="2:11">
      <c r="B182" s="378"/>
      <c r="C182" s="375"/>
      <c r="E182" s="383"/>
      <c r="F182" s="364"/>
      <c r="G182" s="377"/>
      <c r="I182" s="371"/>
      <c r="J182" s="459"/>
      <c r="K182" s="460"/>
    </row>
    <row r="183" spans="2:11">
      <c r="B183" s="378" t="s">
        <v>702</v>
      </c>
      <c r="C183" s="375"/>
      <c r="E183" s="383" t="s">
        <v>703</v>
      </c>
      <c r="F183" s="364"/>
      <c r="G183" s="377"/>
      <c r="I183" s="371"/>
      <c r="J183" s="459"/>
      <c r="K183" s="460"/>
    </row>
    <row r="184" spans="2:11">
      <c r="B184" s="378"/>
      <c r="C184" s="375"/>
      <c r="E184" s="383"/>
      <c r="F184" s="364"/>
      <c r="G184" s="377"/>
      <c r="I184" s="371"/>
      <c r="J184" s="459"/>
      <c r="K184" s="460"/>
    </row>
    <row r="185" spans="2:11">
      <c r="B185" s="378" t="s">
        <v>704</v>
      </c>
      <c r="C185" s="375"/>
      <c r="E185" s="383"/>
      <c r="F185" s="364" t="s">
        <v>705</v>
      </c>
      <c r="G185" s="377"/>
      <c r="H185" s="379" t="s">
        <v>455</v>
      </c>
      <c r="I185" s="371"/>
      <c r="J185" s="459"/>
      <c r="K185" s="460"/>
    </row>
    <row r="186" spans="2:11">
      <c r="B186" s="378"/>
      <c r="C186" s="375"/>
      <c r="E186" s="383"/>
      <c r="F186" s="364"/>
      <c r="G186" s="377"/>
      <c r="I186" s="371"/>
      <c r="J186" s="459"/>
      <c r="K186" s="460"/>
    </row>
    <row r="187" spans="2:11">
      <c r="B187" s="378" t="s">
        <v>706</v>
      </c>
      <c r="C187" s="375"/>
      <c r="E187" s="383"/>
      <c r="F187" s="364" t="s">
        <v>699</v>
      </c>
      <c r="G187" s="377"/>
      <c r="H187" s="379" t="s">
        <v>455</v>
      </c>
      <c r="I187" s="371"/>
      <c r="J187" s="459"/>
      <c r="K187" s="460"/>
    </row>
    <row r="188" spans="2:11">
      <c r="B188" s="378"/>
      <c r="C188" s="375"/>
      <c r="E188" s="383"/>
      <c r="F188" s="364"/>
      <c r="G188" s="377"/>
      <c r="I188" s="371"/>
      <c r="J188" s="459"/>
      <c r="K188" s="460"/>
    </row>
    <row r="189" spans="2:11">
      <c r="B189" s="378" t="s">
        <v>707</v>
      </c>
      <c r="C189" s="375"/>
      <c r="E189" s="383"/>
      <c r="F189" s="364" t="s">
        <v>701</v>
      </c>
      <c r="G189" s="377"/>
      <c r="H189" s="379" t="s">
        <v>1</v>
      </c>
      <c r="I189" s="371"/>
      <c r="J189" s="459"/>
      <c r="K189" s="460"/>
    </row>
    <row r="190" spans="2:11">
      <c r="B190" s="378"/>
      <c r="C190" s="375"/>
      <c r="E190" s="383"/>
      <c r="F190" s="364"/>
      <c r="G190" s="377"/>
      <c r="I190" s="371"/>
      <c r="J190" s="459"/>
      <c r="K190" s="460"/>
    </row>
    <row r="191" spans="2:11">
      <c r="B191" s="378" t="s">
        <v>708</v>
      </c>
      <c r="C191" s="375"/>
      <c r="E191" s="383" t="s">
        <v>709</v>
      </c>
      <c r="F191" s="364"/>
      <c r="G191" s="377"/>
      <c r="I191" s="371"/>
      <c r="J191" s="459"/>
      <c r="K191" s="460"/>
    </row>
    <row r="192" spans="2:11">
      <c r="B192" s="378" t="s">
        <v>710</v>
      </c>
      <c r="C192" s="375"/>
      <c r="E192" s="383"/>
      <c r="F192" s="364" t="s">
        <v>705</v>
      </c>
      <c r="G192" s="377"/>
      <c r="H192" s="379" t="s">
        <v>682</v>
      </c>
      <c r="I192" s="371"/>
      <c r="J192" s="459"/>
      <c r="K192" s="460"/>
    </row>
    <row r="193" spans="2:11">
      <c r="B193" s="378"/>
      <c r="C193" s="375"/>
      <c r="E193" s="383"/>
      <c r="F193" s="364"/>
      <c r="G193" s="377"/>
      <c r="I193" s="371"/>
      <c r="J193" s="459"/>
      <c r="K193" s="460"/>
    </row>
    <row r="194" spans="2:11">
      <c r="B194" s="378" t="s">
        <v>711</v>
      </c>
      <c r="C194" s="375"/>
      <c r="E194" s="383"/>
      <c r="F194" s="364" t="s">
        <v>712</v>
      </c>
      <c r="G194" s="377"/>
      <c r="H194" s="379" t="s">
        <v>17</v>
      </c>
      <c r="I194" s="371"/>
      <c r="J194" s="459"/>
      <c r="K194" s="460"/>
    </row>
    <row r="195" spans="2:11">
      <c r="B195" s="378"/>
      <c r="C195" s="375"/>
      <c r="E195" s="383"/>
      <c r="F195" s="364"/>
      <c r="G195" s="377"/>
      <c r="I195" s="371"/>
      <c r="J195" s="459"/>
      <c r="K195" s="460"/>
    </row>
    <row r="196" spans="2:11">
      <c r="B196" s="378" t="s">
        <v>713</v>
      </c>
      <c r="C196" s="375"/>
      <c r="E196" s="383"/>
      <c r="F196" s="364" t="s">
        <v>699</v>
      </c>
      <c r="G196" s="377"/>
      <c r="H196" s="379" t="s">
        <v>455</v>
      </c>
      <c r="I196" s="371"/>
      <c r="J196" s="459"/>
      <c r="K196" s="460"/>
    </row>
    <row r="197" spans="2:11">
      <c r="B197" s="378"/>
      <c r="C197" s="375"/>
      <c r="E197" s="383"/>
      <c r="F197" s="364"/>
      <c r="G197" s="377"/>
      <c r="I197" s="371"/>
      <c r="J197" s="459"/>
      <c r="K197" s="460"/>
    </row>
    <row r="198" spans="2:11">
      <c r="B198" s="378" t="s">
        <v>714</v>
      </c>
      <c r="C198" s="375"/>
      <c r="E198" s="383"/>
      <c r="F198" s="364" t="s">
        <v>701</v>
      </c>
      <c r="G198" s="377"/>
      <c r="H198" s="379" t="s">
        <v>1</v>
      </c>
      <c r="I198" s="371"/>
      <c r="J198" s="459"/>
      <c r="K198" s="460"/>
    </row>
    <row r="199" spans="2:11">
      <c r="B199" s="378"/>
      <c r="C199" s="375"/>
      <c r="E199" s="383"/>
      <c r="F199" s="364"/>
      <c r="G199" s="377"/>
      <c r="I199" s="371"/>
      <c r="J199" s="459"/>
      <c r="K199" s="460"/>
    </row>
    <row r="200" spans="2:11">
      <c r="B200" s="378" t="s">
        <v>715</v>
      </c>
      <c r="C200" s="375"/>
      <c r="E200" s="383" t="s">
        <v>716</v>
      </c>
      <c r="F200" s="364"/>
      <c r="G200" s="377"/>
      <c r="I200" s="371"/>
      <c r="J200" s="459"/>
      <c r="K200" s="460"/>
    </row>
    <row r="201" spans="2:11">
      <c r="B201" s="378" t="s">
        <v>717</v>
      </c>
      <c r="C201" s="375"/>
      <c r="E201" s="383"/>
      <c r="F201" s="364" t="s">
        <v>718</v>
      </c>
      <c r="G201" s="377"/>
      <c r="H201" s="379" t="s">
        <v>16</v>
      </c>
      <c r="I201" s="371"/>
      <c r="J201" s="459"/>
      <c r="K201" s="460"/>
    </row>
    <row r="202" spans="2:11">
      <c r="B202" s="378"/>
      <c r="C202" s="375"/>
      <c r="E202" s="383"/>
      <c r="F202" s="364"/>
      <c r="G202" s="377"/>
      <c r="I202" s="371"/>
      <c r="J202" s="459"/>
      <c r="K202" s="460"/>
    </row>
    <row r="203" spans="2:11">
      <c r="B203" s="378" t="s">
        <v>719</v>
      </c>
      <c r="C203" s="375"/>
      <c r="E203" s="383"/>
      <c r="F203" s="364" t="s">
        <v>720</v>
      </c>
      <c r="G203" s="377"/>
      <c r="I203" s="371"/>
      <c r="J203" s="459"/>
      <c r="K203" s="460"/>
    </row>
    <row r="204" spans="2:11">
      <c r="B204" s="378"/>
      <c r="C204" s="375"/>
      <c r="E204" s="383"/>
      <c r="F204" s="419" t="s">
        <v>721</v>
      </c>
      <c r="G204" s="377"/>
      <c r="H204" s="379" t="s">
        <v>16</v>
      </c>
      <c r="I204" s="371"/>
      <c r="J204" s="459"/>
      <c r="K204" s="460"/>
    </row>
    <row r="205" spans="2:11">
      <c r="B205" s="378"/>
      <c r="C205" s="375"/>
      <c r="E205" s="383"/>
      <c r="F205" s="419" t="s">
        <v>722</v>
      </c>
      <c r="G205" s="377"/>
      <c r="H205" s="379" t="s">
        <v>16</v>
      </c>
      <c r="I205" s="371"/>
      <c r="J205" s="459"/>
      <c r="K205" s="460"/>
    </row>
    <row r="206" spans="2:11">
      <c r="B206" s="378"/>
      <c r="C206" s="375"/>
      <c r="E206" s="383"/>
      <c r="F206" s="419" t="s">
        <v>723</v>
      </c>
      <c r="G206" s="377"/>
      <c r="H206" s="379" t="s">
        <v>16</v>
      </c>
      <c r="I206" s="371"/>
      <c r="J206" s="459"/>
      <c r="K206" s="460"/>
    </row>
    <row r="207" spans="2:11">
      <c r="B207" s="378"/>
      <c r="C207" s="375"/>
      <c r="E207" s="383"/>
      <c r="F207" s="364"/>
      <c r="G207" s="377"/>
      <c r="I207" s="371"/>
      <c r="J207" s="459"/>
      <c r="K207" s="460"/>
    </row>
    <row r="208" spans="2:11">
      <c r="B208" s="378" t="s">
        <v>724</v>
      </c>
      <c r="C208" s="375"/>
      <c r="E208" s="383"/>
      <c r="F208" s="364" t="s">
        <v>725</v>
      </c>
      <c r="G208" s="377"/>
      <c r="H208" s="379" t="s">
        <v>1</v>
      </c>
      <c r="I208" s="371"/>
      <c r="J208" s="459"/>
      <c r="K208" s="460"/>
    </row>
    <row r="209" spans="2:11">
      <c r="B209" s="378"/>
      <c r="C209" s="375"/>
      <c r="E209" s="383"/>
      <c r="F209" s="364"/>
      <c r="G209" s="377"/>
      <c r="I209" s="371"/>
      <c r="J209" s="459"/>
      <c r="K209" s="460"/>
    </row>
    <row r="210" spans="2:11">
      <c r="B210" s="378" t="s">
        <v>726</v>
      </c>
      <c r="C210" s="375"/>
      <c r="E210" s="383" t="s">
        <v>727</v>
      </c>
      <c r="F210" s="364"/>
      <c r="G210" s="377"/>
      <c r="I210" s="371"/>
      <c r="J210" s="459"/>
      <c r="K210" s="460"/>
    </row>
    <row r="211" spans="2:11">
      <c r="B211" s="378" t="s">
        <v>728</v>
      </c>
      <c r="C211" s="375"/>
      <c r="E211" s="383"/>
      <c r="F211" s="364" t="s">
        <v>729</v>
      </c>
      <c r="G211" s="377"/>
      <c r="H211" s="379" t="s">
        <v>16</v>
      </c>
      <c r="I211" s="371"/>
      <c r="J211" s="459"/>
      <c r="K211" s="460"/>
    </row>
    <row r="212" spans="2:11">
      <c r="B212" s="378"/>
      <c r="C212" s="375"/>
      <c r="E212" s="383"/>
      <c r="F212" s="364"/>
      <c r="G212" s="377"/>
      <c r="I212" s="371"/>
      <c r="J212" s="459"/>
      <c r="K212" s="460"/>
    </row>
    <row r="213" spans="2:11">
      <c r="B213" s="378" t="s">
        <v>730</v>
      </c>
      <c r="C213" s="375"/>
      <c r="E213" s="383"/>
      <c r="F213" s="364" t="s">
        <v>731</v>
      </c>
      <c r="G213" s="377"/>
      <c r="H213" s="379" t="s">
        <v>404</v>
      </c>
      <c r="I213" s="371"/>
      <c r="J213" s="459"/>
      <c r="K213" s="460"/>
    </row>
    <row r="214" spans="2:11">
      <c r="B214" s="378"/>
      <c r="C214" s="375"/>
      <c r="E214" s="383"/>
      <c r="F214" s="364"/>
      <c r="G214" s="377"/>
      <c r="I214" s="371"/>
      <c r="J214" s="459"/>
      <c r="K214" s="460"/>
    </row>
    <row r="215" spans="2:11">
      <c r="B215" s="378" t="s">
        <v>732</v>
      </c>
      <c r="C215" s="375"/>
      <c r="E215" s="383"/>
      <c r="F215" s="364" t="s">
        <v>733</v>
      </c>
      <c r="G215" s="377"/>
      <c r="H215" s="379" t="s">
        <v>18</v>
      </c>
      <c r="I215" s="371"/>
      <c r="J215" s="459"/>
      <c r="K215" s="460" t="s">
        <v>64</v>
      </c>
    </row>
    <row r="216" spans="2:11">
      <c r="B216" s="378"/>
      <c r="C216" s="375"/>
      <c r="E216" s="383"/>
      <c r="F216" s="364"/>
      <c r="G216" s="377"/>
      <c r="I216" s="371"/>
      <c r="J216" s="459"/>
      <c r="K216" s="460"/>
    </row>
    <row r="217" spans="2:11">
      <c r="B217" s="378"/>
      <c r="C217" s="375"/>
      <c r="E217" s="383"/>
      <c r="F217" s="364"/>
      <c r="G217" s="377"/>
      <c r="I217" s="371"/>
      <c r="J217" s="459"/>
      <c r="K217" s="460"/>
    </row>
    <row r="218" spans="2:11">
      <c r="B218" s="378" t="s">
        <v>734</v>
      </c>
      <c r="C218" s="375"/>
      <c r="E218" s="383" t="s">
        <v>735</v>
      </c>
      <c r="F218" s="364"/>
      <c r="G218" s="377"/>
      <c r="H218" s="379" t="s">
        <v>1</v>
      </c>
      <c r="I218" s="371"/>
      <c r="J218" s="459"/>
      <c r="K218" s="460"/>
    </row>
    <row r="219" spans="2:11">
      <c r="B219" s="378"/>
      <c r="C219" s="375"/>
      <c r="E219" s="383"/>
      <c r="F219" s="364"/>
      <c r="G219" s="377"/>
      <c r="I219" s="371"/>
      <c r="J219" s="459"/>
      <c r="K219" s="460"/>
    </row>
    <row r="220" spans="2:11">
      <c r="B220" s="378" t="s">
        <v>736</v>
      </c>
      <c r="C220" s="375"/>
      <c r="E220" s="383" t="s">
        <v>737</v>
      </c>
      <c r="F220" s="364"/>
      <c r="G220" s="377"/>
      <c r="H220" s="379" t="s">
        <v>682</v>
      </c>
      <c r="I220" s="371"/>
      <c r="J220" s="459"/>
      <c r="K220" s="460"/>
    </row>
    <row r="221" spans="2:11">
      <c r="B221" s="378"/>
      <c r="C221" s="375"/>
      <c r="E221" s="383"/>
      <c r="F221" s="364"/>
      <c r="G221" s="377"/>
      <c r="I221" s="371"/>
      <c r="J221" s="459"/>
      <c r="K221" s="460"/>
    </row>
    <row r="222" spans="2:11">
      <c r="B222" s="378" t="s">
        <v>738</v>
      </c>
      <c r="C222" s="375"/>
      <c r="E222" s="383" t="s">
        <v>739</v>
      </c>
      <c r="F222" s="364"/>
      <c r="G222" s="377"/>
      <c r="H222" s="379" t="s">
        <v>17</v>
      </c>
      <c r="I222" s="371"/>
      <c r="J222" s="459"/>
      <c r="K222" s="460"/>
    </row>
    <row r="223" spans="2:11">
      <c r="B223" s="378"/>
      <c r="C223" s="375"/>
      <c r="E223" s="383"/>
      <c r="F223" s="364"/>
      <c r="G223" s="377"/>
      <c r="I223" s="371"/>
      <c r="J223" s="459"/>
      <c r="K223" s="460"/>
    </row>
    <row r="224" spans="2:11">
      <c r="B224" s="378" t="s">
        <v>740</v>
      </c>
      <c r="C224" s="375"/>
      <c r="E224" s="383" t="s">
        <v>741</v>
      </c>
      <c r="F224" s="364"/>
      <c r="G224" s="377"/>
      <c r="H224" s="379" t="s">
        <v>16</v>
      </c>
      <c r="I224" s="371"/>
      <c r="J224" s="459"/>
      <c r="K224" s="460"/>
    </row>
    <row r="225" spans="2:11">
      <c r="B225" s="378"/>
      <c r="C225" s="375"/>
      <c r="E225" s="383"/>
      <c r="F225" s="364"/>
      <c r="G225" s="377"/>
      <c r="I225" s="371"/>
      <c r="J225" s="459"/>
      <c r="K225" s="460"/>
    </row>
    <row r="226" spans="2:11">
      <c r="B226" s="378"/>
      <c r="C226" s="375"/>
      <c r="E226" s="383"/>
      <c r="F226" s="413" t="s">
        <v>742</v>
      </c>
      <c r="G226" s="414"/>
      <c r="H226" s="415"/>
      <c r="I226" s="416"/>
      <c r="J226" s="461"/>
      <c r="K226" s="462">
        <f>SUM(K141:K225)</f>
        <v>0</v>
      </c>
    </row>
    <row r="227" spans="2:11">
      <c r="B227" s="378"/>
      <c r="C227" s="375"/>
      <c r="E227" s="383"/>
      <c r="F227" s="364"/>
      <c r="G227" s="377"/>
      <c r="I227" s="371"/>
      <c r="J227" s="459"/>
      <c r="K227" s="460"/>
    </row>
    <row r="228" spans="2:11">
      <c r="B228" s="378" t="s">
        <v>743</v>
      </c>
      <c r="C228" s="375"/>
      <c r="E228" s="383" t="s">
        <v>744</v>
      </c>
      <c r="F228" s="364"/>
      <c r="G228" s="377"/>
      <c r="H228" s="379" t="s">
        <v>452</v>
      </c>
      <c r="I228" s="371"/>
      <c r="J228" s="459"/>
      <c r="K228" s="460" t="s">
        <v>64</v>
      </c>
    </row>
    <row r="229" spans="2:11">
      <c r="B229" s="378"/>
      <c r="C229" s="375"/>
      <c r="G229" s="377"/>
      <c r="I229" s="371"/>
      <c r="J229" s="459"/>
      <c r="K229" s="460"/>
    </row>
    <row r="230" spans="2:11">
      <c r="B230" s="378"/>
      <c r="C230" s="375"/>
      <c r="E230" s="383"/>
      <c r="F230" s="413" t="s">
        <v>745</v>
      </c>
      <c r="G230" s="414"/>
      <c r="H230" s="415"/>
      <c r="I230" s="416"/>
      <c r="J230" s="461"/>
      <c r="K230" s="462">
        <f>SUM(K227:K229)</f>
        <v>0</v>
      </c>
    </row>
    <row r="231" spans="2:11">
      <c r="B231" s="378"/>
      <c r="C231" s="375"/>
      <c r="G231" s="377"/>
      <c r="I231" s="371"/>
      <c r="J231" s="459"/>
      <c r="K231" s="460"/>
    </row>
    <row r="232" spans="2:11">
      <c r="B232" s="378" t="s">
        <v>746</v>
      </c>
      <c r="C232" s="375"/>
      <c r="D232" s="333" t="s">
        <v>747</v>
      </c>
      <c r="G232" s="377"/>
      <c r="H232" s="379" t="s">
        <v>452</v>
      </c>
      <c r="I232" s="371"/>
      <c r="J232" s="459"/>
      <c r="K232" s="460"/>
    </row>
    <row r="233" spans="2:11">
      <c r="B233" s="378"/>
      <c r="C233" s="375"/>
      <c r="G233" s="377"/>
      <c r="I233" s="371"/>
      <c r="J233" s="459"/>
      <c r="K233" s="460"/>
    </row>
    <row r="234" spans="2:11">
      <c r="B234" s="378"/>
      <c r="C234" s="375"/>
      <c r="E234" s="383"/>
      <c r="F234" s="413" t="s">
        <v>764</v>
      </c>
      <c r="G234" s="414"/>
      <c r="H234" s="415"/>
      <c r="I234" s="416"/>
      <c r="J234" s="461"/>
      <c r="K234" s="462">
        <f>SUM(K150:K233)</f>
        <v>0</v>
      </c>
    </row>
    <row r="235" spans="2:11">
      <c r="B235" s="378"/>
      <c r="C235" s="375"/>
      <c r="E235" s="383"/>
      <c r="F235" s="413"/>
      <c r="G235" s="414"/>
      <c r="H235" s="415"/>
      <c r="I235" s="416"/>
      <c r="J235" s="461"/>
      <c r="K235" s="463"/>
    </row>
    <row r="236" spans="2:11">
      <c r="B236" s="378"/>
      <c r="C236" s="375"/>
      <c r="G236" s="377"/>
      <c r="I236" s="371"/>
      <c r="J236" s="459"/>
      <c r="K236" s="460"/>
    </row>
    <row r="237" spans="2:11" ht="13.8">
      <c r="B237" s="378"/>
      <c r="C237" s="375"/>
      <c r="E237" s="383"/>
      <c r="F237" s="456" t="s">
        <v>782</v>
      </c>
      <c r="G237" s="414"/>
      <c r="H237" s="415"/>
      <c r="I237" s="416"/>
      <c r="J237" s="461"/>
      <c r="K237" s="462">
        <f>K234+K230+K226+K140+K128+K17</f>
        <v>0</v>
      </c>
    </row>
    <row r="238" spans="2:11">
      <c r="B238" s="378"/>
      <c r="C238" s="375"/>
      <c r="F238" s="364"/>
      <c r="G238" s="414"/>
      <c r="H238" s="415"/>
      <c r="I238" s="416"/>
      <c r="J238" s="461"/>
      <c r="K238" s="463"/>
    </row>
    <row r="239" spans="2:11">
      <c r="B239" s="378"/>
      <c r="C239" s="375"/>
      <c r="F239" s="413"/>
      <c r="G239" s="414"/>
      <c r="H239" s="415"/>
      <c r="I239" s="416"/>
      <c r="J239" s="416"/>
      <c r="K239" s="418"/>
    </row>
    <row r="240" spans="2:11">
      <c r="B240" s="378"/>
      <c r="C240" s="375"/>
      <c r="F240" s="413"/>
      <c r="G240" s="414"/>
      <c r="H240" s="415"/>
      <c r="I240" s="416"/>
      <c r="J240" s="416"/>
      <c r="K240" s="418"/>
    </row>
    <row r="241" spans="2:11">
      <c r="B241" s="378" t="s">
        <v>748</v>
      </c>
      <c r="C241" s="375"/>
      <c r="D241" s="333" t="s">
        <v>749</v>
      </c>
      <c r="G241" s="377"/>
      <c r="I241" s="371"/>
      <c r="J241" s="372"/>
      <c r="K241" s="380"/>
    </row>
    <row r="242" spans="2:11">
      <c r="B242" s="378"/>
      <c r="C242" s="375"/>
      <c r="G242" s="377"/>
      <c r="I242" s="371"/>
      <c r="J242" s="372"/>
      <c r="K242" s="380"/>
    </row>
    <row r="243" spans="2:11">
      <c r="B243" s="378" t="s">
        <v>750</v>
      </c>
      <c r="C243" s="375"/>
      <c r="D243" s="333" t="s">
        <v>762</v>
      </c>
      <c r="G243" s="377"/>
      <c r="I243" s="371"/>
      <c r="J243" s="372"/>
      <c r="K243" s="380"/>
    </row>
    <row r="244" spans="2:11">
      <c r="B244" s="378"/>
      <c r="C244" s="375"/>
      <c r="D244" s="333" t="s">
        <v>761</v>
      </c>
      <c r="G244" s="377"/>
      <c r="I244" s="371"/>
      <c r="J244" s="372"/>
      <c r="K244" s="380"/>
    </row>
    <row r="245" spans="2:11">
      <c r="B245" s="378"/>
      <c r="C245" s="375"/>
      <c r="G245" s="377"/>
      <c r="I245" s="371"/>
      <c r="J245" s="372"/>
      <c r="K245" s="380"/>
    </row>
    <row r="246" spans="2:11">
      <c r="B246" s="378" t="s">
        <v>751</v>
      </c>
      <c r="C246" s="375"/>
      <c r="E246" s="383" t="s">
        <v>763</v>
      </c>
      <c r="F246" s="383"/>
      <c r="G246" s="377"/>
      <c r="H246" s="379" t="s">
        <v>452</v>
      </c>
      <c r="I246" s="371"/>
      <c r="J246" s="372"/>
      <c r="K246" s="380" t="s">
        <v>289</v>
      </c>
    </row>
    <row r="247" spans="2:11">
      <c r="B247" s="378"/>
      <c r="C247" s="375"/>
      <c r="G247" s="377"/>
      <c r="I247" s="371"/>
      <c r="J247" s="372"/>
      <c r="K247" s="380"/>
    </row>
    <row r="248" spans="2:11">
      <c r="B248" s="378" t="s">
        <v>766</v>
      </c>
      <c r="C248" s="375"/>
      <c r="E248" s="383" t="s">
        <v>765</v>
      </c>
      <c r="F248" s="364"/>
      <c r="G248" s="377"/>
      <c r="I248" s="371"/>
      <c r="J248" s="372"/>
      <c r="K248" s="380"/>
    </row>
    <row r="249" spans="2:11">
      <c r="B249" s="378"/>
      <c r="C249" s="375"/>
      <c r="E249" s="383"/>
      <c r="F249" s="364"/>
      <c r="G249" s="377"/>
      <c r="I249" s="371"/>
      <c r="J249" s="372"/>
      <c r="K249" s="380"/>
    </row>
    <row r="250" spans="2:11">
      <c r="B250" s="378" t="s">
        <v>767</v>
      </c>
      <c r="C250" s="375"/>
      <c r="E250" s="383" t="s">
        <v>626</v>
      </c>
      <c r="F250" s="364"/>
      <c r="G250" s="377"/>
      <c r="H250" s="379" t="s">
        <v>18</v>
      </c>
      <c r="I250" s="371"/>
      <c r="J250" s="372"/>
      <c r="K250" s="380" t="s">
        <v>289</v>
      </c>
    </row>
    <row r="251" spans="2:11">
      <c r="B251" s="378"/>
      <c r="C251" s="375"/>
      <c r="E251" s="383"/>
      <c r="F251" s="364"/>
      <c r="G251" s="377"/>
      <c r="I251" s="371"/>
      <c r="J251" s="372"/>
      <c r="K251" s="380"/>
    </row>
    <row r="252" spans="2:11">
      <c r="B252" s="378" t="s">
        <v>768</v>
      </c>
      <c r="C252" s="375"/>
      <c r="E252" s="383" t="s">
        <v>628</v>
      </c>
      <c r="F252" s="364"/>
      <c r="G252" s="377"/>
      <c r="H252" s="379" t="s">
        <v>18</v>
      </c>
      <c r="I252" s="371"/>
      <c r="J252" s="372"/>
      <c r="K252" s="380" t="s">
        <v>289</v>
      </c>
    </row>
    <row r="253" spans="2:11">
      <c r="B253" s="378"/>
      <c r="C253" s="375"/>
      <c r="E253" s="383"/>
      <c r="F253" s="364"/>
      <c r="G253" s="377"/>
      <c r="I253" s="371"/>
      <c r="J253" s="372"/>
      <c r="K253" s="380"/>
    </row>
    <row r="254" spans="2:11">
      <c r="B254" s="378"/>
      <c r="C254" s="375"/>
      <c r="E254" s="383"/>
      <c r="F254" s="413" t="s">
        <v>752</v>
      </c>
      <c r="G254" s="414"/>
      <c r="H254" s="415"/>
      <c r="I254" s="416"/>
      <c r="J254" s="416"/>
      <c r="K254" s="417">
        <f>SUM(K246:K253)</f>
        <v>0</v>
      </c>
    </row>
    <row r="255" spans="2:11">
      <c r="B255" s="378"/>
      <c r="C255" s="375"/>
      <c r="G255" s="377"/>
      <c r="I255" s="371"/>
      <c r="J255" s="372"/>
      <c r="K255" s="380"/>
    </row>
    <row r="256" spans="2:11">
      <c r="B256" s="378"/>
      <c r="C256" s="375"/>
      <c r="G256" s="377"/>
      <c r="I256" s="371"/>
      <c r="J256" s="372"/>
      <c r="K256" s="380"/>
    </row>
    <row r="257" spans="2:11">
      <c r="B257" s="378" t="s">
        <v>753</v>
      </c>
      <c r="C257" s="375"/>
      <c r="D257" s="333" t="s">
        <v>754</v>
      </c>
      <c r="G257" s="377"/>
      <c r="H257" s="379" t="s">
        <v>452</v>
      </c>
      <c r="I257" s="371"/>
      <c r="J257" s="372"/>
      <c r="K257" s="380" t="s">
        <v>289</v>
      </c>
    </row>
    <row r="258" spans="2:11">
      <c r="B258" s="378"/>
      <c r="C258" s="375"/>
      <c r="D258" s="333" t="s">
        <v>755</v>
      </c>
      <c r="G258" s="377"/>
      <c r="I258" s="371"/>
      <c r="J258" s="372"/>
      <c r="K258" s="380"/>
    </row>
    <row r="259" spans="2:11">
      <c r="B259" s="378"/>
      <c r="C259" s="375"/>
      <c r="G259" s="377"/>
      <c r="I259" s="371"/>
      <c r="J259" s="372"/>
      <c r="K259" s="380"/>
    </row>
    <row r="260" spans="2:11">
      <c r="B260" s="378" t="s">
        <v>756</v>
      </c>
      <c r="C260" s="375"/>
      <c r="E260" s="383" t="s">
        <v>763</v>
      </c>
      <c r="F260" s="383"/>
      <c r="G260" s="377"/>
      <c r="H260" s="379" t="s">
        <v>452</v>
      </c>
      <c r="I260" s="371"/>
      <c r="J260" s="372"/>
      <c r="K260" s="380" t="s">
        <v>289</v>
      </c>
    </row>
    <row r="261" spans="2:11">
      <c r="B261" s="378"/>
      <c r="C261" s="375"/>
      <c r="G261" s="377"/>
      <c r="I261" s="371"/>
      <c r="J261" s="372"/>
      <c r="K261" s="380"/>
    </row>
    <row r="262" spans="2:11">
      <c r="B262" s="378" t="s">
        <v>756</v>
      </c>
      <c r="C262" s="375"/>
      <c r="E262" s="383" t="s">
        <v>765</v>
      </c>
      <c r="F262" s="364"/>
      <c r="G262" s="377"/>
      <c r="H262" s="379" t="s">
        <v>18</v>
      </c>
      <c r="I262" s="371"/>
      <c r="J262" s="372"/>
      <c r="K262" s="380" t="s">
        <v>289</v>
      </c>
    </row>
    <row r="263" spans="2:11">
      <c r="B263" s="378"/>
      <c r="C263" s="375"/>
      <c r="G263" s="377"/>
      <c r="I263" s="371"/>
      <c r="J263" s="372"/>
      <c r="K263" s="380"/>
    </row>
    <row r="264" spans="2:11">
      <c r="B264" s="378"/>
      <c r="C264" s="375"/>
      <c r="F264" s="413" t="s">
        <v>757</v>
      </c>
      <c r="G264" s="414"/>
      <c r="H264" s="415"/>
      <c r="I264" s="416"/>
      <c r="J264" s="416"/>
      <c r="K264" s="417">
        <f>SUM(K257:K263)</f>
        <v>0</v>
      </c>
    </row>
    <row r="265" spans="2:11">
      <c r="B265" s="378"/>
      <c r="C265" s="375"/>
      <c r="F265" s="413"/>
      <c r="G265" s="414"/>
      <c r="H265" s="415"/>
      <c r="I265" s="416"/>
      <c r="J265" s="416"/>
      <c r="K265" s="418"/>
    </row>
    <row r="266" spans="2:11" ht="13.8" thickBot="1">
      <c r="B266" s="390"/>
      <c r="C266" s="391"/>
      <c r="D266" s="332"/>
      <c r="E266" s="332"/>
      <c r="F266" s="400"/>
      <c r="G266" s="394"/>
      <c r="H266" s="412"/>
      <c r="I266" s="396"/>
      <c r="J266" s="397"/>
      <c r="K266" s="398"/>
    </row>
  </sheetData>
  <dataConsolidate/>
  <mergeCells count="1">
    <mergeCell ref="B5:F5"/>
  </mergeCells>
  <conditionalFormatting sqref="B2">
    <cfRule type="expression" dxfId="10" priority="1" stopIfTrue="1">
      <formula>B2=0</formula>
    </cfRule>
  </conditionalFormatting>
  <dataValidations disablePrompts="1" count="1">
    <dataValidation type="list" allowBlank="1" showInputMessage="1" showErrorMessage="1" sqref="H9:H35747">
      <formula1>"ens,forfait,kg,m²,m³,ml,pce,u,t,jour,heure"</formula1>
    </dataValidation>
  </dataValidations>
  <printOptions horizontalCentered="1"/>
  <pageMargins left="0.19685039370078738" right="0" top="0.59055118110236215" bottom="0.59055118110236215" header="0.19685039370078738" footer="0.19685039370078738"/>
  <pageSetup paperSize="9" fitToHeight="500" orientation="portrait" r:id="rId1"/>
  <headerFooter alignWithMargins="0">
    <oddHeader>&amp;R&amp;"Arial,Gras"&amp;9&amp;P/3</oddHeader>
    <oddFooter>&amp;L&amp;"Arial,Gras"&amp;12OTE INGENIERIE&amp;"Arial,Normal"&amp;10
&amp;"Arial Narrow,Normal"&amp;6&amp;Z&amp;F&amp;R&amp;"Arial Narrow"&amp;6REV. 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ADRE">
    <tabColor indexed="18"/>
    <outlinePr summaryBelow="0" summaryRight="0"/>
  </sheetPr>
  <dimension ref="A1:M163"/>
  <sheetViews>
    <sheetView showZeros="0" view="pageBreakPreview" topLeftCell="A100" zoomScaleNormal="100" zoomScaleSheetLayoutView="100" workbookViewId="0">
      <selection activeCell="L127" sqref="L127"/>
    </sheetView>
  </sheetViews>
  <sheetFormatPr baseColWidth="10" defaultColWidth="11.44140625" defaultRowHeight="13.2"/>
  <cols>
    <col min="1" max="1" width="0.5546875" style="319" customWidth="1"/>
    <col min="2" max="2" width="9" style="401" customWidth="1"/>
    <col min="3" max="3" width="1.6640625" style="327" customWidth="1"/>
    <col min="4" max="5" width="1.6640625" style="333" customWidth="1"/>
    <col min="6" max="6" width="43.44140625" style="376" customWidth="1"/>
    <col min="7" max="7" width="5.33203125" style="402" customWidth="1"/>
    <col min="8" max="8" width="5.109375" style="379" customWidth="1"/>
    <col min="9" max="9" width="8.5546875" style="403" customWidth="1"/>
    <col min="10" max="10" width="9.88671875" style="403" customWidth="1"/>
    <col min="11" max="11" width="11.6640625" style="404" customWidth="1"/>
    <col min="12" max="12" width="10.88671875" style="404" customWidth="1"/>
    <col min="13" max="13" width="0.5546875" style="364" customWidth="1"/>
    <col min="14" max="16384" width="11.44140625" style="364"/>
  </cols>
  <sheetData>
    <row r="1" spans="1:13" s="325" customFormat="1" ht="12.75" customHeight="1">
      <c r="A1" s="319"/>
      <c r="B1" s="320" t="s">
        <v>379</v>
      </c>
      <c r="C1" s="321"/>
      <c r="D1" s="322"/>
      <c r="E1" s="322"/>
      <c r="F1" s="323"/>
      <c r="G1" s="324"/>
      <c r="H1" s="324"/>
      <c r="I1" s="324"/>
      <c r="J1" s="324"/>
      <c r="K1" s="324"/>
      <c r="L1" s="324"/>
    </row>
    <row r="2" spans="1:13" s="325" customFormat="1" ht="12.75" customHeight="1">
      <c r="A2" s="319"/>
      <c r="B2" s="405" t="s">
        <v>781</v>
      </c>
      <c r="C2" s="327"/>
      <c r="D2" s="327"/>
      <c r="E2" s="327"/>
      <c r="F2" s="323"/>
      <c r="G2" s="324"/>
      <c r="H2" s="324"/>
      <c r="I2" s="324"/>
      <c r="J2" s="324"/>
      <c r="K2" s="324"/>
      <c r="L2" s="324"/>
    </row>
    <row r="3" spans="1:13" s="325" customFormat="1">
      <c r="A3" s="319"/>
      <c r="B3" s="320"/>
      <c r="C3" s="321"/>
      <c r="D3" s="322"/>
      <c r="E3" s="322"/>
      <c r="F3" s="328"/>
      <c r="G3" s="329"/>
      <c r="H3" s="329"/>
      <c r="I3" s="329"/>
      <c r="J3" s="329"/>
      <c r="K3" s="329"/>
      <c r="L3" s="329"/>
    </row>
    <row r="4" spans="1:13" s="325" customFormat="1" ht="9.75" customHeight="1" thickBot="1">
      <c r="A4" s="319"/>
      <c r="B4" s="330"/>
      <c r="C4" s="331"/>
      <c r="D4" s="332"/>
      <c r="E4" s="333"/>
      <c r="F4" s="334"/>
      <c r="G4" s="335"/>
      <c r="H4" s="336"/>
      <c r="I4" s="337"/>
      <c r="J4" s="337"/>
      <c r="K4" s="338"/>
      <c r="L4" s="338"/>
    </row>
    <row r="5" spans="1:13" s="345" customFormat="1" ht="18.75" customHeight="1">
      <c r="A5" s="339"/>
      <c r="B5" s="520" t="s">
        <v>380</v>
      </c>
      <c r="C5" s="521"/>
      <c r="D5" s="521"/>
      <c r="E5" s="521"/>
      <c r="F5" s="521"/>
      <c r="G5" s="340"/>
      <c r="H5" s="341"/>
      <c r="I5" s="342"/>
      <c r="J5" s="406"/>
      <c r="K5" s="343" t="s">
        <v>381</v>
      </c>
      <c r="L5" s="344"/>
    </row>
    <row r="6" spans="1:13" s="345" customFormat="1" ht="26.4">
      <c r="A6" s="339"/>
      <c r="B6" s="346" t="s">
        <v>382</v>
      </c>
      <c r="C6" s="347" t="s">
        <v>383</v>
      </c>
      <c r="D6" s="348"/>
      <c r="E6" s="348"/>
      <c r="F6" s="349"/>
      <c r="G6" s="350"/>
      <c r="H6" s="351" t="s">
        <v>384</v>
      </c>
      <c r="I6" s="407" t="s">
        <v>443</v>
      </c>
      <c r="J6" s="407" t="s">
        <v>444</v>
      </c>
      <c r="K6" s="353" t="s">
        <v>386</v>
      </c>
      <c r="L6" s="354" t="s">
        <v>387</v>
      </c>
    </row>
    <row r="7" spans="1:13" ht="12.75" customHeight="1">
      <c r="B7" s="355"/>
      <c r="C7" s="356"/>
      <c r="D7" s="357"/>
      <c r="E7" s="357"/>
      <c r="F7" s="358"/>
      <c r="G7" s="359"/>
      <c r="H7" s="360"/>
      <c r="I7" s="361"/>
      <c r="J7" s="361"/>
      <c r="K7" s="362"/>
      <c r="L7" s="363"/>
    </row>
    <row r="8" spans="1:13" ht="36" customHeight="1">
      <c r="B8" s="365"/>
      <c r="C8" s="356"/>
      <c r="D8" s="366" t="str">
        <f>[13]pdg!B6</f>
        <v>DÉCOMPOSITION DU PRIX GLOBAL ET FORFAITAIRE</v>
      </c>
      <c r="E8" s="367"/>
      <c r="F8" s="368"/>
      <c r="G8" s="369"/>
      <c r="H8" s="370"/>
      <c r="I8" s="371"/>
      <c r="J8" s="371"/>
      <c r="K8" s="372"/>
      <c r="L8" s="363"/>
      <c r="M8" s="373"/>
    </row>
    <row r="9" spans="1:13">
      <c r="B9" s="374"/>
      <c r="C9" s="375"/>
      <c r="F9" s="376" t="s">
        <v>389</v>
      </c>
      <c r="G9" s="377"/>
      <c r="H9" s="370"/>
      <c r="I9" s="371"/>
      <c r="J9" s="371"/>
      <c r="K9" s="372"/>
      <c r="L9" s="363"/>
      <c r="M9" s="373"/>
    </row>
    <row r="10" spans="1:13">
      <c r="B10" s="374"/>
      <c r="C10" s="375"/>
      <c r="G10" s="377"/>
      <c r="H10" s="370"/>
      <c r="I10" s="371"/>
      <c r="J10" s="371"/>
      <c r="K10" s="372"/>
      <c r="L10" s="363"/>
      <c r="M10" s="373"/>
    </row>
    <row r="11" spans="1:13" ht="39.6">
      <c r="B11" s="374"/>
      <c r="C11" s="375"/>
      <c r="F11" s="376" t="s">
        <v>445</v>
      </c>
      <c r="G11" s="377"/>
      <c r="H11" s="370"/>
      <c r="I11" s="371"/>
      <c r="J11" s="371"/>
      <c r="K11" s="372"/>
      <c r="L11" s="363"/>
      <c r="M11" s="373"/>
    </row>
    <row r="12" spans="1:13">
      <c r="B12" s="374"/>
      <c r="C12" s="375"/>
      <c r="G12" s="377"/>
      <c r="H12" s="370"/>
      <c r="I12" s="371"/>
      <c r="J12" s="371"/>
      <c r="K12" s="372"/>
      <c r="L12" s="363"/>
      <c r="M12" s="373"/>
    </row>
    <row r="13" spans="1:13" ht="52.8">
      <c r="B13" s="374"/>
      <c r="C13" s="375"/>
      <c r="F13" s="376" t="s">
        <v>390</v>
      </c>
      <c r="G13" s="377"/>
      <c r="H13" s="370"/>
      <c r="I13" s="371"/>
      <c r="J13" s="371"/>
      <c r="K13" s="372"/>
      <c r="L13" s="363"/>
      <c r="M13" s="373"/>
    </row>
    <row r="14" spans="1:13">
      <c r="B14" s="378"/>
      <c r="C14" s="375"/>
      <c r="G14" s="377"/>
      <c r="I14" s="371"/>
      <c r="J14" s="371"/>
      <c r="K14" s="372"/>
      <c r="L14" s="380"/>
    </row>
    <row r="15" spans="1:13">
      <c r="B15" s="378"/>
      <c r="C15" s="375"/>
      <c r="G15" s="377"/>
      <c r="I15" s="371"/>
      <c r="J15" s="371"/>
      <c r="K15" s="372"/>
      <c r="L15" s="380"/>
    </row>
    <row r="16" spans="1:13">
      <c r="B16" s="378" t="s">
        <v>446</v>
      </c>
      <c r="C16" s="375"/>
      <c r="D16" s="408" t="s">
        <v>447</v>
      </c>
      <c r="G16" s="377"/>
      <c r="I16" s="371"/>
      <c r="J16" s="371"/>
      <c r="K16" s="372"/>
      <c r="L16" s="380"/>
    </row>
    <row r="17" spans="2:12">
      <c r="B17" s="378"/>
      <c r="C17" s="375"/>
      <c r="D17" s="408"/>
      <c r="G17" s="377"/>
      <c r="I17" s="371"/>
      <c r="J17" s="371"/>
      <c r="K17" s="372"/>
      <c r="L17" s="380"/>
    </row>
    <row r="18" spans="2:12">
      <c r="B18" s="378" t="s">
        <v>448</v>
      </c>
      <c r="C18" s="375"/>
      <c r="D18" s="359" t="s">
        <v>449</v>
      </c>
      <c r="G18" s="377"/>
      <c r="H18" s="379" t="s">
        <v>16</v>
      </c>
      <c r="I18" s="371"/>
      <c r="J18" s="371"/>
      <c r="K18" s="372"/>
      <c r="L18" s="380"/>
    </row>
    <row r="19" spans="2:12">
      <c r="B19" s="378"/>
      <c r="C19" s="375"/>
      <c r="D19" s="359"/>
      <c r="G19" s="377"/>
      <c r="I19" s="371"/>
      <c r="J19" s="371"/>
      <c r="K19" s="372"/>
      <c r="L19" s="380"/>
    </row>
    <row r="20" spans="2:12">
      <c r="B20" s="378" t="s">
        <v>450</v>
      </c>
      <c r="C20" s="375"/>
      <c r="D20" s="359" t="s">
        <v>451</v>
      </c>
      <c r="G20" s="377"/>
      <c r="H20" s="379" t="s">
        <v>452</v>
      </c>
      <c r="I20" s="371"/>
      <c r="J20" s="371"/>
      <c r="K20" s="372"/>
      <c r="L20" s="380"/>
    </row>
    <row r="21" spans="2:12">
      <c r="B21" s="378"/>
      <c r="C21" s="375"/>
      <c r="D21" s="359"/>
      <c r="G21" s="377"/>
      <c r="I21" s="371"/>
      <c r="J21" s="371"/>
      <c r="K21" s="372"/>
      <c r="L21" s="380"/>
    </row>
    <row r="22" spans="2:12">
      <c r="B22" s="378" t="s">
        <v>453</v>
      </c>
      <c r="C22" s="375"/>
      <c r="D22" s="359" t="s">
        <v>454</v>
      </c>
      <c r="G22" s="377"/>
      <c r="H22" s="379" t="s">
        <v>455</v>
      </c>
      <c r="I22" s="371"/>
      <c r="J22" s="371"/>
      <c r="K22" s="372"/>
      <c r="L22" s="380"/>
    </row>
    <row r="23" spans="2:12">
      <c r="B23" s="378"/>
      <c r="C23" s="375"/>
      <c r="G23" s="377"/>
      <c r="I23" s="371"/>
      <c r="J23" s="371"/>
      <c r="K23" s="372"/>
      <c r="L23" s="380"/>
    </row>
    <row r="24" spans="2:12" ht="27.9" customHeight="1">
      <c r="B24" s="378"/>
      <c r="C24" s="375"/>
      <c r="F24" s="409" t="s">
        <v>456</v>
      </c>
      <c r="G24" s="377"/>
      <c r="I24" s="371"/>
      <c r="J24" s="371"/>
      <c r="K24" s="372"/>
      <c r="L24" s="388"/>
    </row>
    <row r="25" spans="2:12">
      <c r="B25" s="378"/>
      <c r="C25" s="375"/>
      <c r="G25" s="377"/>
      <c r="I25" s="371"/>
      <c r="J25" s="371"/>
      <c r="K25" s="372"/>
      <c r="L25" s="380"/>
    </row>
    <row r="26" spans="2:12">
      <c r="B26" s="378"/>
      <c r="C26" s="375"/>
      <c r="G26" s="377"/>
      <c r="I26" s="371"/>
      <c r="J26" s="371"/>
      <c r="K26" s="372"/>
      <c r="L26" s="380"/>
    </row>
    <row r="27" spans="2:12">
      <c r="B27" s="378"/>
      <c r="C27" s="375"/>
      <c r="G27" s="377"/>
      <c r="I27" s="371"/>
      <c r="J27" s="371"/>
      <c r="K27" s="372"/>
      <c r="L27" s="380"/>
    </row>
    <row r="28" spans="2:12">
      <c r="B28" s="378" t="s">
        <v>457</v>
      </c>
      <c r="C28" s="375"/>
      <c r="D28" s="410" t="s">
        <v>458</v>
      </c>
      <c r="G28" s="377"/>
      <c r="I28" s="371"/>
      <c r="J28" s="371"/>
      <c r="K28" s="372"/>
      <c r="L28" s="380"/>
    </row>
    <row r="29" spans="2:12">
      <c r="B29" s="378"/>
      <c r="C29" s="375"/>
      <c r="D29" s="410"/>
      <c r="G29" s="377"/>
      <c r="I29" s="371"/>
      <c r="J29" s="371"/>
      <c r="K29" s="372"/>
      <c r="L29" s="380"/>
    </row>
    <row r="30" spans="2:12">
      <c r="B30" s="378" t="s">
        <v>459</v>
      </c>
      <c r="C30" s="375"/>
      <c r="D30" s="386" t="s">
        <v>460</v>
      </c>
      <c r="G30" s="377"/>
      <c r="H30" s="379" t="s">
        <v>1</v>
      </c>
      <c r="I30" s="371"/>
      <c r="J30" s="371"/>
      <c r="K30" s="372"/>
      <c r="L30" s="380"/>
    </row>
    <row r="31" spans="2:12">
      <c r="B31" s="378"/>
      <c r="C31" s="375"/>
      <c r="D31" s="386"/>
      <c r="G31" s="377"/>
      <c r="I31" s="371"/>
      <c r="J31" s="371"/>
      <c r="K31" s="372"/>
      <c r="L31" s="380"/>
    </row>
    <row r="32" spans="2:12">
      <c r="B32" s="378" t="s">
        <v>461</v>
      </c>
      <c r="C32" s="375"/>
      <c r="D32" s="386" t="s">
        <v>462</v>
      </c>
      <c r="G32" s="377"/>
      <c r="H32" s="379" t="s">
        <v>455</v>
      </c>
      <c r="I32" s="371"/>
      <c r="J32" s="371"/>
      <c r="K32" s="372"/>
      <c r="L32" s="380"/>
    </row>
    <row r="33" spans="2:12">
      <c r="B33" s="378"/>
      <c r="C33" s="375"/>
      <c r="D33" s="386"/>
      <c r="G33" s="377"/>
      <c r="I33" s="371"/>
      <c r="J33" s="371"/>
      <c r="K33" s="372"/>
      <c r="L33" s="380"/>
    </row>
    <row r="34" spans="2:12">
      <c r="B34" s="378" t="s">
        <v>463</v>
      </c>
      <c r="C34" s="375"/>
      <c r="D34" s="386" t="s">
        <v>464</v>
      </c>
      <c r="G34" s="377"/>
      <c r="I34" s="371"/>
      <c r="J34" s="371"/>
      <c r="K34" s="372"/>
      <c r="L34" s="380"/>
    </row>
    <row r="35" spans="2:12">
      <c r="B35" s="378"/>
      <c r="C35" s="375"/>
      <c r="D35" s="386"/>
      <c r="G35" s="377"/>
      <c r="I35" s="371"/>
      <c r="J35" s="371"/>
      <c r="K35" s="372"/>
      <c r="L35" s="380"/>
    </row>
    <row r="36" spans="2:12">
      <c r="B36" s="378" t="s">
        <v>465</v>
      </c>
      <c r="C36" s="375"/>
      <c r="D36" s="386" t="s">
        <v>466</v>
      </c>
      <c r="G36" s="377"/>
      <c r="H36" s="379" t="s">
        <v>16</v>
      </c>
      <c r="I36" s="371"/>
      <c r="J36" s="371"/>
      <c r="K36" s="372"/>
      <c r="L36" s="380"/>
    </row>
    <row r="37" spans="2:12">
      <c r="B37" s="378"/>
      <c r="C37" s="375"/>
      <c r="D37" s="386"/>
      <c r="G37" s="377"/>
      <c r="I37" s="371"/>
      <c r="J37" s="371"/>
      <c r="K37" s="372"/>
      <c r="L37" s="380"/>
    </row>
    <row r="38" spans="2:12">
      <c r="B38" s="378" t="s">
        <v>467</v>
      </c>
      <c r="C38" s="375"/>
      <c r="D38" s="386" t="s">
        <v>468</v>
      </c>
      <c r="G38" s="377"/>
      <c r="H38" s="379" t="s">
        <v>16</v>
      </c>
      <c r="I38" s="371"/>
      <c r="J38" s="371"/>
      <c r="K38" s="372"/>
      <c r="L38" s="380"/>
    </row>
    <row r="39" spans="2:12">
      <c r="B39" s="378"/>
      <c r="C39" s="375"/>
      <c r="D39" s="386"/>
      <c r="G39" s="377"/>
      <c r="I39" s="371"/>
      <c r="J39" s="371"/>
      <c r="K39" s="372"/>
      <c r="L39" s="380"/>
    </row>
    <row r="40" spans="2:12">
      <c r="B40" s="378" t="s">
        <v>469</v>
      </c>
      <c r="C40" s="375"/>
      <c r="D40" s="386" t="s">
        <v>470</v>
      </c>
      <c r="G40" s="377"/>
      <c r="I40" s="371"/>
      <c r="J40" s="371"/>
      <c r="K40" s="372"/>
      <c r="L40" s="380"/>
    </row>
    <row r="41" spans="2:12">
      <c r="B41" s="378"/>
      <c r="C41" s="375"/>
      <c r="D41" s="386"/>
      <c r="G41" s="377"/>
      <c r="I41" s="371"/>
      <c r="J41" s="371"/>
      <c r="K41" s="372"/>
      <c r="L41" s="380"/>
    </row>
    <row r="42" spans="2:12">
      <c r="B42" s="378" t="s">
        <v>471</v>
      </c>
      <c r="C42" s="375"/>
      <c r="D42" s="386" t="s">
        <v>472</v>
      </c>
      <c r="G42" s="377"/>
      <c r="H42" s="379" t="s">
        <v>404</v>
      </c>
      <c r="I42" s="371"/>
      <c r="J42" s="371"/>
      <c r="K42" s="372"/>
      <c r="L42" s="380"/>
    </row>
    <row r="43" spans="2:12">
      <c r="B43" s="378"/>
      <c r="C43" s="375"/>
      <c r="D43" s="386"/>
      <c r="G43" s="377"/>
      <c r="I43" s="371"/>
      <c r="J43" s="371"/>
      <c r="K43" s="372"/>
      <c r="L43" s="380"/>
    </row>
    <row r="44" spans="2:12">
      <c r="B44" s="378" t="s">
        <v>473</v>
      </c>
      <c r="C44" s="375"/>
      <c r="D44" s="386" t="s">
        <v>474</v>
      </c>
      <c r="G44" s="377"/>
      <c r="I44" s="371"/>
      <c r="J44" s="371"/>
      <c r="K44" s="372"/>
      <c r="L44" s="380"/>
    </row>
    <row r="45" spans="2:12">
      <c r="B45" s="378"/>
      <c r="C45" s="375"/>
      <c r="D45" s="386"/>
      <c r="G45" s="377"/>
      <c r="I45" s="371"/>
      <c r="J45" s="371"/>
      <c r="K45" s="372"/>
      <c r="L45" s="380"/>
    </row>
    <row r="46" spans="2:12">
      <c r="B46" s="378" t="s">
        <v>475</v>
      </c>
      <c r="C46" s="375"/>
      <c r="D46" s="386" t="s">
        <v>476</v>
      </c>
      <c r="G46" s="377"/>
      <c r="H46" s="379" t="s">
        <v>404</v>
      </c>
      <c r="I46" s="371"/>
      <c r="J46" s="371"/>
      <c r="K46" s="372"/>
      <c r="L46" s="380"/>
    </row>
    <row r="47" spans="2:12">
      <c r="B47" s="378"/>
      <c r="C47" s="375"/>
      <c r="D47" s="386"/>
      <c r="G47" s="377"/>
      <c r="I47" s="371"/>
      <c r="J47" s="371"/>
      <c r="K47" s="372"/>
      <c r="L47" s="380"/>
    </row>
    <row r="48" spans="2:12">
      <c r="B48" s="378" t="s">
        <v>477</v>
      </c>
      <c r="C48" s="375"/>
      <c r="D48" s="386" t="s">
        <v>478</v>
      </c>
      <c r="G48" s="377"/>
      <c r="H48" s="379" t="s">
        <v>404</v>
      </c>
      <c r="I48" s="371"/>
      <c r="J48" s="371"/>
      <c r="K48" s="372"/>
      <c r="L48" s="380"/>
    </row>
    <row r="49" spans="2:12">
      <c r="B49" s="378"/>
      <c r="C49" s="375"/>
      <c r="D49" s="386"/>
      <c r="G49" s="377"/>
      <c r="I49" s="371"/>
      <c r="J49" s="371"/>
      <c r="K49" s="372"/>
      <c r="L49" s="380"/>
    </row>
    <row r="50" spans="2:12">
      <c r="B50" s="378" t="s">
        <v>479</v>
      </c>
      <c r="C50" s="375"/>
      <c r="D50" s="386" t="s">
        <v>480</v>
      </c>
      <c r="G50" s="377"/>
      <c r="H50" s="379" t="s">
        <v>404</v>
      </c>
      <c r="I50" s="371"/>
      <c r="J50" s="371"/>
      <c r="K50" s="372"/>
      <c r="L50" s="380"/>
    </row>
    <row r="51" spans="2:12">
      <c r="B51" s="378"/>
      <c r="C51" s="375"/>
      <c r="D51" s="386"/>
      <c r="G51" s="377"/>
      <c r="I51" s="371"/>
      <c r="J51" s="371"/>
      <c r="K51" s="372"/>
      <c r="L51" s="380"/>
    </row>
    <row r="52" spans="2:12">
      <c r="B52" s="378" t="s">
        <v>481</v>
      </c>
      <c r="C52" s="375"/>
      <c r="D52" s="386" t="s">
        <v>482</v>
      </c>
      <c r="G52" s="377"/>
      <c r="H52" s="379" t="s">
        <v>404</v>
      </c>
      <c r="I52" s="371"/>
      <c r="J52" s="371"/>
      <c r="K52" s="372"/>
      <c r="L52" s="380"/>
    </row>
    <row r="53" spans="2:12">
      <c r="B53" s="378"/>
      <c r="C53" s="375"/>
      <c r="D53" s="386"/>
      <c r="G53" s="377"/>
      <c r="I53" s="371"/>
      <c r="J53" s="371"/>
      <c r="K53" s="372"/>
      <c r="L53" s="380"/>
    </row>
    <row r="54" spans="2:12">
      <c r="B54" s="378"/>
      <c r="C54" s="375"/>
      <c r="D54" s="386"/>
      <c r="G54" s="377"/>
      <c r="I54" s="371"/>
      <c r="J54" s="371"/>
      <c r="K54" s="372"/>
      <c r="L54" s="380"/>
    </row>
    <row r="55" spans="2:12" ht="13.8" thickBot="1">
      <c r="B55" s="390"/>
      <c r="C55" s="391"/>
      <c r="D55" s="411"/>
      <c r="E55" s="332"/>
      <c r="F55" s="400"/>
      <c r="G55" s="394"/>
      <c r="H55" s="412"/>
      <c r="I55" s="396"/>
      <c r="J55" s="396"/>
      <c r="K55" s="397"/>
      <c r="L55" s="398"/>
    </row>
    <row r="56" spans="2:12">
      <c r="B56" s="378"/>
      <c r="C56" s="375"/>
      <c r="D56" s="386"/>
      <c r="G56" s="377"/>
      <c r="I56" s="371"/>
      <c r="J56" s="371"/>
      <c r="K56" s="372"/>
      <c r="L56" s="380"/>
    </row>
    <row r="57" spans="2:12">
      <c r="B57" s="378" t="s">
        <v>483</v>
      </c>
      <c r="C57" s="375"/>
      <c r="D57" s="386" t="s">
        <v>484</v>
      </c>
      <c r="G57" s="377"/>
      <c r="H57" s="379" t="s">
        <v>404</v>
      </c>
      <c r="I57" s="371"/>
      <c r="J57" s="371"/>
      <c r="K57" s="372"/>
      <c r="L57" s="380"/>
    </row>
    <row r="58" spans="2:12">
      <c r="B58" s="378"/>
      <c r="C58" s="375"/>
      <c r="D58" s="386"/>
      <c r="G58" s="377"/>
      <c r="I58" s="371"/>
      <c r="J58" s="371"/>
      <c r="K58" s="372"/>
      <c r="L58" s="380"/>
    </row>
    <row r="59" spans="2:12">
      <c r="B59" s="378" t="s">
        <v>485</v>
      </c>
      <c r="C59" s="375"/>
      <c r="D59" s="386" t="s">
        <v>486</v>
      </c>
      <c r="G59" s="377"/>
      <c r="I59" s="371"/>
      <c r="J59" s="371"/>
      <c r="K59" s="372"/>
      <c r="L59" s="380"/>
    </row>
    <row r="60" spans="2:12">
      <c r="B60" s="378"/>
      <c r="C60" s="375"/>
      <c r="D60" s="386"/>
      <c r="G60" s="377"/>
      <c r="I60" s="371"/>
      <c r="J60" s="371"/>
      <c r="K60" s="372"/>
      <c r="L60" s="380"/>
    </row>
    <row r="61" spans="2:12">
      <c r="B61" s="378" t="s">
        <v>487</v>
      </c>
      <c r="C61" s="375"/>
      <c r="D61" s="386" t="s">
        <v>488</v>
      </c>
      <c r="G61" s="377"/>
      <c r="H61" s="379" t="s">
        <v>404</v>
      </c>
      <c r="I61" s="371"/>
      <c r="J61" s="371"/>
      <c r="K61" s="372"/>
      <c r="L61" s="380"/>
    </row>
    <row r="62" spans="2:12">
      <c r="B62" s="378"/>
      <c r="C62" s="375"/>
      <c r="D62" s="386"/>
      <c r="G62" s="377"/>
      <c r="I62" s="371"/>
      <c r="J62" s="371"/>
      <c r="K62" s="372"/>
      <c r="L62" s="380"/>
    </row>
    <row r="63" spans="2:12">
      <c r="B63" s="378" t="s">
        <v>489</v>
      </c>
      <c r="C63" s="375"/>
      <c r="D63" s="386" t="s">
        <v>490</v>
      </c>
      <c r="G63" s="377"/>
      <c r="H63" s="379" t="s">
        <v>404</v>
      </c>
      <c r="I63" s="371"/>
      <c r="J63" s="371"/>
      <c r="K63" s="372"/>
      <c r="L63" s="380"/>
    </row>
    <row r="64" spans="2:12">
      <c r="B64" s="378"/>
      <c r="C64" s="375"/>
      <c r="D64" s="386"/>
      <c r="G64" s="377"/>
      <c r="I64" s="371"/>
      <c r="J64" s="371"/>
      <c r="K64" s="372"/>
      <c r="L64" s="380"/>
    </row>
    <row r="65" spans="2:12">
      <c r="B65" s="378" t="s">
        <v>491</v>
      </c>
      <c r="C65" s="375"/>
      <c r="D65" s="386" t="s">
        <v>492</v>
      </c>
      <c r="G65" s="377"/>
      <c r="H65" s="379" t="s">
        <v>452</v>
      </c>
      <c r="I65" s="371"/>
      <c r="J65" s="371"/>
      <c r="K65" s="372"/>
      <c r="L65" s="380"/>
    </row>
    <row r="66" spans="2:12">
      <c r="B66" s="378"/>
      <c r="C66" s="375"/>
      <c r="D66" s="386"/>
      <c r="G66" s="377"/>
      <c r="I66" s="371"/>
      <c r="J66" s="371"/>
      <c r="K66" s="372"/>
      <c r="L66" s="380"/>
    </row>
    <row r="67" spans="2:12">
      <c r="B67" s="378" t="s">
        <v>493</v>
      </c>
      <c r="C67" s="375"/>
      <c r="D67" s="386" t="s">
        <v>494</v>
      </c>
      <c r="G67" s="377"/>
      <c r="H67" s="379" t="s">
        <v>404</v>
      </c>
      <c r="I67" s="371"/>
      <c r="J67" s="371"/>
      <c r="K67" s="372"/>
      <c r="L67" s="380"/>
    </row>
    <row r="68" spans="2:12">
      <c r="B68" s="378"/>
      <c r="C68" s="375"/>
      <c r="D68" s="386"/>
      <c r="G68" s="377"/>
      <c r="I68" s="371"/>
      <c r="J68" s="371"/>
      <c r="K68" s="372"/>
      <c r="L68" s="380"/>
    </row>
    <row r="69" spans="2:12">
      <c r="B69" s="378" t="s">
        <v>495</v>
      </c>
      <c r="C69" s="375"/>
      <c r="D69" s="386" t="s">
        <v>66</v>
      </c>
      <c r="G69" s="377"/>
      <c r="H69" s="379" t="s">
        <v>452</v>
      </c>
      <c r="I69" s="371"/>
      <c r="J69" s="371"/>
      <c r="K69" s="372"/>
      <c r="L69" s="380"/>
    </row>
    <row r="70" spans="2:12">
      <c r="B70" s="378"/>
      <c r="C70" s="375"/>
      <c r="D70" s="386"/>
      <c r="G70" s="377"/>
      <c r="I70" s="371"/>
      <c r="J70" s="371"/>
      <c r="K70" s="372"/>
      <c r="L70" s="380"/>
    </row>
    <row r="71" spans="2:12">
      <c r="B71" s="378" t="s">
        <v>496</v>
      </c>
      <c r="C71" s="375"/>
      <c r="D71" s="386" t="s">
        <v>497</v>
      </c>
      <c r="G71" s="377"/>
      <c r="I71" s="371"/>
      <c r="J71" s="371"/>
      <c r="K71" s="372"/>
      <c r="L71" s="380"/>
    </row>
    <row r="72" spans="2:12">
      <c r="B72" s="378"/>
      <c r="C72" s="375"/>
      <c r="D72" s="386" t="s">
        <v>498</v>
      </c>
      <c r="G72" s="377"/>
      <c r="I72" s="371"/>
      <c r="J72" s="371"/>
      <c r="K72" s="372"/>
      <c r="L72" s="380"/>
    </row>
    <row r="73" spans="2:12">
      <c r="B73" s="378"/>
      <c r="C73" s="375"/>
      <c r="D73" s="386"/>
      <c r="G73" s="377"/>
      <c r="I73" s="371"/>
      <c r="J73" s="371"/>
      <c r="K73" s="372"/>
      <c r="L73" s="380"/>
    </row>
    <row r="74" spans="2:12">
      <c r="B74" s="378" t="s">
        <v>499</v>
      </c>
      <c r="C74" s="375"/>
      <c r="D74" s="386" t="s">
        <v>500</v>
      </c>
      <c r="G74" s="377"/>
      <c r="H74" s="379" t="s">
        <v>404</v>
      </c>
      <c r="I74" s="371"/>
      <c r="J74" s="371"/>
      <c r="K74" s="372"/>
      <c r="L74" s="380"/>
    </row>
    <row r="75" spans="2:12">
      <c r="B75" s="378"/>
      <c r="C75" s="375"/>
      <c r="D75" s="386"/>
      <c r="G75" s="377"/>
      <c r="I75" s="371"/>
      <c r="J75" s="371"/>
      <c r="K75" s="372"/>
      <c r="L75" s="380"/>
    </row>
    <row r="76" spans="2:12">
      <c r="B76" s="378" t="s">
        <v>501</v>
      </c>
      <c r="C76" s="375"/>
      <c r="D76" s="386" t="s">
        <v>502</v>
      </c>
      <c r="G76" s="377"/>
      <c r="H76" s="379" t="s">
        <v>404</v>
      </c>
      <c r="I76" s="371"/>
      <c r="J76" s="371"/>
      <c r="K76" s="372"/>
      <c r="L76" s="380"/>
    </row>
    <row r="77" spans="2:12">
      <c r="B77" s="378"/>
      <c r="C77" s="375"/>
      <c r="D77" s="386"/>
      <c r="G77" s="377"/>
      <c r="I77" s="371"/>
      <c r="J77" s="371"/>
      <c r="K77" s="372"/>
      <c r="L77" s="380"/>
    </row>
    <row r="78" spans="2:12">
      <c r="B78" s="378" t="s">
        <v>503</v>
      </c>
      <c r="C78" s="375"/>
      <c r="D78" s="386" t="s">
        <v>504</v>
      </c>
      <c r="G78" s="377"/>
      <c r="H78" s="379" t="s">
        <v>452</v>
      </c>
      <c r="I78" s="371"/>
      <c r="J78" s="371"/>
      <c r="K78" s="372"/>
      <c r="L78" s="380"/>
    </row>
    <row r="79" spans="2:12">
      <c r="B79" s="378"/>
      <c r="C79" s="375"/>
      <c r="D79" s="386"/>
      <c r="G79" s="377"/>
      <c r="I79" s="371"/>
      <c r="J79" s="371"/>
      <c r="K79" s="372"/>
      <c r="L79" s="380"/>
    </row>
    <row r="80" spans="2:12">
      <c r="B80" s="378" t="s">
        <v>505</v>
      </c>
      <c r="C80" s="375"/>
      <c r="D80" s="386" t="s">
        <v>506</v>
      </c>
      <c r="G80" s="377"/>
      <c r="H80" s="379" t="s">
        <v>452</v>
      </c>
      <c r="I80" s="371"/>
      <c r="J80" s="371"/>
      <c r="K80" s="372"/>
      <c r="L80" s="380"/>
    </row>
    <row r="81" spans="2:12">
      <c r="B81" s="378"/>
      <c r="C81" s="375"/>
      <c r="D81" s="386"/>
      <c r="G81" s="377"/>
      <c r="I81" s="371"/>
      <c r="J81" s="371"/>
      <c r="K81" s="372"/>
      <c r="L81" s="380"/>
    </row>
    <row r="82" spans="2:12">
      <c r="B82" s="378" t="s">
        <v>507</v>
      </c>
      <c r="C82" s="375"/>
      <c r="D82" s="386" t="s">
        <v>508</v>
      </c>
      <c r="G82" s="377"/>
      <c r="H82" s="379" t="s">
        <v>452</v>
      </c>
      <c r="I82" s="371"/>
      <c r="J82" s="371"/>
      <c r="K82" s="372"/>
      <c r="L82" s="380"/>
    </row>
    <row r="83" spans="2:12">
      <c r="B83" s="378"/>
      <c r="C83" s="375"/>
      <c r="D83" s="386"/>
      <c r="G83" s="377"/>
      <c r="I83" s="371"/>
      <c r="J83" s="371"/>
      <c r="K83" s="372"/>
      <c r="L83" s="380"/>
    </row>
    <row r="84" spans="2:12">
      <c r="B84" s="378" t="s">
        <v>509</v>
      </c>
      <c r="C84" s="375"/>
      <c r="D84" s="386" t="s">
        <v>510</v>
      </c>
      <c r="G84" s="377"/>
      <c r="H84" s="379" t="s">
        <v>455</v>
      </c>
      <c r="I84" s="371"/>
      <c r="J84" s="371"/>
      <c r="K84" s="372"/>
      <c r="L84" s="380"/>
    </row>
    <row r="85" spans="2:12">
      <c r="B85" s="378"/>
      <c r="C85" s="375"/>
      <c r="D85" s="386"/>
      <c r="G85" s="377"/>
      <c r="I85" s="371"/>
      <c r="J85" s="371"/>
      <c r="K85" s="372"/>
      <c r="L85" s="380"/>
    </row>
    <row r="86" spans="2:12">
      <c r="B86" s="378" t="s">
        <v>511</v>
      </c>
      <c r="C86" s="375"/>
      <c r="D86" s="386" t="s">
        <v>512</v>
      </c>
      <c r="G86" s="377"/>
      <c r="H86" s="379" t="s">
        <v>1</v>
      </c>
      <c r="I86" s="371"/>
      <c r="J86" s="371"/>
      <c r="K86" s="372"/>
      <c r="L86" s="380"/>
    </row>
    <row r="87" spans="2:12">
      <c r="B87" s="378"/>
      <c r="C87" s="375"/>
      <c r="G87" s="377"/>
      <c r="I87" s="371"/>
      <c r="J87" s="371"/>
      <c r="K87" s="372"/>
      <c r="L87" s="380"/>
    </row>
    <row r="88" spans="2:12" ht="27.9" customHeight="1">
      <c r="B88" s="378"/>
      <c r="C88" s="375"/>
      <c r="F88" s="409" t="s">
        <v>513</v>
      </c>
      <c r="G88" s="377"/>
      <c r="I88" s="371"/>
      <c r="J88" s="371"/>
      <c r="K88" s="372"/>
      <c r="L88" s="388"/>
    </row>
    <row r="89" spans="2:12">
      <c r="B89" s="378"/>
      <c r="C89" s="375"/>
      <c r="G89" s="377"/>
      <c r="I89" s="371"/>
      <c r="J89" s="371"/>
      <c r="K89" s="372"/>
      <c r="L89" s="380"/>
    </row>
    <row r="90" spans="2:12">
      <c r="B90" s="378"/>
      <c r="C90" s="375"/>
      <c r="G90" s="377"/>
      <c r="I90" s="371"/>
      <c r="J90" s="371"/>
      <c r="K90" s="372"/>
      <c r="L90" s="380"/>
    </row>
    <row r="91" spans="2:12">
      <c r="B91" s="378"/>
      <c r="C91" s="375"/>
      <c r="G91" s="377"/>
      <c r="I91" s="371"/>
      <c r="J91" s="371"/>
      <c r="K91" s="372"/>
      <c r="L91" s="380"/>
    </row>
    <row r="92" spans="2:12">
      <c r="B92" s="378" t="s">
        <v>514</v>
      </c>
      <c r="C92" s="375"/>
      <c r="D92" s="410" t="s">
        <v>515</v>
      </c>
      <c r="G92" s="377"/>
      <c r="I92" s="371"/>
      <c r="J92" s="371"/>
      <c r="K92" s="372"/>
      <c r="L92" s="380"/>
    </row>
    <row r="93" spans="2:12">
      <c r="B93" s="378"/>
      <c r="C93" s="375"/>
      <c r="D93" s="410"/>
      <c r="G93" s="377"/>
      <c r="I93" s="371"/>
      <c r="J93" s="371"/>
      <c r="K93" s="372"/>
      <c r="L93" s="380"/>
    </row>
    <row r="94" spans="2:12">
      <c r="B94" s="378" t="s">
        <v>516</v>
      </c>
      <c r="C94" s="375"/>
      <c r="D94" s="386" t="s">
        <v>517</v>
      </c>
      <c r="G94" s="377"/>
      <c r="H94" s="379" t="s">
        <v>16</v>
      </c>
      <c r="I94" s="371"/>
      <c r="J94" s="371"/>
      <c r="K94" s="372"/>
      <c r="L94" s="380"/>
    </row>
    <row r="95" spans="2:12">
      <c r="B95" s="378"/>
      <c r="C95" s="375"/>
      <c r="D95" s="386"/>
      <c r="G95" s="377"/>
      <c r="I95" s="371"/>
      <c r="J95" s="371"/>
      <c r="K95" s="372"/>
      <c r="L95" s="380"/>
    </row>
    <row r="96" spans="2:12">
      <c r="B96" s="378" t="s">
        <v>518</v>
      </c>
      <c r="C96" s="375"/>
      <c r="D96" s="386" t="s">
        <v>519</v>
      </c>
      <c r="G96" s="377"/>
      <c r="I96" s="371"/>
      <c r="J96" s="371"/>
      <c r="K96" s="372"/>
      <c r="L96" s="380"/>
    </row>
    <row r="97" spans="2:12">
      <c r="B97" s="378" t="s">
        <v>520</v>
      </c>
      <c r="C97" s="375"/>
      <c r="D97" s="386" t="s">
        <v>521</v>
      </c>
      <c r="G97" s="377"/>
      <c r="H97" s="379" t="s">
        <v>16</v>
      </c>
      <c r="I97" s="371"/>
      <c r="J97" s="371"/>
      <c r="K97" s="372"/>
      <c r="L97" s="380"/>
    </row>
    <row r="98" spans="2:12">
      <c r="B98" s="378"/>
      <c r="C98" s="375"/>
      <c r="D98" s="386"/>
      <c r="G98" s="377"/>
      <c r="I98" s="371"/>
      <c r="J98" s="371"/>
      <c r="K98" s="372"/>
      <c r="L98" s="380"/>
    </row>
    <row r="99" spans="2:12">
      <c r="B99" s="378" t="s">
        <v>522</v>
      </c>
      <c r="C99" s="375"/>
      <c r="D99" s="386" t="s">
        <v>523</v>
      </c>
      <c r="G99" s="377"/>
      <c r="I99" s="371"/>
      <c r="J99" s="371"/>
      <c r="K99" s="372"/>
      <c r="L99" s="380"/>
    </row>
    <row r="100" spans="2:12">
      <c r="B100" s="378" t="s">
        <v>524</v>
      </c>
      <c r="C100" s="375"/>
      <c r="D100" s="386" t="s">
        <v>525</v>
      </c>
      <c r="G100" s="377"/>
      <c r="H100" s="379" t="s">
        <v>404</v>
      </c>
      <c r="I100" s="371"/>
      <c r="J100" s="371"/>
      <c r="K100" s="372"/>
      <c r="L100" s="380"/>
    </row>
    <row r="101" spans="2:12">
      <c r="B101" s="378" t="s">
        <v>526</v>
      </c>
      <c r="C101" s="375"/>
      <c r="D101" s="386" t="s">
        <v>527</v>
      </c>
      <c r="G101" s="377"/>
      <c r="H101" s="379" t="s">
        <v>404</v>
      </c>
      <c r="I101" s="371"/>
      <c r="J101" s="371"/>
      <c r="K101" s="372"/>
      <c r="L101" s="380"/>
    </row>
    <row r="102" spans="2:12">
      <c r="B102" s="378"/>
      <c r="C102" s="375"/>
      <c r="D102" s="386"/>
      <c r="G102" s="377"/>
      <c r="I102" s="371"/>
      <c r="J102" s="371"/>
      <c r="K102" s="372"/>
      <c r="L102" s="380"/>
    </row>
    <row r="103" spans="2:12">
      <c r="B103" s="378" t="s">
        <v>528</v>
      </c>
      <c r="C103" s="375"/>
      <c r="D103" s="386" t="s">
        <v>529</v>
      </c>
      <c r="G103" s="377"/>
      <c r="H103" s="379" t="s">
        <v>16</v>
      </c>
      <c r="I103" s="371"/>
      <c r="J103" s="371"/>
      <c r="K103" s="372"/>
      <c r="L103" s="380"/>
    </row>
    <row r="104" spans="2:12">
      <c r="B104" s="378"/>
      <c r="C104" s="375"/>
      <c r="D104" s="386"/>
      <c r="G104" s="377"/>
      <c r="I104" s="371"/>
      <c r="J104" s="371"/>
      <c r="K104" s="372"/>
      <c r="L104" s="380"/>
    </row>
    <row r="105" spans="2:12">
      <c r="B105" s="378" t="s">
        <v>530</v>
      </c>
      <c r="C105" s="375"/>
      <c r="D105" s="386" t="s">
        <v>531</v>
      </c>
      <c r="G105" s="377"/>
      <c r="H105" s="379" t="s">
        <v>1</v>
      </c>
      <c r="I105" s="371"/>
      <c r="J105" s="371"/>
      <c r="K105" s="372"/>
      <c r="L105" s="380"/>
    </row>
    <row r="106" spans="2:12">
      <c r="B106" s="378"/>
      <c r="C106" s="375"/>
      <c r="G106" s="377"/>
      <c r="I106" s="371"/>
      <c r="J106" s="371"/>
      <c r="K106" s="372"/>
      <c r="L106" s="380"/>
    </row>
    <row r="107" spans="2:12" ht="27.9" customHeight="1">
      <c r="B107" s="378"/>
      <c r="C107" s="375"/>
      <c r="F107" s="409" t="s">
        <v>532</v>
      </c>
      <c r="G107" s="377"/>
      <c r="I107" s="371"/>
      <c r="J107" s="371"/>
      <c r="K107" s="372"/>
      <c r="L107" s="388"/>
    </row>
    <row r="108" spans="2:12" ht="13.8" thickBot="1">
      <c r="B108" s="390"/>
      <c r="C108" s="391"/>
      <c r="D108" s="332"/>
      <c r="E108" s="332"/>
      <c r="F108" s="400"/>
      <c r="G108" s="394"/>
      <c r="H108" s="412"/>
      <c r="I108" s="396"/>
      <c r="J108" s="396"/>
      <c r="K108" s="397"/>
      <c r="L108" s="398"/>
    </row>
    <row r="109" spans="2:12">
      <c r="B109" s="378"/>
      <c r="C109" s="375"/>
      <c r="G109" s="377"/>
      <c r="I109" s="371"/>
      <c r="J109" s="371"/>
      <c r="K109" s="372"/>
      <c r="L109" s="380"/>
    </row>
    <row r="110" spans="2:12">
      <c r="B110" s="378" t="s">
        <v>533</v>
      </c>
      <c r="C110" s="375"/>
      <c r="D110" s="408" t="s">
        <v>534</v>
      </c>
      <c r="G110" s="377"/>
      <c r="I110" s="371"/>
      <c r="J110" s="371"/>
      <c r="K110" s="372"/>
      <c r="L110" s="380"/>
    </row>
    <row r="111" spans="2:12">
      <c r="B111" s="378"/>
      <c r="C111" s="375"/>
      <c r="D111" s="408"/>
      <c r="G111" s="377"/>
      <c r="I111" s="371"/>
      <c r="J111" s="371"/>
      <c r="K111" s="372"/>
      <c r="L111" s="380"/>
    </row>
    <row r="112" spans="2:12">
      <c r="B112" s="378" t="s">
        <v>535</v>
      </c>
      <c r="C112" s="375"/>
      <c r="D112" s="359" t="s">
        <v>536</v>
      </c>
      <c r="G112" s="377"/>
      <c r="H112" s="379" t="s">
        <v>452</v>
      </c>
      <c r="I112" s="371"/>
      <c r="J112" s="371"/>
      <c r="K112" s="372"/>
      <c r="L112" s="380"/>
    </row>
    <row r="113" spans="2:12">
      <c r="B113" s="378"/>
      <c r="C113" s="375"/>
      <c r="D113" s="359"/>
      <c r="G113" s="377"/>
      <c r="I113" s="371"/>
      <c r="J113" s="371"/>
      <c r="K113" s="372"/>
      <c r="L113" s="380"/>
    </row>
    <row r="114" spans="2:12">
      <c r="B114" s="378" t="s">
        <v>537</v>
      </c>
      <c r="C114" s="375"/>
      <c r="D114" s="359" t="s">
        <v>538</v>
      </c>
      <c r="G114" s="377"/>
      <c r="I114" s="371"/>
      <c r="J114" s="371"/>
      <c r="K114" s="372"/>
      <c r="L114" s="380"/>
    </row>
    <row r="115" spans="2:12">
      <c r="B115" s="378"/>
      <c r="C115" s="375"/>
      <c r="D115" s="359"/>
      <c r="G115" s="377"/>
      <c r="I115" s="371"/>
      <c r="J115" s="371"/>
      <c r="K115" s="372"/>
      <c r="L115" s="380"/>
    </row>
    <row r="116" spans="2:12">
      <c r="B116" s="378" t="s">
        <v>539</v>
      </c>
      <c r="C116" s="375"/>
      <c r="D116" s="359" t="s">
        <v>540</v>
      </c>
      <c r="G116" s="377"/>
      <c r="H116" s="379" t="s">
        <v>452</v>
      </c>
      <c r="I116" s="371"/>
      <c r="J116" s="371"/>
      <c r="K116" s="372"/>
      <c r="L116" s="380"/>
    </row>
    <row r="117" spans="2:12">
      <c r="B117" s="378"/>
      <c r="C117" s="375"/>
      <c r="D117" s="359"/>
      <c r="G117" s="377"/>
      <c r="I117" s="371"/>
      <c r="J117" s="371"/>
      <c r="K117" s="372"/>
      <c r="L117" s="380"/>
    </row>
    <row r="118" spans="2:12">
      <c r="B118" s="378" t="s">
        <v>541</v>
      </c>
      <c r="C118" s="375"/>
      <c r="D118" s="359" t="s">
        <v>542</v>
      </c>
      <c r="G118" s="377"/>
      <c r="H118" s="379" t="s">
        <v>452</v>
      </c>
      <c r="I118" s="371"/>
      <c r="J118" s="371"/>
      <c r="K118" s="372"/>
      <c r="L118" s="380"/>
    </row>
    <row r="119" spans="2:12">
      <c r="B119" s="378"/>
      <c r="C119" s="375"/>
      <c r="D119" s="359"/>
      <c r="G119" s="377"/>
      <c r="I119" s="371"/>
      <c r="J119" s="371"/>
      <c r="K119" s="372"/>
      <c r="L119" s="380"/>
    </row>
    <row r="120" spans="2:12">
      <c r="B120" s="378" t="s">
        <v>543</v>
      </c>
      <c r="C120" s="375"/>
      <c r="D120" s="359" t="s">
        <v>544</v>
      </c>
      <c r="G120" s="377"/>
      <c r="H120" s="379" t="s">
        <v>452</v>
      </c>
      <c r="I120" s="371"/>
      <c r="J120" s="371"/>
      <c r="K120" s="372"/>
      <c r="L120" s="380"/>
    </row>
    <row r="121" spans="2:12">
      <c r="B121" s="378"/>
      <c r="C121" s="375"/>
      <c r="D121" s="359"/>
      <c r="G121" s="377"/>
      <c r="I121" s="371"/>
      <c r="J121" s="371"/>
      <c r="K121" s="372"/>
      <c r="L121" s="380"/>
    </row>
    <row r="122" spans="2:12">
      <c r="B122" s="378" t="s">
        <v>545</v>
      </c>
      <c r="C122" s="375"/>
      <c r="D122" s="359" t="s">
        <v>546</v>
      </c>
      <c r="G122" s="377"/>
      <c r="H122" s="379" t="s">
        <v>452</v>
      </c>
      <c r="I122" s="371"/>
      <c r="J122" s="371"/>
      <c r="K122" s="372"/>
      <c r="L122" s="380"/>
    </row>
    <row r="123" spans="2:12">
      <c r="B123" s="378"/>
      <c r="C123" s="375"/>
      <c r="G123" s="377"/>
      <c r="I123" s="371"/>
      <c r="J123" s="371"/>
      <c r="K123" s="372"/>
      <c r="L123" s="380"/>
    </row>
    <row r="124" spans="2:12" ht="27.9" customHeight="1">
      <c r="B124" s="378"/>
      <c r="C124" s="375"/>
      <c r="F124" s="409" t="s">
        <v>547</v>
      </c>
      <c r="G124" s="377"/>
      <c r="I124" s="371"/>
      <c r="J124" s="371"/>
      <c r="K124" s="372"/>
      <c r="L124" s="388"/>
    </row>
    <row r="125" spans="2:12">
      <c r="B125" s="378"/>
      <c r="C125" s="375"/>
      <c r="F125" s="364"/>
      <c r="G125" s="414"/>
      <c r="H125" s="415"/>
      <c r="I125" s="416"/>
      <c r="J125" s="416"/>
      <c r="K125" s="372"/>
      <c r="L125" s="380"/>
    </row>
    <row r="126" spans="2:12">
      <c r="B126" s="378"/>
      <c r="C126" s="375"/>
      <c r="F126" s="364"/>
      <c r="G126" s="414"/>
      <c r="H126" s="415"/>
      <c r="I126" s="416"/>
      <c r="J126" s="416"/>
      <c r="K126" s="372"/>
      <c r="L126" s="380"/>
    </row>
    <row r="127" spans="2:12" ht="13.8">
      <c r="B127" s="378"/>
      <c r="C127" s="375"/>
      <c r="F127" s="456" t="s">
        <v>783</v>
      </c>
      <c r="G127" s="414"/>
      <c r="H127" s="415"/>
      <c r="I127" s="416"/>
      <c r="J127" s="416"/>
      <c r="K127" s="364"/>
      <c r="L127" s="417">
        <f>L124+L107+L88+L24</f>
        <v>0</v>
      </c>
    </row>
    <row r="128" spans="2:12">
      <c r="B128" s="378"/>
      <c r="C128" s="375"/>
      <c r="G128" s="377"/>
      <c r="I128" s="371"/>
      <c r="J128" s="371"/>
      <c r="K128" s="372"/>
      <c r="L128" s="380"/>
    </row>
    <row r="129" spans="2:12">
      <c r="B129" s="378"/>
      <c r="C129" s="375"/>
      <c r="G129" s="377"/>
      <c r="I129" s="371"/>
      <c r="J129" s="371"/>
      <c r="K129" s="372"/>
      <c r="L129" s="380"/>
    </row>
    <row r="130" spans="2:12">
      <c r="B130" s="378"/>
      <c r="C130" s="375"/>
      <c r="G130" s="377"/>
      <c r="I130" s="371"/>
      <c r="J130" s="371"/>
      <c r="K130" s="372"/>
      <c r="L130" s="380"/>
    </row>
    <row r="131" spans="2:12">
      <c r="B131" s="378"/>
      <c r="C131" s="375"/>
      <c r="G131" s="377"/>
      <c r="I131" s="371"/>
      <c r="J131" s="371"/>
      <c r="K131" s="372"/>
      <c r="L131" s="380"/>
    </row>
    <row r="132" spans="2:12">
      <c r="B132" s="378"/>
      <c r="C132" s="375"/>
      <c r="G132" s="377"/>
      <c r="I132" s="371"/>
      <c r="J132" s="371"/>
      <c r="K132" s="372"/>
      <c r="L132" s="380"/>
    </row>
    <row r="133" spans="2:12">
      <c r="B133" s="378"/>
      <c r="C133" s="375"/>
      <c r="G133" s="377"/>
      <c r="I133" s="371"/>
      <c r="J133" s="371"/>
      <c r="K133" s="372"/>
      <c r="L133" s="380"/>
    </row>
    <row r="134" spans="2:12">
      <c r="B134" s="378"/>
      <c r="C134" s="375"/>
      <c r="G134" s="377"/>
      <c r="I134" s="371"/>
      <c r="J134" s="371"/>
      <c r="K134" s="372"/>
      <c r="L134" s="380"/>
    </row>
    <row r="135" spans="2:12">
      <c r="B135" s="378"/>
      <c r="C135" s="375"/>
      <c r="G135" s="377"/>
      <c r="I135" s="371"/>
      <c r="J135" s="371"/>
      <c r="K135" s="372"/>
      <c r="L135" s="380"/>
    </row>
    <row r="136" spans="2:12">
      <c r="B136" s="378"/>
      <c r="C136" s="375"/>
      <c r="G136" s="377"/>
      <c r="I136" s="371"/>
      <c r="J136" s="371"/>
      <c r="K136" s="372"/>
      <c r="L136" s="380"/>
    </row>
    <row r="137" spans="2:12">
      <c r="B137" s="378"/>
      <c r="C137" s="375"/>
      <c r="G137" s="377"/>
      <c r="I137" s="371"/>
      <c r="J137" s="371"/>
      <c r="K137" s="372"/>
      <c r="L137" s="380"/>
    </row>
    <row r="138" spans="2:12">
      <c r="B138" s="378"/>
      <c r="C138" s="375"/>
      <c r="G138" s="377"/>
      <c r="I138" s="371"/>
      <c r="J138" s="371"/>
      <c r="K138" s="372"/>
      <c r="L138" s="380"/>
    </row>
    <row r="139" spans="2:12">
      <c r="B139" s="378"/>
      <c r="C139" s="375"/>
      <c r="G139" s="377"/>
      <c r="I139" s="371"/>
      <c r="J139" s="371"/>
      <c r="K139" s="372"/>
      <c r="L139" s="380"/>
    </row>
    <row r="140" spans="2:12">
      <c r="B140" s="378"/>
      <c r="C140" s="375"/>
      <c r="G140" s="377"/>
      <c r="I140" s="371"/>
      <c r="J140" s="371"/>
      <c r="K140" s="372"/>
      <c r="L140" s="380"/>
    </row>
    <row r="141" spans="2:12">
      <c r="B141" s="378"/>
      <c r="C141" s="375"/>
      <c r="G141" s="377"/>
      <c r="I141" s="371"/>
      <c r="J141" s="371"/>
      <c r="K141" s="372"/>
      <c r="L141" s="380"/>
    </row>
    <row r="142" spans="2:12">
      <c r="B142" s="378"/>
      <c r="C142" s="375"/>
      <c r="G142" s="377"/>
      <c r="I142" s="371"/>
      <c r="J142" s="371"/>
      <c r="K142" s="372"/>
      <c r="L142" s="380"/>
    </row>
    <row r="143" spans="2:12">
      <c r="B143" s="378"/>
      <c r="C143" s="375"/>
      <c r="G143" s="377"/>
      <c r="I143" s="371"/>
      <c r="J143" s="371"/>
      <c r="K143" s="372"/>
      <c r="L143" s="380"/>
    </row>
    <row r="144" spans="2:12">
      <c r="B144" s="378"/>
      <c r="C144" s="375"/>
      <c r="G144" s="377"/>
      <c r="I144" s="371"/>
      <c r="J144" s="371"/>
      <c r="K144" s="372"/>
      <c r="L144" s="380"/>
    </row>
    <row r="145" spans="2:12">
      <c r="B145" s="378"/>
      <c r="C145" s="375"/>
      <c r="G145" s="377"/>
      <c r="I145" s="371"/>
      <c r="J145" s="371"/>
      <c r="K145" s="372"/>
      <c r="L145" s="380"/>
    </row>
    <row r="146" spans="2:12">
      <c r="B146" s="378"/>
      <c r="C146" s="375"/>
      <c r="G146" s="377"/>
      <c r="I146" s="371"/>
      <c r="J146" s="371"/>
      <c r="K146" s="372"/>
      <c r="L146" s="380"/>
    </row>
    <row r="147" spans="2:12">
      <c r="B147" s="378"/>
      <c r="C147" s="375"/>
      <c r="G147" s="377"/>
      <c r="I147" s="371"/>
      <c r="J147" s="371"/>
      <c r="K147" s="372"/>
      <c r="L147" s="380"/>
    </row>
    <row r="148" spans="2:12">
      <c r="B148" s="378"/>
      <c r="C148" s="375"/>
      <c r="G148" s="377"/>
      <c r="I148" s="371"/>
      <c r="J148" s="371"/>
      <c r="K148" s="372"/>
      <c r="L148" s="380"/>
    </row>
    <row r="149" spans="2:12">
      <c r="B149" s="378"/>
      <c r="C149" s="375"/>
      <c r="G149" s="377"/>
      <c r="I149" s="371"/>
      <c r="J149" s="371"/>
      <c r="K149" s="372"/>
      <c r="L149" s="380"/>
    </row>
    <row r="150" spans="2:12">
      <c r="B150" s="378"/>
      <c r="C150" s="375"/>
      <c r="G150" s="377"/>
      <c r="I150" s="371"/>
      <c r="J150" s="371"/>
      <c r="K150" s="372"/>
      <c r="L150" s="380"/>
    </row>
    <row r="151" spans="2:12">
      <c r="B151" s="378"/>
      <c r="C151" s="375"/>
      <c r="G151" s="377"/>
      <c r="I151" s="371"/>
      <c r="J151" s="371"/>
      <c r="K151" s="372"/>
      <c r="L151" s="380"/>
    </row>
    <row r="152" spans="2:12">
      <c r="B152" s="378"/>
      <c r="C152" s="375"/>
      <c r="G152" s="377"/>
      <c r="I152" s="371"/>
      <c r="J152" s="371"/>
      <c r="K152" s="372"/>
      <c r="L152" s="380"/>
    </row>
    <row r="153" spans="2:12">
      <c r="B153" s="378"/>
      <c r="C153" s="375"/>
      <c r="G153" s="377"/>
      <c r="I153" s="371"/>
      <c r="J153" s="371"/>
      <c r="K153" s="372"/>
      <c r="L153" s="380"/>
    </row>
    <row r="154" spans="2:12">
      <c r="B154" s="378"/>
      <c r="C154" s="375"/>
      <c r="G154" s="377"/>
      <c r="I154" s="371"/>
      <c r="J154" s="371"/>
      <c r="K154" s="372"/>
      <c r="L154" s="380"/>
    </row>
    <row r="155" spans="2:12">
      <c r="B155" s="378"/>
      <c r="C155" s="375"/>
      <c r="G155" s="377"/>
      <c r="I155" s="371"/>
      <c r="J155" s="371"/>
      <c r="K155" s="372"/>
      <c r="L155" s="380"/>
    </row>
    <row r="156" spans="2:12">
      <c r="B156" s="378"/>
      <c r="C156" s="375"/>
      <c r="G156" s="377"/>
      <c r="I156" s="371"/>
      <c r="J156" s="371"/>
      <c r="K156" s="372"/>
      <c r="L156" s="380"/>
    </row>
    <row r="157" spans="2:12">
      <c r="B157" s="378"/>
      <c r="C157" s="375"/>
      <c r="G157" s="377"/>
      <c r="I157" s="371"/>
      <c r="J157" s="371"/>
      <c r="K157" s="372"/>
      <c r="L157" s="380"/>
    </row>
    <row r="158" spans="2:12">
      <c r="B158" s="378"/>
      <c r="C158" s="375"/>
      <c r="G158" s="377"/>
      <c r="I158" s="371"/>
      <c r="J158" s="371"/>
      <c r="K158" s="372"/>
      <c r="L158" s="380"/>
    </row>
    <row r="159" spans="2:12">
      <c r="B159" s="378"/>
      <c r="C159" s="375"/>
      <c r="G159" s="377"/>
      <c r="I159" s="371"/>
      <c r="J159" s="371"/>
      <c r="K159" s="372"/>
      <c r="L159" s="380"/>
    </row>
    <row r="160" spans="2:12">
      <c r="B160" s="378"/>
      <c r="C160" s="375"/>
      <c r="G160" s="377"/>
      <c r="I160" s="371"/>
      <c r="J160" s="371"/>
      <c r="K160" s="372"/>
      <c r="L160" s="380"/>
    </row>
    <row r="161" spans="2:12">
      <c r="B161" s="378"/>
      <c r="C161" s="375"/>
      <c r="G161" s="377"/>
      <c r="I161" s="371"/>
      <c r="J161" s="371"/>
      <c r="K161" s="372"/>
      <c r="L161" s="380"/>
    </row>
    <row r="162" spans="2:12">
      <c r="B162" s="378"/>
      <c r="C162" s="375"/>
      <c r="G162" s="377"/>
      <c r="I162" s="371"/>
      <c r="J162" s="371"/>
      <c r="K162" s="372"/>
      <c r="L162" s="380"/>
    </row>
    <row r="163" spans="2:12" ht="13.8" thickBot="1">
      <c r="B163" s="390"/>
      <c r="C163" s="391"/>
      <c r="D163" s="332"/>
      <c r="E163" s="332"/>
      <c r="F163" s="400"/>
      <c r="G163" s="394"/>
      <c r="H163" s="412"/>
      <c r="I163" s="396"/>
      <c r="J163" s="396"/>
      <c r="K163" s="397"/>
      <c r="L163" s="398"/>
    </row>
  </sheetData>
  <dataConsolidate/>
  <mergeCells count="1">
    <mergeCell ref="B5:F5"/>
  </mergeCells>
  <conditionalFormatting sqref="B2">
    <cfRule type="expression" dxfId="9" priority="1" stopIfTrue="1">
      <formula>B2=0</formula>
    </cfRule>
  </conditionalFormatting>
  <dataValidations count="1">
    <dataValidation type="list" allowBlank="1" showInputMessage="1" showErrorMessage="1" sqref="H9:H35627">
      <formula1>"ens,forfait,kg,m²,m³,ml,pce,u,t,jour,heure"</formula1>
    </dataValidation>
  </dataValidations>
  <printOptions horizontalCentered="1"/>
  <pageMargins left="0.19685039370078738" right="0" top="0.59055118110236215" bottom="0.59055118110236215" header="0.19685039370078738" footer="0.19685039370078738"/>
  <pageSetup paperSize="9" scale="93" fitToHeight="500" orientation="portrait" r:id="rId1"/>
  <headerFooter alignWithMargins="0">
    <oddHeader>&amp;R&amp;"Arial,Gras"&amp;9&amp;P/3</oddHeader>
    <oddFooter>&amp;L&amp;"Arial,Gras"&amp;12OTE INGENIERIE&amp;"Arial,Normal"&amp;10
&amp;"Arial Narrow,Normal"&amp;6&amp;Z&amp;F&amp;R&amp;"Arial Narrow"&amp;6REV. 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  <outlinePr summaryBelow="0" summaryRight="0"/>
  </sheetPr>
  <dimension ref="A1:L105"/>
  <sheetViews>
    <sheetView showZeros="0" view="pageLayout" topLeftCell="A68" zoomScaleNormal="100" workbookViewId="0">
      <selection activeCell="K88" sqref="K88"/>
    </sheetView>
  </sheetViews>
  <sheetFormatPr baseColWidth="10" defaultColWidth="11.44140625" defaultRowHeight="13.2"/>
  <cols>
    <col min="1" max="1" width="0.5546875" style="319" customWidth="1"/>
    <col min="2" max="2" width="9" style="401" customWidth="1"/>
    <col min="3" max="3" width="1.6640625" style="327" customWidth="1"/>
    <col min="4" max="5" width="1.6640625" style="333" customWidth="1"/>
    <col min="6" max="6" width="43.44140625" style="376" customWidth="1"/>
    <col min="7" max="7" width="5.33203125" style="402" customWidth="1"/>
    <col min="8" max="8" width="5.109375" style="379" customWidth="1"/>
    <col min="9" max="9" width="8.5546875" style="403" customWidth="1"/>
    <col min="10" max="10" width="11.6640625" style="404" customWidth="1"/>
    <col min="11" max="11" width="10.88671875" style="404" customWidth="1"/>
    <col min="12" max="12" width="0.5546875" style="364" customWidth="1"/>
    <col min="13" max="16384" width="11.44140625" style="364"/>
  </cols>
  <sheetData>
    <row r="1" spans="1:12" s="325" customFormat="1" ht="12.75" customHeight="1">
      <c r="A1" s="319"/>
      <c r="B1" s="320" t="s">
        <v>379</v>
      </c>
      <c r="C1" s="321"/>
      <c r="D1" s="322"/>
      <c r="E1" s="322"/>
      <c r="F1" s="323"/>
      <c r="G1" s="324"/>
      <c r="H1" s="324"/>
      <c r="I1" s="324"/>
      <c r="J1" s="324"/>
      <c r="K1" s="324"/>
    </row>
    <row r="2" spans="1:12" s="325" customFormat="1" ht="12.75" customHeight="1">
      <c r="A2" s="319"/>
      <c r="B2" s="326" t="s">
        <v>442</v>
      </c>
      <c r="C2" s="327"/>
      <c r="D2" s="327"/>
      <c r="E2" s="327"/>
      <c r="F2" s="323"/>
      <c r="G2" s="324"/>
      <c r="H2" s="324"/>
      <c r="I2" s="324"/>
      <c r="J2" s="324"/>
      <c r="K2" s="324"/>
    </row>
    <row r="3" spans="1:12" s="325" customFormat="1">
      <c r="A3" s="319"/>
      <c r="B3" s="326"/>
      <c r="C3" s="321"/>
      <c r="D3" s="322"/>
      <c r="E3" s="322"/>
      <c r="F3" s="328"/>
      <c r="G3" s="329"/>
      <c r="H3" s="329"/>
      <c r="I3" s="329"/>
      <c r="J3" s="329"/>
      <c r="K3" s="329"/>
    </row>
    <row r="4" spans="1:12" s="325" customFormat="1" ht="9.75" customHeight="1" thickBot="1">
      <c r="A4" s="319"/>
      <c r="B4" s="330"/>
      <c r="C4" s="331"/>
      <c r="D4" s="332"/>
      <c r="E4" s="333"/>
      <c r="F4" s="334"/>
      <c r="G4" s="335"/>
      <c r="H4" s="336"/>
      <c r="I4" s="337"/>
      <c r="J4" s="338"/>
      <c r="K4" s="338"/>
    </row>
    <row r="5" spans="1:12" s="345" customFormat="1" ht="18.75" customHeight="1">
      <c r="A5" s="339"/>
      <c r="B5" s="522" t="s">
        <v>380</v>
      </c>
      <c r="C5" s="523"/>
      <c r="D5" s="523"/>
      <c r="E5" s="523"/>
      <c r="F5" s="523"/>
      <c r="G5" s="340"/>
      <c r="H5" s="341"/>
      <c r="I5" s="342"/>
      <c r="J5" s="343" t="s">
        <v>381</v>
      </c>
      <c r="K5" s="344"/>
    </row>
    <row r="6" spans="1:12" s="345" customFormat="1" ht="18.75" customHeight="1">
      <c r="A6" s="339"/>
      <c r="B6" s="346" t="s">
        <v>382</v>
      </c>
      <c r="C6" s="347" t="s">
        <v>383</v>
      </c>
      <c r="D6" s="348"/>
      <c r="E6" s="348"/>
      <c r="F6" s="349"/>
      <c r="G6" s="350"/>
      <c r="H6" s="351" t="s">
        <v>384</v>
      </c>
      <c r="I6" s="352" t="s">
        <v>385</v>
      </c>
      <c r="J6" s="353" t="s">
        <v>386</v>
      </c>
      <c r="K6" s="354" t="s">
        <v>387</v>
      </c>
    </row>
    <row r="7" spans="1:12" ht="12.75" customHeight="1">
      <c r="B7" s="355"/>
      <c r="C7" s="356"/>
      <c r="D7" s="357"/>
      <c r="E7" s="357"/>
      <c r="F7" s="358"/>
      <c r="G7" s="359"/>
      <c r="H7" s="360"/>
      <c r="I7" s="361"/>
      <c r="J7" s="362"/>
      <c r="K7" s="363"/>
    </row>
    <row r="8" spans="1:12" ht="36" customHeight="1">
      <c r="B8" s="365"/>
      <c r="C8" s="356"/>
      <c r="D8" s="366" t="s">
        <v>388</v>
      </c>
      <c r="E8" s="367"/>
      <c r="F8" s="368"/>
      <c r="G8" s="369"/>
      <c r="H8" s="370"/>
      <c r="I8" s="371"/>
      <c r="J8" s="372"/>
      <c r="K8" s="363"/>
      <c r="L8" s="373"/>
    </row>
    <row r="9" spans="1:12">
      <c r="B9" s="374"/>
      <c r="C9" s="375"/>
      <c r="F9" s="376" t="s">
        <v>389</v>
      </c>
      <c r="G9" s="377"/>
      <c r="H9" s="370"/>
      <c r="I9" s="371"/>
      <c r="J9" s="372"/>
      <c r="K9" s="363"/>
      <c r="L9" s="373"/>
    </row>
    <row r="10" spans="1:12">
      <c r="B10" s="374"/>
      <c r="C10" s="375"/>
      <c r="G10" s="377"/>
      <c r="H10" s="370"/>
      <c r="I10" s="371"/>
      <c r="J10" s="372"/>
      <c r="K10" s="363"/>
      <c r="L10" s="373"/>
    </row>
    <row r="11" spans="1:12" ht="52.8">
      <c r="B11" s="378"/>
      <c r="C11" s="375"/>
      <c r="F11" s="376" t="s">
        <v>390</v>
      </c>
      <c r="G11" s="377"/>
      <c r="I11" s="371"/>
      <c r="J11" s="372"/>
      <c r="K11" s="380"/>
    </row>
    <row r="12" spans="1:12">
      <c r="B12" s="378"/>
      <c r="C12" s="375"/>
      <c r="G12" s="377"/>
      <c r="I12" s="371"/>
      <c r="J12" s="372"/>
      <c r="K12" s="380"/>
    </row>
    <row r="13" spans="1:12">
      <c r="B13" s="378"/>
      <c r="C13" s="375"/>
      <c r="G13" s="377"/>
      <c r="I13" s="371"/>
      <c r="J13" s="372"/>
      <c r="K13" s="380"/>
    </row>
    <row r="14" spans="1:12">
      <c r="B14" s="381">
        <v>1</v>
      </c>
      <c r="C14" s="382" t="s">
        <v>24</v>
      </c>
      <c r="G14" s="377"/>
      <c r="I14" s="371"/>
      <c r="J14" s="372"/>
      <c r="K14" s="380"/>
    </row>
    <row r="15" spans="1:12">
      <c r="B15" s="381"/>
      <c r="C15" s="382"/>
      <c r="G15" s="377"/>
      <c r="I15" s="371"/>
      <c r="J15" s="372"/>
      <c r="K15" s="380"/>
    </row>
    <row r="16" spans="1:12">
      <c r="B16" s="374"/>
      <c r="C16" s="375"/>
      <c r="D16" s="383" t="s">
        <v>391</v>
      </c>
      <c r="E16" s="383"/>
      <c r="G16" s="377"/>
      <c r="H16" s="155"/>
      <c r="I16" s="371"/>
      <c r="J16" s="372"/>
      <c r="K16" s="380"/>
    </row>
    <row r="17" spans="2:11">
      <c r="B17" s="374"/>
      <c r="C17" s="375"/>
      <c r="D17" s="383" t="s">
        <v>392</v>
      </c>
      <c r="E17" s="383"/>
      <c r="G17" s="377"/>
      <c r="H17" s="155"/>
      <c r="I17" s="371"/>
      <c r="J17" s="372"/>
      <c r="K17" s="380"/>
    </row>
    <row r="18" spans="2:11">
      <c r="B18" s="374"/>
      <c r="C18" s="375"/>
      <c r="D18" s="383" t="s">
        <v>393</v>
      </c>
      <c r="E18" s="383"/>
      <c r="G18" s="377"/>
      <c r="H18" s="155"/>
      <c r="I18" s="371"/>
      <c r="J18" s="372"/>
      <c r="K18" s="380"/>
    </row>
    <row r="19" spans="2:11">
      <c r="B19" s="374"/>
      <c r="C19" s="375"/>
      <c r="D19" s="384" t="s">
        <v>394</v>
      </c>
      <c r="E19" s="383" t="s">
        <v>395</v>
      </c>
      <c r="G19" s="377"/>
      <c r="H19" s="155"/>
      <c r="I19" s="371"/>
      <c r="J19" s="372"/>
      <c r="K19" s="380"/>
    </row>
    <row r="20" spans="2:11">
      <c r="B20" s="374"/>
      <c r="C20" s="375"/>
      <c r="D20" s="384" t="s">
        <v>394</v>
      </c>
      <c r="E20" s="383" t="s">
        <v>396</v>
      </c>
      <c r="G20" s="377"/>
      <c r="H20" s="155"/>
      <c r="I20" s="371"/>
      <c r="J20" s="372"/>
      <c r="K20" s="380"/>
    </row>
    <row r="21" spans="2:11">
      <c r="B21" s="374"/>
      <c r="C21" s="375"/>
      <c r="D21" s="384" t="s">
        <v>394</v>
      </c>
      <c r="E21" s="383" t="s">
        <v>397</v>
      </c>
      <c r="G21" s="377"/>
      <c r="H21" s="155"/>
      <c r="I21" s="371"/>
      <c r="J21" s="372"/>
      <c r="K21" s="380"/>
    </row>
    <row r="22" spans="2:11">
      <c r="B22" s="374"/>
      <c r="C22" s="375"/>
      <c r="D22" s="384" t="s">
        <v>394</v>
      </c>
      <c r="E22" s="383" t="s">
        <v>398</v>
      </c>
      <c r="G22" s="377"/>
      <c r="H22" s="155"/>
      <c r="I22" s="371"/>
      <c r="J22" s="372"/>
      <c r="K22" s="380"/>
    </row>
    <row r="23" spans="2:11">
      <c r="B23" s="374"/>
      <c r="C23" s="375"/>
      <c r="D23" s="384" t="s">
        <v>394</v>
      </c>
      <c r="E23" s="383" t="s">
        <v>399</v>
      </c>
      <c r="G23" s="377"/>
      <c r="H23" s="155"/>
      <c r="I23" s="371"/>
      <c r="J23" s="372"/>
      <c r="K23" s="380"/>
    </row>
    <row r="24" spans="2:11">
      <c r="B24" s="374"/>
      <c r="C24" s="375"/>
      <c r="D24" s="384" t="s">
        <v>394</v>
      </c>
      <c r="E24" s="383" t="s">
        <v>400</v>
      </c>
      <c r="G24" s="377"/>
      <c r="H24" s="155"/>
      <c r="I24" s="371"/>
      <c r="J24" s="372"/>
      <c r="K24" s="380"/>
    </row>
    <row r="25" spans="2:11">
      <c r="B25" s="374"/>
      <c r="C25" s="375"/>
      <c r="D25" s="384" t="s">
        <v>394</v>
      </c>
      <c r="E25" s="383" t="s">
        <v>401</v>
      </c>
      <c r="G25" s="377"/>
      <c r="H25" s="155"/>
      <c r="I25" s="371"/>
      <c r="J25" s="372"/>
      <c r="K25" s="380"/>
    </row>
    <row r="26" spans="2:11">
      <c r="B26" s="374"/>
      <c r="C26" s="375"/>
      <c r="D26" s="384" t="s">
        <v>394</v>
      </c>
      <c r="E26" s="383" t="s">
        <v>402</v>
      </c>
      <c r="G26" s="377"/>
      <c r="I26" s="371"/>
      <c r="J26" s="372"/>
      <c r="K26" s="380">
        <v>0</v>
      </c>
    </row>
    <row r="27" spans="2:11">
      <c r="B27" s="374"/>
      <c r="C27" s="375"/>
      <c r="D27" s="383" t="s">
        <v>403</v>
      </c>
      <c r="E27" s="383"/>
      <c r="G27" s="377"/>
      <c r="H27" s="379" t="s">
        <v>404</v>
      </c>
      <c r="I27" s="371">
        <v>1</v>
      </c>
      <c r="J27" s="372"/>
      <c r="K27" s="380">
        <f>I27*J27</f>
        <v>0</v>
      </c>
    </row>
    <row r="28" spans="2:11">
      <c r="B28" s="374"/>
      <c r="C28" s="375"/>
      <c r="D28" s="383"/>
      <c r="E28" s="383"/>
      <c r="G28" s="377"/>
      <c r="I28" s="371"/>
      <c r="J28" s="372"/>
      <c r="K28" s="380"/>
    </row>
    <row r="29" spans="2:11">
      <c r="B29" s="374"/>
      <c r="C29" s="375"/>
      <c r="D29" s="383" t="s">
        <v>405</v>
      </c>
      <c r="E29" s="383"/>
      <c r="G29" s="377"/>
      <c r="H29" s="379" t="s">
        <v>18</v>
      </c>
      <c r="I29" s="371">
        <v>1</v>
      </c>
      <c r="J29" s="372"/>
      <c r="K29" s="380">
        <f>I29*J29</f>
        <v>0</v>
      </c>
    </row>
    <row r="30" spans="2:11">
      <c r="B30" s="374"/>
      <c r="C30" s="375"/>
      <c r="D30" s="383"/>
      <c r="E30" s="383"/>
      <c r="G30" s="377"/>
      <c r="I30" s="371"/>
      <c r="J30" s="372"/>
      <c r="K30" s="380"/>
    </row>
    <row r="31" spans="2:11">
      <c r="B31" s="374"/>
      <c r="C31" s="375"/>
      <c r="D31" s="383" t="s">
        <v>406</v>
      </c>
      <c r="E31" s="383"/>
      <c r="G31" s="377"/>
      <c r="H31" s="379" t="s">
        <v>18</v>
      </c>
      <c r="I31" s="371">
        <v>2</v>
      </c>
      <c r="J31" s="372"/>
      <c r="K31" s="380">
        <f>I31*J31</f>
        <v>0</v>
      </c>
    </row>
    <row r="32" spans="2:11">
      <c r="B32" s="374"/>
      <c r="C32" s="375"/>
      <c r="D32" s="383"/>
      <c r="E32" s="383"/>
      <c r="G32" s="377"/>
      <c r="I32" s="371"/>
      <c r="J32" s="372"/>
      <c r="K32" s="380"/>
    </row>
    <row r="33" spans="2:11">
      <c r="B33" s="374"/>
      <c r="C33" s="375"/>
      <c r="D33" s="383" t="s">
        <v>407</v>
      </c>
      <c r="E33" s="383"/>
      <c r="G33" s="377"/>
      <c r="H33" s="379" t="s">
        <v>18</v>
      </c>
      <c r="I33" s="371">
        <v>1</v>
      </c>
      <c r="J33" s="372"/>
      <c r="K33" s="380">
        <f>I33*J33</f>
        <v>0</v>
      </c>
    </row>
    <row r="34" spans="2:11">
      <c r="B34" s="374"/>
      <c r="C34" s="375"/>
      <c r="D34" s="383"/>
      <c r="E34" s="383"/>
      <c r="G34" s="377"/>
      <c r="I34" s="371"/>
      <c r="J34" s="372"/>
      <c r="K34" s="380"/>
    </row>
    <row r="35" spans="2:11">
      <c r="B35" s="374"/>
      <c r="C35" s="375"/>
      <c r="D35" s="383" t="s">
        <v>408</v>
      </c>
      <c r="E35" s="383"/>
      <c r="G35" s="377"/>
      <c r="H35" s="379" t="s">
        <v>18</v>
      </c>
      <c r="I35" s="371">
        <v>1</v>
      </c>
      <c r="J35" s="372"/>
      <c r="K35" s="380">
        <f>I35*J35</f>
        <v>0</v>
      </c>
    </row>
    <row r="36" spans="2:11">
      <c r="B36" s="374"/>
      <c r="C36" s="375"/>
      <c r="D36" s="383"/>
      <c r="E36" s="383"/>
      <c r="G36" s="377"/>
      <c r="I36" s="371"/>
      <c r="J36" s="372"/>
      <c r="K36" s="380"/>
    </row>
    <row r="37" spans="2:11">
      <c r="B37" s="374"/>
      <c r="C37" s="375"/>
      <c r="D37" s="383" t="s">
        <v>409</v>
      </c>
      <c r="E37" s="383"/>
      <c r="G37" s="377"/>
      <c r="H37" s="379" t="s">
        <v>18</v>
      </c>
      <c r="I37" s="371">
        <v>1</v>
      </c>
      <c r="J37" s="372"/>
      <c r="K37" s="380">
        <f>I37*J37</f>
        <v>0</v>
      </c>
    </row>
    <row r="38" spans="2:11">
      <c r="B38" s="374"/>
      <c r="C38" s="375"/>
      <c r="D38" s="383"/>
      <c r="E38" s="383"/>
      <c r="G38" s="377"/>
      <c r="I38" s="371"/>
      <c r="J38" s="372"/>
      <c r="K38" s="380"/>
    </row>
    <row r="39" spans="2:11">
      <c r="B39" s="374"/>
      <c r="C39" s="375"/>
      <c r="D39" s="383" t="s">
        <v>410</v>
      </c>
      <c r="E39" s="383"/>
      <c r="G39" s="377"/>
      <c r="H39" s="379" t="s">
        <v>18</v>
      </c>
      <c r="I39" s="371">
        <v>1</v>
      </c>
      <c r="J39" s="372"/>
      <c r="K39" s="380">
        <f>I39*J39</f>
        <v>0</v>
      </c>
    </row>
    <row r="40" spans="2:11">
      <c r="B40" s="374"/>
      <c r="C40" s="375"/>
      <c r="D40" s="383"/>
      <c r="E40" s="383"/>
      <c r="G40" s="377"/>
      <c r="I40" s="371"/>
      <c r="J40" s="372"/>
      <c r="K40" s="380"/>
    </row>
    <row r="41" spans="2:11">
      <c r="B41" s="374"/>
      <c r="C41" s="375"/>
      <c r="D41" s="383" t="s">
        <v>411</v>
      </c>
      <c r="E41" s="383"/>
      <c r="G41" s="377"/>
      <c r="I41" s="371"/>
      <c r="J41" s="372"/>
      <c r="K41" s="380"/>
    </row>
    <row r="42" spans="2:11">
      <c r="B42" s="374"/>
      <c r="C42" s="375"/>
      <c r="D42" s="383" t="s">
        <v>412</v>
      </c>
      <c r="E42" s="383"/>
      <c r="G42" s="377"/>
      <c r="H42" s="379" t="s">
        <v>18</v>
      </c>
      <c r="I42" s="371">
        <v>1</v>
      </c>
      <c r="J42" s="372"/>
      <c r="K42" s="380">
        <f>I42*J42</f>
        <v>0</v>
      </c>
    </row>
    <row r="43" spans="2:11">
      <c r="B43" s="374"/>
      <c r="C43" s="375"/>
      <c r="D43" s="383"/>
      <c r="E43" s="383"/>
      <c r="G43" s="377"/>
      <c r="I43" s="371"/>
      <c r="J43" s="372"/>
      <c r="K43" s="380"/>
    </row>
    <row r="44" spans="2:11">
      <c r="B44" s="374"/>
      <c r="C44" s="375"/>
      <c r="D44" s="383"/>
      <c r="E44" s="383"/>
      <c r="G44" s="377"/>
      <c r="H44" s="155"/>
      <c r="I44" s="371"/>
      <c r="J44" s="372"/>
      <c r="K44" s="380"/>
    </row>
    <row r="45" spans="2:11">
      <c r="B45" s="374"/>
      <c r="C45" s="375"/>
      <c r="D45" s="383" t="s">
        <v>413</v>
      </c>
      <c r="E45" s="383"/>
      <c r="G45" s="377"/>
      <c r="H45" s="155"/>
      <c r="I45" s="371"/>
      <c r="J45" s="372"/>
      <c r="K45" s="380"/>
    </row>
    <row r="46" spans="2:11">
      <c r="B46" s="374"/>
      <c r="C46" s="375"/>
      <c r="D46" s="383" t="s">
        <v>414</v>
      </c>
      <c r="E46" s="383"/>
      <c r="G46" s="377"/>
      <c r="H46" s="155"/>
      <c r="I46" s="371"/>
      <c r="J46" s="372"/>
      <c r="K46" s="380"/>
    </row>
    <row r="47" spans="2:11">
      <c r="B47" s="374"/>
      <c r="C47" s="375"/>
      <c r="D47" s="383"/>
      <c r="E47" s="383"/>
      <c r="F47" s="376" t="s">
        <v>415</v>
      </c>
      <c r="G47" s="377"/>
      <c r="H47" s="155"/>
      <c r="I47" s="371"/>
      <c r="J47" s="372"/>
      <c r="K47" s="380"/>
    </row>
    <row r="48" spans="2:11">
      <c r="B48" s="374"/>
      <c r="C48" s="375"/>
      <c r="D48" s="383"/>
      <c r="E48" s="383"/>
      <c r="F48" s="376" t="s">
        <v>416</v>
      </c>
      <c r="G48" s="377"/>
      <c r="H48" s="155"/>
      <c r="I48" s="371"/>
      <c r="J48" s="372"/>
      <c r="K48" s="380"/>
    </row>
    <row r="49" spans="2:11">
      <c r="B49" s="374"/>
      <c r="C49" s="375"/>
      <c r="D49" s="383"/>
      <c r="E49" s="383"/>
      <c r="G49" s="377"/>
      <c r="H49" s="155"/>
      <c r="I49" s="371"/>
      <c r="J49" s="372"/>
      <c r="K49" s="380"/>
    </row>
    <row r="50" spans="2:11">
      <c r="B50" s="374"/>
      <c r="C50" s="375"/>
      <c r="D50" s="383"/>
      <c r="E50" s="383"/>
      <c r="G50" s="377"/>
      <c r="H50" s="155"/>
      <c r="I50" s="371"/>
      <c r="J50" s="372"/>
      <c r="K50" s="380"/>
    </row>
    <row r="51" spans="2:11" ht="27.9" customHeight="1">
      <c r="B51" s="374"/>
      <c r="C51" s="385"/>
      <c r="D51" s="386"/>
      <c r="E51" s="386"/>
      <c r="F51" s="387" t="s">
        <v>417</v>
      </c>
      <c r="G51" s="377"/>
      <c r="H51" s="370"/>
      <c r="I51" s="371"/>
      <c r="J51" s="372"/>
      <c r="K51" s="388">
        <f>SUBTOTAL(9,K10:K50)</f>
        <v>0</v>
      </c>
    </row>
    <row r="52" spans="2:11">
      <c r="B52" s="374"/>
      <c r="C52" s="375"/>
      <c r="D52" s="383"/>
      <c r="E52" s="383"/>
      <c r="F52" s="389"/>
      <c r="G52" s="377"/>
      <c r="H52" s="155"/>
      <c r="I52" s="371"/>
      <c r="J52" s="372"/>
      <c r="K52" s="380"/>
    </row>
    <row r="53" spans="2:11">
      <c r="B53" s="378"/>
      <c r="C53" s="375"/>
      <c r="D53" s="383"/>
      <c r="E53" s="383"/>
      <c r="F53" s="389"/>
      <c r="G53" s="377"/>
      <c r="H53" s="155"/>
      <c r="I53" s="371"/>
      <c r="J53" s="372"/>
      <c r="K53" s="380"/>
    </row>
    <row r="54" spans="2:11" ht="13.8" thickBot="1">
      <c r="B54" s="390"/>
      <c r="C54" s="391"/>
      <c r="D54" s="392"/>
      <c r="E54" s="392"/>
      <c r="F54" s="393"/>
      <c r="G54" s="394"/>
      <c r="H54" s="395"/>
      <c r="I54" s="396"/>
      <c r="J54" s="397"/>
      <c r="K54" s="398"/>
    </row>
    <row r="55" spans="2:11">
      <c r="B55" s="378"/>
      <c r="C55" s="375"/>
      <c r="D55" s="383"/>
      <c r="E55" s="383"/>
      <c r="F55" s="389"/>
      <c r="G55" s="377"/>
      <c r="H55" s="155"/>
      <c r="I55" s="371"/>
      <c r="J55" s="372"/>
      <c r="K55" s="380"/>
    </row>
    <row r="56" spans="2:11">
      <c r="B56" s="378"/>
      <c r="C56" s="375"/>
      <c r="D56" s="383"/>
      <c r="E56" s="383"/>
      <c r="F56" s="389"/>
      <c r="G56" s="377"/>
      <c r="H56" s="155"/>
      <c r="I56" s="371"/>
      <c r="J56" s="372"/>
      <c r="K56" s="380"/>
    </row>
    <row r="57" spans="2:11">
      <c r="B57" s="381">
        <v>2</v>
      </c>
      <c r="C57" s="382" t="s">
        <v>418</v>
      </c>
      <c r="D57" s="383"/>
      <c r="E57" s="383"/>
      <c r="F57" s="389"/>
      <c r="G57" s="377"/>
      <c r="H57" s="155"/>
      <c r="I57" s="371"/>
      <c r="J57" s="372"/>
      <c r="K57" s="380"/>
    </row>
    <row r="58" spans="2:11">
      <c r="B58" s="378"/>
      <c r="C58" s="375"/>
      <c r="D58" s="383"/>
      <c r="E58" s="383"/>
      <c r="F58" s="389"/>
      <c r="G58" s="377"/>
      <c r="H58" s="155"/>
      <c r="I58" s="371"/>
      <c r="J58" s="372"/>
      <c r="K58" s="380"/>
    </row>
    <row r="59" spans="2:11">
      <c r="B59" s="378"/>
      <c r="C59" s="375"/>
      <c r="D59" s="383" t="s">
        <v>419</v>
      </c>
      <c r="E59" s="383"/>
      <c r="G59" s="377"/>
      <c r="H59" s="370"/>
      <c r="I59" s="371"/>
      <c r="J59" s="372"/>
      <c r="K59" s="380"/>
    </row>
    <row r="60" spans="2:11">
      <c r="B60" s="378"/>
      <c r="C60" s="375"/>
      <c r="D60" s="383" t="s">
        <v>420</v>
      </c>
      <c r="E60" s="383"/>
      <c r="G60" s="377"/>
      <c r="H60" s="370"/>
      <c r="I60" s="371"/>
      <c r="J60" s="372"/>
      <c r="K60" s="380"/>
    </row>
    <row r="61" spans="2:11">
      <c r="B61" s="378"/>
      <c r="C61" s="375"/>
      <c r="D61" s="383" t="s">
        <v>421</v>
      </c>
      <c r="E61" s="383"/>
      <c r="G61" s="377"/>
      <c r="H61" s="370"/>
      <c r="I61" s="371"/>
      <c r="J61" s="372"/>
      <c r="K61" s="380"/>
    </row>
    <row r="62" spans="2:11">
      <c r="B62" s="378"/>
      <c r="C62" s="375"/>
      <c r="D62" s="383" t="s">
        <v>422</v>
      </c>
      <c r="E62" s="383"/>
      <c r="G62" s="377"/>
      <c r="H62" s="370"/>
      <c r="I62" s="371"/>
      <c r="J62" s="372"/>
      <c r="K62" s="380"/>
    </row>
    <row r="63" spans="2:11">
      <c r="B63" s="378"/>
      <c r="C63" s="375"/>
      <c r="D63" s="384" t="s">
        <v>394</v>
      </c>
      <c r="E63" s="383" t="s">
        <v>423</v>
      </c>
      <c r="G63" s="377"/>
      <c r="H63" s="370"/>
      <c r="I63" s="371"/>
      <c r="J63" s="372"/>
      <c r="K63" s="380"/>
    </row>
    <row r="64" spans="2:11">
      <c r="B64" s="378"/>
      <c r="C64" s="375"/>
      <c r="D64" s="384" t="s">
        <v>394</v>
      </c>
      <c r="E64" s="383" t="s">
        <v>424</v>
      </c>
      <c r="G64" s="377"/>
      <c r="H64" s="370"/>
      <c r="I64" s="371"/>
      <c r="J64" s="372"/>
      <c r="K64" s="380"/>
    </row>
    <row r="65" spans="2:11">
      <c r="B65" s="378"/>
      <c r="C65" s="375"/>
      <c r="D65" s="384" t="s">
        <v>394</v>
      </c>
      <c r="E65" s="383" t="s">
        <v>425</v>
      </c>
      <c r="G65" s="377"/>
      <c r="H65" s="370"/>
      <c r="I65" s="371"/>
      <c r="J65" s="372"/>
      <c r="K65" s="380"/>
    </row>
    <row r="66" spans="2:11">
      <c r="B66" s="378"/>
      <c r="C66" s="375"/>
      <c r="D66" s="383" t="s">
        <v>426</v>
      </c>
      <c r="E66" s="383"/>
      <c r="G66" s="377"/>
      <c r="H66" s="370"/>
      <c r="I66" s="371"/>
      <c r="J66" s="372"/>
      <c r="K66" s="380"/>
    </row>
    <row r="67" spans="2:11">
      <c r="B67" s="378"/>
      <c r="C67" s="375"/>
      <c r="D67" s="383" t="s">
        <v>427</v>
      </c>
      <c r="E67" s="383"/>
      <c r="G67" s="377"/>
      <c r="H67" s="370" t="s">
        <v>18</v>
      </c>
      <c r="I67" s="371">
        <v>1</v>
      </c>
      <c r="J67" s="372"/>
      <c r="K67" s="380">
        <f>I67*J67</f>
        <v>0</v>
      </c>
    </row>
    <row r="68" spans="2:11">
      <c r="B68" s="378"/>
      <c r="C68" s="375"/>
      <c r="D68" s="383"/>
      <c r="E68" s="383"/>
      <c r="G68" s="377"/>
      <c r="H68" s="370"/>
      <c r="I68" s="371"/>
      <c r="J68" s="372"/>
      <c r="K68" s="380"/>
    </row>
    <row r="69" spans="2:11">
      <c r="B69" s="378"/>
      <c r="C69" s="375"/>
      <c r="D69" s="383" t="s">
        <v>428</v>
      </c>
      <c r="E69" s="383"/>
      <c r="G69" s="377"/>
      <c r="H69" s="370" t="s">
        <v>18</v>
      </c>
      <c r="I69" s="371">
        <v>1</v>
      </c>
      <c r="J69" s="372"/>
      <c r="K69" s="380">
        <f>I69*J69</f>
        <v>0</v>
      </c>
    </row>
    <row r="70" spans="2:11">
      <c r="B70" s="378"/>
      <c r="C70" s="375"/>
      <c r="D70" s="383"/>
      <c r="E70" s="383"/>
      <c r="G70" s="377"/>
      <c r="H70" s="370"/>
      <c r="I70" s="371"/>
      <c r="J70" s="372"/>
      <c r="K70" s="380"/>
    </row>
    <row r="71" spans="2:11">
      <c r="B71" s="378"/>
      <c r="C71" s="375"/>
      <c r="D71" s="383" t="s">
        <v>429</v>
      </c>
      <c r="E71" s="383"/>
      <c r="G71" s="377"/>
      <c r="H71" s="370" t="s">
        <v>18</v>
      </c>
      <c r="I71" s="371">
        <v>1</v>
      </c>
      <c r="J71" s="372"/>
      <c r="K71" s="380">
        <f>I71*J71</f>
        <v>0</v>
      </c>
    </row>
    <row r="72" spans="2:11">
      <c r="B72" s="378"/>
      <c r="C72" s="375"/>
      <c r="D72" s="383"/>
      <c r="E72" s="383"/>
      <c r="G72" s="377"/>
      <c r="H72" s="370"/>
      <c r="I72" s="371"/>
      <c r="J72" s="372"/>
      <c r="K72" s="380"/>
    </row>
    <row r="73" spans="2:11">
      <c r="B73" s="378"/>
      <c r="C73" s="375"/>
      <c r="D73" s="383" t="s">
        <v>430</v>
      </c>
      <c r="E73" s="383"/>
      <c r="G73" s="377"/>
      <c r="H73" s="370" t="s">
        <v>18</v>
      </c>
      <c r="I73" s="371">
        <v>1</v>
      </c>
      <c r="J73" s="372"/>
      <c r="K73" s="380">
        <f>I73*J73</f>
        <v>0</v>
      </c>
    </row>
    <row r="74" spans="2:11">
      <c r="B74" s="378"/>
      <c r="C74" s="375"/>
      <c r="D74" s="383"/>
      <c r="E74" s="383"/>
      <c r="G74" s="377"/>
      <c r="H74" s="370"/>
      <c r="I74" s="361"/>
      <c r="J74" s="372"/>
      <c r="K74" s="380"/>
    </row>
    <row r="75" spans="2:11">
      <c r="B75" s="378"/>
      <c r="C75" s="375"/>
      <c r="D75" s="383" t="s">
        <v>431</v>
      </c>
      <c r="E75" s="383"/>
      <c r="G75" s="377"/>
      <c r="H75" s="370" t="s">
        <v>18</v>
      </c>
      <c r="I75" s="371">
        <v>1</v>
      </c>
      <c r="J75" s="372"/>
      <c r="K75" s="380">
        <f>I75*J75</f>
        <v>0</v>
      </c>
    </row>
    <row r="76" spans="2:11">
      <c r="B76" s="378"/>
      <c r="C76" s="375"/>
      <c r="D76" s="383"/>
      <c r="E76" s="383"/>
      <c r="G76" s="377"/>
      <c r="H76" s="370"/>
      <c r="I76" s="361"/>
      <c r="J76" s="372"/>
      <c r="K76" s="380"/>
    </row>
    <row r="77" spans="2:11">
      <c r="B77" s="378"/>
      <c r="C77" s="375"/>
      <c r="D77" s="383" t="s">
        <v>432</v>
      </c>
      <c r="E77" s="383"/>
      <c r="G77" s="377"/>
      <c r="H77" s="370"/>
      <c r="I77" s="399"/>
      <c r="J77" s="372"/>
      <c r="K77" s="380"/>
    </row>
    <row r="78" spans="2:11">
      <c r="B78" s="378"/>
      <c r="C78" s="375"/>
      <c r="D78" s="383" t="s">
        <v>433</v>
      </c>
      <c r="E78" s="383"/>
      <c r="G78" s="377"/>
      <c r="H78" s="370" t="s">
        <v>18</v>
      </c>
      <c r="I78" s="399">
        <v>1</v>
      </c>
      <c r="J78" s="372"/>
      <c r="K78" s="380"/>
    </row>
    <row r="79" spans="2:11">
      <c r="B79" s="378"/>
      <c r="C79" s="375"/>
      <c r="D79" s="383"/>
      <c r="E79" s="383"/>
      <c r="G79" s="377"/>
      <c r="H79" s="370"/>
      <c r="I79" s="399"/>
      <c r="J79" s="372"/>
      <c r="K79" s="380"/>
    </row>
    <row r="80" spans="2:11">
      <c r="B80" s="378"/>
      <c r="C80" s="375"/>
      <c r="D80" s="383" t="s">
        <v>434</v>
      </c>
      <c r="E80" s="383"/>
      <c r="G80" s="377"/>
      <c r="H80" s="370"/>
      <c r="I80" s="399"/>
      <c r="J80" s="372"/>
      <c r="K80" s="380"/>
    </row>
    <row r="81" spans="2:11">
      <c r="B81" s="378"/>
      <c r="C81" s="375"/>
      <c r="D81" s="383" t="s">
        <v>414</v>
      </c>
      <c r="E81" s="383"/>
      <c r="G81" s="377"/>
      <c r="H81" s="370"/>
      <c r="I81" s="399"/>
      <c r="J81" s="372"/>
      <c r="K81" s="380"/>
    </row>
    <row r="82" spans="2:11">
      <c r="B82" s="378"/>
      <c r="C82" s="375"/>
      <c r="D82" s="155"/>
      <c r="E82" s="383"/>
      <c r="F82" s="376" t="s">
        <v>435</v>
      </c>
      <c r="G82" s="377"/>
      <c r="H82" s="370"/>
      <c r="I82" s="399"/>
      <c r="J82" s="372"/>
      <c r="K82" s="380"/>
    </row>
    <row r="83" spans="2:11">
      <c r="B83" s="378"/>
      <c r="C83" s="375"/>
      <c r="D83" s="155"/>
      <c r="E83" s="383"/>
      <c r="G83" s="377"/>
      <c r="I83" s="361"/>
      <c r="J83" s="372"/>
      <c r="K83" s="380"/>
    </row>
    <row r="84" spans="2:11">
      <c r="B84" s="378"/>
      <c r="C84" s="375"/>
      <c r="D84" s="383"/>
      <c r="E84" s="383"/>
      <c r="G84" s="377"/>
      <c r="H84" s="155"/>
      <c r="I84" s="371"/>
      <c r="J84" s="372"/>
      <c r="K84" s="380"/>
    </row>
    <row r="85" spans="2:11" ht="27.9" customHeight="1">
      <c r="B85" s="374"/>
      <c r="C85" s="385"/>
      <c r="D85" s="386"/>
      <c r="E85" s="386"/>
      <c r="F85" s="387" t="s">
        <v>436</v>
      </c>
      <c r="G85" s="377"/>
      <c r="H85" s="370"/>
      <c r="I85" s="371"/>
      <c r="J85" s="372"/>
      <c r="K85" s="388">
        <f>SUM(K59:K84)</f>
        <v>0</v>
      </c>
    </row>
    <row r="86" spans="2:11">
      <c r="B86" s="378"/>
      <c r="C86" s="375"/>
      <c r="D86" s="383"/>
      <c r="E86" s="383"/>
      <c r="G86" s="377"/>
      <c r="H86" s="155"/>
      <c r="I86" s="371"/>
      <c r="J86" s="372"/>
      <c r="K86" s="380"/>
    </row>
    <row r="87" spans="2:11">
      <c r="B87" s="378"/>
      <c r="C87" s="375"/>
      <c r="D87" s="383"/>
      <c r="E87" s="383"/>
      <c r="G87" s="377"/>
      <c r="H87" s="155"/>
      <c r="I87" s="371"/>
      <c r="J87" s="372"/>
      <c r="K87" s="380"/>
    </row>
    <row r="88" spans="2:11" ht="27.9" customHeight="1">
      <c r="B88" s="374"/>
      <c r="C88" s="385"/>
      <c r="D88" s="386"/>
      <c r="E88" s="386"/>
      <c r="F88" s="387" t="s">
        <v>784</v>
      </c>
      <c r="G88" s="377"/>
      <c r="H88" s="370"/>
      <c r="I88" s="371"/>
      <c r="J88" s="372"/>
      <c r="K88" s="388">
        <f>K85+K51</f>
        <v>0</v>
      </c>
    </row>
    <row r="89" spans="2:11">
      <c r="B89" s="378"/>
      <c r="C89" s="375"/>
      <c r="D89" s="383"/>
      <c r="E89" s="383"/>
      <c r="F89" s="389" t="s">
        <v>437</v>
      </c>
      <c r="G89" s="377"/>
      <c r="H89" s="155"/>
      <c r="I89" s="371"/>
      <c r="J89" s="372"/>
      <c r="K89" s="380"/>
    </row>
    <row r="90" spans="2:11">
      <c r="B90" s="378"/>
      <c r="C90" s="375"/>
      <c r="D90" s="383"/>
      <c r="E90" s="383"/>
      <c r="F90" s="389"/>
      <c r="G90" s="377"/>
      <c r="H90" s="155"/>
      <c r="I90" s="371"/>
      <c r="J90" s="372"/>
      <c r="K90" s="380"/>
    </row>
    <row r="91" spans="2:11">
      <c r="B91" s="378"/>
      <c r="C91" s="375"/>
      <c r="D91" s="383"/>
      <c r="E91" s="383"/>
      <c r="F91" s="389"/>
      <c r="G91" s="377"/>
      <c r="H91" s="155"/>
      <c r="I91" s="371"/>
      <c r="J91" s="372"/>
      <c r="K91" s="380"/>
    </row>
    <row r="92" spans="2:11">
      <c r="B92" s="378"/>
      <c r="C92" s="375"/>
      <c r="D92" s="333" t="s">
        <v>438</v>
      </c>
      <c r="E92" s="383"/>
      <c r="G92" s="377"/>
      <c r="H92" s="155"/>
      <c r="I92" s="371"/>
      <c r="J92" s="372"/>
      <c r="K92" s="380"/>
    </row>
    <row r="93" spans="2:11">
      <c r="B93" s="378"/>
      <c r="C93" s="375"/>
      <c r="D93" s="383"/>
      <c r="E93" s="383"/>
      <c r="G93" s="377"/>
      <c r="H93" s="155"/>
      <c r="I93" s="371"/>
      <c r="J93" s="372"/>
      <c r="K93" s="380"/>
    </row>
    <row r="94" spans="2:11">
      <c r="B94" s="378"/>
      <c r="C94" s="375"/>
      <c r="D94" s="383" t="s">
        <v>439</v>
      </c>
      <c r="E94" s="383"/>
      <c r="G94" s="377"/>
      <c r="H94" s="155"/>
      <c r="I94" s="371"/>
      <c r="J94" s="372"/>
      <c r="K94" s="380"/>
    </row>
    <row r="95" spans="2:11">
      <c r="B95" s="378"/>
      <c r="C95" s="375"/>
      <c r="D95" s="383" t="s">
        <v>440</v>
      </c>
      <c r="E95" s="383"/>
      <c r="G95" s="377"/>
      <c r="H95" s="155"/>
      <c r="I95" s="371"/>
      <c r="J95" s="372"/>
      <c r="K95" s="380"/>
    </row>
    <row r="96" spans="2:11">
      <c r="B96" s="378"/>
      <c r="C96" s="375"/>
      <c r="D96" s="383" t="s">
        <v>441</v>
      </c>
      <c r="E96" s="383"/>
      <c r="G96" s="377"/>
      <c r="H96" s="155"/>
      <c r="I96" s="371"/>
      <c r="J96" s="372"/>
      <c r="K96" s="380"/>
    </row>
    <row r="97" spans="2:11">
      <c r="B97" s="378"/>
      <c r="C97" s="375"/>
      <c r="D97" s="383"/>
      <c r="E97" s="383"/>
      <c r="F97" s="389"/>
      <c r="G97" s="377"/>
      <c r="H97" s="155"/>
      <c r="I97" s="371"/>
      <c r="J97" s="372"/>
      <c r="K97" s="380"/>
    </row>
    <row r="98" spans="2:11">
      <c r="B98" s="378"/>
      <c r="C98" s="375"/>
      <c r="D98" s="383"/>
      <c r="E98" s="383"/>
      <c r="F98" s="389"/>
      <c r="G98" s="377"/>
      <c r="H98" s="155"/>
      <c r="I98" s="371"/>
      <c r="J98" s="372"/>
      <c r="K98" s="380"/>
    </row>
    <row r="99" spans="2:11">
      <c r="B99" s="378"/>
      <c r="C99" s="375"/>
      <c r="D99" s="383"/>
      <c r="E99" s="383"/>
      <c r="F99" s="389"/>
      <c r="G99" s="377"/>
      <c r="H99" s="155"/>
      <c r="I99" s="371"/>
      <c r="J99" s="372"/>
      <c r="K99" s="380"/>
    </row>
    <row r="100" spans="2:11">
      <c r="B100" s="378"/>
      <c r="C100" s="375"/>
      <c r="D100" s="383"/>
      <c r="E100" s="383"/>
      <c r="F100" s="389"/>
      <c r="G100" s="377"/>
      <c r="H100" s="155"/>
      <c r="I100" s="371"/>
      <c r="J100" s="372"/>
      <c r="K100" s="380"/>
    </row>
    <row r="101" spans="2:11">
      <c r="B101" s="378"/>
      <c r="C101" s="375"/>
      <c r="D101" s="383"/>
      <c r="E101" s="383"/>
      <c r="F101" s="389"/>
      <c r="G101" s="377"/>
      <c r="H101" s="155"/>
      <c r="I101" s="371"/>
      <c r="J101" s="372"/>
      <c r="K101" s="380"/>
    </row>
    <row r="102" spans="2:11">
      <c r="B102" s="378"/>
      <c r="C102" s="375"/>
      <c r="D102" s="383"/>
      <c r="E102" s="383"/>
      <c r="F102" s="389"/>
      <c r="G102" s="377"/>
      <c r="H102" s="155"/>
      <c r="I102" s="371"/>
      <c r="J102" s="372"/>
      <c r="K102" s="380"/>
    </row>
    <row r="103" spans="2:11">
      <c r="B103" s="378"/>
      <c r="C103" s="375"/>
      <c r="D103" s="383"/>
      <c r="E103" s="383"/>
      <c r="F103" s="389"/>
      <c r="G103" s="377"/>
      <c r="H103" s="155"/>
      <c r="I103" s="371"/>
      <c r="J103" s="372"/>
      <c r="K103" s="380"/>
    </row>
    <row r="104" spans="2:11">
      <c r="B104" s="378"/>
      <c r="C104" s="375"/>
      <c r="D104" s="383"/>
      <c r="E104" s="383"/>
      <c r="F104" s="389"/>
      <c r="G104" s="377"/>
      <c r="H104" s="155"/>
      <c r="I104" s="371"/>
      <c r="J104" s="372"/>
      <c r="K104" s="380"/>
    </row>
    <row r="105" spans="2:11" ht="13.8" thickBot="1">
      <c r="B105" s="390"/>
      <c r="C105" s="391"/>
      <c r="D105" s="392"/>
      <c r="E105" s="392"/>
      <c r="F105" s="400"/>
      <c r="G105" s="394"/>
      <c r="H105" s="395"/>
      <c r="I105" s="396"/>
      <c r="J105" s="397"/>
      <c r="K105" s="398"/>
    </row>
  </sheetData>
  <dataConsolidate/>
  <mergeCells count="1">
    <mergeCell ref="B5:F5"/>
  </mergeCells>
  <conditionalFormatting sqref="B2:B3">
    <cfRule type="expression" dxfId="8" priority="1" stopIfTrue="1">
      <formula>B2=0</formula>
    </cfRule>
  </conditionalFormatting>
  <dataValidations count="2">
    <dataValidation type="list" allowBlank="1" showInputMessage="1" showErrorMessage="1" sqref="H16:H58 H84:H105">
      <formula1>"ens,forfait,kg,m²,m³,ml,pce,u,t,jour,heure"</formula1>
    </dataValidation>
    <dataValidation type="list" allowBlank="1" showInputMessage="1" showErrorMessage="1" sqref="H10:H15 H106:H65587 H59:H83">
      <formula1>"ens,forfait,kg,m²,m³,ml,pce,u,t"</formula1>
    </dataValidation>
  </dataValidations>
  <printOptions horizontalCentered="1"/>
  <pageMargins left="0.19685039370078741" right="0" top="0.59055118110236227" bottom="0.59055118110236227" header="0.19685039370078741" footer="0.19685039370078741"/>
  <pageSetup paperSize="9" firstPageNumber="3" fitToHeight="500" orientation="portrait" useFirstPageNumber="1" r:id="rId1"/>
  <headerFooter alignWithMargins="0">
    <oddHeader>&amp;R&amp;"Arial,Gras"&amp;9&amp;P/5</oddHeader>
    <oddFooter>&amp;L&amp;"Arial,Gras"&amp;12OTE INGENIERIE&amp;"Arial,Normal"&amp;10
&amp;6LR &amp;Z&amp;F&amp;R&amp;"Arial Narrow,Normal"&amp;6REV. 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L84"/>
  <sheetViews>
    <sheetView tabSelected="1" view="pageBreakPreview" zoomScaleNormal="100" zoomScaleSheetLayoutView="100" workbookViewId="0">
      <selection activeCell="K13" sqref="K13"/>
    </sheetView>
  </sheetViews>
  <sheetFormatPr baseColWidth="10" defaultColWidth="11.44140625" defaultRowHeight="13.2"/>
  <cols>
    <col min="1" max="1" width="1.6640625" style="425" customWidth="1"/>
    <col min="2" max="3" width="2.6640625" style="425" customWidth="1"/>
    <col min="4" max="4" width="8.6640625" style="425" customWidth="1"/>
    <col min="5" max="5" width="18.6640625" style="425" customWidth="1"/>
    <col min="6" max="6" width="7.6640625" style="425" customWidth="1"/>
    <col min="7" max="7" width="9.33203125" style="425" customWidth="1"/>
    <col min="8" max="8" width="13.6640625" style="425" customWidth="1"/>
    <col min="9" max="9" width="3.6640625" style="425" customWidth="1"/>
    <col min="10" max="10" width="13.109375" style="425" customWidth="1"/>
    <col min="11" max="11" width="15.6640625" style="425" customWidth="1"/>
    <col min="12" max="12" width="2.44140625" style="425" customWidth="1"/>
    <col min="13" max="16384" width="11.44140625" style="155"/>
  </cols>
  <sheetData>
    <row r="1" spans="1:12">
      <c r="A1" s="421"/>
      <c r="B1" s="422" t="str">
        <f>[19]CADRE!B1</f>
        <v>PARIS ÉCOLE MILITAIRE – BÂTIMENTS 8 ET 9 – MODERNISATION DE L’ÉCOLE DE GUERRE</v>
      </c>
      <c r="C1" s="423"/>
      <c r="D1" s="424"/>
      <c r="E1" s="424"/>
      <c r="F1" s="424"/>
      <c r="H1" s="326"/>
      <c r="J1" s="424"/>
      <c r="K1" s="424"/>
      <c r="L1" s="424"/>
    </row>
    <row r="2" spans="1:12">
      <c r="A2" s="421"/>
      <c r="B2" s="422" t="str">
        <f>Pdg!B8</f>
        <v>LOT 01 – Installations de chantier - Gros-œuvre - VRD - Appareils élévateur</v>
      </c>
      <c r="C2" s="424"/>
      <c r="D2" s="424"/>
      <c r="E2" s="424"/>
      <c r="F2" s="424"/>
      <c r="G2" s="422"/>
      <c r="H2" s="326"/>
      <c r="I2" s="423"/>
      <c r="J2" s="424"/>
      <c r="K2" s="424"/>
      <c r="L2" s="424"/>
    </row>
    <row r="3" spans="1:12">
      <c r="A3" s="426"/>
      <c r="B3" s="422"/>
      <c r="C3" s="426"/>
      <c r="D3" s="426"/>
      <c r="E3" s="426"/>
      <c r="F3" s="427"/>
      <c r="G3" s="428"/>
      <c r="H3" s="426"/>
      <c r="I3" s="427"/>
      <c r="J3" s="427"/>
      <c r="K3" s="427"/>
      <c r="L3" s="427"/>
    </row>
    <row r="4" spans="1:12">
      <c r="A4" s="426"/>
      <c r="B4" s="422"/>
      <c r="C4" s="426"/>
      <c r="D4" s="426"/>
      <c r="E4" s="426"/>
      <c r="F4" s="427"/>
      <c r="G4" s="428"/>
      <c r="H4" s="426"/>
      <c r="I4" s="427"/>
      <c r="J4" s="427"/>
      <c r="K4" s="427"/>
      <c r="L4" s="427"/>
    </row>
    <row r="5" spans="1:12">
      <c r="A5" s="426"/>
      <c r="B5" s="422"/>
      <c r="C5" s="426"/>
      <c r="D5" s="426"/>
      <c r="E5" s="426"/>
      <c r="F5" s="427"/>
      <c r="G5" s="428"/>
      <c r="H5" s="426"/>
      <c r="I5" s="427"/>
      <c r="J5" s="427"/>
      <c r="K5" s="427"/>
      <c r="L5" s="427"/>
    </row>
    <row r="6" spans="1:12">
      <c r="A6" s="426"/>
      <c r="B6" s="426"/>
      <c r="C6" s="426"/>
      <c r="D6" s="426"/>
      <c r="E6" s="426"/>
      <c r="F6" s="427"/>
      <c r="G6" s="428"/>
      <c r="H6" s="426"/>
      <c r="I6" s="427"/>
      <c r="J6" s="427"/>
      <c r="K6" s="427"/>
      <c r="L6" s="427"/>
    </row>
    <row r="7" spans="1:12">
      <c r="A7" s="426"/>
      <c r="B7" s="429" t="s">
        <v>769</v>
      </c>
      <c r="C7" s="430"/>
      <c r="D7" s="431"/>
      <c r="E7" s="432"/>
      <c r="F7" s="432"/>
      <c r="G7" s="432"/>
      <c r="H7" s="432"/>
      <c r="I7" s="432"/>
      <c r="J7" s="432"/>
      <c r="K7" s="432"/>
      <c r="L7" s="427"/>
    </row>
    <row r="8" spans="1:12" ht="20.100000000000001" customHeight="1">
      <c r="B8" s="433" t="str">
        <f>IF(OR([19]CADRE!D8="Devis Estimatif",LEFT([19]CADRE!D8,5)="CADRE"),"DU "&amp;UPPER([19]CADRE!D8),"DE LA "&amp;UPPER([19]CADRE!D8))</f>
        <v>DE LA DECOMPOSITION DU PRIX GLOBAL ET FORFAITAIRE</v>
      </c>
      <c r="C8" s="434"/>
      <c r="D8" s="435"/>
      <c r="E8" s="436"/>
      <c r="F8" s="436"/>
      <c r="G8" s="436"/>
      <c r="H8" s="436"/>
      <c r="I8" s="436"/>
      <c r="J8" s="436"/>
      <c r="K8" s="436"/>
    </row>
    <row r="9" spans="1:12">
      <c r="A9" s="427"/>
      <c r="J9" s="437"/>
      <c r="K9" s="438"/>
      <c r="L9" s="427"/>
    </row>
    <row r="10" spans="1:12">
      <c r="A10" s="427"/>
      <c r="J10" s="437"/>
      <c r="K10" s="438"/>
      <c r="L10" s="427"/>
    </row>
    <row r="11" spans="1:12">
      <c r="A11" s="427"/>
      <c r="J11" s="437"/>
      <c r="K11" s="438"/>
      <c r="L11" s="427"/>
    </row>
    <row r="12" spans="1:12">
      <c r="A12" s="427"/>
      <c r="D12" s="425" t="str">
        <f>'Sous_lot_01_Instal chantier_GO'!B2</f>
        <v>Sous-lot technique 01 - Installation de chantier - Gros-œuvre</v>
      </c>
      <c r="J12" s="437"/>
      <c r="K12" s="439">
        <f>'Sous_lot_01_Instal chantier_GO'!K237</f>
        <v>0</v>
      </c>
      <c r="L12" s="427"/>
    </row>
    <row r="13" spans="1:12">
      <c r="A13" s="427"/>
      <c r="J13" s="437"/>
      <c r="K13" s="439"/>
      <c r="L13" s="427"/>
    </row>
    <row r="14" spans="1:12">
      <c r="A14" s="427"/>
      <c r="D14" s="455" t="str">
        <f>'Sous_lot_02_VRD '!B2</f>
        <v>Sous-lot technique 02 - VRD</v>
      </c>
      <c r="J14" s="437"/>
      <c r="K14" s="439">
        <f>'Sous_lot_02_VRD '!L127</f>
        <v>0</v>
      </c>
      <c r="L14" s="427"/>
    </row>
    <row r="15" spans="1:12">
      <c r="A15" s="427"/>
      <c r="J15" s="437"/>
      <c r="K15" s="439"/>
      <c r="L15" s="427"/>
    </row>
    <row r="16" spans="1:12">
      <c r="A16" s="427"/>
      <c r="D16" s="425" t="str">
        <f>'Sous_lot_03_App élévateur '!B2</f>
        <v>Sous-lot technique 03 - Appareils élévateurs</v>
      </c>
      <c r="J16" s="437"/>
      <c r="K16" s="439">
        <f>'Sous_lot_03_App élévateur '!K88</f>
        <v>0</v>
      </c>
      <c r="L16" s="427"/>
    </row>
    <row r="17" spans="1:12">
      <c r="A17" s="427"/>
      <c r="J17" s="437"/>
      <c r="K17" s="439"/>
      <c r="L17" s="427"/>
    </row>
    <row r="18" spans="1:12">
      <c r="A18" s="427"/>
      <c r="J18" s="437"/>
      <c r="K18" s="439"/>
      <c r="L18" s="427"/>
    </row>
    <row r="19" spans="1:12">
      <c r="A19" s="427"/>
      <c r="B19" s="427"/>
      <c r="C19" s="440"/>
      <c r="D19" s="441"/>
      <c r="E19" s="427"/>
      <c r="F19" s="427"/>
      <c r="G19" s="427"/>
      <c r="H19" s="427"/>
      <c r="I19" s="427"/>
      <c r="J19" s="438"/>
      <c r="K19" s="439"/>
      <c r="L19" s="427"/>
    </row>
    <row r="20" spans="1:12">
      <c r="A20" s="427"/>
      <c r="B20" s="427"/>
      <c r="C20" s="427"/>
      <c r="D20" s="440"/>
      <c r="E20" s="441"/>
      <c r="F20" s="427"/>
      <c r="G20" s="427"/>
      <c r="H20" s="427"/>
      <c r="I20" s="427"/>
      <c r="J20" s="427"/>
      <c r="K20" s="439"/>
      <c r="L20" s="438"/>
    </row>
    <row r="21" spans="1:12">
      <c r="A21" s="427"/>
      <c r="B21" s="427"/>
      <c r="C21" s="427"/>
      <c r="D21" s="427"/>
      <c r="E21" s="427"/>
      <c r="F21" s="427" t="s">
        <v>770</v>
      </c>
      <c r="G21" s="427"/>
      <c r="H21" s="427"/>
      <c r="I21" s="427"/>
      <c r="J21" s="438"/>
      <c r="K21" s="438">
        <f>SUM(K9:K20)</f>
        <v>0</v>
      </c>
      <c r="L21" s="427"/>
    </row>
    <row r="22" spans="1:12">
      <c r="A22" s="427"/>
      <c r="B22" s="427"/>
      <c r="C22" s="427"/>
      <c r="D22" s="427"/>
      <c r="E22" s="427"/>
      <c r="F22" s="427"/>
      <c r="G22" s="427"/>
      <c r="H22" s="427"/>
      <c r="I22" s="427"/>
      <c r="J22" s="427"/>
      <c r="K22" s="438"/>
      <c r="L22" s="427"/>
    </row>
    <row r="23" spans="1:12">
      <c r="A23" s="427"/>
      <c r="B23" s="427"/>
      <c r="C23" s="427"/>
      <c r="D23" s="427"/>
      <c r="E23" s="427"/>
      <c r="F23" s="442" t="s">
        <v>771</v>
      </c>
      <c r="G23" s="443">
        <v>0.2</v>
      </c>
      <c r="H23" s="427"/>
      <c r="I23" s="427"/>
      <c r="J23" s="427"/>
      <c r="K23" s="438">
        <f>K21*G23</f>
        <v>0</v>
      </c>
      <c r="L23" s="427"/>
    </row>
    <row r="24" spans="1:12">
      <c r="A24" s="427"/>
      <c r="B24" s="427"/>
      <c r="C24" s="427"/>
      <c r="D24" s="427"/>
      <c r="E24" s="427"/>
      <c r="F24" s="427"/>
      <c r="G24" s="427"/>
      <c r="H24" s="427"/>
      <c r="I24" s="427"/>
      <c r="J24" s="427"/>
      <c r="K24" s="444"/>
      <c r="L24" s="427"/>
    </row>
    <row r="25" spans="1:12">
      <c r="A25" s="427"/>
      <c r="B25" s="427"/>
      <c r="C25" s="427"/>
      <c r="D25" s="427"/>
      <c r="E25" s="427"/>
      <c r="F25" s="426" t="s">
        <v>772</v>
      </c>
      <c r="G25" s="427"/>
      <c r="H25" s="427"/>
      <c r="I25" s="427"/>
      <c r="J25" s="427"/>
      <c r="K25" s="438"/>
      <c r="L25" s="427"/>
    </row>
    <row r="26" spans="1:12">
      <c r="A26" s="427"/>
      <c r="B26" s="427"/>
      <c r="C26" s="427"/>
      <c r="D26" s="427"/>
      <c r="E26" s="427"/>
      <c r="F26" s="426" t="s">
        <v>773</v>
      </c>
      <c r="G26" s="427"/>
      <c r="H26" s="427"/>
      <c r="I26" s="427"/>
      <c r="J26" s="427"/>
      <c r="K26" s="445"/>
      <c r="L26" s="427"/>
    </row>
    <row r="27" spans="1:12" ht="13.8" thickBot="1">
      <c r="A27" s="427"/>
      <c r="B27" s="427"/>
      <c r="C27" s="427"/>
      <c r="D27" s="427"/>
      <c r="E27" s="427"/>
      <c r="F27" s="446"/>
      <c r="G27" s="446"/>
      <c r="H27" s="446"/>
      <c r="I27" s="446"/>
      <c r="J27" s="446"/>
      <c r="K27" s="446"/>
      <c r="L27" s="427"/>
    </row>
    <row r="28" spans="1:12" ht="13.8" thickTop="1">
      <c r="A28" s="427"/>
      <c r="B28" s="427"/>
      <c r="C28" s="427"/>
      <c r="D28" s="427"/>
      <c r="E28" s="427"/>
      <c r="F28" s="427"/>
      <c r="G28" s="427"/>
      <c r="H28" s="427"/>
      <c r="I28" s="427"/>
      <c r="J28" s="427"/>
      <c r="K28" s="427"/>
      <c r="L28" s="427"/>
    </row>
    <row r="29" spans="1:12">
      <c r="A29" s="427"/>
      <c r="B29" s="427"/>
      <c r="C29" s="427"/>
      <c r="D29" s="427"/>
      <c r="E29" s="427"/>
      <c r="F29" s="427"/>
      <c r="G29" s="427"/>
      <c r="H29" s="427"/>
      <c r="I29" s="427"/>
      <c r="J29" s="427"/>
      <c r="K29" s="427"/>
      <c r="L29" s="427"/>
    </row>
    <row r="30" spans="1:12">
      <c r="A30" s="427"/>
      <c r="B30" s="427"/>
      <c r="C30" s="427"/>
      <c r="D30" s="427"/>
      <c r="E30" s="427"/>
      <c r="F30" s="427"/>
      <c r="G30" s="427"/>
      <c r="H30" s="427"/>
      <c r="I30" s="427"/>
      <c r="J30" s="427"/>
      <c r="K30" s="427"/>
      <c r="L30" s="427"/>
    </row>
    <row r="31" spans="1:12">
      <c r="A31" s="427"/>
      <c r="B31" s="427"/>
      <c r="D31" s="447" t="s">
        <v>774</v>
      </c>
      <c r="E31" s="524" t="str">
        <f>IF(K26=0,"",MONTANTENLETTRES(K26,"euros"))</f>
        <v/>
      </c>
      <c r="F31" s="524"/>
      <c r="G31" s="524"/>
      <c r="H31" s="524"/>
      <c r="I31" s="524"/>
      <c r="J31" s="524"/>
      <c r="K31" s="524"/>
      <c r="L31" s="427"/>
    </row>
    <row r="32" spans="1:12" ht="12.75" customHeight="1">
      <c r="A32" s="427"/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</row>
    <row r="33" spans="1:12">
      <c r="A33" s="427"/>
      <c r="B33" s="427"/>
      <c r="C33" s="427"/>
      <c r="D33" s="448"/>
      <c r="E33" s="383"/>
      <c r="F33" s="383"/>
      <c r="G33" s="383"/>
      <c r="H33" s="383"/>
      <c r="I33" s="383"/>
      <c r="J33" s="383"/>
      <c r="K33" s="383"/>
      <c r="L33" s="427"/>
    </row>
    <row r="34" spans="1:12">
      <c r="A34" s="427"/>
      <c r="B34" s="427"/>
      <c r="C34" s="427"/>
      <c r="D34" s="383"/>
      <c r="E34" s="383"/>
      <c r="F34" s="383"/>
      <c r="G34" s="383"/>
      <c r="H34" s="383"/>
      <c r="I34" s="383"/>
      <c r="J34" s="383"/>
      <c r="K34" s="383"/>
      <c r="L34" s="427"/>
    </row>
    <row r="35" spans="1:12">
      <c r="A35" s="427"/>
      <c r="B35" s="427"/>
      <c r="C35" s="427"/>
      <c r="D35" s="383"/>
      <c r="E35" s="383"/>
      <c r="F35" s="383"/>
      <c r="G35" s="383"/>
      <c r="H35" s="383"/>
      <c r="I35" s="383"/>
      <c r="J35" s="383"/>
      <c r="K35" s="383"/>
      <c r="L35" s="427"/>
    </row>
    <row r="36" spans="1:12">
      <c r="A36" s="427"/>
      <c r="B36" s="427"/>
      <c r="C36" s="449"/>
      <c r="D36" s="450"/>
      <c r="E36" s="427"/>
      <c r="F36" s="427"/>
      <c r="G36" s="427"/>
      <c r="H36" s="427"/>
      <c r="I36" s="427"/>
      <c r="J36" s="427"/>
      <c r="K36" s="427"/>
      <c r="L36" s="427"/>
    </row>
    <row r="37" spans="1:12">
      <c r="A37" s="427"/>
      <c r="B37" s="427"/>
      <c r="C37" s="449"/>
      <c r="D37" s="450"/>
      <c r="E37" s="427"/>
      <c r="F37" s="427"/>
      <c r="G37" s="427"/>
      <c r="H37" s="427"/>
      <c r="I37" s="427"/>
      <c r="J37" s="427"/>
      <c r="K37" s="427"/>
      <c r="L37" s="427"/>
    </row>
    <row r="38" spans="1:12">
      <c r="A38" s="427"/>
      <c r="B38" s="427"/>
      <c r="C38" s="449"/>
      <c r="D38" s="450"/>
      <c r="E38" s="451" t="s">
        <v>775</v>
      </c>
      <c r="F38" s="432"/>
      <c r="G38" s="432"/>
      <c r="H38" s="432"/>
      <c r="I38" s="427" t="s">
        <v>776</v>
      </c>
      <c r="J38" s="452"/>
      <c r="K38" s="452">
        <f>IF(ISTEXT(I38)=TRUE,0,I38*J38)</f>
        <v>0</v>
      </c>
      <c r="L38" s="427"/>
    </row>
    <row r="39" spans="1:12">
      <c r="A39" s="427"/>
      <c r="B39" s="427"/>
      <c r="C39" s="449"/>
      <c r="D39" s="450"/>
      <c r="E39" s="427"/>
      <c r="F39" s="427"/>
      <c r="G39" s="427"/>
      <c r="H39" s="427"/>
      <c r="J39" s="427"/>
      <c r="K39" s="427"/>
      <c r="L39" s="427"/>
    </row>
    <row r="40" spans="1:12">
      <c r="A40" s="427"/>
      <c r="B40" s="427"/>
      <c r="C40" s="449"/>
      <c r="D40" s="450"/>
      <c r="E40" s="427"/>
      <c r="F40" s="427"/>
      <c r="G40" s="427"/>
      <c r="H40" s="427"/>
      <c r="I40" s="427"/>
      <c r="J40" s="427"/>
      <c r="K40" s="427"/>
      <c r="L40" s="427"/>
    </row>
    <row r="41" spans="1:12">
      <c r="A41" s="427"/>
      <c r="B41" s="427"/>
      <c r="C41" s="427"/>
      <c r="D41" s="427"/>
      <c r="E41" s="427"/>
      <c r="F41" s="427"/>
      <c r="G41" s="427"/>
      <c r="H41" s="453" t="s">
        <v>777</v>
      </c>
      <c r="I41" s="453"/>
      <c r="J41" s="453"/>
      <c r="K41" s="427"/>
      <c r="L41" s="427"/>
    </row>
    <row r="42" spans="1:12">
      <c r="A42" s="427"/>
      <c r="B42" s="427"/>
      <c r="C42" s="449"/>
      <c r="D42" s="450"/>
      <c r="E42" s="427"/>
      <c r="F42" s="427"/>
      <c r="G42" s="427"/>
      <c r="H42" s="453" t="s">
        <v>778</v>
      </c>
      <c r="I42" s="453"/>
      <c r="J42" s="453"/>
      <c r="K42" s="427"/>
      <c r="L42" s="427"/>
    </row>
    <row r="43" spans="1:12">
      <c r="A43" s="427"/>
      <c r="B43" s="427"/>
      <c r="C43" s="449"/>
      <c r="D43" s="450"/>
      <c r="E43" s="427"/>
      <c r="F43" s="427"/>
      <c r="G43" s="427"/>
      <c r="H43" s="454" t="s">
        <v>779</v>
      </c>
      <c r="I43" s="454"/>
      <c r="J43" s="454"/>
      <c r="K43" s="427"/>
      <c r="L43" s="427"/>
    </row>
    <row r="44" spans="1:12">
      <c r="A44" s="427"/>
      <c r="B44" s="427"/>
      <c r="C44" s="449"/>
      <c r="D44" s="450"/>
      <c r="E44" s="427"/>
      <c r="F44" s="427"/>
      <c r="G44" s="427"/>
      <c r="H44" s="453" t="s">
        <v>780</v>
      </c>
      <c r="I44" s="453"/>
      <c r="J44" s="453"/>
      <c r="K44" s="427"/>
      <c r="L44" s="427"/>
    </row>
    <row r="45" spans="1:12">
      <c r="A45" s="427"/>
      <c r="B45" s="427"/>
      <c r="C45" s="449"/>
      <c r="D45" s="450"/>
      <c r="E45" s="427"/>
      <c r="F45" s="427"/>
      <c r="G45" s="427"/>
      <c r="H45" s="427"/>
      <c r="I45" s="427"/>
      <c r="J45" s="427"/>
      <c r="K45" s="427"/>
      <c r="L45" s="427"/>
    </row>
    <row r="46" spans="1:12">
      <c r="A46" s="427"/>
      <c r="B46" s="427"/>
      <c r="C46" s="449"/>
      <c r="D46" s="450"/>
      <c r="E46" s="427"/>
      <c r="F46" s="427"/>
      <c r="G46" s="427"/>
      <c r="H46" s="427"/>
      <c r="I46" s="427"/>
      <c r="J46" s="427"/>
      <c r="K46" s="427"/>
      <c r="L46" s="427"/>
    </row>
    <row r="47" spans="1:12">
      <c r="A47" s="427"/>
      <c r="B47" s="427"/>
      <c r="C47" s="449"/>
      <c r="D47" s="450"/>
      <c r="E47" s="427"/>
      <c r="F47" s="427"/>
      <c r="G47" s="427"/>
      <c r="H47" s="427"/>
      <c r="I47" s="427"/>
      <c r="J47" s="427"/>
      <c r="K47" s="427"/>
      <c r="L47" s="427"/>
    </row>
    <row r="48" spans="1:12">
      <c r="A48" s="427"/>
      <c r="B48" s="427"/>
      <c r="C48" s="427"/>
      <c r="D48" s="427"/>
      <c r="E48" s="427"/>
      <c r="F48" s="427"/>
      <c r="G48" s="427"/>
      <c r="H48" s="427"/>
      <c r="I48" s="427"/>
      <c r="J48" s="427"/>
      <c r="K48" s="427"/>
      <c r="L48" s="427"/>
    </row>
    <row r="49" spans="1:12">
      <c r="A49" s="427"/>
      <c r="B49" s="427"/>
      <c r="C49" s="427"/>
      <c r="D49" s="427"/>
      <c r="E49" s="427"/>
      <c r="F49" s="427"/>
      <c r="G49" s="427"/>
      <c r="H49" s="427"/>
      <c r="I49" s="427"/>
      <c r="J49" s="427"/>
      <c r="K49" s="427"/>
      <c r="L49" s="427"/>
    </row>
    <row r="50" spans="1:12">
      <c r="A50" s="427"/>
      <c r="B50" s="427"/>
      <c r="C50" s="427"/>
      <c r="D50" s="427"/>
      <c r="E50" s="427"/>
      <c r="F50" s="427"/>
      <c r="G50" s="427"/>
      <c r="H50" s="427"/>
      <c r="I50" s="427"/>
      <c r="J50" s="427"/>
      <c r="K50" s="427"/>
      <c r="L50" s="427"/>
    </row>
    <row r="51" spans="1:12">
      <c r="A51" s="427"/>
      <c r="B51" s="427"/>
      <c r="C51" s="427"/>
      <c r="D51" s="427"/>
      <c r="E51" s="427"/>
      <c r="F51" s="427"/>
      <c r="G51" s="427"/>
      <c r="H51" s="427"/>
      <c r="I51" s="427"/>
      <c r="J51" s="427"/>
      <c r="K51" s="427"/>
      <c r="L51" s="427"/>
    </row>
    <row r="52" spans="1:12">
      <c r="A52" s="427"/>
      <c r="B52" s="427"/>
      <c r="C52" s="427"/>
      <c r="D52" s="427"/>
      <c r="E52" s="427"/>
      <c r="F52" s="427"/>
      <c r="G52" s="427"/>
      <c r="H52" s="427"/>
      <c r="I52" s="427"/>
      <c r="J52" s="427"/>
      <c r="K52" s="427"/>
      <c r="L52" s="427"/>
    </row>
    <row r="53" spans="1:12">
      <c r="A53" s="427"/>
      <c r="B53" s="427"/>
      <c r="C53" s="427"/>
      <c r="D53" s="427"/>
      <c r="E53" s="427"/>
      <c r="F53" s="427"/>
      <c r="G53" s="427"/>
      <c r="H53" s="427"/>
      <c r="I53" s="427"/>
      <c r="J53" s="427"/>
      <c r="K53" s="427"/>
      <c r="L53" s="427"/>
    </row>
    <row r="54" spans="1:12">
      <c r="A54" s="427"/>
      <c r="B54" s="427"/>
      <c r="C54" s="427"/>
      <c r="D54" s="427"/>
      <c r="E54" s="427"/>
      <c r="F54" s="427"/>
      <c r="G54" s="427"/>
      <c r="H54" s="427"/>
      <c r="I54" s="427"/>
      <c r="J54" s="427"/>
      <c r="K54" s="427"/>
      <c r="L54" s="427"/>
    </row>
    <row r="55" spans="1:12">
      <c r="A55" s="427"/>
      <c r="B55" s="427"/>
      <c r="C55" s="427"/>
      <c r="D55" s="427"/>
      <c r="E55" s="427"/>
      <c r="F55" s="427"/>
      <c r="G55" s="427"/>
      <c r="H55" s="427"/>
      <c r="I55" s="427"/>
      <c r="J55" s="427"/>
      <c r="K55" s="427"/>
      <c r="L55" s="427"/>
    </row>
    <row r="56" spans="1:12">
      <c r="A56" s="427"/>
      <c r="B56" s="427"/>
      <c r="C56" s="427"/>
      <c r="D56" s="427"/>
      <c r="E56" s="427"/>
      <c r="F56" s="427"/>
      <c r="G56" s="427"/>
      <c r="H56" s="427"/>
      <c r="I56" s="427"/>
      <c r="J56" s="427"/>
      <c r="K56" s="427"/>
      <c r="L56" s="427"/>
    </row>
    <row r="57" spans="1:12">
      <c r="A57" s="427"/>
      <c r="B57" s="427"/>
      <c r="C57" s="427"/>
      <c r="D57" s="427"/>
      <c r="E57" s="427"/>
      <c r="F57" s="427"/>
      <c r="G57" s="427"/>
      <c r="H57" s="427"/>
      <c r="I57" s="427"/>
      <c r="J57" s="427"/>
      <c r="K57" s="427"/>
      <c r="L57" s="427"/>
    </row>
    <row r="58" spans="1:12">
      <c r="A58" s="427"/>
      <c r="B58" s="427"/>
      <c r="C58" s="427"/>
      <c r="D58" s="427"/>
      <c r="E58" s="427"/>
      <c r="F58" s="427"/>
      <c r="G58" s="427"/>
      <c r="H58" s="427"/>
      <c r="I58" s="427"/>
      <c r="J58" s="427"/>
      <c r="K58" s="427"/>
      <c r="L58" s="427"/>
    </row>
    <row r="59" spans="1:12">
      <c r="A59" s="427"/>
      <c r="B59" s="427"/>
      <c r="C59" s="427"/>
      <c r="D59" s="427"/>
      <c r="E59" s="427"/>
      <c r="F59" s="427"/>
      <c r="G59" s="427"/>
      <c r="H59" s="427"/>
      <c r="I59" s="427"/>
      <c r="J59" s="427"/>
      <c r="K59" s="427"/>
      <c r="L59" s="427"/>
    </row>
    <row r="60" spans="1:12">
      <c r="A60" s="427"/>
      <c r="B60" s="427"/>
      <c r="C60" s="427"/>
      <c r="D60" s="427"/>
      <c r="E60" s="427"/>
      <c r="F60" s="427"/>
      <c r="G60" s="427"/>
      <c r="H60" s="427"/>
      <c r="I60" s="427"/>
      <c r="J60" s="427"/>
      <c r="K60" s="427"/>
      <c r="L60" s="427"/>
    </row>
    <row r="61" spans="1:12">
      <c r="A61" s="427"/>
      <c r="B61" s="427"/>
      <c r="C61" s="427"/>
      <c r="D61" s="427"/>
      <c r="E61" s="427"/>
      <c r="F61" s="427"/>
      <c r="G61" s="427"/>
      <c r="H61" s="427"/>
      <c r="I61" s="427"/>
      <c r="J61" s="427"/>
      <c r="K61" s="427"/>
      <c r="L61" s="427"/>
    </row>
    <row r="62" spans="1:12">
      <c r="A62" s="427"/>
      <c r="B62" s="427"/>
      <c r="C62" s="427"/>
      <c r="D62" s="427"/>
      <c r="E62" s="427"/>
      <c r="F62" s="427"/>
      <c r="G62" s="427"/>
      <c r="H62" s="427"/>
      <c r="I62" s="427"/>
      <c r="J62" s="427"/>
      <c r="K62" s="427"/>
      <c r="L62" s="427"/>
    </row>
    <row r="63" spans="1:12">
      <c r="A63" s="427"/>
      <c r="B63" s="427"/>
      <c r="C63" s="427"/>
      <c r="D63" s="427"/>
      <c r="E63" s="427"/>
      <c r="F63" s="427"/>
      <c r="G63" s="427"/>
      <c r="H63" s="427"/>
      <c r="I63" s="427"/>
      <c r="J63" s="427"/>
      <c r="K63" s="427"/>
      <c r="L63" s="427"/>
    </row>
    <row r="64" spans="1:12">
      <c r="A64" s="427"/>
      <c r="B64" s="427"/>
      <c r="C64" s="427"/>
      <c r="D64" s="427"/>
      <c r="E64" s="427"/>
      <c r="F64" s="427"/>
      <c r="G64" s="427"/>
      <c r="H64" s="427"/>
      <c r="I64" s="427"/>
      <c r="J64" s="427"/>
      <c r="K64" s="427"/>
      <c r="L64" s="427"/>
    </row>
    <row r="65" spans="1:12">
      <c r="A65" s="427"/>
      <c r="B65" s="427"/>
      <c r="C65" s="427"/>
      <c r="D65" s="427"/>
      <c r="E65" s="427"/>
      <c r="F65" s="427"/>
      <c r="G65" s="427"/>
      <c r="H65" s="427"/>
      <c r="I65" s="427"/>
      <c r="J65" s="427"/>
      <c r="K65" s="427"/>
      <c r="L65" s="427"/>
    </row>
    <row r="66" spans="1:12">
      <c r="A66" s="427"/>
      <c r="B66" s="427"/>
      <c r="C66" s="427"/>
      <c r="D66" s="427"/>
      <c r="E66" s="427"/>
      <c r="F66" s="427"/>
      <c r="G66" s="427"/>
      <c r="H66" s="427"/>
      <c r="I66" s="427"/>
      <c r="J66" s="427"/>
      <c r="K66" s="427"/>
      <c r="L66" s="427"/>
    </row>
    <row r="67" spans="1:12">
      <c r="A67" s="427"/>
      <c r="B67" s="427"/>
      <c r="C67" s="427"/>
      <c r="D67" s="427"/>
      <c r="E67" s="427"/>
      <c r="F67" s="427"/>
      <c r="G67" s="427"/>
      <c r="H67" s="427"/>
      <c r="I67" s="427"/>
      <c r="J67" s="427"/>
      <c r="K67" s="427"/>
      <c r="L67" s="427"/>
    </row>
    <row r="68" spans="1:12">
      <c r="A68" s="427"/>
      <c r="B68" s="427"/>
      <c r="C68" s="427"/>
      <c r="D68" s="427"/>
      <c r="E68" s="427"/>
      <c r="F68" s="427"/>
      <c r="G68" s="427"/>
      <c r="H68" s="427"/>
      <c r="I68" s="427"/>
      <c r="J68" s="427"/>
      <c r="K68" s="427"/>
      <c r="L68" s="427"/>
    </row>
    <row r="69" spans="1:12">
      <c r="A69" s="427"/>
      <c r="B69" s="427"/>
      <c r="C69" s="427"/>
      <c r="D69" s="427"/>
      <c r="E69" s="427"/>
      <c r="F69" s="427"/>
      <c r="G69" s="427"/>
      <c r="H69" s="427"/>
      <c r="I69" s="427"/>
      <c r="J69" s="427"/>
      <c r="K69" s="427"/>
      <c r="L69" s="427"/>
    </row>
    <row r="70" spans="1:12">
      <c r="A70" s="427"/>
      <c r="B70" s="427"/>
      <c r="C70" s="427"/>
      <c r="D70" s="427"/>
      <c r="E70" s="427"/>
      <c r="F70" s="427"/>
      <c r="G70" s="427"/>
      <c r="H70" s="427"/>
      <c r="I70" s="427"/>
      <c r="J70" s="427"/>
      <c r="K70" s="427"/>
      <c r="L70" s="427"/>
    </row>
    <row r="71" spans="1:12">
      <c r="A71" s="427"/>
      <c r="B71" s="427"/>
      <c r="C71" s="427"/>
      <c r="D71" s="427"/>
      <c r="E71" s="427"/>
      <c r="F71" s="427"/>
      <c r="G71" s="427"/>
      <c r="H71" s="427"/>
      <c r="I71" s="427"/>
      <c r="J71" s="427"/>
      <c r="K71" s="427"/>
      <c r="L71" s="427"/>
    </row>
    <row r="72" spans="1:12">
      <c r="A72" s="427"/>
      <c r="B72" s="427"/>
      <c r="C72" s="427"/>
      <c r="D72" s="427"/>
      <c r="E72" s="427"/>
      <c r="F72" s="427"/>
      <c r="G72" s="427"/>
      <c r="H72" s="427"/>
      <c r="I72" s="427"/>
      <c r="J72" s="427"/>
      <c r="K72" s="427"/>
      <c r="L72" s="427"/>
    </row>
    <row r="73" spans="1:12">
      <c r="A73" s="427"/>
      <c r="B73" s="427"/>
      <c r="C73" s="427"/>
      <c r="D73" s="427"/>
      <c r="E73" s="427"/>
      <c r="F73" s="427"/>
      <c r="G73" s="427"/>
      <c r="H73" s="427"/>
      <c r="I73" s="427"/>
      <c r="J73" s="427"/>
      <c r="K73" s="427"/>
      <c r="L73" s="427"/>
    </row>
    <row r="74" spans="1:12">
      <c r="A74" s="427"/>
      <c r="B74" s="427"/>
      <c r="C74" s="427"/>
      <c r="D74" s="427"/>
      <c r="E74" s="427"/>
      <c r="F74" s="427"/>
      <c r="G74" s="427"/>
      <c r="H74" s="427"/>
      <c r="I74" s="427"/>
      <c r="J74" s="427"/>
      <c r="K74" s="427"/>
      <c r="L74" s="427"/>
    </row>
    <row r="75" spans="1:12">
      <c r="A75" s="427"/>
      <c r="B75" s="427"/>
      <c r="C75" s="427"/>
      <c r="D75" s="427"/>
      <c r="E75" s="427"/>
      <c r="F75" s="427"/>
      <c r="G75" s="427"/>
      <c r="H75" s="427"/>
      <c r="I75" s="427"/>
      <c r="J75" s="427"/>
      <c r="K75" s="427"/>
      <c r="L75" s="427"/>
    </row>
    <row r="76" spans="1:12">
      <c r="A76" s="427"/>
      <c r="B76" s="427"/>
      <c r="C76" s="427"/>
      <c r="D76" s="427"/>
      <c r="E76" s="427"/>
      <c r="F76" s="427"/>
      <c r="G76" s="427"/>
      <c r="H76" s="427"/>
      <c r="I76" s="427"/>
      <c r="J76" s="427"/>
      <c r="K76" s="427"/>
      <c r="L76" s="427"/>
    </row>
    <row r="77" spans="1:12">
      <c r="A77" s="427"/>
      <c r="B77" s="427"/>
      <c r="C77" s="427"/>
      <c r="D77" s="427"/>
      <c r="E77" s="427"/>
      <c r="F77" s="427"/>
      <c r="G77" s="427"/>
      <c r="H77" s="427"/>
      <c r="I77" s="427"/>
      <c r="J77" s="427"/>
      <c r="K77" s="427"/>
      <c r="L77" s="427"/>
    </row>
    <row r="78" spans="1:12">
      <c r="A78" s="427"/>
      <c r="B78" s="427"/>
      <c r="C78" s="427"/>
      <c r="D78" s="427"/>
      <c r="E78" s="427"/>
      <c r="F78" s="427"/>
      <c r="G78" s="427"/>
      <c r="H78" s="427"/>
      <c r="I78" s="427"/>
      <c r="J78" s="427"/>
      <c r="K78" s="427"/>
      <c r="L78" s="427"/>
    </row>
    <row r="79" spans="1:12">
      <c r="A79" s="427"/>
      <c r="B79" s="427"/>
      <c r="C79" s="427"/>
      <c r="D79" s="427"/>
      <c r="E79" s="427"/>
      <c r="F79" s="427"/>
      <c r="G79" s="427"/>
      <c r="H79" s="427"/>
      <c r="I79" s="427"/>
      <c r="J79" s="427"/>
      <c r="K79" s="427"/>
      <c r="L79" s="427"/>
    </row>
    <row r="80" spans="1:12">
      <c r="A80" s="427"/>
      <c r="B80" s="427"/>
      <c r="C80" s="427"/>
      <c r="D80" s="427"/>
      <c r="E80" s="427"/>
      <c r="F80" s="427"/>
      <c r="G80" s="427"/>
      <c r="H80" s="427"/>
      <c r="I80" s="427"/>
      <c r="J80" s="427"/>
      <c r="K80" s="427"/>
      <c r="L80" s="427"/>
    </row>
    <row r="81" spans="1:12">
      <c r="A81" s="427"/>
      <c r="B81" s="427"/>
      <c r="C81" s="427"/>
      <c r="D81" s="427"/>
      <c r="E81" s="427"/>
      <c r="F81" s="427"/>
      <c r="G81" s="427"/>
      <c r="H81" s="427"/>
      <c r="I81" s="427"/>
      <c r="J81" s="427"/>
      <c r="K81" s="427"/>
      <c r="L81" s="427"/>
    </row>
    <row r="82" spans="1:12">
      <c r="A82" s="427"/>
      <c r="B82" s="427"/>
      <c r="C82" s="427"/>
      <c r="D82" s="427"/>
      <c r="E82" s="427"/>
      <c r="F82" s="427"/>
      <c r="G82" s="427"/>
      <c r="H82" s="427"/>
      <c r="I82" s="427"/>
      <c r="J82" s="427"/>
      <c r="K82" s="427"/>
      <c r="L82" s="427"/>
    </row>
    <row r="83" spans="1:12">
      <c r="A83" s="427"/>
      <c r="B83" s="427"/>
      <c r="C83" s="427"/>
      <c r="D83" s="427"/>
      <c r="E83" s="427"/>
      <c r="F83" s="427"/>
      <c r="G83" s="427"/>
      <c r="H83" s="427"/>
      <c r="I83" s="427"/>
      <c r="J83" s="427"/>
      <c r="K83" s="427"/>
      <c r="L83" s="427"/>
    </row>
    <row r="84" spans="1:12">
      <c r="A84" s="427"/>
      <c r="B84" s="427"/>
      <c r="C84" s="427"/>
      <c r="D84" s="427"/>
      <c r="E84" s="427"/>
      <c r="F84" s="427"/>
      <c r="G84" s="427"/>
      <c r="H84" s="427"/>
      <c r="I84" s="427"/>
      <c r="J84" s="427"/>
      <c r="K84" s="427"/>
      <c r="L84" s="427"/>
    </row>
  </sheetData>
  <mergeCells count="1">
    <mergeCell ref="E31:K31"/>
  </mergeCells>
  <conditionalFormatting sqref="E31:K31">
    <cfRule type="expression" dxfId="7" priority="3" stopIfTrue="1">
      <formula>ttlettres=""</formula>
    </cfRule>
  </conditionalFormatting>
  <conditionalFormatting sqref="F38:H38">
    <cfRule type="expression" dxfId="6" priority="4" stopIfTrue="1">
      <formula>$F$38=""</formula>
    </cfRule>
  </conditionalFormatting>
  <conditionalFormatting sqref="H1:H2">
    <cfRule type="expression" dxfId="5" priority="7" stopIfTrue="1">
      <formula>H1=0</formula>
    </cfRule>
  </conditionalFormatting>
  <conditionalFormatting sqref="J38:K38">
    <cfRule type="expression" dxfId="4" priority="5" stopIfTrue="1">
      <formula>$J$38=""</formula>
    </cfRule>
  </conditionalFormatting>
  <conditionalFormatting sqref="K9">
    <cfRule type="expression" dxfId="3" priority="9" stopIfTrue="1">
      <formula>AND(K9=0,$C9&lt;&gt;"",$C19="")</formula>
    </cfRule>
  </conditionalFormatting>
  <conditionalFormatting sqref="K10:K18">
    <cfRule type="expression" dxfId="2" priority="8" stopIfTrue="1">
      <formula>AND(K10=0,$C10&lt;&gt;"",#REF!="")</formula>
    </cfRule>
  </conditionalFormatting>
  <conditionalFormatting sqref="K19">
    <cfRule type="expression" dxfId="1" priority="2" stopIfTrue="1">
      <formula>AND(K19=0,$C19&lt;&gt;"",#REF!="")</formula>
    </cfRule>
  </conditionalFormatting>
  <conditionalFormatting sqref="K21 K23 K26">
    <cfRule type="cellIs" dxfId="0" priority="6" stopIfTrue="1" operator="equal">
      <formula>0</formula>
    </cfRule>
  </conditionalFormatting>
  <printOptions horizontalCentered="1"/>
  <pageMargins left="0.19685039370078738" right="0" top="0.59055118110236215" bottom="0.59055118110236215" header="0.19685039370078738" footer="0.19685039370078738"/>
  <pageSetup paperSize="9" orientation="portrait" r:id="rId1"/>
  <headerFooter alignWithMargins="0">
    <oddHeader>&amp;R&amp;"Arial,Gras"&amp;9&amp;P/3</oddHeader>
    <oddFooter>&amp;L&amp;"Arial,Gras"&amp;12OTE INGENIERIE&amp;"Arial,Normal"&amp;10
&amp;6LR &amp;Z&amp;F&amp;R&amp;"Arial Narrow"&amp;6REV. 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112"/>
  <sheetViews>
    <sheetView view="pageBreakPreview" zoomScale="85" zoomScaleNormal="85" zoomScaleSheetLayoutView="85" workbookViewId="0">
      <selection activeCell="D20" sqref="D20"/>
    </sheetView>
  </sheetViews>
  <sheetFormatPr baseColWidth="10" defaultColWidth="10.88671875" defaultRowHeight="13.2" outlineLevelRow="1" outlineLevelCol="1"/>
  <cols>
    <col min="1" max="1" width="10.88671875" style="1"/>
    <col min="2" max="2" width="15.109375" style="1" customWidth="1"/>
    <col min="3" max="3" width="9.44140625" style="1" customWidth="1"/>
    <col min="4" max="4" width="65.109375" style="1" customWidth="1"/>
    <col min="5" max="5" width="8.44140625" style="1" customWidth="1"/>
    <col min="6" max="6" width="11.6640625" style="1" customWidth="1" outlineLevel="1"/>
    <col min="7" max="7" width="11.6640625" style="1" customWidth="1"/>
    <col min="8" max="8" width="12.109375" style="1" bestFit="1" customWidth="1"/>
    <col min="9" max="9" width="19" style="1" customWidth="1"/>
    <col min="10" max="10" width="15.109375" style="1" customWidth="1"/>
    <col min="11" max="11" width="15.6640625" style="1" customWidth="1"/>
    <col min="12" max="12" width="14.109375" style="1" bestFit="1" customWidth="1"/>
    <col min="13" max="16384" width="10.88671875" style="1"/>
  </cols>
  <sheetData>
    <row r="2" spans="1:13" ht="12" customHeight="1" thickBot="1"/>
    <row r="3" spans="1:13" ht="12.75" customHeight="1" thickBot="1">
      <c r="C3" s="15"/>
      <c r="D3" s="16"/>
      <c r="E3" s="16"/>
      <c r="F3" s="16"/>
      <c r="G3" s="16"/>
      <c r="H3" s="16"/>
      <c r="I3" s="17"/>
      <c r="J3" s="2"/>
      <c r="K3" s="2"/>
    </row>
    <row r="4" spans="1:13" ht="75" customHeight="1" thickBot="1">
      <c r="C4" s="477" t="s">
        <v>329</v>
      </c>
      <c r="D4" s="478"/>
      <c r="E4" s="478"/>
      <c r="F4" s="478"/>
      <c r="G4" s="478"/>
      <c r="H4" s="478"/>
      <c r="I4" s="479"/>
      <c r="J4" s="3"/>
      <c r="K4" s="3"/>
    </row>
    <row r="5" spans="1:13" ht="47.4" hidden="1" customHeight="1" outlineLevel="1" thickBot="1">
      <c r="C5" s="483" t="s">
        <v>280</v>
      </c>
      <c r="D5" s="484"/>
      <c r="E5" s="484"/>
      <c r="F5" s="484"/>
      <c r="G5" s="484"/>
      <c r="H5" s="484"/>
      <c r="I5" s="485"/>
      <c r="J5" s="3"/>
      <c r="K5" s="3"/>
    </row>
    <row r="6" spans="1:13" ht="47.4" customHeight="1" collapsed="1" thickBot="1">
      <c r="C6" s="486" t="s">
        <v>328</v>
      </c>
      <c r="D6" s="487"/>
      <c r="E6" s="487"/>
      <c r="F6" s="487"/>
      <c r="G6" s="487"/>
      <c r="H6" s="487"/>
      <c r="I6" s="488"/>
      <c r="J6" s="3"/>
      <c r="K6" s="3"/>
    </row>
    <row r="7" spans="1:13" ht="49.95" customHeight="1" thickTop="1" thickBot="1">
      <c r="A7" s="4" t="s">
        <v>5</v>
      </c>
      <c r="B7" s="4" t="s">
        <v>12</v>
      </c>
      <c r="C7" s="18" t="s">
        <v>11</v>
      </c>
      <c r="D7" s="18" t="s">
        <v>2</v>
      </c>
      <c r="E7" s="18" t="s">
        <v>9</v>
      </c>
      <c r="F7" s="152" t="s">
        <v>278</v>
      </c>
      <c r="G7" s="152" t="s">
        <v>279</v>
      </c>
      <c r="H7" s="18" t="s">
        <v>54</v>
      </c>
      <c r="I7" s="19" t="s">
        <v>53</v>
      </c>
      <c r="J7" s="5"/>
      <c r="K7" s="5"/>
    </row>
    <row r="8" spans="1:13" ht="17.100000000000001" customHeight="1" thickTop="1">
      <c r="B8" s="13"/>
      <c r="C8" s="20"/>
      <c r="D8" s="21"/>
      <c r="E8" s="22"/>
      <c r="F8" s="23"/>
      <c r="G8" s="23"/>
      <c r="H8" s="24"/>
      <c r="I8" s="25"/>
      <c r="J8" s="6"/>
      <c r="K8" s="8"/>
    </row>
    <row r="9" spans="1:13" ht="17.100000000000001" customHeight="1">
      <c r="A9" s="1">
        <v>10</v>
      </c>
      <c r="B9" s="13"/>
      <c r="C9" s="26">
        <v>10</v>
      </c>
      <c r="D9" s="27" t="s">
        <v>70</v>
      </c>
      <c r="E9" s="110"/>
      <c r="F9" s="111"/>
      <c r="G9" s="111"/>
      <c r="H9" s="30" t="str">
        <f>IF($B9=""," ",IF(VLOOKUP($B9,#REF!,5,FALSE)=0,"",(VLOOKUP($B9,#REF!,5,FALSE)*#REF!*#REF!*#REF!*#REF!)))</f>
        <v xml:space="preserve"> </v>
      </c>
      <c r="I9" s="31"/>
      <c r="J9" s="66"/>
      <c r="K9" s="8"/>
    </row>
    <row r="10" spans="1:13" ht="17.100000000000001" customHeight="1">
      <c r="A10" s="1">
        <v>10</v>
      </c>
      <c r="B10" s="13"/>
      <c r="C10" s="42"/>
      <c r="D10" s="107" t="s">
        <v>23</v>
      </c>
      <c r="E10" s="100"/>
      <c r="F10" s="101"/>
      <c r="G10" s="101"/>
      <c r="H10" s="65"/>
      <c r="I10" s="37"/>
      <c r="J10" s="6"/>
      <c r="K10" s="8"/>
    </row>
    <row r="11" spans="1:13" ht="17.100000000000001" customHeight="1">
      <c r="A11" s="1">
        <v>10</v>
      </c>
      <c r="B11" s="13"/>
      <c r="C11" s="42"/>
      <c r="D11" s="99" t="s">
        <v>65</v>
      </c>
      <c r="E11" s="100" t="s">
        <v>18</v>
      </c>
      <c r="F11" s="101">
        <v>1</v>
      </c>
      <c r="G11" s="101"/>
      <c r="H11" s="65"/>
      <c r="I11" s="41">
        <f>H11*G11</f>
        <v>0</v>
      </c>
      <c r="J11" s="6"/>
      <c r="K11" s="8"/>
      <c r="M11" s="54"/>
    </row>
    <row r="12" spans="1:13" ht="17.100000000000001" customHeight="1">
      <c r="A12" s="1">
        <v>10</v>
      </c>
      <c r="B12" s="13"/>
      <c r="C12" s="72"/>
      <c r="D12" s="112" t="s">
        <v>66</v>
      </c>
      <c r="E12" s="113" t="s">
        <v>18</v>
      </c>
      <c r="F12" s="114" t="s">
        <v>64</v>
      </c>
      <c r="G12" s="114"/>
      <c r="H12" s="73"/>
      <c r="I12" s="41">
        <f>H12*G12</f>
        <v>0</v>
      </c>
      <c r="J12" s="6"/>
      <c r="K12" s="8"/>
      <c r="M12" s="54"/>
    </row>
    <row r="13" spans="1:13" ht="17.100000000000001" customHeight="1">
      <c r="B13" s="13"/>
      <c r="C13" s="72"/>
      <c r="D13" s="533" t="str">
        <f>CONCATENATE("Sous total"," _ ",D10)</f>
        <v>Sous total _ CHAUFFAGE</v>
      </c>
      <c r="E13" s="534"/>
      <c r="F13" s="534"/>
      <c r="G13" s="527"/>
      <c r="H13" s="535"/>
      <c r="I13" s="98">
        <f>SUBTOTAL(9,I10:I12)</f>
        <v>0</v>
      </c>
      <c r="J13" s="6"/>
      <c r="K13" s="8"/>
      <c r="M13" s="54"/>
    </row>
    <row r="14" spans="1:13" ht="17.100000000000001" customHeight="1">
      <c r="B14" s="13"/>
      <c r="C14" s="72"/>
      <c r="D14" s="112"/>
      <c r="E14" s="113"/>
      <c r="F14" s="114"/>
      <c r="G14" s="114"/>
      <c r="H14" s="73"/>
      <c r="I14" s="74"/>
      <c r="J14" s="6"/>
      <c r="K14" s="8"/>
      <c r="M14" s="54"/>
    </row>
    <row r="15" spans="1:13" ht="17.100000000000001" customHeight="1">
      <c r="A15" s="1">
        <v>10</v>
      </c>
      <c r="B15" s="13"/>
      <c r="C15" s="72"/>
      <c r="D15" s="193" t="s">
        <v>71</v>
      </c>
      <c r="E15" s="113"/>
      <c r="F15" s="114"/>
      <c r="G15" s="114"/>
      <c r="H15" s="73"/>
      <c r="I15" s="74"/>
      <c r="J15" s="6"/>
      <c r="K15" s="8"/>
      <c r="M15" s="54"/>
    </row>
    <row r="16" spans="1:13" ht="17.100000000000001" customHeight="1">
      <c r="A16" s="1">
        <v>10</v>
      </c>
      <c r="B16" s="13"/>
      <c r="C16" s="72"/>
      <c r="D16" s="112" t="s">
        <v>72</v>
      </c>
      <c r="E16" s="113"/>
      <c r="F16" s="114"/>
      <c r="G16" s="114"/>
      <c r="H16" s="73"/>
      <c r="I16" s="41"/>
      <c r="J16" s="6"/>
      <c r="K16" s="8"/>
      <c r="M16" s="54"/>
    </row>
    <row r="17" spans="1:13" ht="17.100000000000001" customHeight="1">
      <c r="A17" s="1">
        <v>10</v>
      </c>
      <c r="B17" s="13"/>
      <c r="C17" s="72"/>
      <c r="D17" s="112" t="s">
        <v>73</v>
      </c>
      <c r="E17" s="113" t="s">
        <v>18</v>
      </c>
      <c r="F17" s="114">
        <v>2</v>
      </c>
      <c r="G17" s="114"/>
      <c r="H17" s="73"/>
      <c r="I17" s="41">
        <f t="shared" ref="I17:I24" si="0">H17*G17</f>
        <v>0</v>
      </c>
      <c r="J17" s="6"/>
      <c r="K17" s="8"/>
      <c r="M17" s="54"/>
    </row>
    <row r="18" spans="1:13" ht="17.100000000000001" customHeight="1">
      <c r="A18" s="1">
        <v>10</v>
      </c>
      <c r="B18" s="13"/>
      <c r="C18" s="72"/>
      <c r="D18" s="112" t="s">
        <v>74</v>
      </c>
      <c r="E18" s="113" t="s">
        <v>18</v>
      </c>
      <c r="F18" s="114">
        <v>1</v>
      </c>
      <c r="G18" s="114"/>
      <c r="H18" s="73"/>
      <c r="I18" s="41">
        <f t="shared" si="0"/>
        <v>0</v>
      </c>
      <c r="J18" s="6"/>
      <c r="K18" s="8"/>
      <c r="M18" s="54"/>
    </row>
    <row r="19" spans="1:13" ht="17.100000000000001" customHeight="1">
      <c r="A19" s="1">
        <v>10</v>
      </c>
      <c r="B19" s="13"/>
      <c r="C19" s="72"/>
      <c r="D19" s="112" t="s">
        <v>75</v>
      </c>
      <c r="E19" s="113" t="s">
        <v>16</v>
      </c>
      <c r="F19" s="114">
        <v>140</v>
      </c>
      <c r="G19" s="114"/>
      <c r="H19" s="73"/>
      <c r="I19" s="41">
        <f t="shared" si="0"/>
        <v>0</v>
      </c>
      <c r="J19" s="6"/>
      <c r="K19" s="8"/>
      <c r="M19" s="54"/>
    </row>
    <row r="20" spans="1:13" ht="17.100000000000001" customHeight="1">
      <c r="A20" s="1">
        <v>10</v>
      </c>
      <c r="B20" s="13"/>
      <c r="C20" s="72"/>
      <c r="D20" s="112" t="s">
        <v>76</v>
      </c>
      <c r="E20" s="113" t="s">
        <v>16</v>
      </c>
      <c r="F20" s="114">
        <v>35</v>
      </c>
      <c r="G20" s="114"/>
      <c r="H20" s="73"/>
      <c r="I20" s="41">
        <f t="shared" si="0"/>
        <v>0</v>
      </c>
      <c r="J20" s="6"/>
      <c r="K20" s="8"/>
      <c r="M20" s="54"/>
    </row>
    <row r="21" spans="1:13" ht="17.100000000000001" customHeight="1">
      <c r="A21" s="1">
        <v>10</v>
      </c>
      <c r="B21" s="13"/>
      <c r="C21" s="72"/>
      <c r="D21" s="112" t="s">
        <v>147</v>
      </c>
      <c r="E21" s="113" t="s">
        <v>17</v>
      </c>
      <c r="F21" s="114">
        <v>11</v>
      </c>
      <c r="G21" s="114"/>
      <c r="H21" s="73"/>
      <c r="I21" s="41">
        <f t="shared" si="0"/>
        <v>0</v>
      </c>
      <c r="J21" s="6"/>
      <c r="K21" s="8"/>
      <c r="M21" s="54"/>
    </row>
    <row r="22" spans="1:13" ht="17.100000000000001" customHeight="1">
      <c r="A22" s="1">
        <v>10</v>
      </c>
      <c r="B22" s="13"/>
      <c r="C22" s="78"/>
      <c r="D22" s="194" t="s">
        <v>148</v>
      </c>
      <c r="E22" s="113" t="s">
        <v>17</v>
      </c>
      <c r="F22" s="114">
        <v>8</v>
      </c>
      <c r="G22" s="114"/>
      <c r="H22" s="73"/>
      <c r="I22" s="41">
        <f t="shared" si="0"/>
        <v>0</v>
      </c>
      <c r="J22" s="6"/>
      <c r="K22" s="8"/>
      <c r="M22" s="54"/>
    </row>
    <row r="23" spans="1:13" ht="17.100000000000001" customHeight="1">
      <c r="A23" s="1">
        <v>10</v>
      </c>
      <c r="B23" s="13"/>
      <c r="C23" s="72"/>
      <c r="D23" s="112" t="s">
        <v>77</v>
      </c>
      <c r="E23" s="113" t="s">
        <v>18</v>
      </c>
      <c r="F23" s="114">
        <v>1</v>
      </c>
      <c r="G23" s="114"/>
      <c r="H23" s="73"/>
      <c r="I23" s="41">
        <f t="shared" si="0"/>
        <v>0</v>
      </c>
      <c r="J23" s="6"/>
      <c r="K23" s="8"/>
      <c r="M23" s="54"/>
    </row>
    <row r="24" spans="1:13" ht="17.100000000000001" customHeight="1">
      <c r="A24" s="1">
        <v>10</v>
      </c>
      <c r="B24" s="13"/>
      <c r="C24" s="72"/>
      <c r="D24" s="112" t="s">
        <v>78</v>
      </c>
      <c r="E24" s="113" t="s">
        <v>18</v>
      </c>
      <c r="F24" s="114">
        <v>1</v>
      </c>
      <c r="G24" s="114"/>
      <c r="H24" s="73"/>
      <c r="I24" s="41">
        <f t="shared" si="0"/>
        <v>0</v>
      </c>
      <c r="J24" s="6"/>
      <c r="K24" s="8"/>
      <c r="M24" s="54"/>
    </row>
    <row r="25" spans="1:13" ht="17.100000000000001" customHeight="1">
      <c r="A25" s="1">
        <v>10</v>
      </c>
      <c r="B25" s="13"/>
      <c r="C25" s="72"/>
      <c r="D25" s="112"/>
      <c r="E25" s="113"/>
      <c r="F25" s="114"/>
      <c r="G25" s="114"/>
      <c r="H25" s="73"/>
      <c r="I25" s="74"/>
      <c r="J25" s="6"/>
      <c r="K25" s="8"/>
      <c r="M25" s="54"/>
    </row>
    <row r="26" spans="1:13" ht="17.100000000000001" customHeight="1">
      <c r="A26" s="1">
        <v>10</v>
      </c>
      <c r="B26" s="13"/>
      <c r="C26" s="76"/>
      <c r="D26" s="195" t="s">
        <v>79</v>
      </c>
      <c r="E26" s="115"/>
      <c r="F26" s="116"/>
      <c r="G26" s="116"/>
      <c r="H26" s="77"/>
      <c r="I26" s="117"/>
      <c r="J26" s="6"/>
      <c r="K26" s="8"/>
      <c r="M26" s="54"/>
    </row>
    <row r="27" spans="1:13" ht="17.100000000000001" customHeight="1">
      <c r="A27" s="1">
        <v>10</v>
      </c>
      <c r="B27" s="13"/>
      <c r="C27" s="76"/>
      <c r="D27" s="196" t="s">
        <v>80</v>
      </c>
      <c r="E27" s="115" t="s">
        <v>18</v>
      </c>
      <c r="F27" s="116">
        <v>1</v>
      </c>
      <c r="G27" s="116"/>
      <c r="H27" s="77"/>
      <c r="I27" s="41">
        <f>H27*G27</f>
        <v>0</v>
      </c>
      <c r="J27" s="6"/>
      <c r="K27" s="8"/>
      <c r="M27" s="54"/>
    </row>
    <row r="28" spans="1:13" ht="17.100000000000001" customHeight="1">
      <c r="A28" s="1">
        <v>10</v>
      </c>
      <c r="B28" s="13"/>
      <c r="C28" s="76"/>
      <c r="D28" s="196" t="s">
        <v>81</v>
      </c>
      <c r="E28" s="115" t="s">
        <v>17</v>
      </c>
      <c r="F28" s="116">
        <v>1</v>
      </c>
      <c r="G28" s="116"/>
      <c r="H28" s="77"/>
      <c r="I28" s="41" t="s">
        <v>304</v>
      </c>
      <c r="J28" s="6"/>
      <c r="K28" s="8"/>
      <c r="M28" s="54"/>
    </row>
    <row r="29" spans="1:13" ht="17.100000000000001" customHeight="1">
      <c r="A29" s="1">
        <v>10</v>
      </c>
      <c r="B29" s="13"/>
      <c r="C29" s="76"/>
      <c r="D29" s="196" t="s">
        <v>82</v>
      </c>
      <c r="E29" s="115" t="s">
        <v>16</v>
      </c>
      <c r="F29" s="116">
        <v>35</v>
      </c>
      <c r="G29" s="116"/>
      <c r="H29" s="77"/>
      <c r="I29" s="41">
        <f t="shared" ref="I29:I31" si="1">H29*G29</f>
        <v>0</v>
      </c>
      <c r="J29" s="6"/>
      <c r="K29" s="8"/>
      <c r="M29" s="54"/>
    </row>
    <row r="30" spans="1:13" ht="17.100000000000001" customHeight="1">
      <c r="A30" s="1">
        <v>10</v>
      </c>
      <c r="B30" s="13"/>
      <c r="C30" s="76"/>
      <c r="D30" s="196" t="s">
        <v>83</v>
      </c>
      <c r="E30" s="115" t="s">
        <v>17</v>
      </c>
      <c r="F30" s="116">
        <v>13</v>
      </c>
      <c r="G30" s="116"/>
      <c r="H30" s="77"/>
      <c r="I30" s="41">
        <f t="shared" si="1"/>
        <v>0</v>
      </c>
      <c r="J30" s="6"/>
      <c r="K30" s="8"/>
      <c r="M30" s="54"/>
    </row>
    <row r="31" spans="1:13" ht="17.100000000000001" customHeight="1">
      <c r="A31" s="1">
        <v>10</v>
      </c>
      <c r="B31" s="13"/>
      <c r="C31" s="76"/>
      <c r="D31" s="196" t="s">
        <v>84</v>
      </c>
      <c r="E31" s="115" t="s">
        <v>18</v>
      </c>
      <c r="F31" s="116">
        <v>1</v>
      </c>
      <c r="G31" s="116"/>
      <c r="H31" s="77"/>
      <c r="I31" s="41">
        <f t="shared" si="1"/>
        <v>0</v>
      </c>
      <c r="J31" s="6"/>
      <c r="K31" s="8"/>
      <c r="M31" s="54"/>
    </row>
    <row r="32" spans="1:13" ht="17.100000000000001" customHeight="1">
      <c r="A32" s="1">
        <v>10</v>
      </c>
      <c r="B32" s="13"/>
      <c r="C32" s="76"/>
      <c r="D32" s="196"/>
      <c r="E32" s="115"/>
      <c r="F32" s="116"/>
      <c r="G32" s="116"/>
      <c r="H32" s="77"/>
      <c r="I32" s="117"/>
      <c r="J32" s="6"/>
      <c r="K32" s="8"/>
      <c r="M32" s="54"/>
    </row>
    <row r="33" spans="1:13" ht="17.100000000000001" customHeight="1">
      <c r="A33" s="1">
        <v>10</v>
      </c>
      <c r="B33" s="13"/>
      <c r="C33" s="79"/>
      <c r="D33" s="197" t="s">
        <v>239</v>
      </c>
      <c r="E33" s="105"/>
      <c r="F33" s="106"/>
      <c r="G33" s="106"/>
      <c r="H33" s="83"/>
      <c r="I33" s="84"/>
      <c r="J33" s="6"/>
      <c r="K33" s="8"/>
      <c r="M33" s="54"/>
    </row>
    <row r="34" spans="1:13" ht="36" customHeight="1">
      <c r="A34" s="1">
        <v>10</v>
      </c>
      <c r="B34" s="13"/>
      <c r="C34" s="76"/>
      <c r="D34" s="118" t="s">
        <v>241</v>
      </c>
      <c r="E34" s="115" t="s">
        <v>17</v>
      </c>
      <c r="F34" s="116">
        <v>1</v>
      </c>
      <c r="G34" s="116"/>
      <c r="H34" s="77"/>
      <c r="I34" s="41">
        <f t="shared" ref="I34:I38" si="2">H34*G34</f>
        <v>0</v>
      </c>
      <c r="J34" s="6"/>
      <c r="K34" s="8"/>
      <c r="M34" s="54"/>
    </row>
    <row r="35" spans="1:13" ht="17.100000000000001" customHeight="1">
      <c r="A35" s="1">
        <v>10</v>
      </c>
      <c r="B35" s="13"/>
      <c r="C35" s="76"/>
      <c r="D35" s="196" t="s">
        <v>242</v>
      </c>
      <c r="E35" s="115" t="s">
        <v>18</v>
      </c>
      <c r="F35" s="116">
        <v>1</v>
      </c>
      <c r="G35" s="116"/>
      <c r="H35" s="77"/>
      <c r="I35" s="41" t="s">
        <v>305</v>
      </c>
      <c r="J35" s="6"/>
      <c r="K35" s="8"/>
      <c r="M35" s="54"/>
    </row>
    <row r="36" spans="1:13" ht="17.100000000000001" customHeight="1">
      <c r="A36" s="1">
        <v>10</v>
      </c>
      <c r="B36" s="13"/>
      <c r="C36" s="76"/>
      <c r="D36" s="196" t="s">
        <v>243</v>
      </c>
      <c r="E36" s="115" t="s">
        <v>18</v>
      </c>
      <c r="F36" s="116">
        <v>1</v>
      </c>
      <c r="G36" s="116"/>
      <c r="H36" s="77"/>
      <c r="I36" s="41" t="s">
        <v>305</v>
      </c>
      <c r="J36" s="6"/>
      <c r="K36" s="8"/>
      <c r="M36" s="54"/>
    </row>
    <row r="37" spans="1:13" ht="17.100000000000001" customHeight="1">
      <c r="A37" s="1">
        <v>10</v>
      </c>
      <c r="B37" s="13"/>
      <c r="C37" s="76"/>
      <c r="D37" s="196" t="s">
        <v>244</v>
      </c>
      <c r="E37" s="115" t="s">
        <v>18</v>
      </c>
      <c r="F37" s="116">
        <v>1</v>
      </c>
      <c r="G37" s="116"/>
      <c r="H37" s="77"/>
      <c r="I37" s="41">
        <f t="shared" si="2"/>
        <v>0</v>
      </c>
      <c r="J37" s="6"/>
      <c r="K37" s="8"/>
      <c r="M37" s="54"/>
    </row>
    <row r="38" spans="1:13" ht="17.100000000000001" customHeight="1">
      <c r="A38" s="1">
        <v>10</v>
      </c>
      <c r="B38" s="13"/>
      <c r="C38" s="76"/>
      <c r="D38" s="196" t="s">
        <v>245</v>
      </c>
      <c r="E38" s="115" t="s">
        <v>64</v>
      </c>
      <c r="F38" s="116"/>
      <c r="G38" s="116"/>
      <c r="H38" s="77"/>
      <c r="I38" s="41">
        <f t="shared" si="2"/>
        <v>0</v>
      </c>
      <c r="J38" s="6"/>
      <c r="K38" s="8"/>
      <c r="M38" s="54"/>
    </row>
    <row r="39" spans="1:13" ht="17.100000000000001" customHeight="1">
      <c r="A39" s="1">
        <v>10</v>
      </c>
      <c r="B39" s="13"/>
      <c r="C39" s="76"/>
      <c r="D39" s="196" t="s">
        <v>246</v>
      </c>
      <c r="E39" s="115" t="s">
        <v>17</v>
      </c>
      <c r="F39" s="116">
        <v>10</v>
      </c>
      <c r="G39" s="116"/>
      <c r="H39" s="77"/>
      <c r="I39" s="41">
        <f t="shared" ref="I39:I43" si="3">H39*G39</f>
        <v>0</v>
      </c>
      <c r="J39" s="6"/>
      <c r="K39" s="8"/>
      <c r="M39" s="54"/>
    </row>
    <row r="40" spans="1:13" ht="17.100000000000001" customHeight="1">
      <c r="A40" s="1">
        <v>10</v>
      </c>
      <c r="B40" s="13"/>
      <c r="C40" s="76"/>
      <c r="D40" s="196" t="s">
        <v>247</v>
      </c>
      <c r="E40" s="115" t="s">
        <v>18</v>
      </c>
      <c r="F40" s="116">
        <v>1</v>
      </c>
      <c r="G40" s="116"/>
      <c r="H40" s="77"/>
      <c r="I40" s="41">
        <f t="shared" si="3"/>
        <v>0</v>
      </c>
      <c r="J40" s="6"/>
      <c r="K40" s="8"/>
      <c r="M40" s="54"/>
    </row>
    <row r="41" spans="1:13" ht="17.100000000000001" customHeight="1">
      <c r="A41" s="1">
        <v>10</v>
      </c>
      <c r="B41" s="13"/>
      <c r="C41" s="76"/>
      <c r="D41" s="196" t="s">
        <v>248</v>
      </c>
      <c r="E41" s="115" t="s">
        <v>18</v>
      </c>
      <c r="F41" s="116">
        <v>1</v>
      </c>
      <c r="G41" s="116"/>
      <c r="H41" s="77"/>
      <c r="I41" s="41">
        <f t="shared" si="3"/>
        <v>0</v>
      </c>
      <c r="J41" s="6"/>
      <c r="K41" s="8"/>
      <c r="M41" s="54"/>
    </row>
    <row r="42" spans="1:13" ht="17.100000000000001" customHeight="1">
      <c r="A42" s="1">
        <v>10</v>
      </c>
      <c r="B42" s="13"/>
      <c r="C42" s="76"/>
      <c r="D42" s="196" t="s">
        <v>249</v>
      </c>
      <c r="E42" s="115" t="s">
        <v>18</v>
      </c>
      <c r="F42" s="116">
        <v>1</v>
      </c>
      <c r="G42" s="116"/>
      <c r="H42" s="77"/>
      <c r="I42" s="41">
        <f t="shared" si="3"/>
        <v>0</v>
      </c>
      <c r="J42" s="6"/>
      <c r="K42" s="8"/>
      <c r="M42" s="54"/>
    </row>
    <row r="43" spans="1:13" ht="17.100000000000001" customHeight="1">
      <c r="A43" s="1">
        <v>10</v>
      </c>
      <c r="B43" s="13"/>
      <c r="C43" s="76"/>
      <c r="D43" s="196" t="s">
        <v>250</v>
      </c>
      <c r="E43" s="115" t="s">
        <v>18</v>
      </c>
      <c r="F43" s="116">
        <v>1</v>
      </c>
      <c r="G43" s="116"/>
      <c r="H43" s="77"/>
      <c r="I43" s="41">
        <f t="shared" si="3"/>
        <v>0</v>
      </c>
      <c r="J43" s="6"/>
      <c r="K43" s="8"/>
      <c r="M43" s="54"/>
    </row>
    <row r="44" spans="1:13" ht="17.100000000000001" customHeight="1">
      <c r="A44" s="1">
        <v>10</v>
      </c>
      <c r="B44" s="13"/>
      <c r="C44" s="79"/>
      <c r="D44" s="198"/>
      <c r="E44" s="105"/>
      <c r="F44" s="106"/>
      <c r="G44" s="106"/>
      <c r="H44" s="83"/>
      <c r="I44" s="84"/>
      <c r="J44" s="6"/>
      <c r="K44" s="8"/>
      <c r="M44" s="54"/>
    </row>
    <row r="45" spans="1:13" ht="17.100000000000001" customHeight="1">
      <c r="A45" s="1">
        <v>10</v>
      </c>
      <c r="B45" s="13"/>
      <c r="C45" s="76"/>
      <c r="D45" s="196" t="s">
        <v>85</v>
      </c>
      <c r="E45" s="115"/>
      <c r="F45" s="116"/>
      <c r="G45" s="116"/>
      <c r="H45" s="77"/>
      <c r="I45" s="117"/>
      <c r="J45" s="6"/>
      <c r="K45" s="8"/>
      <c r="M45" s="54"/>
    </row>
    <row r="46" spans="1:13" ht="17.100000000000001" customHeight="1">
      <c r="A46" s="1">
        <v>10</v>
      </c>
      <c r="B46" s="13"/>
      <c r="C46" s="76"/>
      <c r="D46" s="196" t="s">
        <v>86</v>
      </c>
      <c r="E46" s="115" t="s">
        <v>17</v>
      </c>
      <c r="F46" s="116">
        <v>6</v>
      </c>
      <c r="G46" s="116"/>
      <c r="H46" s="77"/>
      <c r="I46" s="41">
        <f>H46*G46</f>
        <v>0</v>
      </c>
      <c r="J46" s="6"/>
      <c r="K46" s="8"/>
      <c r="M46" s="54"/>
    </row>
    <row r="47" spans="1:13" ht="17.100000000000001" customHeight="1">
      <c r="B47" s="13"/>
      <c r="C47" s="72"/>
      <c r="D47" s="525" t="str">
        <f>CONCATENATE("Sous total"," _ ",D15)</f>
        <v>Sous total _ VENTILATION</v>
      </c>
      <c r="E47" s="526"/>
      <c r="F47" s="526"/>
      <c r="G47" s="527"/>
      <c r="H47" s="528"/>
      <c r="I47" s="98">
        <f>SUBTOTAL(9,I16:I46)</f>
        <v>0</v>
      </c>
      <c r="J47" s="6"/>
      <c r="K47" s="8"/>
      <c r="M47" s="54"/>
    </row>
    <row r="48" spans="1:13" ht="17.100000000000001" customHeight="1">
      <c r="B48" s="13"/>
      <c r="C48" s="72"/>
      <c r="D48" s="112"/>
      <c r="E48" s="113"/>
      <c r="F48" s="114"/>
      <c r="G48" s="114"/>
      <c r="H48" s="73"/>
      <c r="I48" s="74"/>
      <c r="J48" s="6"/>
      <c r="K48" s="8"/>
      <c r="M48" s="54"/>
    </row>
    <row r="49" spans="1:13" ht="17.100000000000001" customHeight="1">
      <c r="A49" s="1">
        <v>10</v>
      </c>
      <c r="B49" s="13"/>
      <c r="C49" s="79"/>
      <c r="D49" s="197" t="s">
        <v>23</v>
      </c>
      <c r="E49" s="105"/>
      <c r="F49" s="106"/>
      <c r="G49" s="106"/>
      <c r="H49" s="83"/>
      <c r="I49" s="84"/>
      <c r="J49" s="6"/>
      <c r="K49" s="8"/>
      <c r="M49" s="54"/>
    </row>
    <row r="50" spans="1:13" ht="17.100000000000001" customHeight="1">
      <c r="A50" s="1">
        <v>10</v>
      </c>
      <c r="B50" s="13"/>
      <c r="C50" s="79"/>
      <c r="D50" s="198" t="s">
        <v>237</v>
      </c>
      <c r="E50" s="105" t="s">
        <v>0</v>
      </c>
      <c r="F50" s="106">
        <v>9</v>
      </c>
      <c r="G50" s="106"/>
      <c r="H50" s="83"/>
      <c r="I50" s="41" t="s">
        <v>304</v>
      </c>
      <c r="J50" s="6"/>
      <c r="K50" s="8"/>
      <c r="M50" s="54"/>
    </row>
    <row r="51" spans="1:13" ht="17.100000000000001" customHeight="1">
      <c r="A51" s="1">
        <v>10</v>
      </c>
      <c r="B51" s="13"/>
      <c r="C51" s="79"/>
      <c r="D51" s="198" t="s">
        <v>236</v>
      </c>
      <c r="E51" s="105" t="s">
        <v>10</v>
      </c>
      <c r="F51" s="106">
        <v>1</v>
      </c>
      <c r="G51" s="106"/>
      <c r="H51" s="83"/>
      <c r="I51" s="41" t="s">
        <v>304</v>
      </c>
      <c r="J51" s="6"/>
      <c r="K51" s="8"/>
      <c r="M51" s="54"/>
    </row>
    <row r="52" spans="1:13" ht="17.100000000000001" customHeight="1">
      <c r="B52" s="13"/>
      <c r="C52" s="79"/>
      <c r="D52" s="198"/>
      <c r="E52" s="105"/>
      <c r="F52" s="106"/>
      <c r="G52" s="106"/>
      <c r="H52" s="83"/>
      <c r="I52" s="84"/>
      <c r="J52" s="6"/>
      <c r="K52" s="8"/>
      <c r="M52" s="54"/>
    </row>
    <row r="53" spans="1:13" ht="17.100000000000001" customHeight="1">
      <c r="B53" s="13"/>
      <c r="C53" s="79"/>
      <c r="D53" s="198"/>
      <c r="E53" s="105"/>
      <c r="F53" s="106"/>
      <c r="G53" s="106"/>
      <c r="H53" s="83"/>
      <c r="I53" s="84"/>
      <c r="J53" s="6"/>
      <c r="K53" s="8"/>
      <c r="M53" s="54"/>
    </row>
    <row r="54" spans="1:13" ht="17.100000000000001" customHeight="1">
      <c r="A54" s="1">
        <v>10</v>
      </c>
      <c r="B54" s="13"/>
      <c r="C54" s="72"/>
      <c r="D54" s="193" t="s">
        <v>7</v>
      </c>
      <c r="E54" s="113"/>
      <c r="F54" s="114"/>
      <c r="G54" s="114"/>
      <c r="H54" s="73"/>
      <c r="I54" s="74"/>
      <c r="J54" s="6"/>
      <c r="K54" s="8"/>
      <c r="M54" s="54"/>
    </row>
    <row r="55" spans="1:13" ht="17.100000000000001" customHeight="1">
      <c r="A55" s="1">
        <v>10</v>
      </c>
      <c r="B55" s="13"/>
      <c r="C55" s="72"/>
      <c r="D55" s="112"/>
      <c r="E55" s="113"/>
      <c r="F55" s="114"/>
      <c r="G55" s="114"/>
      <c r="H55" s="73"/>
      <c r="I55" s="41"/>
      <c r="J55" s="6"/>
      <c r="K55" s="8"/>
      <c r="M55" s="54"/>
    </row>
    <row r="56" spans="1:13" ht="17.100000000000001" customHeight="1">
      <c r="A56" s="1">
        <v>10</v>
      </c>
      <c r="B56" s="13"/>
      <c r="C56" s="76"/>
      <c r="D56" s="199" t="s">
        <v>87</v>
      </c>
      <c r="E56" s="115"/>
      <c r="F56" s="116"/>
      <c r="G56" s="116"/>
      <c r="H56" s="77"/>
      <c r="I56" s="117"/>
      <c r="J56" s="6"/>
      <c r="K56" s="8"/>
      <c r="M56" s="54"/>
    </row>
    <row r="57" spans="1:13" ht="17.100000000000001" customHeight="1">
      <c r="A57" s="1">
        <v>10</v>
      </c>
      <c r="B57" s="13"/>
      <c r="C57" s="76"/>
      <c r="D57" s="196" t="s">
        <v>251</v>
      </c>
      <c r="E57" s="115" t="s">
        <v>18</v>
      </c>
      <c r="F57" s="116">
        <v>1</v>
      </c>
      <c r="G57" s="116"/>
      <c r="H57" s="77"/>
      <c r="I57" s="41">
        <f t="shared" ref="I57:I58" si="4">H57*G57</f>
        <v>0</v>
      </c>
      <c r="J57" s="6"/>
      <c r="K57" s="8"/>
      <c r="M57" s="54"/>
    </row>
    <row r="58" spans="1:13" ht="17.100000000000001" customHeight="1">
      <c r="A58" s="1">
        <v>10</v>
      </c>
      <c r="B58" s="13"/>
      <c r="C58" s="72"/>
      <c r="D58" s="112" t="s">
        <v>252</v>
      </c>
      <c r="E58" s="113" t="s">
        <v>16</v>
      </c>
      <c r="F58" s="114">
        <v>40</v>
      </c>
      <c r="G58" s="114"/>
      <c r="H58" s="73"/>
      <c r="I58" s="41">
        <f t="shared" si="4"/>
        <v>0</v>
      </c>
      <c r="J58" s="6"/>
      <c r="K58" s="8"/>
      <c r="M58" s="54"/>
    </row>
    <row r="59" spans="1:13" ht="17.100000000000001" customHeight="1">
      <c r="A59" s="1">
        <v>10</v>
      </c>
      <c r="B59" s="13"/>
      <c r="C59" s="76"/>
      <c r="D59" s="196"/>
      <c r="E59" s="115"/>
      <c r="F59" s="116"/>
      <c r="G59" s="116"/>
      <c r="H59" s="77"/>
      <c r="I59" s="117"/>
      <c r="J59" s="6"/>
      <c r="K59" s="8"/>
      <c r="M59" s="54"/>
    </row>
    <row r="60" spans="1:13" ht="17.100000000000001" customHeight="1">
      <c r="A60" s="1">
        <v>10</v>
      </c>
      <c r="B60" s="13"/>
      <c r="C60" s="76"/>
      <c r="D60" s="199" t="s">
        <v>88</v>
      </c>
      <c r="E60" s="115"/>
      <c r="F60" s="116"/>
      <c r="G60" s="116"/>
      <c r="H60" s="77"/>
      <c r="I60" s="117"/>
      <c r="J60" s="6"/>
      <c r="K60" s="8"/>
      <c r="M60" s="54"/>
    </row>
    <row r="61" spans="1:13" ht="17.100000000000001" customHeight="1">
      <c r="A61" s="1">
        <v>10</v>
      </c>
      <c r="B61" s="13"/>
      <c r="C61" s="76"/>
      <c r="D61" s="196" t="s">
        <v>89</v>
      </c>
      <c r="E61" s="115" t="s">
        <v>16</v>
      </c>
      <c r="F61" s="116">
        <v>120</v>
      </c>
      <c r="G61" s="116"/>
      <c r="H61" s="77"/>
      <c r="I61" s="41">
        <f t="shared" ref="I61:I63" si="5">H61*G61</f>
        <v>0</v>
      </c>
      <c r="J61" s="6"/>
      <c r="K61" s="8"/>
      <c r="M61" s="54"/>
    </row>
    <row r="62" spans="1:13" ht="17.100000000000001" customHeight="1">
      <c r="A62" s="1">
        <v>10</v>
      </c>
      <c r="B62" s="13"/>
      <c r="C62" s="76"/>
      <c r="D62" s="196" t="s">
        <v>90</v>
      </c>
      <c r="E62" s="115" t="s">
        <v>18</v>
      </c>
      <c r="F62" s="116">
        <v>1</v>
      </c>
      <c r="G62" s="116"/>
      <c r="H62" s="77"/>
      <c r="I62" s="41">
        <f t="shared" si="5"/>
        <v>0</v>
      </c>
      <c r="J62" s="6"/>
      <c r="K62" s="8"/>
      <c r="M62" s="54"/>
    </row>
    <row r="63" spans="1:13" ht="17.100000000000001" customHeight="1">
      <c r="A63" s="1">
        <v>10</v>
      </c>
      <c r="B63" s="13"/>
      <c r="C63" s="76"/>
      <c r="D63" s="196" t="s">
        <v>8</v>
      </c>
      <c r="E63" s="115" t="s">
        <v>18</v>
      </c>
      <c r="F63" s="116">
        <v>1</v>
      </c>
      <c r="G63" s="116"/>
      <c r="H63" s="77"/>
      <c r="I63" s="41">
        <f t="shared" si="5"/>
        <v>0</v>
      </c>
      <c r="J63" s="6"/>
      <c r="K63" s="8"/>
      <c r="M63" s="54"/>
    </row>
    <row r="64" spans="1:13" ht="17.100000000000001" customHeight="1">
      <c r="A64" s="1">
        <v>10</v>
      </c>
      <c r="B64" s="13"/>
      <c r="C64" s="76"/>
      <c r="D64" s="196"/>
      <c r="E64" s="115"/>
      <c r="F64" s="116"/>
      <c r="G64" s="116"/>
      <c r="H64" s="77"/>
      <c r="I64" s="117"/>
      <c r="J64" s="6"/>
      <c r="K64" s="8"/>
      <c r="M64" s="54"/>
    </row>
    <row r="65" spans="1:13" ht="17.100000000000001" customHeight="1">
      <c r="A65" s="1">
        <v>10</v>
      </c>
      <c r="B65" s="13"/>
      <c r="C65" s="76"/>
      <c r="D65" s="199" t="s">
        <v>91</v>
      </c>
      <c r="E65" s="115"/>
      <c r="F65" s="116"/>
      <c r="G65" s="116"/>
      <c r="H65" s="77"/>
      <c r="I65" s="117"/>
      <c r="J65" s="6"/>
      <c r="K65" s="8"/>
      <c r="M65" s="54"/>
    </row>
    <row r="66" spans="1:13" ht="17.100000000000001" customHeight="1">
      <c r="A66" s="1">
        <v>10</v>
      </c>
      <c r="B66" s="13"/>
      <c r="C66" s="76"/>
      <c r="D66" s="196" t="s">
        <v>92</v>
      </c>
      <c r="E66" s="115" t="s">
        <v>16</v>
      </c>
      <c r="F66" s="116">
        <v>45</v>
      </c>
      <c r="G66" s="116"/>
      <c r="H66" s="77"/>
      <c r="I66" s="41">
        <f t="shared" ref="I66:I67" si="6">H66*G66</f>
        <v>0</v>
      </c>
      <c r="J66" s="6"/>
      <c r="K66" s="8"/>
      <c r="M66" s="54"/>
    </row>
    <row r="67" spans="1:13" ht="17.100000000000001" customHeight="1">
      <c r="A67" s="1">
        <v>10</v>
      </c>
      <c r="B67" s="13"/>
      <c r="C67" s="76"/>
      <c r="D67" s="196" t="s">
        <v>93</v>
      </c>
      <c r="E67" s="115" t="s">
        <v>18</v>
      </c>
      <c r="F67" s="116">
        <v>1</v>
      </c>
      <c r="G67" s="116"/>
      <c r="H67" s="77"/>
      <c r="I67" s="41">
        <f t="shared" si="6"/>
        <v>0</v>
      </c>
      <c r="J67" s="6"/>
      <c r="K67" s="8"/>
      <c r="M67" s="54"/>
    </row>
    <row r="68" spans="1:13" ht="17.100000000000001" customHeight="1">
      <c r="A68" s="1">
        <v>10</v>
      </c>
      <c r="B68" s="13"/>
      <c r="C68" s="76"/>
      <c r="D68" s="196"/>
      <c r="E68" s="115"/>
      <c r="F68" s="116"/>
      <c r="G68" s="116"/>
      <c r="H68" s="77"/>
      <c r="I68" s="117"/>
      <c r="J68" s="6"/>
      <c r="K68" s="8"/>
      <c r="M68" s="54"/>
    </row>
    <row r="69" spans="1:13" ht="17.100000000000001" customHeight="1">
      <c r="A69" s="1">
        <v>10</v>
      </c>
      <c r="B69" s="13"/>
      <c r="C69" s="76"/>
      <c r="D69" s="199" t="s">
        <v>94</v>
      </c>
      <c r="E69" s="115"/>
      <c r="F69" s="116"/>
      <c r="G69" s="116"/>
      <c r="H69" s="77"/>
      <c r="I69" s="117"/>
      <c r="J69" s="6"/>
      <c r="K69" s="8"/>
      <c r="M69" s="54"/>
    </row>
    <row r="70" spans="1:13" ht="17.100000000000001" customHeight="1">
      <c r="A70" s="1">
        <v>10</v>
      </c>
      <c r="B70" s="13"/>
      <c r="C70" s="76"/>
      <c r="D70" s="196" t="s">
        <v>95</v>
      </c>
      <c r="E70" s="115" t="s">
        <v>17</v>
      </c>
      <c r="F70" s="116">
        <v>1</v>
      </c>
      <c r="G70" s="116"/>
      <c r="H70" s="77"/>
      <c r="I70" s="41">
        <f t="shared" ref="I70:I78" si="7">H70*G70</f>
        <v>0</v>
      </c>
      <c r="J70" s="6"/>
      <c r="K70" s="8"/>
      <c r="M70" s="54"/>
    </row>
    <row r="71" spans="1:13" ht="17.100000000000001" customHeight="1">
      <c r="A71" s="1">
        <v>10</v>
      </c>
      <c r="B71" s="13"/>
      <c r="C71" s="76"/>
      <c r="D71" s="196" t="s">
        <v>149</v>
      </c>
      <c r="E71" s="115" t="s">
        <v>17</v>
      </c>
      <c r="F71" s="116">
        <v>2</v>
      </c>
      <c r="G71" s="116"/>
      <c r="H71" s="77"/>
      <c r="I71" s="41">
        <f t="shared" si="7"/>
        <v>0</v>
      </c>
      <c r="J71" s="6"/>
      <c r="K71" s="8"/>
      <c r="M71" s="54"/>
    </row>
    <row r="72" spans="1:13" ht="17.100000000000001" customHeight="1">
      <c r="A72" s="1">
        <v>10</v>
      </c>
      <c r="B72" s="13"/>
      <c r="C72" s="76"/>
      <c r="D72" s="196" t="s">
        <v>67</v>
      </c>
      <c r="E72" s="115" t="s">
        <v>17</v>
      </c>
      <c r="F72" s="116">
        <v>2</v>
      </c>
      <c r="G72" s="116"/>
      <c r="H72" s="77"/>
      <c r="I72" s="41">
        <f t="shared" si="7"/>
        <v>0</v>
      </c>
      <c r="J72" s="6"/>
      <c r="K72" s="8"/>
      <c r="M72" s="54"/>
    </row>
    <row r="73" spans="1:13" ht="17.100000000000001" customHeight="1">
      <c r="A73" s="1">
        <v>10</v>
      </c>
      <c r="B73" s="13"/>
      <c r="C73" s="76"/>
      <c r="D73" s="196" t="s">
        <v>96</v>
      </c>
      <c r="E73" s="115" t="s">
        <v>17</v>
      </c>
      <c r="F73" s="116">
        <v>1</v>
      </c>
      <c r="G73" s="116"/>
      <c r="H73" s="77"/>
      <c r="I73" s="41">
        <f t="shared" si="7"/>
        <v>0</v>
      </c>
      <c r="J73" s="6"/>
      <c r="K73" s="8"/>
      <c r="M73" s="54"/>
    </row>
    <row r="74" spans="1:13" ht="17.100000000000001" customHeight="1">
      <c r="A74" s="1">
        <v>10</v>
      </c>
      <c r="B74" s="13"/>
      <c r="C74" s="76"/>
      <c r="D74" s="196" t="s">
        <v>21</v>
      </c>
      <c r="E74" s="115" t="s">
        <v>17</v>
      </c>
      <c r="F74" s="116">
        <v>2</v>
      </c>
      <c r="G74" s="116"/>
      <c r="H74" s="77"/>
      <c r="I74" s="41">
        <f t="shared" si="7"/>
        <v>0</v>
      </c>
      <c r="J74" s="6"/>
      <c r="K74" s="8"/>
      <c r="M74" s="54"/>
    </row>
    <row r="75" spans="1:13" ht="17.100000000000001" customHeight="1">
      <c r="A75" s="1">
        <v>10</v>
      </c>
      <c r="B75" s="13"/>
      <c r="C75" s="76"/>
      <c r="D75" s="196" t="s">
        <v>97</v>
      </c>
      <c r="E75" s="115" t="s">
        <v>17</v>
      </c>
      <c r="F75" s="116">
        <v>2</v>
      </c>
      <c r="G75" s="116"/>
      <c r="H75" s="77"/>
      <c r="I75" s="41">
        <f t="shared" si="7"/>
        <v>0</v>
      </c>
      <c r="J75" s="6"/>
      <c r="K75" s="8"/>
      <c r="M75" s="54"/>
    </row>
    <row r="76" spans="1:13" ht="17.100000000000001" customHeight="1">
      <c r="A76" s="1">
        <v>10</v>
      </c>
      <c r="B76" s="13"/>
      <c r="C76" s="76"/>
      <c r="D76" s="196" t="s">
        <v>98</v>
      </c>
      <c r="E76" s="115" t="s">
        <v>17</v>
      </c>
      <c r="F76" s="116">
        <v>1</v>
      </c>
      <c r="G76" s="116"/>
      <c r="H76" s="77"/>
      <c r="I76" s="41">
        <f t="shared" si="7"/>
        <v>0</v>
      </c>
      <c r="J76" s="6"/>
      <c r="K76" s="8"/>
      <c r="M76" s="54"/>
    </row>
    <row r="77" spans="1:13" ht="17.100000000000001" customHeight="1">
      <c r="A77" s="1">
        <v>10</v>
      </c>
      <c r="B77" s="13"/>
      <c r="C77" s="76"/>
      <c r="D77" s="196" t="s">
        <v>306</v>
      </c>
      <c r="E77" s="115" t="s">
        <v>17</v>
      </c>
      <c r="F77" s="116"/>
      <c r="G77" s="116"/>
      <c r="H77" s="77"/>
      <c r="I77" s="117">
        <f t="shared" si="7"/>
        <v>0</v>
      </c>
      <c r="J77" s="6"/>
      <c r="K77" s="8"/>
      <c r="M77" s="54"/>
    </row>
    <row r="78" spans="1:13" ht="17.100000000000001" customHeight="1">
      <c r="A78" s="1">
        <v>10</v>
      </c>
      <c r="B78" s="13"/>
      <c r="C78" s="76"/>
      <c r="D78" s="196" t="s">
        <v>313</v>
      </c>
      <c r="E78" s="115" t="s">
        <v>17</v>
      </c>
      <c r="F78" s="116">
        <v>3</v>
      </c>
      <c r="G78" s="116"/>
      <c r="H78" s="77"/>
      <c r="I78" s="41">
        <f t="shared" si="7"/>
        <v>0</v>
      </c>
      <c r="J78" s="6"/>
      <c r="K78" s="8"/>
      <c r="M78" s="54"/>
    </row>
    <row r="79" spans="1:13" ht="17.100000000000001" customHeight="1">
      <c r="A79" s="1">
        <v>10</v>
      </c>
      <c r="B79" s="13"/>
      <c r="C79" s="76"/>
      <c r="D79" s="196"/>
      <c r="E79" s="115"/>
      <c r="F79" s="116"/>
      <c r="G79" s="116"/>
      <c r="H79" s="77"/>
      <c r="I79" s="117"/>
      <c r="J79" s="6"/>
      <c r="K79" s="8"/>
      <c r="M79" s="54"/>
    </row>
    <row r="80" spans="1:13" ht="17.100000000000001" customHeight="1">
      <c r="A80" s="1">
        <v>10</v>
      </c>
      <c r="B80" s="13"/>
      <c r="C80" s="76"/>
      <c r="D80" s="196" t="s">
        <v>99</v>
      </c>
      <c r="E80" s="115" t="s">
        <v>18</v>
      </c>
      <c r="F80" s="116">
        <v>1</v>
      </c>
      <c r="G80" s="116"/>
      <c r="H80" s="77"/>
      <c r="I80" s="41">
        <f>H80*G80</f>
        <v>0</v>
      </c>
      <c r="J80" s="6"/>
      <c r="K80" s="8"/>
      <c r="M80" s="54"/>
    </row>
    <row r="81" spans="2:13" ht="17.100000000000001" customHeight="1">
      <c r="B81" s="13"/>
      <c r="C81" s="72"/>
      <c r="D81" s="525" t="str">
        <f>CONCATENATE("Sous total"," _ ",D54)</f>
        <v>Sous total _ PLOMBERIE SANITAIRE</v>
      </c>
      <c r="E81" s="526"/>
      <c r="F81" s="526"/>
      <c r="G81" s="527"/>
      <c r="H81" s="528"/>
      <c r="I81" s="98">
        <f>SUBTOTAL(9,I54:I80)</f>
        <v>0</v>
      </c>
      <c r="J81" s="6"/>
      <c r="K81" s="8"/>
      <c r="M81" s="54"/>
    </row>
    <row r="82" spans="2:13" ht="17.100000000000001" customHeight="1">
      <c r="B82" s="13"/>
      <c r="C82" s="72"/>
      <c r="D82" s="112"/>
      <c r="E82" s="113"/>
      <c r="F82" s="114"/>
      <c r="G82" s="114"/>
      <c r="H82" s="73"/>
      <c r="I82" s="74"/>
      <c r="J82" s="6"/>
      <c r="K82" s="8"/>
      <c r="M82" s="54"/>
    </row>
    <row r="83" spans="2:13" ht="17.100000000000001" customHeight="1">
      <c r="B83" s="13"/>
      <c r="C83" s="72"/>
      <c r="D83" s="200" t="s">
        <v>307</v>
      </c>
      <c r="E83" s="113"/>
      <c r="F83" s="114"/>
      <c r="G83" s="114"/>
      <c r="H83" s="73"/>
      <c r="I83" s="74"/>
      <c r="J83" s="6"/>
      <c r="K83" s="8"/>
      <c r="M83" s="54"/>
    </row>
    <row r="84" spans="2:13" ht="17.100000000000001" customHeight="1">
      <c r="B84" s="13"/>
      <c r="C84" s="72"/>
      <c r="D84" s="112" t="s">
        <v>308</v>
      </c>
      <c r="E84" s="113" t="s">
        <v>18</v>
      </c>
      <c r="F84" s="114"/>
      <c r="G84" s="114"/>
      <c r="H84" s="73"/>
      <c r="I84" s="41">
        <f t="shared" ref="I84:I88" si="8">H84*G84</f>
        <v>0</v>
      </c>
      <c r="J84" s="6"/>
      <c r="K84" s="8"/>
      <c r="M84" s="54"/>
    </row>
    <row r="85" spans="2:13" ht="17.100000000000001" customHeight="1">
      <c r="B85" s="13"/>
      <c r="C85" s="72"/>
      <c r="D85" s="112" t="s">
        <v>309</v>
      </c>
      <c r="E85" s="113" t="s">
        <v>18</v>
      </c>
      <c r="F85" s="114"/>
      <c r="G85" s="114"/>
      <c r="H85" s="73"/>
      <c r="I85" s="41">
        <f t="shared" si="8"/>
        <v>0</v>
      </c>
      <c r="J85" s="6"/>
      <c r="K85" s="8"/>
      <c r="M85" s="54"/>
    </row>
    <row r="86" spans="2:13" ht="17.100000000000001" customHeight="1">
      <c r="B86" s="13"/>
      <c r="C86" s="72"/>
      <c r="D86" s="112" t="s">
        <v>310</v>
      </c>
      <c r="E86" s="113" t="s">
        <v>18</v>
      </c>
      <c r="F86" s="114"/>
      <c r="G86" s="114"/>
      <c r="H86" s="73"/>
      <c r="I86" s="41">
        <f t="shared" si="8"/>
        <v>0</v>
      </c>
      <c r="J86" s="6"/>
      <c r="K86" s="8"/>
      <c r="M86" s="54"/>
    </row>
    <row r="87" spans="2:13" ht="17.100000000000001" customHeight="1">
      <c r="B87" s="13"/>
      <c r="C87" s="72"/>
      <c r="D87" s="112" t="s">
        <v>311</v>
      </c>
      <c r="E87" s="113" t="s">
        <v>18</v>
      </c>
      <c r="F87" s="114"/>
      <c r="G87" s="114"/>
      <c r="H87" s="73"/>
      <c r="I87" s="41">
        <f t="shared" si="8"/>
        <v>0</v>
      </c>
      <c r="J87" s="6"/>
      <c r="K87" s="8"/>
      <c r="M87" s="54"/>
    </row>
    <row r="88" spans="2:13" ht="17.100000000000001" customHeight="1">
      <c r="B88" s="13"/>
      <c r="C88" s="72"/>
      <c r="D88" s="112" t="s">
        <v>312</v>
      </c>
      <c r="E88" s="113" t="s">
        <v>18</v>
      </c>
      <c r="F88" s="114"/>
      <c r="G88" s="114"/>
      <c r="H88" s="73"/>
      <c r="I88" s="41">
        <f t="shared" si="8"/>
        <v>0</v>
      </c>
      <c r="J88" s="6"/>
      <c r="K88" s="8"/>
      <c r="M88" s="54"/>
    </row>
    <row r="89" spans="2:13" ht="17.100000000000001" customHeight="1">
      <c r="B89" s="13"/>
      <c r="C89" s="72"/>
      <c r="D89" s="536" t="str">
        <f>CONCATENATE("Sous total"," _ ",D83)</f>
        <v>Sous total _ AJOUT: DIVERS</v>
      </c>
      <c r="E89" s="527"/>
      <c r="F89" s="527"/>
      <c r="G89" s="527"/>
      <c r="H89" s="537"/>
      <c r="I89" s="98">
        <f>SUBTOTAL(9,I83:I88)</f>
        <v>0</v>
      </c>
      <c r="J89" s="6"/>
      <c r="K89" s="8"/>
      <c r="M89" s="54"/>
    </row>
    <row r="90" spans="2:13" ht="17.100000000000001" customHeight="1">
      <c r="B90" s="13"/>
      <c r="C90" s="72"/>
      <c r="D90" s="112"/>
      <c r="E90" s="113"/>
      <c r="F90" s="114"/>
      <c r="G90" s="114"/>
      <c r="H90" s="73"/>
      <c r="I90" s="74"/>
      <c r="J90" s="6"/>
      <c r="K90" s="8"/>
      <c r="M90" s="54"/>
    </row>
    <row r="91" spans="2:13" ht="17.100000000000001" customHeight="1">
      <c r="B91" s="13"/>
      <c r="C91" s="75"/>
      <c r="D91" s="112"/>
      <c r="E91" s="113"/>
      <c r="F91" s="114"/>
      <c r="G91" s="114"/>
      <c r="H91" s="73"/>
      <c r="I91" s="74"/>
      <c r="J91" s="6"/>
      <c r="K91" s="8"/>
      <c r="M91" s="54"/>
    </row>
    <row r="92" spans="2:13" ht="17.100000000000001" customHeight="1">
      <c r="B92" s="13"/>
      <c r="C92" s="42"/>
      <c r="D92" s="529" t="str">
        <f>CONCATENATE("Sous total"," _ ",D9)</f>
        <v>Sous total _ CVC PLOMBERIE</v>
      </c>
      <c r="E92" s="530"/>
      <c r="F92" s="530"/>
      <c r="G92" s="531"/>
      <c r="H92" s="532"/>
      <c r="I92" s="48">
        <f>SUBTOTAL(9,I10:I91)</f>
        <v>0</v>
      </c>
      <c r="J92" s="6"/>
      <c r="K92" s="8"/>
    </row>
    <row r="93" spans="2:13" ht="17.100000000000001" customHeight="1">
      <c r="B93" s="13"/>
      <c r="C93" s="42"/>
      <c r="D93" s="99"/>
      <c r="E93" s="100"/>
      <c r="F93" s="101"/>
      <c r="G93" s="101"/>
      <c r="H93" s="65"/>
      <c r="I93" s="37"/>
      <c r="J93" s="6"/>
      <c r="K93" s="8"/>
    </row>
    <row r="94" spans="2:13" ht="17.100000000000001" customHeight="1">
      <c r="B94" s="13"/>
      <c r="C94" s="38"/>
      <c r="D94" s="92"/>
      <c r="E94" s="93"/>
      <c r="F94" s="94"/>
      <c r="G94" s="94"/>
      <c r="H94" s="36" t="str">
        <f>IF($B94=""," ",IF(VLOOKUP($B94,#REF!,6,FALSE)=0,"",(VLOOKUP($B94,#REF!,6,FALSE)*#REF!*#REF!*#REF!*#REF!)))</f>
        <v xml:space="preserve"> </v>
      </c>
      <c r="I94" s="41"/>
      <c r="J94" s="6"/>
      <c r="K94" s="8"/>
    </row>
    <row r="95" spans="2:13" ht="17.100000000000001" customHeight="1">
      <c r="B95" s="13"/>
      <c r="C95" s="75"/>
      <c r="D95" s="92"/>
      <c r="E95" s="93"/>
      <c r="F95" s="94"/>
      <c r="G95" s="94"/>
      <c r="H95" s="36"/>
      <c r="I95" s="41"/>
      <c r="J95" s="6"/>
      <c r="K95" s="8"/>
    </row>
    <row r="96" spans="2:13" ht="17.100000000000001" customHeight="1" thickBot="1">
      <c r="B96" s="14"/>
      <c r="C96" s="38"/>
      <c r="D96" s="92"/>
      <c r="E96" s="93"/>
      <c r="F96" s="94"/>
      <c r="G96" s="94"/>
      <c r="H96" s="36"/>
      <c r="I96" s="41"/>
      <c r="J96" s="6"/>
      <c r="K96" s="8"/>
    </row>
    <row r="97" spans="2:11" ht="17.100000000000001" customHeight="1" thickTop="1" thickBot="1">
      <c r="B97" s="7"/>
      <c r="C97" s="51"/>
      <c r="D97" s="52"/>
      <c r="E97" s="53"/>
      <c r="F97" s="143"/>
      <c r="G97" s="143"/>
      <c r="H97" s="54"/>
      <c r="I97" s="55"/>
      <c r="J97" s="6"/>
      <c r="K97" s="8"/>
    </row>
    <row r="98" spans="2:11" ht="17.100000000000001" customHeight="1">
      <c r="B98" s="9"/>
      <c r="C98" s="144"/>
      <c r="D98" s="56" t="s">
        <v>3</v>
      </c>
      <c r="E98" s="56"/>
      <c r="F98" s="57"/>
      <c r="G98" s="57"/>
      <c r="H98" s="58"/>
      <c r="I98" s="59">
        <f>I92</f>
        <v>0</v>
      </c>
      <c r="J98" s="10"/>
      <c r="K98" s="11"/>
    </row>
    <row r="99" spans="2:11" ht="17.100000000000001" customHeight="1">
      <c r="C99" s="145"/>
      <c r="D99" s="146" t="s">
        <v>55</v>
      </c>
      <c r="E99" s="146"/>
      <c r="F99" s="147"/>
      <c r="G99" s="147"/>
      <c r="H99" s="148"/>
      <c r="I99" s="149">
        <f>I98*0.2</f>
        <v>0</v>
      </c>
      <c r="J99" s="12"/>
    </row>
    <row r="100" spans="2:11" ht="17.100000000000001" customHeight="1" thickBot="1">
      <c r="C100" s="150"/>
      <c r="D100" s="60" t="s">
        <v>4</v>
      </c>
      <c r="E100" s="60"/>
      <c r="F100" s="61"/>
      <c r="G100" s="61"/>
      <c r="H100" s="62"/>
      <c r="I100" s="151">
        <f>I98+I99</f>
        <v>0</v>
      </c>
      <c r="J100" s="12"/>
    </row>
    <row r="101" spans="2:11">
      <c r="C101" s="63"/>
      <c r="D101" s="63"/>
      <c r="E101" s="63"/>
      <c r="F101" s="63"/>
      <c r="G101" s="63"/>
      <c r="H101" s="63"/>
      <c r="I101" s="63"/>
    </row>
    <row r="102" spans="2:11">
      <c r="C102" s="63"/>
      <c r="D102" s="63"/>
      <c r="E102" s="63"/>
      <c r="F102" s="63"/>
      <c r="G102" s="63"/>
      <c r="H102" s="63"/>
      <c r="I102" s="63"/>
      <c r="K102" s="11"/>
    </row>
    <row r="103" spans="2:11">
      <c r="C103" s="63"/>
      <c r="D103" s="63"/>
      <c r="E103" s="63"/>
      <c r="F103" s="63"/>
      <c r="G103" s="63"/>
      <c r="H103" s="63"/>
      <c r="I103" s="63"/>
    </row>
    <row r="104" spans="2:11">
      <c r="C104" s="63"/>
      <c r="D104" s="63"/>
      <c r="E104" s="63"/>
      <c r="F104" s="63"/>
      <c r="G104" s="63"/>
      <c r="H104" s="63"/>
      <c r="I104" s="63"/>
    </row>
    <row r="105" spans="2:11">
      <c r="C105" s="63"/>
      <c r="D105" s="63"/>
      <c r="E105" s="63"/>
      <c r="F105" s="63"/>
      <c r="G105" s="63"/>
      <c r="H105" s="63"/>
      <c r="I105" s="63"/>
    </row>
    <row r="106" spans="2:11">
      <c r="C106" s="63"/>
      <c r="D106" s="63"/>
      <c r="E106" s="63"/>
      <c r="F106" s="63"/>
      <c r="G106" s="63"/>
      <c r="H106" s="64"/>
      <c r="I106" s="63"/>
    </row>
    <row r="108" spans="2:11">
      <c r="I108" s="11"/>
    </row>
    <row r="111" spans="2:11">
      <c r="J111" s="11"/>
    </row>
    <row r="112" spans="2:11">
      <c r="I112" s="11"/>
    </row>
  </sheetData>
  <autoFilter ref="A8:A101"/>
  <mergeCells count="8">
    <mergeCell ref="C4:I4"/>
    <mergeCell ref="C5:I5"/>
    <mergeCell ref="C6:I6"/>
    <mergeCell ref="D81:H81"/>
    <mergeCell ref="D92:H92"/>
    <mergeCell ref="D13:H13"/>
    <mergeCell ref="D47:H47"/>
    <mergeCell ref="D89:H8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1" manualBreakCount="1">
    <brk id="58" min="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28</vt:i4>
      </vt:variant>
    </vt:vector>
  </HeadingPairs>
  <TitlesOfParts>
    <vt:vector size="39" baseType="lpstr">
      <vt:lpstr>Récap détail 1</vt:lpstr>
      <vt:lpstr>Récap détail 2</vt:lpstr>
      <vt:lpstr>01a-01b</vt:lpstr>
      <vt:lpstr>Pdg</vt:lpstr>
      <vt:lpstr>Sous_lot_01_Instal chantier_GO</vt:lpstr>
      <vt:lpstr>Sous_lot_02_VRD </vt:lpstr>
      <vt:lpstr>Sous_lot_03_App élévateur </vt:lpstr>
      <vt:lpstr>RECAP</vt:lpstr>
      <vt:lpstr>04</vt:lpstr>
      <vt:lpstr>05</vt:lpstr>
      <vt:lpstr>06</vt:lpstr>
      <vt:lpstr>'Sous_lot_02_VRD '!_Toc187412475</vt:lpstr>
      <vt:lpstr>'Sous_lot_02_VRD '!_Toc187412476</vt:lpstr>
      <vt:lpstr>'Sous_lot_02_VRD '!_Toc187412478</vt:lpstr>
      <vt:lpstr>'Sous_lot_02_VRD '!_Toc191293179</vt:lpstr>
      <vt:lpstr>'Sous_lot_02_VRD '!_Toc191293223</vt:lpstr>
      <vt:lpstr>'Sous_lot_02_VRD '!_Toc191293269</vt:lpstr>
      <vt:lpstr>'Sous_lot_02_VRD '!_Toc191293271</vt:lpstr>
      <vt:lpstr>'Sous_lot_02_VRD '!_Toc191293273</vt:lpstr>
      <vt:lpstr>'Sous_lot_02_VRD '!_Toc191293275</vt:lpstr>
      <vt:lpstr>'Sous_lot_02_VRD '!_Toc191293304</vt:lpstr>
      <vt:lpstr>'Sous_lot_02_VRD '!_Toc191293307</vt:lpstr>
      <vt:lpstr>'Sous_lot_02_VRD '!_Toc191293453</vt:lpstr>
      <vt:lpstr>'Sous_lot_02_VRD '!_Toc191293481</vt:lpstr>
      <vt:lpstr>RECAP!Impression_des_titres</vt:lpstr>
      <vt:lpstr>'Sous_lot_01_Instal chantier_GO'!Impression_des_titres</vt:lpstr>
      <vt:lpstr>'Sous_lot_02_VRD '!Impression_des_titres</vt:lpstr>
      <vt:lpstr>'Sous_lot_03_App élévateur '!Impression_des_titres</vt:lpstr>
      <vt:lpstr>RECAP!ttlettres</vt:lpstr>
      <vt:lpstr>'Sous_lot_01_Instal chantier_GO'!unit</vt:lpstr>
      <vt:lpstr>'Sous_lot_02_VRD '!unit</vt:lpstr>
      <vt:lpstr>unit</vt:lpstr>
      <vt:lpstr>'01a-01b'!Zone_d_impression</vt:lpstr>
      <vt:lpstr>'04'!Zone_d_impression</vt:lpstr>
      <vt:lpstr>'05'!Zone_d_impression</vt:lpstr>
      <vt:lpstr>'06'!Zone_d_impression</vt:lpstr>
      <vt:lpstr>Pdg!Zone_d_impression</vt:lpstr>
      <vt:lpstr>'Récap détail 1'!Zone_d_impression</vt:lpstr>
      <vt:lpstr>'Récap détail 2'!Zone_d_impression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</dc:creator>
  <cp:lastModifiedBy>DUBREUIL CAMARA MARIE CHARLOTTE ASC NIV 1 OT</cp:lastModifiedBy>
  <cp:lastPrinted>2025-02-18T18:39:56Z</cp:lastPrinted>
  <dcterms:created xsi:type="dcterms:W3CDTF">2005-11-17T13:50:41Z</dcterms:created>
  <dcterms:modified xsi:type="dcterms:W3CDTF">2025-02-25T10:17:16Z</dcterms:modified>
</cp:coreProperties>
</file>