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75\7°\ECOLE MILITAIRE\Z-21053-ECOLE GUERRE CLOS COUV\07-PRO-DCE\00-RenduFinal\EM_ECOLE DE GUERRE_DCE 2BDM\V2 pour PLACE\01_Pièces Ecrites\05_DPGF - BPU - DQE\LOT 05 MAÇONNERIE - PIERRE DE TAILLE MH\"/>
    </mc:Choice>
  </mc:AlternateContent>
  <xr:revisionPtr revIDLastSave="0" documentId="13_ncr:1_{02B41DC7-40C9-4983-A0F2-D05737B23473}" xr6:coauthVersionLast="47" xr6:coauthVersionMax="47" xr10:uidLastSave="{00000000-0000-0000-0000-000000000000}"/>
  <bookViews>
    <workbookView xWindow="28680" yWindow="-120" windowWidth="29040" windowHeight="15720" activeTab="4" xr2:uid="{00000000-000D-0000-FFFF-FFFF00000000}"/>
  </bookViews>
  <sheets>
    <sheet name="Page de garde" sheetId="1" r:id="rId1"/>
    <sheet name="Note liminaire" sheetId="6" r:id="rId2"/>
    <sheet name="Paramètres" sheetId="3" state="hidden" r:id="rId3"/>
    <sheet name="Version" sheetId="4" state="hidden" r:id="rId4"/>
    <sheet name="BPU" sheetId="7" r:id="rId5"/>
  </sheets>
  <externalReferences>
    <externalReference r:id="rId6"/>
    <externalReference r:id="rId7"/>
    <externalReference r:id="rId8"/>
  </externalReferences>
  <definedNames>
    <definedName name="___D1" localSheetId="1">#REF!</definedName>
    <definedName name="___D1">#REF!</definedName>
    <definedName name="___D2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'[1]Hono TF'!#REF!</definedName>
    <definedName name="__b3">'[1]Hono TF'!#REF!</definedName>
    <definedName name="__bb1">'[1]Hono TF'!#REF!</definedName>
    <definedName name="__bb3">'[1]Hono TF'!#REF!</definedName>
    <definedName name="__bb4">'[1]Hono TF'!#REF!</definedName>
    <definedName name="__bb5">'[1]Hono TF'!#REF!</definedName>
    <definedName name="__bb6">'[1]Hono TF'!#REF!</definedName>
    <definedName name="__D1" localSheetId="1">#REF!</definedName>
    <definedName name="__D1">#REF!</definedName>
    <definedName name="__D2" localSheetId="1">#REF!</definedName>
    <definedName name="__D2">#REF!</definedName>
    <definedName name="__D3" localSheetId="1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'[1]Hono TF'!#REF!</definedName>
    <definedName name="__op2">'[1]Hono TF'!#REF!</definedName>
    <definedName name="__op3">'[1]Hono TF'!#REF!</definedName>
    <definedName name="__T1" localSheetId="1">#REF!</definedName>
    <definedName name="__T1">#REF!</definedName>
    <definedName name="__T2" localSheetId="1">#REF!</definedName>
    <definedName name="__T2">#REF!</definedName>
    <definedName name="__T3" localSheetId="1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'[1]Hono TF'!#REF!</definedName>
    <definedName name="_b3">'[1]Hono TF'!#REF!</definedName>
    <definedName name="_B71" localSheetId="1">#REF!</definedName>
    <definedName name="_B71">#REF!</definedName>
    <definedName name="_B72" localSheetId="1">#REF!</definedName>
    <definedName name="_B72">#REF!</definedName>
    <definedName name="_B73" localSheetId="1">#REF!</definedName>
    <definedName name="_B73">#REF!</definedName>
    <definedName name="_bb1" localSheetId="1">'[1]Hono TF'!#REF!</definedName>
    <definedName name="_bb1">'[1]Hono TF'!#REF!</definedName>
    <definedName name="_bb2" localSheetId="1">#REF!</definedName>
    <definedName name="_bb2">#REF!</definedName>
    <definedName name="_bb3" localSheetId="1">'[1]Hono TF'!#REF!</definedName>
    <definedName name="_bb3">'[1]Hono TF'!#REF!</definedName>
    <definedName name="_bb4" localSheetId="1">'[1]Hono TF'!#REF!</definedName>
    <definedName name="_bb4">'[1]Hono TF'!#REF!</definedName>
    <definedName name="_bb5" localSheetId="1">'[1]Hono TF'!#REF!</definedName>
    <definedName name="_bb5">'[1]Hono TF'!#REF!</definedName>
    <definedName name="_bb6" localSheetId="1">'[1]Hono TF'!#REF!</definedName>
    <definedName name="_bb6">'[1]Hono TF'!#REF!</definedName>
    <definedName name="_bt01" localSheetId="1">#REF!</definedName>
    <definedName name="_bt01">#REF!</definedName>
    <definedName name="_D1" localSheetId="1">#REF!</definedName>
    <definedName name="_D1">#REF!</definedName>
    <definedName name="_D2" localSheetId="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 localSheetId="1">#REF!</definedName>
    <definedName name="_ht1">#REF!</definedName>
    <definedName name="_ht2" localSheetId="1">#REF!</definedName>
    <definedName name="_ht2">#REF!</definedName>
    <definedName name="_ii1" localSheetId="1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'[1]Hono TF'!#REF!</definedName>
    <definedName name="_op2">'[1]Hono TF'!#REF!</definedName>
    <definedName name="_op3">'[1]Hono TF'!#REF!</definedName>
    <definedName name="_T1" localSheetId="1">#REF!</definedName>
    <definedName name="_T1">#REF!</definedName>
    <definedName name="_T2" localSheetId="1">#REF!</definedName>
    <definedName name="_T2">#REF!</definedName>
    <definedName name="_T3" localSheetId="1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 localSheetId="1">#REF!</definedName>
    <definedName name="_TX1">#REF!</definedName>
    <definedName name="_TX2" localSheetId="1">#REF!</definedName>
    <definedName name="_TX2">#REF!</definedName>
    <definedName name="_TX3" localSheetId="1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 localSheetId="4">[2]!AfficherFormule</definedName>
    <definedName name="AfficherFormule" localSheetId="1">[2]!AfficherFormule</definedName>
    <definedName name="AfficherFormule">[2]!AfficherFormule</definedName>
    <definedName name="AIIIA" localSheetId="1">#REF!</definedName>
    <definedName name="AIIIA">#REF!</definedName>
    <definedName name="AIIIAA" localSheetId="1">#REF!</definedName>
    <definedName name="AIIIAA">#REF!</definedName>
    <definedName name="AIIIV" localSheetId="1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'[1]Hono TF'!#REF!</definedName>
    <definedName name="bbv">'[1]Hono TF'!#REF!</definedName>
    <definedName name="bht" localSheetId="1">#REF!</definedName>
    <definedName name="bht">#REF!</definedName>
    <definedName name="boites" localSheetId="1">#REF!</definedName>
    <definedName name="boites">#REF!</definedName>
    <definedName name="BRA" localSheetId="1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DELOT">Paramètres!$C$9</definedName>
    <definedName name="COEF_MINO">#REF!</definedName>
    <definedName name="conduits">#REF!</definedName>
    <definedName name="cosses">#REF!</definedName>
    <definedName name="CPVILLEDOSSIER">Paramètres!$C$26:$J$26</definedName>
    <definedName name="_xlnm.Criteria">#REF!</definedName>
    <definedName name="css">'[1]Hono TF'!#REF!</definedName>
    <definedName name="CSSA" localSheetId="1">#REF!</definedName>
    <definedName name="CSSA">#REF!</definedName>
    <definedName name="DATEVALEUR">Paramètres!$C$13</definedName>
    <definedName name="début_sortie" localSheetId="1">#REF!</definedName>
    <definedName name="début_sortie">#REF!</definedName>
    <definedName name="debutsortie" localSheetId="1">#REF!</definedName>
    <definedName name="debutsortie">#REF!</definedName>
    <definedName name="depart" localSheetId="1">'[1]Hono TF'!#REF!</definedName>
    <definedName name="depart">'[1]Hono TF'!#REF!</definedName>
    <definedName name="dfg" localSheetId="1">#REF!</definedName>
    <definedName name="dfg">#REF!</definedName>
    <definedName name="dg" localSheetId="1">#REF!</definedName>
    <definedName name="dg">#REF!</definedName>
    <definedName name="distribution_horaire" localSheetId="1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'[1]Hono TF'!#REF!</definedName>
    <definedName name="ESSAI">999</definedName>
    <definedName name="ezatrdtyfty" localSheetId="1">#REF!</definedName>
    <definedName name="ezatrdtyfty">#REF!</definedName>
    <definedName name="f_choix" localSheetId="1">#REF!</definedName>
    <definedName name="f_choix">#REF!</definedName>
    <definedName name="fghfgfdss" localSheetId="1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4">BPU!$1:$3</definedName>
    <definedName name="INDICELOT">Paramètres!$C$17</definedName>
    <definedName name="jghj" localSheetId="1">#REF!</definedName>
    <definedName name="jghj">#REF!</definedName>
    <definedName name="jgjgjg" localSheetId="4">[2]!AfficherFormule</definedName>
    <definedName name="jgjgjg" localSheetId="1">[2]!AfficherFormule</definedName>
    <definedName name="jgjgjg">[2]!AfficherFormule</definedName>
    <definedName name="jhfkghfghfghf" localSheetId="1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 localSheetId="1">#REF!</definedName>
    <definedName name="mm_aa">#REF!</definedName>
    <definedName name="MMP" localSheetId="1">#REF!</definedName>
    <definedName name="MMP">#REF!</definedName>
    <definedName name="MNC" localSheetId="1">#REF!</definedName>
    <definedName name="MNC">#REF!</definedName>
    <definedName name="Module1.AfficherFormule" localSheetId="4">[3]!Module1.AfficherFormule</definedName>
    <definedName name="Module1.AfficherFormule" localSheetId="1">[3]!Module1.AfficherFormule</definedName>
    <definedName name="Module1.AfficherFormule">[3]!Module1.AfficherFormule</definedName>
    <definedName name="MP" localSheetId="1">#REF!</definedName>
    <definedName name="MP">#REF!</definedName>
    <definedName name="MPB" localSheetId="1">#REF!</definedName>
    <definedName name="MPB">#REF!</definedName>
    <definedName name="MPT" localSheetId="1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UMDOSSIER">Paramètres!$C$7</definedName>
    <definedName name="nvcomp">'[1]Hono TF'!#REF!</definedName>
    <definedName name="OBSERVATIONCONSULTE" localSheetId="1">#REF!</definedName>
    <definedName name="OBSERVATIONCONSULTE">#REF!</definedName>
    <definedName name="oipjiojioyyt" localSheetId="1">#REF!</definedName>
    <definedName name="oipjiojioyyt">#REF!</definedName>
    <definedName name="paratonnerre" localSheetId="1">#REF!</definedName>
    <definedName name="paratonnerre">#REF!</definedName>
    <definedName name="PARCELLEDOSSIER">Paramètres!$C$28:$J$28</definedName>
    <definedName name="PE" localSheetId="1">#REF!</definedName>
    <definedName name="PE">#REF!</definedName>
    <definedName name="petit_appareillage">#REF!</definedName>
    <definedName name="PHASELOT">Paramètres!$C$15</definedName>
    <definedName name="q">#REF!</definedName>
    <definedName name="raccordements">#REF!</definedName>
    <definedName name="reyttyf">#REF!</definedName>
    <definedName name="RUEDOSSIER">Paramètres!$C$24:$J$24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éléphonie">#REF!</definedName>
    <definedName name="télévision">#REF!</definedName>
    <definedName name="TIERSADRSSPOS" localSheetId="1">#REF!</definedName>
    <definedName name="TIERSADRSSPOS">#REF!</definedName>
    <definedName name="TIERSBTPOS" localSheetId="1">#REF!</definedName>
    <definedName name="TIERSBTPOS">#REF!</definedName>
    <definedName name="TIERSCONTACT" localSheetId="1">#REF!</definedName>
    <definedName name="TIERSCONTACT">#REF!</definedName>
    <definedName name="TIERSCP" localSheetId="1">#REF!</definedName>
    <definedName name="TIERSCP">#REF!</definedName>
    <definedName name="TIERSEMAIL" localSheetId="1">#REF!</definedName>
    <definedName name="TIERSEMAIL">#REF!</definedName>
    <definedName name="TIERSFAX" localSheetId="1">#REF!</definedName>
    <definedName name="TIERSFAX">#REF!</definedName>
    <definedName name="TIERSLOCALITE" localSheetId="1">#REF!</definedName>
    <definedName name="TIERSLOCALITE">#REF!</definedName>
    <definedName name="TIERSNOM" localSheetId="1">#REF!</definedName>
    <definedName name="TIERSNOM">#REF!</definedName>
    <definedName name="TIERSTEL" localSheetId="1">#REF!</definedName>
    <definedName name="TIERSTEL">#REF!</definedName>
    <definedName name="TIERSTELP" localSheetId="1">#REF!</definedName>
    <definedName name="TIERSTELP">#REF!</definedName>
    <definedName name="TIERSVILLE" localSheetId="1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toto" localSheetId="4">[2]!AfficherFormule</definedName>
    <definedName name="toto" localSheetId="1">[2]!AfficherFormule</definedName>
    <definedName name="toto">[2]!AfficherFormule</definedName>
    <definedName name="transformateurs" localSheetId="1">#REF!</definedName>
    <definedName name="transformateurs">#REF!</definedName>
    <definedName name="travaux_de_VRD" localSheetId="1">#REF!</definedName>
    <definedName name="travaux_de_VRD">#REF!</definedName>
    <definedName name="treoiopjipo" localSheetId="1">#REF!</definedName>
    <definedName name="treoiopjipo">#REF!</definedName>
    <definedName name="TVA">0.186</definedName>
    <definedName name="TX3A" localSheetId="1">#REF!</definedName>
    <definedName name="TX3A">#REF!</definedName>
    <definedName name="TX3B" localSheetId="1">#REF!</definedName>
    <definedName name="TX3B">#REF!</definedName>
    <definedName name="TXA" localSheetId="1">#REF!</definedName>
    <definedName name="TXA">#REF!</definedName>
    <definedName name="txaa" localSheetId="1">'[1]Hono TF'!#REF!</definedName>
    <definedName name="txaa">'[1]Hono TF'!#REF!</definedName>
    <definedName name="TXB" localSheetId="1">#REF!</definedName>
    <definedName name="TXB">#REF!</definedName>
    <definedName name="txt" localSheetId="1">#REF!</definedName>
    <definedName name="txt">#REF!</definedName>
    <definedName name="txv" localSheetId="1">'[1]Hono TF'!#REF!</definedName>
    <definedName name="txv">'[1]Hono TF'!#REF!</definedName>
    <definedName name="txva" localSheetId="1">'[1]Hono TF'!#REF!</definedName>
    <definedName name="txva">'[1]Hono TF'!#REF!</definedName>
    <definedName name="uytfiuygyug" localSheetId="1">#REF!</definedName>
    <definedName name="uytfiuygyug">#REF!</definedName>
    <definedName name="va" localSheetId="1">'[1]Hono TF'!#REF!</definedName>
    <definedName name="va">'[1]Hono TF'!#REF!</definedName>
    <definedName name="VIA" localSheetId="1">#REF!</definedName>
    <definedName name="VIA">#REF!</definedName>
    <definedName name="Vitraux" localSheetId="4">[2]!AfficherFormule</definedName>
    <definedName name="Vitraux" localSheetId="1">[2]!AfficherFormule</definedName>
    <definedName name="Vitraux">[2]!AfficherFormule</definedName>
    <definedName name="VIV" localSheetId="1">#REF!</definedName>
    <definedName name="VIV">#REF!</definedName>
    <definedName name="vma" localSheetId="1">'[1]Hono TF'!#REF!</definedName>
    <definedName name="vma">'[1]Hono TF'!#REF!</definedName>
    <definedName name="vmv" localSheetId="1">'[1]Hono TF'!#REF!</definedName>
    <definedName name="vmv">'[1]Hono TF'!#REF!</definedName>
    <definedName name="vsdgv" localSheetId="1">#REF!</definedName>
    <definedName name="vsdgv">#REF!</definedName>
    <definedName name="vv" localSheetId="1">'[1]Hono TF'!#REF!</definedName>
    <definedName name="vv">'[1]Hono TF'!#REF!</definedName>
    <definedName name="ygyugftyf" localSheetId="1">#REF!</definedName>
    <definedName name="ygyugftyf">#REF!</definedName>
    <definedName name="yutgyutrezeaz" localSheetId="1">#REF!</definedName>
    <definedName name="yutgyutrezeaz">#REF!</definedName>
    <definedName name="yutlioopin" localSheetId="1">#REF!</definedName>
    <definedName name="yutlioopin">#REF!</definedName>
    <definedName name="z">#REF!</definedName>
    <definedName name="zearaze">#REF!</definedName>
    <definedName name="_xlnm.Print_Area" localSheetId="1">'Note liminaire'!$A$1:$P$66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26" i="7" l="1"/>
  <c r="J1259" i="7"/>
  <c r="J1079" i="7"/>
  <c r="J977" i="7"/>
  <c r="J975" i="7"/>
  <c r="J694" i="7"/>
  <c r="J415" i="7"/>
  <c r="J132" i="7"/>
  <c r="J1365" i="7" l="1"/>
  <c r="J1085" i="7"/>
  <c r="J524" i="7"/>
  <c r="J239" i="7"/>
  <c r="J1506" i="7"/>
  <c r="J1504" i="7"/>
  <c r="J1497" i="7"/>
  <c r="J1495" i="7"/>
  <c r="J1489" i="7"/>
  <c r="J1487" i="7"/>
  <c r="J1471" i="7"/>
  <c r="J1464" i="7"/>
  <c r="J1458" i="7"/>
  <c r="F1528" i="7" s="1"/>
  <c r="J1448" i="7"/>
  <c r="J1441" i="7"/>
  <c r="J1435" i="7"/>
  <c r="J1412" i="7"/>
  <c r="J1408" i="7"/>
  <c r="J1404" i="7"/>
  <c r="J1400" i="7"/>
  <c r="J1396" i="7"/>
  <c r="J1388" i="7"/>
  <c r="J1384" i="7"/>
  <c r="J1380" i="7"/>
  <c r="J1378" i="7"/>
  <c r="J1376" i="7"/>
  <c r="J1374" i="7"/>
  <c r="J1372" i="7"/>
  <c r="J1359" i="7"/>
  <c r="J1355" i="7"/>
  <c r="J1351" i="7"/>
  <c r="J1347" i="7"/>
  <c r="J1343" i="7"/>
  <c r="J1335" i="7"/>
  <c r="J1331" i="7"/>
  <c r="J1329" i="7"/>
  <c r="J1323" i="7"/>
  <c r="J1321" i="7"/>
  <c r="J1319" i="7"/>
  <c r="J1317" i="7"/>
  <c r="J1315" i="7"/>
  <c r="J1313" i="7"/>
  <c r="J1307" i="7"/>
  <c r="J1305" i="7"/>
  <c r="J1303" i="7"/>
  <c r="J1301" i="7"/>
  <c r="J1293" i="7"/>
  <c r="J1291" i="7"/>
  <c r="J1289" i="7"/>
  <c r="J1285" i="7"/>
  <c r="J1280" i="7"/>
  <c r="J1278" i="7"/>
  <c r="J1276" i="7"/>
  <c r="J1272" i="7"/>
  <c r="J1270" i="7"/>
  <c r="J1268" i="7"/>
  <c r="J1261" i="7"/>
  <c r="J1255" i="7"/>
  <c r="J1249" i="7"/>
  <c r="J1245" i="7"/>
  <c r="J1239" i="7"/>
  <c r="J1237" i="7"/>
  <c r="J1233" i="7"/>
  <c r="J1231" i="7"/>
  <c r="J1225" i="7"/>
  <c r="J1219" i="7"/>
  <c r="J1215" i="7"/>
  <c r="J1211" i="7"/>
  <c r="J1207" i="7"/>
  <c r="J1201" i="7"/>
  <c r="J1195" i="7"/>
  <c r="J1191" i="7"/>
  <c r="J1187" i="7"/>
  <c r="J1183" i="7"/>
  <c r="J1177" i="7"/>
  <c r="J1175" i="7"/>
  <c r="J1173" i="7"/>
  <c r="J1169" i="7"/>
  <c r="J1162" i="7"/>
  <c r="J1155" i="7"/>
  <c r="J1150" i="7"/>
  <c r="J1133" i="7"/>
  <c r="J1129" i="7"/>
  <c r="J1123" i="7"/>
  <c r="J1119" i="7"/>
  <c r="J1115" i="7"/>
  <c r="J1107" i="7"/>
  <c r="J1103" i="7"/>
  <c r="J1099" i="7"/>
  <c r="J1097" i="7"/>
  <c r="J1095" i="7"/>
  <c r="J1093" i="7"/>
  <c r="J1091" i="7"/>
  <c r="J1073" i="7"/>
  <c r="J1069" i="7"/>
  <c r="J1065" i="7"/>
  <c r="J1061" i="7"/>
  <c r="J1057" i="7"/>
  <c r="J1049" i="7"/>
  <c r="J1045" i="7"/>
  <c r="J1043" i="7"/>
  <c r="J1041" i="7"/>
  <c r="J1035" i="7"/>
  <c r="J1033" i="7"/>
  <c r="J1027" i="7"/>
  <c r="J1025" i="7"/>
  <c r="J1023" i="7"/>
  <c r="J1021" i="7"/>
  <c r="J1013" i="7"/>
  <c r="J1011" i="7"/>
  <c r="J1009" i="7"/>
  <c r="J1005" i="7"/>
  <c r="J1000" i="7"/>
  <c r="J998" i="7"/>
  <c r="J996" i="7"/>
  <c r="J992" i="7"/>
  <c r="J990" i="7"/>
  <c r="J988" i="7"/>
  <c r="J981" i="7"/>
  <c r="J971" i="7"/>
  <c r="J965" i="7"/>
  <c r="J961" i="7"/>
  <c r="J957" i="7"/>
  <c r="J951" i="7"/>
  <c r="J949" i="7"/>
  <c r="J945" i="7"/>
  <c r="J943" i="7"/>
  <c r="J937" i="7"/>
  <c r="J931" i="7"/>
  <c r="J927" i="7"/>
  <c r="J923" i="7"/>
  <c r="J919" i="7"/>
  <c r="J912" i="7"/>
  <c r="J908" i="7"/>
  <c r="J903" i="7"/>
  <c r="J901" i="7"/>
  <c r="J897" i="7"/>
  <c r="J891" i="7"/>
  <c r="J887" i="7"/>
  <c r="J883" i="7"/>
  <c r="J879" i="7"/>
  <c r="J873" i="7"/>
  <c r="J871" i="7"/>
  <c r="J869" i="7"/>
  <c r="J865" i="7"/>
  <c r="J858" i="7"/>
  <c r="J851" i="7"/>
  <c r="J846" i="7"/>
  <c r="J829" i="7"/>
  <c r="J825" i="7"/>
  <c r="J821" i="7"/>
  <c r="J817" i="7"/>
  <c r="J813" i="7"/>
  <c r="J805" i="7"/>
  <c r="J801" i="7"/>
  <c r="J797" i="7"/>
  <c r="J795" i="7"/>
  <c r="J793" i="7"/>
  <c r="J791" i="7"/>
  <c r="J789" i="7"/>
  <c r="J782" i="7"/>
  <c r="J778" i="7"/>
  <c r="J774" i="7"/>
  <c r="J770" i="7"/>
  <c r="J762" i="7"/>
  <c r="J760" i="7"/>
  <c r="J754" i="7"/>
  <c r="J752" i="7"/>
  <c r="J750" i="7"/>
  <c r="J748" i="7"/>
  <c r="J746" i="7"/>
  <c r="J740" i="7"/>
  <c r="J738" i="7"/>
  <c r="J736" i="7"/>
  <c r="J728" i="7"/>
  <c r="J726" i="7"/>
  <c r="J724" i="7"/>
  <c r="J720" i="7"/>
  <c r="J715" i="7"/>
  <c r="J713" i="7"/>
  <c r="J711" i="7"/>
  <c r="J707" i="7"/>
  <c r="J705" i="7"/>
  <c r="J703" i="7"/>
  <c r="J696" i="7"/>
  <c r="J690" i="7"/>
  <c r="J684" i="7"/>
  <c r="J680" i="7"/>
  <c r="J676" i="7"/>
  <c r="J670" i="7"/>
  <c r="J668" i="7"/>
  <c r="J664" i="7"/>
  <c r="J662" i="7"/>
  <c r="J656" i="7"/>
  <c r="J650" i="7"/>
  <c r="J646" i="7"/>
  <c r="J642" i="7"/>
  <c r="J638" i="7"/>
  <c r="J632" i="7"/>
  <c r="J628" i="7"/>
  <c r="J624" i="7"/>
  <c r="J620" i="7"/>
  <c r="J614" i="7"/>
  <c r="J612" i="7"/>
  <c r="J610" i="7"/>
  <c r="J606" i="7"/>
  <c r="J599" i="7"/>
  <c r="J592" i="7"/>
  <c r="J587" i="7"/>
  <c r="J570" i="7"/>
  <c r="J566" i="7"/>
  <c r="J562" i="7"/>
  <c r="J558" i="7"/>
  <c r="J554" i="7"/>
  <c r="J546" i="7"/>
  <c r="J542" i="7"/>
  <c r="J538" i="7"/>
  <c r="J536" i="7"/>
  <c r="J534" i="7"/>
  <c r="J532" i="7"/>
  <c r="J530" i="7"/>
  <c r="J517" i="7"/>
  <c r="J513" i="7"/>
  <c r="J509" i="7"/>
  <c r="J505" i="7"/>
  <c r="J501" i="7"/>
  <c r="J493" i="7"/>
  <c r="J489" i="7"/>
  <c r="J487" i="7"/>
  <c r="J481" i="7"/>
  <c r="J475" i="7"/>
  <c r="J473" i="7"/>
  <c r="J471" i="7"/>
  <c r="J469" i="7"/>
  <c r="J467" i="7"/>
  <c r="J465" i="7"/>
  <c r="J463" i="7"/>
  <c r="J461" i="7"/>
  <c r="J453" i="7"/>
  <c r="J451" i="7"/>
  <c r="J449" i="7"/>
  <c r="J445" i="7"/>
  <c r="J440" i="7"/>
  <c r="J438" i="7"/>
  <c r="J436" i="7"/>
  <c r="J432" i="7"/>
  <c r="J430" i="7"/>
  <c r="J428" i="7"/>
  <c r="J421" i="7"/>
  <c r="J417" i="7"/>
  <c r="J411" i="7"/>
  <c r="J405" i="7"/>
  <c r="J401" i="7"/>
  <c r="J397" i="7"/>
  <c r="J391" i="7"/>
  <c r="J389" i="7"/>
  <c r="J385" i="7"/>
  <c r="J383" i="7"/>
  <c r="J377" i="7"/>
  <c r="J371" i="7"/>
  <c r="J367" i="7"/>
  <c r="J363" i="7"/>
  <c r="J359" i="7"/>
  <c r="J353" i="7"/>
  <c r="J349" i="7"/>
  <c r="J345" i="7"/>
  <c r="J341" i="7"/>
  <c r="J335" i="7"/>
  <c r="J333" i="7"/>
  <c r="J331" i="7"/>
  <c r="J327" i="7"/>
  <c r="J320" i="7"/>
  <c r="J313" i="7"/>
  <c r="J308" i="7"/>
  <c r="J291" i="7"/>
  <c r="J287" i="7"/>
  <c r="J283" i="7"/>
  <c r="J279" i="7"/>
  <c r="J275" i="7"/>
  <c r="J267" i="7"/>
  <c r="J263" i="7"/>
  <c r="J259" i="7"/>
  <c r="J257" i="7"/>
  <c r="J255" i="7"/>
  <c r="J253" i="7"/>
  <c r="J251" i="7"/>
  <c r="J244" i="7"/>
  <c r="J234" i="7"/>
  <c r="J230" i="7"/>
  <c r="J226" i="7"/>
  <c r="J222" i="7"/>
  <c r="J218" i="7"/>
  <c r="J210" i="7"/>
  <c r="J206" i="7"/>
  <c r="J204" i="7"/>
  <c r="J202" i="7"/>
  <c r="J196" i="7"/>
  <c r="J194" i="7"/>
  <c r="J192" i="7"/>
  <c r="J186" i="7"/>
  <c r="J184" i="7"/>
  <c r="J182" i="7"/>
  <c r="J180" i="7"/>
  <c r="J178" i="7"/>
  <c r="J176" i="7"/>
  <c r="J174" i="7"/>
  <c r="J166" i="7"/>
  <c r="J164" i="7"/>
  <c r="J162" i="7"/>
  <c r="J158" i="7"/>
  <c r="J153" i="7"/>
  <c r="J151" i="7"/>
  <c r="J149" i="7"/>
  <c r="J145" i="7"/>
  <c r="J143" i="7"/>
  <c r="J141" i="7"/>
  <c r="J134" i="7"/>
  <c r="J128" i="7"/>
  <c r="J122" i="7"/>
  <c r="J118" i="7"/>
  <c r="J114" i="7"/>
  <c r="J108" i="7"/>
  <c r="J106" i="7"/>
  <c r="J102" i="7"/>
  <c r="J100" i="7"/>
  <c r="J94" i="7"/>
  <c r="J88" i="7"/>
  <c r="J84" i="7"/>
  <c r="J80" i="7"/>
  <c r="J76" i="7"/>
  <c r="J69" i="7"/>
  <c r="J64" i="7"/>
  <c r="J58" i="7"/>
  <c r="J54" i="7"/>
  <c r="J50" i="7"/>
  <c r="J46" i="7"/>
  <c r="J40" i="7"/>
  <c r="J38" i="7"/>
  <c r="J36" i="7"/>
  <c r="J32" i="7"/>
  <c r="J24" i="7"/>
  <c r="J17" i="7"/>
  <c r="J12" i="7"/>
  <c r="F1531" i="7" l="1"/>
  <c r="F300" i="7"/>
  <c r="F1420" i="7"/>
  <c r="F838" i="7"/>
  <c r="F1421" i="7"/>
  <c r="F1141" i="7"/>
  <c r="F1524" i="7"/>
  <c r="F1523" i="7"/>
  <c r="F1521" i="7"/>
  <c r="F1451" i="7"/>
  <c r="F837" i="7"/>
  <c r="F1142" i="7"/>
  <c r="F1510" i="7"/>
  <c r="J1512" i="7" s="1"/>
  <c r="F1522" i="7"/>
  <c r="F1527" i="7"/>
  <c r="F1474" i="7"/>
  <c r="F299" i="7"/>
  <c r="F1520" i="7"/>
  <c r="F578" i="7"/>
  <c r="F579" i="7"/>
  <c r="F1422" i="7" l="1"/>
  <c r="J1476" i="7"/>
  <c r="F839" i="7"/>
  <c r="F301" i="7"/>
  <c r="F1143" i="7"/>
  <c r="F1536" i="7"/>
  <c r="F1537" i="7" s="1"/>
  <c r="F1538" i="7" s="1"/>
  <c r="F580" i="7"/>
  <c r="J1424" i="7"/>
  <c r="AA97" i="3" l="1"/>
  <c r="AA8" i="3"/>
  <c r="G84" i="1"/>
  <c r="G82" i="1"/>
  <c r="G78" i="1"/>
  <c r="E63" i="1"/>
  <c r="E60" i="1"/>
  <c r="E20" i="1"/>
  <c r="AA1" i="3" l="1"/>
  <c r="AA37" i="3" s="1"/>
  <c r="AA3" i="3" l="1"/>
  <c r="AA12" i="3" s="1"/>
  <c r="AA13" i="3" s="1"/>
  <c r="AA4" i="3" l="1"/>
  <c r="AA32" i="3" s="1"/>
  <c r="AA42" i="3"/>
  <c r="AA27" i="3"/>
  <c r="AA23" i="3"/>
  <c r="AA24" i="3"/>
  <c r="AA7" i="3"/>
  <c r="AA14" i="3"/>
  <c r="AA5" i="3" l="1"/>
  <c r="AA6" i="3" s="1"/>
  <c r="AA15" i="3"/>
  <c r="AA28" i="3" s="1"/>
  <c r="AA65" i="3"/>
  <c r="AA57" i="3" s="1"/>
  <c r="AA45" i="3" s="1"/>
  <c r="AA26" i="3" s="1"/>
  <c r="AA73" i="3"/>
  <c r="AA43" i="3"/>
  <c r="AA93" i="3"/>
  <c r="AA89" i="3" s="1"/>
  <c r="AA25" i="3" s="1"/>
  <c r="AA18" i="3" l="1"/>
  <c r="AA19" i="3" s="1"/>
  <c r="AA9" i="3"/>
  <c r="AA47" i="3" s="1"/>
  <c r="AA16" i="3"/>
  <c r="AA17" i="3" s="1"/>
  <c r="AA29" i="3"/>
  <c r="AA46" i="3"/>
  <c r="AA85" i="3"/>
  <c r="AA80" i="3" s="1"/>
  <c r="AA72" i="3" s="1"/>
  <c r="AA64" i="3" s="1"/>
  <c r="AA56" i="3" s="1"/>
  <c r="AA44" i="3" s="1"/>
  <c r="AA21" i="3"/>
  <c r="AA38" i="3"/>
  <c r="AA11" i="3"/>
  <c r="AA41" i="3"/>
  <c r="AA10" i="3" l="1"/>
  <c r="AA51" i="3" s="1"/>
  <c r="AA34" i="3" s="1"/>
  <c r="AA50" i="3"/>
  <c r="AA33" i="3" s="1"/>
  <c r="AA20" i="3"/>
  <c r="AA69" i="3" s="1"/>
  <c r="AA61" i="3" s="1"/>
  <c r="AA53" i="3" s="1"/>
  <c r="AA36" i="3" s="1"/>
  <c r="AA94" i="3"/>
  <c r="AA90" i="3" s="1"/>
  <c r="AA30" i="3" s="1"/>
  <c r="AA82" i="3"/>
  <c r="AA75" i="3" s="1"/>
  <c r="AA67" i="3" s="1"/>
  <c r="AA59" i="3" s="1"/>
  <c r="AA49" i="3" s="1"/>
  <c r="AA31" i="3" s="1"/>
  <c r="AA96" i="3"/>
  <c r="AA92" i="3" s="1"/>
  <c r="AA39" i="3" s="1"/>
  <c r="AA22" i="3"/>
  <c r="AA79" i="3" s="1"/>
  <c r="AA95" i="3" l="1"/>
  <c r="AA91" i="3" s="1"/>
  <c r="AA35" i="3" s="1"/>
  <c r="AA77" i="3"/>
  <c r="AA86" i="3"/>
  <c r="AA81" i="3" s="1"/>
  <c r="AA74" i="3" s="1"/>
  <c r="AA66" i="3" s="1"/>
  <c r="AA58" i="3" s="1"/>
  <c r="AA48" i="3" s="1"/>
  <c r="AA88" i="3"/>
  <c r="AA84" i="3" s="1"/>
  <c r="AA78" i="3" s="1"/>
  <c r="AA70" i="3" s="1"/>
  <c r="AA62" i="3" s="1"/>
  <c r="AA54" i="3" s="1"/>
  <c r="AA71" i="3"/>
  <c r="AA63" i="3" s="1"/>
  <c r="AA55" i="3" s="1"/>
  <c r="AA40" i="3" s="1"/>
  <c r="AA98" i="3" l="1"/>
  <c r="AA2" i="3" s="1"/>
  <c r="AA87" i="3"/>
  <c r="AA83" i="3" s="1"/>
  <c r="AA76" i="3" s="1"/>
  <c r="AA68" i="3" s="1"/>
  <c r="AA60" i="3" s="1"/>
  <c r="AA52" i="3" s="1"/>
</calcChain>
</file>

<file path=xl/sharedStrings.xml><?xml version="1.0" encoding="utf-8"?>
<sst xmlns="http://schemas.openxmlformats.org/spreadsheetml/2006/main" count="2485" uniqueCount="546">
  <si>
    <t>Dossier</t>
  </si>
  <si>
    <t>Date</t>
  </si>
  <si>
    <t>Phase</t>
  </si>
  <si>
    <t>Indice</t>
  </si>
  <si>
    <t>MAÎTRE D'OUVRAGE
SID Île-de-France
75 - PARIS 7ème</t>
  </si>
  <si>
    <t>MAÎTRE D'OEUVRE : 
    2BDM Architectes J. MOULIN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</si>
  <si>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</si>
  <si>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</si>
  <si>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</si>
  <si>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</si>
  <si>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</si>
  <si>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</si>
  <si>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</si>
  <si>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</si>
  <si>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</si>
  <si>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</si>
  <si>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</si>
  <si>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</si>
  <si>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</si>
  <si>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</si>
  <si>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</si>
  <si>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</si>
  <si>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</si>
  <si>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</si>
  <si>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</si>
  <si>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P.U. HT</t>
  </si>
  <si>
    <t>P.T. HT</t>
  </si>
  <si>
    <t>Variante
Option</t>
  </si>
  <si>
    <t>Numéro
 Tranche Optionnelle</t>
  </si>
  <si>
    <t>Taux TVA</t>
  </si>
  <si>
    <t>Marque</t>
  </si>
  <si>
    <t>Référence</t>
  </si>
  <si>
    <t>Commentaire</t>
  </si>
  <si>
    <t>Localisation</t>
  </si>
  <si>
    <t>LOT 05 MAÇONNERIE - PIERRE DE TAILLE MH</t>
  </si>
  <si>
    <t>1.2.1</t>
  </si>
  <si>
    <t>BÂT.008 AILE NORD</t>
  </si>
  <si>
    <t>DESCRIPTION DES TRAVAUX</t>
  </si>
  <si>
    <t>Échafaudages extérieurs verticaux de pieds - classe 6 (600 kg/m2)</t>
  </si>
  <si>
    <t>1.1</t>
  </si>
  <si>
    <t>Bâtiment 008 Aile Nord (1 250,00 m2 environ)</t>
  </si>
  <si>
    <t>1.1.1</t>
  </si>
  <si>
    <t>9.&amp;</t>
  </si>
  <si>
    <t>1.1.2</t>
  </si>
  <si>
    <t>Location et entretien</t>
  </si>
  <si>
    <t>MOIS</t>
  </si>
  <si>
    <t>6.&amp;</t>
  </si>
  <si>
    <t>5.&amp;</t>
  </si>
  <si>
    <t>Sapines d'approvisionnement</t>
  </si>
  <si>
    <t>2.1</t>
  </si>
  <si>
    <t>Parapluies de protection</t>
  </si>
  <si>
    <t>4.1</t>
  </si>
  <si>
    <t>Bâtiment 008 Aile Nord (900,00 m2 environ)</t>
  </si>
  <si>
    <t>4.1.2</t>
  </si>
  <si>
    <t>4.&amp;</t>
  </si>
  <si>
    <t>TRAVAUX PRÉALABLES</t>
  </si>
  <si>
    <t>Déplombage de l'ensemble des façades</t>
  </si>
  <si>
    <t>6.1</t>
  </si>
  <si>
    <t>Déplombage</t>
  </si>
  <si>
    <t>Purge en totalité des enduits ciment</t>
  </si>
  <si>
    <t>7.1</t>
  </si>
  <si>
    <t>Purge des enduits ciment sur les parements enduits</t>
  </si>
  <si>
    <t>7.2</t>
  </si>
  <si>
    <t>Purge des enduits pelliculaires et ragréages ciment recouvrant les parements en pierre de taille</t>
  </si>
  <si>
    <t>7.3</t>
  </si>
  <si>
    <t>Dépose en démolition des appuis de fenêtre en ciment existants</t>
  </si>
  <si>
    <t>TRAITEMENT DES PAREMENTS ENDUITS</t>
  </si>
  <si>
    <t>Remaillages de maçonneries de moellons, en recherche</t>
  </si>
  <si>
    <t>8.1</t>
  </si>
  <si>
    <t>Relancis de moellons</t>
  </si>
  <si>
    <t>M3</t>
  </si>
  <si>
    <t>Injection au droit des fissures de coulis de confortation à base de chaux et/ou micro-coulis de chaux</t>
  </si>
  <si>
    <t>9.1</t>
  </si>
  <si>
    <t>Coulis</t>
  </si>
  <si>
    <t>KG</t>
  </si>
  <si>
    <t>Réfection des enduits au mortier de chaux</t>
  </si>
  <si>
    <t>10.1</t>
  </si>
  <si>
    <t>Enduits</t>
  </si>
  <si>
    <t>Application d'un badigeon d'harmonisation au lait de chaux sur enduits neufs</t>
  </si>
  <si>
    <t>11.1</t>
  </si>
  <si>
    <t>Badigeon</t>
  </si>
  <si>
    <t>RESTITUTION DES PROPORTIONS DE BAIES</t>
  </si>
  <si>
    <t>Ouverture de baies</t>
  </si>
  <si>
    <t>12.1</t>
  </si>
  <si>
    <t>Dimensions 1,40 x 3,20 x 0,40 prof environ (08-AN-N-0g)</t>
  </si>
  <si>
    <t>Modification de baies</t>
  </si>
  <si>
    <t>14.1</t>
  </si>
  <si>
    <t>Modification de fenêtres en portes-fenêtres</t>
  </si>
  <si>
    <t>14.1.1</t>
  </si>
  <si>
    <t>Dimensions 1,40 x 0,80 x 0,40 prof environ (08-AN-N-0c et d)</t>
  </si>
  <si>
    <t>TRAITEMENT DES PAREMENTS EN PIERRE DE TAILLE</t>
  </si>
  <si>
    <t>Nettoyage par micro-gommage et traitement biocide</t>
  </si>
  <si>
    <t>15.1</t>
  </si>
  <si>
    <t>Micro-gommage</t>
  </si>
  <si>
    <t>Dessalement en recherche</t>
  </si>
  <si>
    <t>16.1</t>
  </si>
  <si>
    <t>Dessalement</t>
  </si>
  <si>
    <t>Rejointoiement</t>
  </si>
  <si>
    <t>17.1</t>
  </si>
  <si>
    <t>Parements en pierre de taille</t>
  </si>
  <si>
    <t>Application d'une patine d'harmonisation</t>
  </si>
  <si>
    <t>18.1</t>
  </si>
  <si>
    <t>RESTAURATION DES PAREMENTS EN PIERRE DE TAILLE</t>
  </si>
  <si>
    <t>Dépose de pierres en conservation et repose</t>
  </si>
  <si>
    <t>19.1</t>
  </si>
  <si>
    <t>Dépose repose</t>
  </si>
  <si>
    <t>Réfection des parements dégradés en pierre de taille</t>
  </si>
  <si>
    <t>20.1</t>
  </si>
  <si>
    <t>Pierre de St-Maximin</t>
  </si>
  <si>
    <t>20.1.1</t>
  </si>
  <si>
    <t>Pierre type Franche Fine Banc 3 : Corniches et bandeaux intermédiaires</t>
  </si>
  <si>
    <t>20.1.1.1</t>
  </si>
  <si>
    <t>Bandeaux intermédiaires</t>
  </si>
  <si>
    <t>20.1.1.2</t>
  </si>
  <si>
    <t>Corniches</t>
  </si>
  <si>
    <t>8.&amp;</t>
  </si>
  <si>
    <t>20.1.2</t>
  </si>
  <si>
    <r>
      <rPr>
        <b/>
        <sz val="9"/>
        <color theme="1"/>
        <rFont val="Arial"/>
        <family val="2"/>
      </rPr>
      <t>Pierre type Franche Fine Banc 2 : Appuis et 1</t>
    </r>
    <r>
      <rPr>
        <b/>
        <sz val="8"/>
        <color theme="1"/>
        <rFont val="Arial"/>
        <family val="2"/>
      </rPr>
      <t>ère</t>
    </r>
    <r>
      <rPr>
        <b/>
        <sz val="9"/>
        <color theme="1"/>
        <rFont val="Arial"/>
        <family val="2"/>
      </rPr>
      <t xml:space="preserve"> assise au-dessus du soubassement</t>
    </r>
  </si>
  <si>
    <t>20.1.2.1</t>
  </si>
  <si>
    <t>Appuis de baie en pierre de taille</t>
  </si>
  <si>
    <t>20.1.2.2</t>
  </si>
  <si>
    <t>Assise au-dessus du soubassement</t>
  </si>
  <si>
    <t>20.2</t>
  </si>
  <si>
    <t>Pierre de St-Leu Banc Franc</t>
  </si>
  <si>
    <t>20.2.1</t>
  </si>
  <si>
    <t>Remplacements et compléments de parements extérieurs</t>
  </si>
  <si>
    <t>20.2.1.1</t>
  </si>
  <si>
    <t>Compris fourniture, taille, pose et dépose préalable</t>
  </si>
  <si>
    <t>20.2.2</t>
  </si>
  <si>
    <t>Encadrement de baies (y compris linteaux)</t>
  </si>
  <si>
    <t>20.2.2.1</t>
  </si>
  <si>
    <t>20.2.3</t>
  </si>
  <si>
    <t>Chaînes d'angles et chaînes intermédiaires</t>
  </si>
  <si>
    <t>20.2.3.1</t>
  </si>
  <si>
    <t>20.3</t>
  </si>
  <si>
    <t>Pierre de Liais de Saint-Maximim</t>
  </si>
  <si>
    <t>20.3.1</t>
  </si>
  <si>
    <t>Soubassements</t>
  </si>
  <si>
    <t>20.3.1.1</t>
  </si>
  <si>
    <t>20.3.2</t>
  </si>
  <si>
    <t>Seuils et emmarchements</t>
  </si>
  <si>
    <t>20.3.2.1</t>
  </si>
  <si>
    <t>Seuils</t>
  </si>
  <si>
    <t>20.3.2.2</t>
  </si>
  <si>
    <t>Emmarchements</t>
  </si>
  <si>
    <t>Bouchons en pierre de taille</t>
  </si>
  <si>
    <t>21.1</t>
  </si>
  <si>
    <t>Parements unis</t>
  </si>
  <si>
    <t>21.1.1</t>
  </si>
  <si>
    <t>Jusqu'à 0.10 à l'équerre et 0.20 de profondeur</t>
  </si>
  <si>
    <t>21.1.2</t>
  </si>
  <si>
    <t>de 0.11 à 0.20 à l'équerre et 0.20 de profondeur</t>
  </si>
  <si>
    <t>21.1.3</t>
  </si>
  <si>
    <t>de 0.21 à 0.40 à l'équerre et 0.20 de profondeur</t>
  </si>
  <si>
    <t>21.2</t>
  </si>
  <si>
    <t>Parements moulurés</t>
  </si>
  <si>
    <t>21.2.1</t>
  </si>
  <si>
    <t>21.2.2</t>
  </si>
  <si>
    <t>21.2.3</t>
  </si>
  <si>
    <t>Consolidation des parements par application d'un silicate d'éthyle</t>
  </si>
  <si>
    <t>22.1</t>
  </si>
  <si>
    <t>Consolidation après nettoyage</t>
  </si>
  <si>
    <t>DM2</t>
  </si>
  <si>
    <t>Ragréage au mortier de chaux</t>
  </si>
  <si>
    <t>23.1</t>
  </si>
  <si>
    <t>Uni de 0,11 à 0,20 à l'équerre</t>
  </si>
  <si>
    <t>23.2</t>
  </si>
  <si>
    <t>Uni de 0,21 à 0,40 à l'équerre</t>
  </si>
  <si>
    <t>23.3</t>
  </si>
  <si>
    <t>Uni au-delà de 0,40 à l'équerre</t>
  </si>
  <si>
    <t>SOUCHES DE CHEMINÉES</t>
  </si>
  <si>
    <t>Dépose de souches de cheminée en briques</t>
  </si>
  <si>
    <t>25.1</t>
  </si>
  <si>
    <t>Bâtiment 008 Aile Nord</t>
  </si>
  <si>
    <t>25.1.1</t>
  </si>
  <si>
    <t>Souche entre travées b et c (façade Nord)</t>
  </si>
  <si>
    <t>25.1.2</t>
  </si>
  <si>
    <t>Souche entre travées b et c (façade Sud)</t>
  </si>
  <si>
    <t>25.1.3</t>
  </si>
  <si>
    <t>Souche entre travées d et e (façade Nord)</t>
  </si>
  <si>
    <t>25.1.4</t>
  </si>
  <si>
    <t>Souche entre travées d et e (façade Sud)</t>
  </si>
  <si>
    <t>25.1.5</t>
  </si>
  <si>
    <t>Souche entre travées l et m</t>
  </si>
  <si>
    <t>25.1.6</t>
  </si>
  <si>
    <t>Souche entre travées n et o</t>
  </si>
  <si>
    <t>25.1.7</t>
  </si>
  <si>
    <t>Souche entre travées o et p</t>
  </si>
  <si>
    <t>Restauration de souches de cheminée en briques</t>
  </si>
  <si>
    <t>26.1</t>
  </si>
  <si>
    <t>26.1.1</t>
  </si>
  <si>
    <t>Souche entre travées g et h</t>
  </si>
  <si>
    <t>26.1.2</t>
  </si>
  <si>
    <t>Souche entre travées h et i</t>
  </si>
  <si>
    <t>26.1.3</t>
  </si>
  <si>
    <t>Souche entre travées j et k</t>
  </si>
  <si>
    <t>Réfection ou création de souches de cheminée en briques</t>
  </si>
  <si>
    <t>27.1</t>
  </si>
  <si>
    <t>Souches type T1</t>
  </si>
  <si>
    <t>27.1.1</t>
  </si>
  <si>
    <t>27.1.2</t>
  </si>
  <si>
    <t>27.1.3</t>
  </si>
  <si>
    <t>27.2</t>
  </si>
  <si>
    <t>Souches type T1'</t>
  </si>
  <si>
    <t>27.2.1</t>
  </si>
  <si>
    <t>Souche entre travées b et c</t>
  </si>
  <si>
    <t>REPRISE DES SOLS EXTÉRIEURS EN ABORDS</t>
  </si>
  <si>
    <t>Réfection des abords</t>
  </si>
  <si>
    <t>28.1</t>
  </si>
  <si>
    <t>Dépose avec soin en conservation des pavés en place</t>
  </si>
  <si>
    <t>28.1.1</t>
  </si>
  <si>
    <t>Dépose</t>
  </si>
  <si>
    <t>28.2</t>
  </si>
  <si>
    <t>Dépose en démolition des trottoirs et dalles ciment</t>
  </si>
  <si>
    <t>28.2.1</t>
  </si>
  <si>
    <t>Dépose en démolition des trottoirs compris dalles ciment</t>
  </si>
  <si>
    <t>28.3</t>
  </si>
  <si>
    <t>Réfection des fonds de formes</t>
  </si>
  <si>
    <t>28.3.1</t>
  </si>
  <si>
    <t>Fonds de formes</t>
  </si>
  <si>
    <t>28.4</t>
  </si>
  <si>
    <t>Fourniture de pavés complémentaires, à l'identique des modèles existants</t>
  </si>
  <si>
    <t>28.4.1</t>
  </si>
  <si>
    <t>Fourniture de pavés complémentaires</t>
  </si>
  <si>
    <t>28.5</t>
  </si>
  <si>
    <t>Pose et repose de pavés</t>
  </si>
  <si>
    <t>28.5.1</t>
  </si>
  <si>
    <t>Fourniture et pose d'une trappe d'accès</t>
  </si>
  <si>
    <t>29.1</t>
  </si>
  <si>
    <t>Trappe d'accès (escalier d'accès sous-sol)</t>
  </si>
  <si>
    <t>RÉSEAUX D'ÉVACUATION DES EAUX PLUVIALES</t>
  </si>
  <si>
    <t>Réfection des réseaux enterrés d'évacuation EP</t>
  </si>
  <si>
    <t>31.1</t>
  </si>
  <si>
    <t>Terrassement en tranchée - Profondeur de 0 à 1,00 m</t>
  </si>
  <si>
    <t>31.2</t>
  </si>
  <si>
    <t>Évacuation des déblais de tranchée</t>
  </si>
  <si>
    <t>31.3</t>
  </si>
  <si>
    <t>Lit de pose en sable (0,30 m profondeur environ)</t>
  </si>
  <si>
    <t>31.4</t>
  </si>
  <si>
    <t>Fourniture et pose de canalisations compris grillage avertisseur de couleur</t>
  </si>
  <si>
    <t>ML</t>
  </si>
  <si>
    <t>31.5</t>
  </si>
  <si>
    <t>Remblaiement de tranchée</t>
  </si>
  <si>
    <t>Fourniture et pose de tampons</t>
  </si>
  <si>
    <t>32.1</t>
  </si>
  <si>
    <t>Tampons</t>
  </si>
  <si>
    <t>Fourniture et pose de regards complémentaires avec grilles avaloirs, compris raccordements sur réseaux existant</t>
  </si>
  <si>
    <t>33.1</t>
  </si>
  <si>
    <t>Regards complémentaires</t>
  </si>
  <si>
    <t>TRAVAUX DIVERS ET D'ACCOMPAGNEMENT</t>
  </si>
  <si>
    <t>Retaille de feuillures pour pose des menuiseries extérieures, en accompagnement du lot 07 Menuiserie - Peinture - Serrurerie MH</t>
  </si>
  <si>
    <t>36.1</t>
  </si>
  <si>
    <t>Heures de régie</t>
  </si>
  <si>
    <t>H</t>
  </si>
  <si>
    <t>Calfeutrements au mortier de chaux autour des menuiseries extérieures neuves à poser par le lot 07 Menuiserie - Peinture - Serrurerie MH</t>
  </si>
  <si>
    <t>37.1</t>
  </si>
  <si>
    <t>Calfeutrement</t>
  </si>
  <si>
    <t>Tranchées d'engravures et solins au mortier de chaux en accompagnement du lot 06 Charpente - Couverture MH (notamment en pied des souches de cheminées)</t>
  </si>
  <si>
    <t>38.1</t>
  </si>
  <si>
    <t>Solins</t>
  </si>
  <si>
    <t>Mise en place d'une barrière d'étanchéité</t>
  </si>
  <si>
    <t>39.1</t>
  </si>
  <si>
    <t>Barrière étanche</t>
  </si>
  <si>
    <t>Travaux en dépenses contrôlées</t>
  </si>
  <si>
    <t>40.1</t>
  </si>
  <si>
    <t>3.&amp;</t>
  </si>
  <si>
    <t>Total H.T. :</t>
  </si>
  <si>
    <t>Total T.V.A. (20%) :</t>
  </si>
  <si>
    <t>Total T.T.C. :</t>
  </si>
  <si>
    <t>1.3.1</t>
  </si>
  <si>
    <t>BÂT.008 AILE SUD</t>
  </si>
  <si>
    <t>1.2</t>
  </si>
  <si>
    <t>Bâtiment 008 Aile Sud (1 450,00 m2 environ)</t>
  </si>
  <si>
    <t>1.2.2</t>
  </si>
  <si>
    <t>4.2</t>
  </si>
  <si>
    <t>Bâtiment 008 Aile Sud (1 055,00 m2 environ)</t>
  </si>
  <si>
    <t>4.2.2</t>
  </si>
  <si>
    <t>20.3.4</t>
  </si>
  <si>
    <t>20.3.4.1</t>
  </si>
  <si>
    <t>25.2</t>
  </si>
  <si>
    <t>Bâtiment 008 Aile Sud</t>
  </si>
  <si>
    <t>25.2.1</t>
  </si>
  <si>
    <t>Souche entre travées c et d (façade Nord)</t>
  </si>
  <si>
    <t>25.2.2</t>
  </si>
  <si>
    <t>25.2.3</t>
  </si>
  <si>
    <t>25.2.4</t>
  </si>
  <si>
    <t>Souche entre travées i et j</t>
  </si>
  <si>
    <t>25.2.5</t>
  </si>
  <si>
    <t>25.2.6</t>
  </si>
  <si>
    <t>Souche entre travées o et o'</t>
  </si>
  <si>
    <t>25.2.7</t>
  </si>
  <si>
    <t>Souche entre travées o' et p</t>
  </si>
  <si>
    <t>25.2.8</t>
  </si>
  <si>
    <t>Souche entre travées p et q</t>
  </si>
  <si>
    <t>25.2.9</t>
  </si>
  <si>
    <t>Souche entre travées c et d (façade Sud) (Tranche Optionnelle 1 Amphithéâtre De Bourcet Bâtiment 008)</t>
  </si>
  <si>
    <t>26.2</t>
  </si>
  <si>
    <t>26.2.1</t>
  </si>
  <si>
    <t>Souche entre travées c et d</t>
  </si>
  <si>
    <t>26.2.2</t>
  </si>
  <si>
    <t>Souche entre travées c et d (Tranche Optionnelle 1 Amphithéâtre De Bourcet Bâtiment 008)</t>
  </si>
  <si>
    <t>27.2.2</t>
  </si>
  <si>
    <t>27.2.3</t>
  </si>
  <si>
    <t>27.4</t>
  </si>
  <si>
    <t>Souches type T2'</t>
  </si>
  <si>
    <t>27.4.1</t>
  </si>
  <si>
    <t>27.4.2</t>
  </si>
  <si>
    <t>1.4.1</t>
  </si>
  <si>
    <t>BÂT.008 AILE EST</t>
  </si>
  <si>
    <t>1.3</t>
  </si>
  <si>
    <t>Bâtiment 008 Aile Est (1 582,00 m2 environ)</t>
  </si>
  <si>
    <t>1.3.2</t>
  </si>
  <si>
    <t>4.3</t>
  </si>
  <si>
    <t>Bâtiment 008 Aile Est (1 130,00 m2 environ)</t>
  </si>
  <si>
    <t>4.3.2</t>
  </si>
  <si>
    <t>25.3</t>
  </si>
  <si>
    <t>Bâtiment 008 Aile Est</t>
  </si>
  <si>
    <t>25.3.1</t>
  </si>
  <si>
    <t>Souche entre travées 29 et 30</t>
  </si>
  <si>
    <t>25.3.2</t>
  </si>
  <si>
    <t>Souche entre travées 34 et 35</t>
  </si>
  <si>
    <t>25.3.3</t>
  </si>
  <si>
    <t>Souche entre travées 35 et 36</t>
  </si>
  <si>
    <t>26.3</t>
  </si>
  <si>
    <t>26.3.1</t>
  </si>
  <si>
    <t>Souche entre travées 21 et 22</t>
  </si>
  <si>
    <t>26.3.2</t>
  </si>
  <si>
    <t>Souche entre travées 23 et 24</t>
  </si>
  <si>
    <t>26.3.3</t>
  </si>
  <si>
    <t>Souche entre travées 25 et 26</t>
  </si>
  <si>
    <t>26.3.4</t>
  </si>
  <si>
    <t>Souche entre travées 26 et 27</t>
  </si>
  <si>
    <t>26.3.5</t>
  </si>
  <si>
    <t>Souche entre travées 31 et 32</t>
  </si>
  <si>
    <t>27.4.3</t>
  </si>
  <si>
    <t>27.4.4</t>
  </si>
  <si>
    <t>1.5.1</t>
  </si>
  <si>
    <t>BÂT.008 AILE OUEST</t>
  </si>
  <si>
    <t>1.4</t>
  </si>
  <si>
    <t>Bâtiment 008 Aile Ouest (1 511,00 m2 environ)</t>
  </si>
  <si>
    <t>1.4.2</t>
  </si>
  <si>
    <t>4.4</t>
  </si>
  <si>
    <t>Bâtiment 008 Aile Ouest (1 070,00 m2 environ)</t>
  </si>
  <si>
    <t>4.4.2</t>
  </si>
  <si>
    <t>12.2</t>
  </si>
  <si>
    <t>Dimensions 1,50 x 3,00 x 0,40 prof environ (08-AO-N-019)</t>
  </si>
  <si>
    <t>Bouchement de baies</t>
  </si>
  <si>
    <t>13.1</t>
  </si>
  <si>
    <t>Dimensions 1,40 x 3,20 x 0,40 prof environ (08-AO-O-023 à 033)</t>
  </si>
  <si>
    <t>13.2</t>
  </si>
  <si>
    <t>Dimensions 0,90 x 2,10 x 0,40 prof environ - Portes latérales Nord et Sud</t>
  </si>
  <si>
    <t>14.2</t>
  </si>
  <si>
    <t>Modification de portes-fenêtres en menuiseries contemporaines à grand vitrage</t>
  </si>
  <si>
    <t>14.2.1</t>
  </si>
  <si>
    <t>Dimensions 2,40 x 4,20 x 0,40 prof environ (08-AO-E-22, 30, 32 et 34)</t>
  </si>
  <si>
    <t>14.3</t>
  </si>
  <si>
    <t>Modification de fenêtres en menuiseries contemporaines à grand vitrage</t>
  </si>
  <si>
    <t>14.3.1</t>
  </si>
  <si>
    <t>Dimensions 2,40 x 4,20 x 0,40 prof environ (08-AO-E-023, 08-AO-E-023', 08-AO-E-024, 08-AO-E-025, 08-AO-E-026, 08-AO-E-027, 08-AO-E-029, 08-AO-E-031, 08-AO-E-032' et 08-AO-E-033)</t>
  </si>
  <si>
    <t>20.3.3</t>
  </si>
  <si>
    <t>Chasse-roues</t>
  </si>
  <si>
    <t>20.3.3.1</t>
  </si>
  <si>
    <t>25.4</t>
  </si>
  <si>
    <t>Bâtiment 008 Aile Ouest</t>
  </si>
  <si>
    <t>25.4.1</t>
  </si>
  <si>
    <t>Souche entre travées 22 et 23</t>
  </si>
  <si>
    <t>25.4.2</t>
  </si>
  <si>
    <t>Souche entre travées 27 et 28</t>
  </si>
  <si>
    <t>25.4.3</t>
  </si>
  <si>
    <t>Souche entre travées 28 et 29</t>
  </si>
  <si>
    <t>25.4.4</t>
  </si>
  <si>
    <t>Souche entre travées 33 et 34</t>
  </si>
  <si>
    <t>25.4.5</t>
  </si>
  <si>
    <t>Souche entre travées 34 et 35 (Tranche Optionnelle 1 Amphithéâtre De Bourcet Bâtiment 008)</t>
  </si>
  <si>
    <t>26.4</t>
  </si>
  <si>
    <t>26.4.1</t>
  </si>
  <si>
    <t>26.4.2</t>
  </si>
  <si>
    <t>26.4.3</t>
  </si>
  <si>
    <t>27.2.4</t>
  </si>
  <si>
    <t>27.2.5</t>
  </si>
  <si>
    <t>27.2.6</t>
  </si>
  <si>
    <t>27.4.5</t>
  </si>
  <si>
    <t>27.4.6</t>
  </si>
  <si>
    <t>BÂT.009 AILE SUD</t>
  </si>
  <si>
    <t>1.5</t>
  </si>
  <si>
    <t>Bâtiment 009 Aile Sud (1 390,00 m2 environ)</t>
  </si>
  <si>
    <t>1.5.2</t>
  </si>
  <si>
    <t>4.5</t>
  </si>
  <si>
    <t>Bâtiment 009 Aile Sud (1 065,00 m2 environ)</t>
  </si>
  <si>
    <t>4.5.2</t>
  </si>
  <si>
    <t>13.3</t>
  </si>
  <si>
    <t>Pavillon de l'angle Sud-est, en élévation Ouest, bouchement d'une baie technique à rez-de-chaussée</t>
  </si>
  <si>
    <t>25.5</t>
  </si>
  <si>
    <t>Bâtiment 009 Aile Sud</t>
  </si>
  <si>
    <t>25.5.1</t>
  </si>
  <si>
    <t>Souche entre travées m et n</t>
  </si>
  <si>
    <t>25.5.2</t>
  </si>
  <si>
    <t>Souche entre travées 02 et 03</t>
  </si>
  <si>
    <t>25.5.3</t>
  </si>
  <si>
    <t>Souche entre travées 03 et 04</t>
  </si>
  <si>
    <t>25.5.4</t>
  </si>
  <si>
    <t>Souche entre travées 18 et 19</t>
  </si>
  <si>
    <t>25.5.5</t>
  </si>
  <si>
    <t>Souche entre travées 05 et 06 (Tranche Optionnelle 2 Amphithéâtre Desvalières Bâtiment 009)</t>
  </si>
  <si>
    <t>25.5.6</t>
  </si>
  <si>
    <t>Souche entre travées 11 et 12 (Tranche Optionnelle 2 Amphithéâtre Desvalières Bâtiment 009)</t>
  </si>
  <si>
    <t>26.5</t>
  </si>
  <si>
    <t>26.5.1</t>
  </si>
  <si>
    <t>Souche entre travées 00 et 01</t>
  </si>
  <si>
    <t>26.5.2</t>
  </si>
  <si>
    <t>Souche entre travées 05 et 06</t>
  </si>
  <si>
    <t>26.5.3</t>
  </si>
  <si>
    <t>Souche entre travées 09 et 10</t>
  </si>
  <si>
    <t>26.5.4</t>
  </si>
  <si>
    <t>Souche entre travées 11 et 12</t>
  </si>
  <si>
    <t>26.5.5</t>
  </si>
  <si>
    <t>Souche entre travées 15 et 16</t>
  </si>
  <si>
    <t>26.5.6</t>
  </si>
  <si>
    <t>Souche entre travées 17 et 18</t>
  </si>
  <si>
    <t>26.5.7</t>
  </si>
  <si>
    <t>26.5.8</t>
  </si>
  <si>
    <t>27.3</t>
  </si>
  <si>
    <t>Souches type T2</t>
  </si>
  <si>
    <t>27.3.1</t>
  </si>
  <si>
    <t>27.3.2</t>
  </si>
  <si>
    <t>27.4.7</t>
  </si>
  <si>
    <t>27.4.8</t>
  </si>
  <si>
    <t>27.4.9</t>
  </si>
  <si>
    <t>RECAPITULATIF
LOT 05 MAÇONNERIE - PIERRE DE TAILLE MH</t>
  </si>
  <si>
    <t>RECAPITULATIF DES LOCALISATIONS</t>
  </si>
  <si>
    <t>Total du lot LOT 05 MAÇONNERIE - PIERRE DE TAILLE MH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</si>
  <si>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</si>
  <si>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</si>
  <si>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</si>
  <si>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</si>
  <si>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</si>
  <si>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</si>
  <si>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</si>
  <si>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</si>
  <si>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</si>
  <si>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</si>
  <si>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</si>
  <si>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</si>
  <si>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</si>
  <si>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</si>
  <si>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</si>
  <si>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</si>
  <si>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</si>
  <si>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</si>
  <si>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</si>
  <si>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</si>
  <si>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</si>
  <si>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</si>
  <si>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</si>
  <si>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</si>
  <si>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</si>
  <si>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</si>
  <si>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</si>
  <si>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</si>
  <si>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</si>
  <si>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</si>
  <si>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</si>
  <si>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Restauration des façades et toitures du bâtiment 008 et de l'aile Sud du bâtiment 009 (services de l'Ecole de Guerre)</t>
  </si>
  <si>
    <t>27/01/2025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</si>
  <si>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</si>
  <si>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</si>
  <si>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</si>
  <si>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</si>
  <si>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</si>
  <si>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</si>
  <si>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</si>
  <si>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</si>
  <si>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</si>
  <si>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</si>
  <si>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</si>
  <si>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</si>
  <si>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</si>
  <si>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</si>
  <si>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Qté
Entreprise</t>
  </si>
  <si>
    <t>TOTAL TRANCHE FERME</t>
  </si>
  <si>
    <t>TRANCHE OPTIONNELLE 1 Amphithéâtre de Bourcet Bâtiment 008</t>
  </si>
  <si>
    <t>TOTAL TRANCHE OPTIONNELLE 1</t>
  </si>
  <si>
    <t>TRANCHE OPTIONNELLE 2 Amphithéâtre Desvalières Bâtiment 009</t>
  </si>
  <si>
    <t>TOTAL TRANCHE OPTIONNELLE 2</t>
  </si>
  <si>
    <t>TRANCHE FERME</t>
  </si>
  <si>
    <t>NOTE LIMINAIRE</t>
  </si>
  <si>
    <t>PRESTATIONS A PREVOIR</t>
  </si>
  <si>
    <t>Les prestations à prévoir sont celles figurant au Cahier de Clauses Techniques Particulières (C.C.T.P.).</t>
  </si>
  <si>
    <t xml:space="preserve">Les prix sont réputés complets et incluent toutes les sujétions mentionnées soit au C.C.A.P., soit au C.C.T.P., ainsi que celles dues à la situation </t>
  </si>
  <si>
    <t>géographique des travaux ou à toute autre cause. Les prix tiennent donc compte de toutes les sujétions particulières de cette opération.</t>
  </si>
  <si>
    <t>Ils comprennent les frais découlant :</t>
  </si>
  <si>
    <t>- le relevé des ouvrages existants,</t>
  </si>
  <si>
    <t>- les prototypes et les échantillons demandés par l'architecte en chef.</t>
  </si>
  <si>
    <t xml:space="preserve">Les installations doivent être établies conformément aux règlements nationaux et locaux et aux dispositions prescrites par l'inspection du travail, </t>
  </si>
  <si>
    <t>de manière à prévenir tout accident.</t>
  </si>
  <si>
    <t>Chaque décomposition ou prix de bordereau représente une valeur complète d'ouvrage.</t>
  </si>
  <si>
    <t>CLAUSE DE NULLITE</t>
  </si>
  <si>
    <t>Les quantités indiquées dans le bordereau qui suit sont fixées par le maître d'œuvre.</t>
  </si>
  <si>
    <t>Afin de préserver la validité des offres, toute modification entraînerait la nullité de l'offre dans les cas suivants :</t>
  </si>
  <si>
    <t>- si l'entreprise groupait certains prix sous un prix unique,</t>
  </si>
  <si>
    <t>- si la page de garde et le présent préambule "NOTE LIMINAIRE" ne sont pas produit par l'entreprise à l'appui de son offre.</t>
  </si>
  <si>
    <t>Nota :</t>
  </si>
  <si>
    <t>Aucune annotation en dehors du cadre de DPGF ne pourra être prise en compte</t>
  </si>
  <si>
    <t>MODE DE METRE DES TRAVAUX</t>
  </si>
  <si>
    <t>Dans le cas de marché à prix forfaitaires (DPGF)</t>
  </si>
  <si>
    <t>Les quantités indiquées dans le bordereau de prix sont données par la maîtrise d’œuvre à titre indicatif et ne revêtent pas un caractère contractuel.</t>
  </si>
  <si>
    <t>Dans son offre, l'entreprise pourra, si elle le souhaite, modifier les quantités étant entendu que les quantités portées sur son offre seront</t>
  </si>
  <si>
    <t xml:space="preserve">considérées comme établies sous sa seule responsabilité. L'entrepreneur signalera clairement les modifications effectuées au maître d'œuvre </t>
  </si>
  <si>
    <t>dans un courrier qu'il joindra à son offre.</t>
  </si>
  <si>
    <t>Dans le cas de marché à prix unitaires (BPU)</t>
  </si>
  <si>
    <t xml:space="preserve">On retiendra les quantités réelles en œuvre sans plus-value, en fonction de l'unité indiquée (m3, m2, ml, kg ou U) ; </t>
  </si>
  <si>
    <t>les m2 et ml se mesurent hors-œuvre de l'ouvrage complet terminé.</t>
  </si>
  <si>
    <t>Les quantités seront toujours mesurées en œuvre.</t>
  </si>
  <si>
    <t>OUVRAGES EN PIERRE DE TAILLE</t>
  </si>
  <si>
    <t>Dépose, fourniture, taille et pose de la pierre : au mètre cube mesuré à l'équarrissement suivant le plus petit parallélépipède rectangle circonscrit,</t>
  </si>
  <si>
    <t>les mesures prises sur l'ouvrage après taille définitive (non comprise l'épaisseur des joints verticaux et (ou) horizontaux pour les pierres en</t>
  </si>
  <si>
    <t>continuité ou superposées).</t>
  </si>
  <si>
    <t>BOIS DE CHARPENTE</t>
  </si>
  <si>
    <t xml:space="preserve">Dépose, fourniture, taille et pose du bois : au mètre cube mesuré à l'équarrissement suivant le plus petit parallélépipède rectangle circonscrit, </t>
  </si>
  <si>
    <t>les mesures prises sur l'ouvrage après taille définitive.</t>
  </si>
  <si>
    <t>INSTALLATIONS COMMUNES DE CHANTIER ET D'ECHAFAUDAGE</t>
  </si>
  <si>
    <t>Il ne sera accordé aucune valeur d'échafaudage pour les ouvrages situés à moins de 4,00 mètres du sol sur lequel il repose.</t>
  </si>
  <si>
    <t>Location de matériel :</t>
  </si>
  <si>
    <t>Pour éviter toute contestation ultérieure, les dates de location de matériel seront déterminées comme suit :</t>
  </si>
  <si>
    <t>Départ de la location :</t>
  </si>
  <si>
    <t>Installation terminée en totalité et réceptionnée par le maître-d'œuvre.</t>
  </si>
  <si>
    <t>Fin de la location :</t>
  </si>
  <si>
    <t>Date du compte rendu de chantier prescrivant la dépose du matériel.</t>
  </si>
  <si>
    <t>La location sera comptée par mois, tout mois commencé étant compté pour le nombre de jours écoulés depuis le début du mois.</t>
  </si>
  <si>
    <t>La valeur de location pour une journée sera égale à 1/3Oème de la valeur de location mensuelle.</t>
  </si>
  <si>
    <t>BORDEREAU DE PRIX UNITAIRES (B.P.U.)</t>
  </si>
  <si>
    <t>ÉCOLE MILITAIRE 
BÂTIMENTS 008 ET 009
Réhabilitation lourde de deux bâtiments de 
bureaux et salles dédiées à l'enseignement</t>
  </si>
  <si>
    <t>28.7</t>
  </si>
  <si>
    <t>28.7.1</t>
  </si>
  <si>
    <t>Bande asphalte</t>
  </si>
  <si>
    <t>28.6</t>
  </si>
  <si>
    <t>28.6.1</t>
  </si>
  <si>
    <t>Déblais-remblais pour adaptation au droit du fil d'eau</t>
  </si>
  <si>
    <t>Déblais-remblais</t>
  </si>
  <si>
    <t>ÉCHAFAUDAGES - PARAPLUIES ET PROTECTIONS EXTÉRIEURES</t>
  </si>
  <si>
    <t>Trappes</t>
  </si>
  <si>
    <t>Trappes avec structure inox et pierre recoupée</t>
  </si>
  <si>
    <t>Engravure des frontons en accompagnement du lot 06 Charpente - Couverture</t>
  </si>
  <si>
    <t>38.2</t>
  </si>
  <si>
    <t>Qté</t>
  </si>
  <si>
    <t>Toute modification à une quelconque quantités du DQE joint en annexe du dossier, entraînerait la nullité de l'offre.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</si>
</sst>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0"/>
    <numFmt numFmtId="165" formatCode="#,##0.00\ [$€];[Red]\-#,##0.00\ [$€]"/>
    <numFmt numFmtId="166" formatCode="#,##0.00\ &quot;€&quot;"/>
    <numFmt numFmtId="167" formatCode="#,##0.00\ _€"/>
    <numFmt numFmtId="168" formatCode="_-* #,##0.00\ _€_-;\-* #,##0.00\ _€_-;_-* &quot;-&quot;??\ _€_-;_-@_-"/>
    <numFmt numFmtId="169" formatCode="#,##0.00\ [$€-803];[Red]\-#,##0.00\ [$€-803]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4"/>
      <name val="Calibri"/>
      <family val="2"/>
    </font>
    <font>
      <sz val="9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color rgb="FF000000"/>
      <name val="Calibri"/>
      <family val="2"/>
    </font>
    <font>
      <b/>
      <i/>
      <u/>
      <sz val="12"/>
      <name val="Calibri"/>
      <family val="2"/>
    </font>
    <font>
      <i/>
      <sz val="1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u/>
      <sz val="12"/>
      <name val="Calibri"/>
      <family val="2"/>
    </font>
    <font>
      <i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24" fillId="0" borderId="0"/>
    <xf numFmtId="0" fontId="24" fillId="0" borderId="0"/>
    <xf numFmtId="0" fontId="14" fillId="0" borderId="0"/>
    <xf numFmtId="168" fontId="24" fillId="0" borderId="0" applyFont="0" applyFill="0" applyBorder="0" applyAlignment="0" applyProtection="0"/>
    <xf numFmtId="44" fontId="19" fillId="0" borderId="0" applyFont="0" applyFill="0" applyBorder="0" applyAlignment="0" applyProtection="0">
      <alignment vertical="top" wrapText="1"/>
      <protection locked="0"/>
    </xf>
    <xf numFmtId="0" fontId="34" fillId="0" borderId="0"/>
    <xf numFmtId="0" fontId="19" fillId="0" borderId="0" applyAlignment="0">
      <alignment vertical="top" wrapText="1"/>
      <protection locked="0"/>
    </xf>
  </cellStyleXfs>
  <cellXfs count="321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3" fontId="13" fillId="0" borderId="9" xfId="0" applyNumberFormat="1" applyFont="1" applyBorder="1" applyAlignment="1">
      <alignment horizontal="right" vertical="top" wrapText="1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2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4" fontId="13" fillId="0" borderId="9" xfId="0" applyNumberFormat="1" applyFont="1" applyBorder="1" applyAlignment="1">
      <alignment horizontal="right" vertical="top" wrapText="1"/>
    </xf>
    <xf numFmtId="164" fontId="13" fillId="0" borderId="9" xfId="0" applyNumberFormat="1" applyFont="1" applyBorder="1" applyAlignment="1">
      <alignment horizontal="right" vertical="top" wrapText="1"/>
    </xf>
    <xf numFmtId="165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4" fontId="10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9" xfId="0" applyFont="1" applyBorder="1" applyAlignment="1">
      <alignment vertical="top" wrapText="1"/>
    </xf>
    <xf numFmtId="10" fontId="7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10" fontId="7" fillId="0" borderId="11" xfId="0" applyNumberFormat="1" applyFont="1" applyBorder="1" applyAlignment="1">
      <alignment horizontal="right" vertical="top" wrapText="1"/>
    </xf>
    <xf numFmtId="10" fontId="7" fillId="0" borderId="24" xfId="0" applyNumberFormat="1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5" fillId="0" borderId="0" xfId="0" applyFont="1"/>
    <xf numFmtId="0" fontId="15" fillId="3" borderId="1" xfId="0" applyFont="1" applyFill="1" applyBorder="1"/>
    <xf numFmtId="0" fontId="15" fillId="3" borderId="2" xfId="0" applyFont="1" applyFill="1" applyBorder="1"/>
    <xf numFmtId="0" fontId="15" fillId="3" borderId="3" xfId="0" applyFont="1" applyFill="1" applyBorder="1"/>
    <xf numFmtId="0" fontId="8" fillId="3" borderId="4" xfId="0" applyFont="1" applyFill="1" applyBorder="1"/>
    <xf numFmtId="0" fontId="15" fillId="3" borderId="0" xfId="0" applyFont="1" applyFill="1"/>
    <xf numFmtId="166" fontId="9" fillId="3" borderId="5" xfId="0" applyNumberFormat="1" applyFont="1" applyFill="1" applyBorder="1"/>
    <xf numFmtId="0" fontId="15" fillId="3" borderId="6" xfId="0" applyFont="1" applyFill="1" applyBorder="1"/>
    <xf numFmtId="0" fontId="15" fillId="3" borderId="7" xfId="0" applyFont="1" applyFill="1" applyBorder="1"/>
    <xf numFmtId="0" fontId="15" fillId="3" borderId="8" xfId="0" applyFont="1" applyFill="1" applyBorder="1"/>
    <xf numFmtId="0" fontId="8" fillId="0" borderId="0" xfId="0" applyFont="1" applyAlignment="1">
      <alignment horizontal="center" vertical="top" wrapText="1"/>
    </xf>
    <xf numFmtId="0" fontId="8" fillId="3" borderId="1" xfId="0" applyFont="1" applyFill="1" applyBorder="1" applyAlignment="1">
      <alignment vertical="center"/>
    </xf>
    <xf numFmtId="0" fontId="8" fillId="3" borderId="2" xfId="0" applyFont="1" applyFill="1" applyBorder="1" applyAlignment="1">
      <alignment vertical="top"/>
    </xf>
    <xf numFmtId="0" fontId="8" fillId="3" borderId="2" xfId="0" applyFont="1" applyFill="1" applyBorder="1" applyAlignment="1">
      <alignment vertical="top" wrapText="1"/>
    </xf>
    <xf numFmtId="0" fontId="8" fillId="4" borderId="0" xfId="0" applyFont="1" applyFill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8" fillId="0" borderId="0" xfId="0" applyFont="1"/>
    <xf numFmtId="0" fontId="19" fillId="0" borderId="11" xfId="0" applyFont="1" applyBorder="1" applyAlignment="1">
      <alignment vertical="top" wrapText="1"/>
    </xf>
    <xf numFmtId="0" fontId="17" fillId="0" borderId="9" xfId="0" applyFont="1" applyBorder="1" applyAlignment="1">
      <alignment horizontal="right" vertical="top" wrapText="1"/>
    </xf>
    <xf numFmtId="3" fontId="17" fillId="0" borderId="9" xfId="0" applyNumberFormat="1" applyFont="1" applyBorder="1" applyAlignment="1">
      <alignment horizontal="right" vertical="top" wrapText="1"/>
    </xf>
    <xf numFmtId="4" fontId="17" fillId="0" borderId="12" xfId="0" applyNumberFormat="1" applyFont="1" applyBorder="1" applyAlignment="1" applyProtection="1">
      <alignment vertical="top" wrapText="1"/>
      <protection locked="0"/>
    </xf>
    <xf numFmtId="4" fontId="19" fillId="0" borderId="9" xfId="0" applyNumberFormat="1" applyFont="1" applyBorder="1" applyAlignment="1">
      <alignment vertical="top" wrapText="1"/>
    </xf>
    <xf numFmtId="0" fontId="8" fillId="5" borderId="0" xfId="0" applyFont="1" applyFill="1" applyAlignment="1">
      <alignment vertical="top" wrapText="1"/>
    </xf>
    <xf numFmtId="0" fontId="8" fillId="6" borderId="0" xfId="0" applyFont="1" applyFill="1" applyAlignment="1">
      <alignment vertical="top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left" vertical="top" wrapText="1"/>
    </xf>
    <xf numFmtId="4" fontId="10" fillId="0" borderId="19" xfId="0" applyNumberFormat="1" applyFont="1" applyBorder="1" applyAlignment="1">
      <alignment horizontal="right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vertical="top" wrapText="1"/>
    </xf>
    <xf numFmtId="165" fontId="10" fillId="0" borderId="21" xfId="0" applyNumberFormat="1" applyFont="1" applyBorder="1" applyAlignment="1">
      <alignment horizontal="right" vertical="top" wrapText="1"/>
    </xf>
    <xf numFmtId="4" fontId="10" fillId="0" borderId="21" xfId="0" applyNumberFormat="1" applyFont="1" applyBorder="1" applyAlignment="1">
      <alignment horizontal="right" vertical="top" wrapText="1"/>
    </xf>
    <xf numFmtId="4" fontId="10" fillId="0" borderId="22" xfId="0" applyNumberFormat="1" applyFont="1" applyBorder="1" applyAlignment="1">
      <alignment horizontal="right" vertical="top" wrapText="1"/>
    </xf>
    <xf numFmtId="0" fontId="0" fillId="0" borderId="18" xfId="0" applyBorder="1"/>
    <xf numFmtId="0" fontId="0" fillId="0" borderId="19" xfId="0" applyBorder="1"/>
    <xf numFmtId="0" fontId="8" fillId="8" borderId="0" xfId="0" applyFont="1" applyFill="1" applyAlignment="1">
      <alignment vertical="top" wrapText="1"/>
    </xf>
    <xf numFmtId="0" fontId="8" fillId="7" borderId="0" xfId="0" applyFont="1" applyFill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9" fillId="0" borderId="1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0" xfId="0" applyFont="1" applyAlignment="1">
      <alignment vertical="top"/>
    </xf>
    <xf numFmtId="0" fontId="25" fillId="0" borderId="1" xfId="1" applyFont="1" applyBorder="1" applyAlignment="1">
      <alignment horizontal="left"/>
    </xf>
    <xf numFmtId="0" fontId="25" fillId="0" borderId="2" xfId="1" applyFont="1" applyBorder="1" applyAlignment="1">
      <alignment horizontal="left"/>
    </xf>
    <xf numFmtId="0" fontId="25" fillId="0" borderId="2" xfId="1" applyFont="1" applyBorder="1" applyAlignment="1">
      <alignment horizontal="center"/>
    </xf>
    <xf numFmtId="167" fontId="25" fillId="0" borderId="2" xfId="1" applyNumberFormat="1" applyFont="1" applyBorder="1" applyAlignment="1">
      <alignment horizontal="center"/>
    </xf>
    <xf numFmtId="167" fontId="25" fillId="0" borderId="3" xfId="1" applyNumberFormat="1" applyFont="1" applyBorder="1" applyAlignment="1">
      <alignment horizontal="center"/>
    </xf>
    <xf numFmtId="0" fontId="25" fillId="0" borderId="0" xfId="1" applyFont="1" applyAlignment="1">
      <alignment horizontal="left" vertical="center"/>
    </xf>
    <xf numFmtId="0" fontId="25" fillId="0" borderId="0" xfId="3" applyFont="1" applyAlignment="1">
      <alignment vertical="center"/>
    </xf>
    <xf numFmtId="0" fontId="25" fillId="0" borderId="4" xfId="3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0" fontId="25" fillId="0" borderId="0" xfId="1" applyFont="1" applyAlignment="1">
      <alignment vertical="center"/>
    </xf>
    <xf numFmtId="2" fontId="25" fillId="0" borderId="0" xfId="1" applyNumberFormat="1" applyFont="1" applyAlignment="1">
      <alignment vertical="center"/>
    </xf>
    <xf numFmtId="0" fontId="25" fillId="0" borderId="0" xfId="1" applyFont="1" applyAlignment="1">
      <alignment horizontal="center" vertical="center"/>
    </xf>
    <xf numFmtId="168" fontId="25" fillId="0" borderId="0" xfId="4" applyFont="1" applyFill="1" applyBorder="1" applyAlignment="1">
      <alignment horizontal="center" vertical="center"/>
    </xf>
    <xf numFmtId="44" fontId="25" fillId="0" borderId="0" xfId="5" applyFont="1" applyFill="1" applyBorder="1" applyAlignment="1" applyProtection="1">
      <alignment horizontal="center" vertical="center"/>
    </xf>
    <xf numFmtId="44" fontId="25" fillId="0" borderId="5" xfId="5" applyFont="1" applyFill="1" applyBorder="1" applyAlignment="1" applyProtection="1">
      <alignment horizontal="center" vertical="center"/>
    </xf>
    <xf numFmtId="0" fontId="28" fillId="0" borderId="4" xfId="1" applyFont="1" applyBorder="1"/>
    <xf numFmtId="0" fontId="29" fillId="0" borderId="0" xfId="1" applyFont="1"/>
    <xf numFmtId="0" fontId="30" fillId="0" borderId="0" xfId="1" applyFont="1"/>
    <xf numFmtId="166" fontId="30" fillId="0" borderId="0" xfId="1" applyNumberFormat="1" applyFont="1"/>
    <xf numFmtId="166" fontId="30" fillId="0" borderId="5" xfId="1" applyNumberFormat="1" applyFont="1" applyBorder="1"/>
    <xf numFmtId="0" fontId="1" fillId="0" borderId="0" xfId="3" applyFont="1"/>
    <xf numFmtId="0" fontId="29" fillId="0" borderId="4" xfId="1" applyFont="1" applyBorder="1"/>
    <xf numFmtId="0" fontId="29" fillId="0" borderId="4" xfId="1" quotePrefix="1" applyFont="1" applyBorder="1"/>
    <xf numFmtId="0" fontId="31" fillId="0" borderId="4" xfId="3" applyFont="1" applyBorder="1" applyAlignment="1">
      <alignment horizontal="left" vertical="center"/>
    </xf>
    <xf numFmtId="0" fontId="32" fillId="0" borderId="4" xfId="1" applyFont="1" applyBorder="1"/>
    <xf numFmtId="0" fontId="33" fillId="0" borderId="0" xfId="1" applyFont="1"/>
    <xf numFmtId="0" fontId="35" fillId="0" borderId="4" xfId="6" applyFont="1" applyBorder="1"/>
    <xf numFmtId="0" fontId="1" fillId="0" borderId="0" xfId="3" applyFont="1" applyAlignment="1">
      <alignment vertical="center"/>
    </xf>
    <xf numFmtId="0" fontId="35" fillId="0" borderId="0" xfId="1" applyFont="1" applyAlignment="1">
      <alignment vertical="center"/>
    </xf>
    <xf numFmtId="0" fontId="36" fillId="0" borderId="4" xfId="3" applyFont="1" applyBorder="1" applyAlignment="1">
      <alignment horizontal="left" vertical="center"/>
    </xf>
    <xf numFmtId="0" fontId="37" fillId="0" borderId="4" xfId="3" applyFont="1" applyBorder="1" applyAlignment="1">
      <alignment horizontal="left" vertical="center"/>
    </xf>
    <xf numFmtId="0" fontId="38" fillId="0" borderId="0" xfId="1" applyFont="1" applyAlignment="1">
      <alignment horizontal="center"/>
    </xf>
    <xf numFmtId="0" fontId="38" fillId="0" borderId="0" xfId="1" applyFont="1" applyAlignment="1">
      <alignment vertical="center"/>
    </xf>
    <xf numFmtId="166" fontId="29" fillId="0" borderId="0" xfId="1" applyNumberFormat="1" applyFont="1"/>
    <xf numFmtId="166" fontId="29" fillId="0" borderId="5" xfId="1" applyNumberFormat="1" applyFont="1" applyBorder="1"/>
    <xf numFmtId="0" fontId="29" fillId="0" borderId="4" xfId="1" applyFont="1" applyBorder="1" applyAlignment="1">
      <alignment vertical="center"/>
    </xf>
    <xf numFmtId="0" fontId="29" fillId="0" borderId="0" xfId="1" applyFont="1" applyAlignment="1">
      <alignment vertical="center"/>
    </xf>
    <xf numFmtId="0" fontId="29" fillId="0" borderId="5" xfId="1" applyFont="1" applyBorder="1" applyAlignment="1">
      <alignment vertical="center"/>
    </xf>
    <xf numFmtId="0" fontId="39" fillId="0" borderId="4" xfId="1" applyFont="1" applyBorder="1"/>
    <xf numFmtId="0" fontId="40" fillId="0" borderId="0" xfId="1" applyFont="1"/>
    <xf numFmtId="0" fontId="40" fillId="0" borderId="4" xfId="1" applyFont="1" applyBorder="1"/>
    <xf numFmtId="0" fontId="35" fillId="0" borderId="6" xfId="6" applyFont="1" applyBorder="1"/>
    <xf numFmtId="0" fontId="29" fillId="0" borderId="7" xfId="1" applyFont="1" applyBorder="1"/>
    <xf numFmtId="0" fontId="35" fillId="0" borderId="7" xfId="6" applyFont="1" applyBorder="1"/>
    <xf numFmtId="0" fontId="30" fillId="0" borderId="7" xfId="1" applyFont="1" applyBorder="1"/>
    <xf numFmtId="166" fontId="30" fillId="0" borderId="7" xfId="1" applyNumberFormat="1" applyFont="1" applyBorder="1"/>
    <xf numFmtId="166" fontId="30" fillId="0" borderId="8" xfId="1" applyNumberFormat="1" applyFont="1" applyBorder="1"/>
    <xf numFmtId="0" fontId="25" fillId="0" borderId="0" xfId="7" applyFont="1" applyAlignment="1" applyProtection="1">
      <alignment vertical="center"/>
    </xf>
    <xf numFmtId="44" fontId="25" fillId="0" borderId="0" xfId="7" applyNumberFormat="1" applyFont="1" applyAlignment="1" applyProtection="1">
      <alignment vertical="center"/>
    </xf>
    <xf numFmtId="44" fontId="25" fillId="0" borderId="0" xfId="7" applyNumberFormat="1" applyFont="1" applyAlignment="1" applyProtection="1">
      <alignment horizontal="center" vertical="center"/>
    </xf>
    <xf numFmtId="4" fontId="25" fillId="0" borderId="0" xfId="3" applyNumberFormat="1" applyFont="1" applyAlignment="1">
      <alignment vertical="center"/>
    </xf>
    <xf numFmtId="4" fontId="0" fillId="0" borderId="0" xfId="0" applyNumberFormat="1"/>
    <xf numFmtId="165" fontId="0" fillId="0" borderId="0" xfId="0" applyNumberFormat="1"/>
    <xf numFmtId="169" fontId="0" fillId="0" borderId="0" xfId="0" applyNumberFormat="1"/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14" fontId="7" fillId="0" borderId="9" xfId="0" applyNumberFormat="1" applyFont="1" applyBorder="1" applyAlignment="1">
      <alignment horizontal="center" vertical="center" wrapText="1"/>
    </xf>
    <xf numFmtId="0" fontId="26" fillId="0" borderId="25" xfId="2" applyFont="1" applyBorder="1" applyAlignment="1">
      <alignment horizontal="center" vertical="center"/>
    </xf>
    <xf numFmtId="0" fontId="26" fillId="0" borderId="26" xfId="2" applyFont="1" applyBorder="1" applyAlignment="1">
      <alignment horizontal="center" vertical="center"/>
    </xf>
    <xf numFmtId="0" fontId="26" fillId="0" borderId="27" xfId="2" applyFont="1" applyBorder="1" applyAlignment="1">
      <alignment horizontal="center" vertical="center"/>
    </xf>
    <xf numFmtId="0" fontId="7" fillId="0" borderId="9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0" fillId="0" borderId="0" xfId="0"/>
    <xf numFmtId="0" fontId="2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7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2" fillId="7" borderId="4" xfId="0" applyFont="1" applyFill="1" applyBorder="1" applyAlignment="1">
      <alignment vertical="top" wrapText="1"/>
    </xf>
    <xf numFmtId="0" fontId="2" fillId="7" borderId="0" xfId="0" applyFont="1" applyFill="1" applyAlignment="1">
      <alignment vertical="top" wrapText="1"/>
    </xf>
    <xf numFmtId="0" fontId="2" fillId="7" borderId="5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0" fillId="7" borderId="7" xfId="0" applyFont="1" applyFill="1" applyBorder="1" applyAlignment="1">
      <alignment vertical="top" wrapText="1"/>
    </xf>
    <xf numFmtId="165" fontId="10" fillId="7" borderId="7" xfId="0" applyNumberFormat="1" applyFont="1" applyFill="1" applyBorder="1" applyAlignment="1">
      <alignment horizontal="right" vertical="top" wrapText="1"/>
    </xf>
    <xf numFmtId="165" fontId="10" fillId="7" borderId="8" xfId="0" applyNumberFormat="1" applyFont="1" applyFill="1" applyBorder="1" applyAlignment="1">
      <alignment horizontal="right" vertical="top" wrapText="1"/>
    </xf>
    <xf numFmtId="0" fontId="10" fillId="0" borderId="4" xfId="0" applyFont="1" applyBorder="1" applyAlignment="1">
      <alignment vertical="top" wrapText="1"/>
    </xf>
    <xf numFmtId="165" fontId="10" fillId="0" borderId="0" xfId="0" applyNumberFormat="1" applyFont="1" applyAlignment="1">
      <alignment horizontal="right" vertical="top" wrapText="1"/>
    </xf>
    <xf numFmtId="165" fontId="10" fillId="0" borderId="5" xfId="0" applyNumberFormat="1" applyFont="1" applyBorder="1" applyAlignment="1">
      <alignment horizontal="right" vertical="top" wrapText="1"/>
    </xf>
    <xf numFmtId="0" fontId="10" fillId="7" borderId="1" xfId="0" applyFont="1" applyFill="1" applyBorder="1" applyAlignment="1">
      <alignment vertical="top" wrapText="1"/>
    </xf>
    <xf numFmtId="0" fontId="10" fillId="7" borderId="2" xfId="0" applyFont="1" applyFill="1" applyBorder="1" applyAlignment="1">
      <alignment vertical="top" wrapText="1"/>
    </xf>
    <xf numFmtId="0" fontId="10" fillId="7" borderId="2" xfId="0" applyFont="1" applyFill="1" applyBorder="1" applyAlignment="1">
      <alignment horizontal="right" vertical="top" wrapText="1"/>
    </xf>
    <xf numFmtId="0" fontId="10" fillId="7" borderId="3" xfId="0" applyFont="1" applyFill="1" applyBorder="1" applyAlignment="1">
      <alignment horizontal="right"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65" fontId="10" fillId="0" borderId="7" xfId="0" applyNumberFormat="1" applyFont="1" applyBorder="1" applyAlignment="1">
      <alignment horizontal="right" vertical="top" wrapText="1"/>
    </xf>
    <xf numFmtId="165" fontId="10" fillId="0" borderId="8" xfId="0" applyNumberFormat="1" applyFont="1" applyBorder="1" applyAlignment="1">
      <alignment horizontal="right" vertical="top" wrapText="1"/>
    </xf>
    <xf numFmtId="0" fontId="8" fillId="4" borderId="0" xfId="0" applyFont="1" applyFill="1" applyAlignment="1">
      <alignment vertical="top" wrapText="1"/>
    </xf>
    <xf numFmtId="0" fontId="8" fillId="8" borderId="0" xfId="0" applyFont="1" applyFill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10" fillId="4" borderId="7" xfId="0" applyFont="1" applyFill="1" applyBorder="1" applyAlignment="1">
      <alignment vertical="top" wrapText="1"/>
    </xf>
    <xf numFmtId="165" fontId="10" fillId="4" borderId="7" xfId="0" applyNumberFormat="1" applyFont="1" applyFill="1" applyBorder="1" applyAlignment="1">
      <alignment horizontal="right" vertical="top" wrapText="1"/>
    </xf>
    <xf numFmtId="165" fontId="10" fillId="4" borderId="8" xfId="0" applyNumberFormat="1" applyFont="1" applyFill="1" applyBorder="1" applyAlignment="1">
      <alignment horizontal="right" vertical="top" wrapText="1"/>
    </xf>
    <xf numFmtId="0" fontId="10" fillId="4" borderId="1" xfId="0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right" vertical="top" wrapText="1"/>
    </xf>
    <xf numFmtId="0" fontId="10" fillId="4" borderId="3" xfId="0" applyFont="1" applyFill="1" applyBorder="1" applyAlignment="1">
      <alignment horizontal="right" vertical="top" wrapText="1"/>
    </xf>
    <xf numFmtId="0" fontId="8" fillId="5" borderId="0" xfId="0" applyFont="1" applyFill="1" applyAlignment="1">
      <alignment vertical="top" wrapText="1"/>
    </xf>
    <xf numFmtId="0" fontId="10" fillId="8" borderId="1" xfId="0" applyFont="1" applyFill="1" applyBorder="1" applyAlignment="1">
      <alignment vertical="top" wrapText="1"/>
    </xf>
    <xf numFmtId="0" fontId="10" fillId="8" borderId="2" xfId="0" applyFont="1" applyFill="1" applyBorder="1" applyAlignment="1">
      <alignment vertical="top" wrapText="1"/>
    </xf>
    <xf numFmtId="0" fontId="10" fillId="8" borderId="2" xfId="0" applyFont="1" applyFill="1" applyBorder="1" applyAlignment="1">
      <alignment horizontal="right" vertical="top" wrapText="1"/>
    </xf>
    <xf numFmtId="0" fontId="10" fillId="8" borderId="3" xfId="0" applyFont="1" applyFill="1" applyBorder="1" applyAlignment="1">
      <alignment horizontal="right" vertical="top" wrapText="1"/>
    </xf>
    <xf numFmtId="0" fontId="2" fillId="8" borderId="4" xfId="0" applyFont="1" applyFill="1" applyBorder="1" applyAlignment="1">
      <alignment vertical="top" wrapText="1"/>
    </xf>
    <xf numFmtId="0" fontId="2" fillId="8" borderId="0" xfId="0" applyFont="1" applyFill="1" applyAlignment="1">
      <alignment vertical="top" wrapText="1"/>
    </xf>
    <xf numFmtId="0" fontId="2" fillId="8" borderId="5" xfId="0" applyFont="1" applyFill="1" applyBorder="1" applyAlignment="1">
      <alignment vertical="top" wrapText="1"/>
    </xf>
    <xf numFmtId="0" fontId="10" fillId="8" borderId="6" xfId="0" applyFont="1" applyFill="1" applyBorder="1" applyAlignment="1">
      <alignment vertical="top" wrapText="1"/>
    </xf>
    <xf numFmtId="0" fontId="10" fillId="8" borderId="7" xfId="0" applyFont="1" applyFill="1" applyBorder="1" applyAlignment="1">
      <alignment vertical="top" wrapText="1"/>
    </xf>
    <xf numFmtId="165" fontId="10" fillId="8" borderId="7" xfId="0" applyNumberFormat="1" applyFont="1" applyFill="1" applyBorder="1" applyAlignment="1">
      <alignment horizontal="right" vertical="top" wrapText="1"/>
    </xf>
    <xf numFmtId="165" fontId="10" fillId="8" borderId="8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vertical="top" wrapText="1"/>
    </xf>
    <xf numFmtId="0" fontId="10" fillId="5" borderId="7" xfId="0" applyFont="1" applyFill="1" applyBorder="1" applyAlignment="1">
      <alignment vertical="top" wrapText="1"/>
    </xf>
    <xf numFmtId="165" fontId="10" fillId="5" borderId="7" xfId="0" applyNumberFormat="1" applyFont="1" applyFill="1" applyBorder="1" applyAlignment="1">
      <alignment horizontal="right" vertical="top" wrapText="1"/>
    </xf>
    <xf numFmtId="165" fontId="10" fillId="5" borderId="8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right" vertical="top" wrapText="1"/>
    </xf>
    <xf numFmtId="0" fontId="2" fillId="5" borderId="4" xfId="0" applyFont="1" applyFill="1" applyBorder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8" fillId="6" borderId="0" xfId="0" applyFont="1" applyFill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8" fillId="0" borderId="0" xfId="0" applyFont="1"/>
    <xf numFmtId="0" fontId="10" fillId="6" borderId="6" xfId="0" applyFont="1" applyFill="1" applyBorder="1" applyAlignment="1">
      <alignment vertical="top" wrapText="1"/>
    </xf>
    <xf numFmtId="0" fontId="10" fillId="6" borderId="7" xfId="0" applyFont="1" applyFill="1" applyBorder="1" applyAlignment="1">
      <alignment vertical="top" wrapText="1"/>
    </xf>
    <xf numFmtId="165" fontId="10" fillId="6" borderId="7" xfId="0" applyNumberFormat="1" applyFont="1" applyFill="1" applyBorder="1" applyAlignment="1">
      <alignment horizontal="right" vertical="top" wrapText="1"/>
    </xf>
    <xf numFmtId="165" fontId="10" fillId="6" borderId="8" xfId="0" applyNumberFormat="1" applyFont="1" applyFill="1" applyBorder="1" applyAlignment="1">
      <alignment horizontal="right" vertical="top" wrapText="1"/>
    </xf>
    <xf numFmtId="0" fontId="10" fillId="6" borderId="1" xfId="0" applyFont="1" applyFill="1" applyBorder="1" applyAlignment="1">
      <alignment vertical="top" wrapText="1"/>
    </xf>
    <xf numFmtId="0" fontId="10" fillId="6" borderId="2" xfId="0" applyFont="1" applyFill="1" applyBorder="1" applyAlignment="1">
      <alignment vertical="top" wrapText="1"/>
    </xf>
    <xf numFmtId="0" fontId="10" fillId="6" borderId="2" xfId="0" applyFont="1" applyFill="1" applyBorder="1" applyAlignment="1">
      <alignment horizontal="right" vertical="top" wrapText="1"/>
    </xf>
    <xf numFmtId="0" fontId="10" fillId="6" borderId="3" xfId="0" applyFont="1" applyFill="1" applyBorder="1" applyAlignment="1">
      <alignment horizontal="right" vertical="top" wrapText="1"/>
    </xf>
    <xf numFmtId="0" fontId="2" fillId="6" borderId="4" xfId="0" applyFont="1" applyFill="1" applyBorder="1" applyAlignment="1">
      <alignment vertical="top" wrapText="1"/>
    </xf>
    <xf numFmtId="0" fontId="2" fillId="6" borderId="0" xfId="0" applyFont="1" applyFill="1" applyAlignment="1">
      <alignment vertical="top" wrapText="1"/>
    </xf>
    <xf numFmtId="0" fontId="2" fillId="6" borderId="5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8" fillId="6" borderId="4" xfId="0" applyFont="1" applyFill="1" applyBorder="1" applyAlignment="1">
      <alignment vertical="top" wrapText="1"/>
    </xf>
    <xf numFmtId="0" fontId="10" fillId="8" borderId="18" xfId="0" applyFont="1" applyFill="1" applyBorder="1" applyAlignment="1">
      <alignment horizontal="left" vertical="top" wrapText="1"/>
    </xf>
    <xf numFmtId="0" fontId="10" fillId="8" borderId="0" xfId="0" applyFont="1" applyFill="1" applyAlignment="1">
      <alignment vertical="top" wrapText="1"/>
    </xf>
    <xf numFmtId="165" fontId="10" fillId="8" borderId="0" xfId="0" applyNumberFormat="1" applyFont="1" applyFill="1" applyAlignment="1">
      <alignment horizontal="right" vertical="top" wrapText="1"/>
    </xf>
    <xf numFmtId="4" fontId="10" fillId="8" borderId="0" xfId="0" applyNumberFormat="1" applyFont="1" applyFill="1" applyAlignment="1">
      <alignment horizontal="right" vertical="top" wrapText="1"/>
    </xf>
    <xf numFmtId="4" fontId="10" fillId="8" borderId="19" xfId="0" applyNumberFormat="1" applyFont="1" applyFill="1" applyBorder="1" applyAlignment="1">
      <alignment horizontal="right" vertical="top" wrapText="1"/>
    </xf>
    <xf numFmtId="0" fontId="10" fillId="5" borderId="18" xfId="0" applyFont="1" applyFill="1" applyBorder="1" applyAlignment="1">
      <alignment horizontal="left" vertical="top" wrapText="1"/>
    </xf>
    <xf numFmtId="0" fontId="10" fillId="5" borderId="0" xfId="0" applyFont="1" applyFill="1" applyAlignment="1">
      <alignment vertical="top" wrapText="1"/>
    </xf>
    <xf numFmtId="165" fontId="10" fillId="5" borderId="0" xfId="0" applyNumberFormat="1" applyFont="1" applyFill="1" applyAlignment="1">
      <alignment horizontal="right" vertical="top" wrapText="1"/>
    </xf>
    <xf numFmtId="4" fontId="10" fillId="5" borderId="0" xfId="0" applyNumberFormat="1" applyFont="1" applyFill="1" applyAlignment="1">
      <alignment horizontal="right" vertical="top" wrapText="1"/>
    </xf>
    <xf numFmtId="4" fontId="10" fillId="5" borderId="19" xfId="0" applyNumberFormat="1" applyFont="1" applyFill="1" applyBorder="1" applyAlignment="1">
      <alignment horizontal="right" vertical="top" wrapText="1"/>
    </xf>
    <xf numFmtId="0" fontId="10" fillId="6" borderId="18" xfId="0" applyFont="1" applyFill="1" applyBorder="1" applyAlignment="1">
      <alignment horizontal="left" vertical="top" wrapText="1"/>
    </xf>
    <xf numFmtId="0" fontId="10" fillId="6" borderId="0" xfId="0" applyFont="1" applyFill="1" applyAlignment="1">
      <alignment vertical="top" wrapText="1"/>
    </xf>
    <xf numFmtId="165" fontId="10" fillId="6" borderId="0" xfId="0" applyNumberFormat="1" applyFont="1" applyFill="1" applyAlignment="1">
      <alignment horizontal="right" vertical="top" wrapText="1"/>
    </xf>
    <xf numFmtId="4" fontId="10" fillId="6" borderId="0" xfId="0" applyNumberFormat="1" applyFont="1" applyFill="1" applyAlignment="1">
      <alignment horizontal="right" vertical="top" wrapText="1"/>
    </xf>
    <xf numFmtId="4" fontId="10" fillId="6" borderId="19" xfId="0" applyNumberFormat="1" applyFont="1" applyFill="1" applyBorder="1" applyAlignment="1">
      <alignment horizontal="right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10" fillId="7" borderId="18" xfId="0" applyFont="1" applyFill="1" applyBorder="1" applyAlignment="1">
      <alignment horizontal="left" vertical="top" wrapText="1"/>
    </xf>
    <xf numFmtId="0" fontId="10" fillId="7" borderId="0" xfId="0" applyFont="1" applyFill="1" applyAlignment="1">
      <alignment vertical="top" wrapText="1"/>
    </xf>
    <xf numFmtId="165" fontId="10" fillId="7" borderId="0" xfId="0" applyNumberFormat="1" applyFont="1" applyFill="1" applyAlignment="1">
      <alignment horizontal="right" vertical="top" wrapText="1"/>
    </xf>
    <xf numFmtId="4" fontId="10" fillId="7" borderId="0" xfId="0" applyNumberFormat="1" applyFont="1" applyFill="1" applyAlignment="1">
      <alignment horizontal="right" vertical="top" wrapText="1"/>
    </xf>
    <xf numFmtId="4" fontId="10" fillId="7" borderId="19" xfId="0" applyNumberFormat="1" applyFont="1" applyFill="1" applyBorder="1" applyAlignment="1">
      <alignment horizontal="right" vertical="top" wrapText="1"/>
    </xf>
    <xf numFmtId="0" fontId="10" fillId="4" borderId="18" xfId="0" applyFont="1" applyFill="1" applyBorder="1" applyAlignment="1">
      <alignment horizontal="left" vertical="top" wrapText="1"/>
    </xf>
    <xf numFmtId="0" fontId="10" fillId="4" borderId="0" xfId="0" applyFont="1" applyFill="1" applyAlignment="1">
      <alignment vertical="top" wrapText="1"/>
    </xf>
    <xf numFmtId="165" fontId="10" fillId="4" borderId="0" xfId="0" applyNumberFormat="1" applyFont="1" applyFill="1" applyAlignment="1">
      <alignment horizontal="right" vertical="top" wrapText="1"/>
    </xf>
    <xf numFmtId="4" fontId="10" fillId="4" borderId="0" xfId="0" applyNumberFormat="1" applyFont="1" applyFill="1" applyAlignment="1">
      <alignment horizontal="right" vertical="top" wrapText="1"/>
    </xf>
    <xf numFmtId="4" fontId="10" fillId="4" borderId="19" xfId="0" applyNumberFormat="1" applyFont="1" applyFill="1" applyBorder="1" applyAlignment="1">
      <alignment horizontal="right" vertical="top" wrapText="1"/>
    </xf>
    <xf numFmtId="0" fontId="20" fillId="0" borderId="20" xfId="0" applyFont="1" applyBorder="1" applyAlignment="1">
      <alignment vertical="top" wrapText="1"/>
    </xf>
    <xf numFmtId="0" fontId="19" fillId="0" borderId="21" xfId="0" applyFont="1" applyBorder="1" applyAlignment="1">
      <alignment vertical="top" wrapText="1"/>
    </xf>
    <xf numFmtId="165" fontId="20" fillId="0" borderId="21" xfId="0" applyNumberFormat="1" applyFont="1" applyBorder="1" applyAlignment="1">
      <alignment vertical="top" wrapText="1"/>
    </xf>
    <xf numFmtId="165" fontId="19" fillId="0" borderId="21" xfId="0" applyNumberFormat="1" applyFont="1" applyBorder="1" applyAlignment="1">
      <alignment vertical="top" wrapText="1"/>
    </xf>
    <xf numFmtId="165" fontId="19" fillId="0" borderId="22" xfId="0" applyNumberFormat="1" applyFont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7" fillId="0" borderId="23" xfId="0" applyFont="1" applyBorder="1" applyAlignment="1">
      <alignment vertical="top" wrapText="1"/>
    </xf>
    <xf numFmtId="0" fontId="21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19" fillId="0" borderId="16" xfId="0" applyFont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20" fillId="0" borderId="18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165" fontId="20" fillId="0" borderId="0" xfId="0" applyNumberFormat="1" applyFont="1" applyAlignment="1">
      <alignment vertical="top" wrapText="1"/>
    </xf>
    <xf numFmtId="165" fontId="19" fillId="0" borderId="0" xfId="0" applyNumberFormat="1" applyFont="1" applyAlignment="1">
      <alignment vertical="top" wrapText="1"/>
    </xf>
    <xf numFmtId="165" fontId="19" fillId="0" borderId="19" xfId="0" applyNumberFormat="1" applyFont="1" applyBorder="1" applyAlignment="1">
      <alignment vertical="top" wrapText="1"/>
    </xf>
    <xf numFmtId="165" fontId="20" fillId="4" borderId="0" xfId="0" applyNumberFormat="1" applyFont="1" applyFill="1" applyAlignment="1">
      <alignment horizontal="right" vertical="top" wrapText="1"/>
    </xf>
    <xf numFmtId="4" fontId="20" fillId="4" borderId="0" xfId="0" applyNumberFormat="1" applyFont="1" applyFill="1" applyAlignment="1">
      <alignment horizontal="right" vertical="top" wrapText="1"/>
    </xf>
    <xf numFmtId="4" fontId="20" fillId="4" borderId="19" xfId="0" applyNumberFormat="1" applyFont="1" applyFill="1" applyBorder="1" applyAlignment="1">
      <alignment horizontal="right" vertical="top" wrapText="1"/>
    </xf>
    <xf numFmtId="165" fontId="20" fillId="5" borderId="0" xfId="0" applyNumberFormat="1" applyFont="1" applyFill="1" applyAlignment="1">
      <alignment horizontal="right" vertical="top" wrapText="1"/>
    </xf>
    <xf numFmtId="4" fontId="20" fillId="5" borderId="0" xfId="0" applyNumberFormat="1" applyFont="1" applyFill="1" applyAlignment="1">
      <alignment horizontal="right" vertical="top" wrapText="1"/>
    </xf>
    <xf numFmtId="4" fontId="20" fillId="5" borderId="19" xfId="0" applyNumberFormat="1" applyFont="1" applyFill="1" applyBorder="1" applyAlignment="1">
      <alignment horizontal="right" vertical="top" wrapText="1"/>
    </xf>
    <xf numFmtId="165" fontId="20" fillId="6" borderId="0" xfId="0" applyNumberFormat="1" applyFont="1" applyFill="1" applyAlignment="1">
      <alignment horizontal="right" vertical="top" wrapText="1"/>
    </xf>
    <xf numFmtId="4" fontId="20" fillId="6" borderId="0" xfId="0" applyNumberFormat="1" applyFont="1" applyFill="1" applyAlignment="1">
      <alignment horizontal="right" vertical="top" wrapText="1"/>
    </xf>
    <xf numFmtId="4" fontId="20" fillId="6" borderId="19" xfId="0" applyNumberFormat="1" applyFont="1" applyFill="1" applyBorder="1" applyAlignment="1">
      <alignment horizontal="right" vertical="top" wrapText="1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vertical="top"/>
    </xf>
    <xf numFmtId="0" fontId="8" fillId="3" borderId="0" xfId="0" applyFont="1" applyFill="1" applyAlignment="1">
      <alignment vertical="top" wrapText="1"/>
    </xf>
  </cellXfs>
  <cellStyles count="8">
    <cellStyle name="Milliers 2 2" xfId="4" xr:uid="{90E416CE-3912-413F-908E-02E00693D24C}"/>
    <cellStyle name="Monétaire 2 3" xfId="5" xr:uid="{6125DEB5-5A3E-4F77-89B3-260012E3C822}"/>
    <cellStyle name="Normal" xfId="0" builtinId="0"/>
    <cellStyle name="Normal 2 2" xfId="1" xr:uid="{1309633A-F828-4300-A2B4-4F96EBFD19EF}"/>
    <cellStyle name="Normal 2 4 2" xfId="2" xr:uid="{48A58FF4-D5B3-4481-88D3-CBEDDB02D503}"/>
    <cellStyle name="Normal 3 3" xfId="7" xr:uid="{FF63BF7A-B3EA-4737-A136-7A13D9411020}"/>
    <cellStyle name="Normal 6 2" xfId="6" xr:uid="{683F82C7-9B54-403F-B9B5-629EB540D2D5}"/>
    <cellStyle name="Normal 7" xfId="3" xr:uid="{BDCAA5EB-BE4E-4092-94CD-25B5BBB9CDBD}"/>
  </cellStyles>
  <dxfs count="0"/>
  <tableStyles count="0" defaultTableStyle="TableStyleMedium9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27</xdr:row>
      <xdr:rowOff>0</xdr:rowOff>
    </xdr:from>
    <xdr:to>
      <xdr:col>7</xdr:col>
      <xdr:colOff>437349</xdr:colOff>
      <xdr:row>44</xdr:row>
      <xdr:rowOff>114043</xdr:rowOff>
    </xdr:to>
    <xdr:pic>
      <xdr:nvPicPr>
        <xdr:cNvPr id="2" name="Picture 1" descr="{515ec1e9-4dea-409d-a355-f2491343b0be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7575" y="3086100"/>
          <a:ext cx="2551899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77</xdr:row>
      <xdr:rowOff>47625</xdr:rowOff>
    </xdr:from>
    <xdr:to>
      <xdr:col>1</xdr:col>
      <xdr:colOff>599745</xdr:colOff>
      <xdr:row>83</xdr:row>
      <xdr:rowOff>60325</xdr:rowOff>
    </xdr:to>
    <xdr:pic>
      <xdr:nvPicPr>
        <xdr:cNvPr id="3" name="Picture 2" descr="{2af68063-9a3f-40c7-a790-6f06af84e657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3" y="8848725"/>
          <a:ext cx="528307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ute%20RD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bdm-srv\Economistes\Adouble\T&#233;l&#233;travail\Calvel\Beffroi%20de%20Dreux\Minutes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 RDCA"/>
      <sheetName val="Minute%20RDCA.xls"/>
      <sheetName val="Minute RDCA.xls"/>
      <sheetName val="Entête"/>
      <sheetName val="02PRESCHTF"/>
      <sheetName val="02TRIBCOMMTF"/>
      <sheetName val="02TRIBCIVILTF"/>
      <sheetName val="02PALAISEST TF"/>
      <sheetName val="02PASPERDUSTF "/>
      <sheetName val="02PALAISOUEST TF"/>
      <sheetName val="02SALLE DOREETF"/>
      <sheetName val="021EREPRESIDENCETF"/>
      <sheetName val="02BATXVIIITO1"/>
      <sheetName val="02TOURNELLETO1"/>
      <sheetName val="02TRIBCIVILTO2"/>
      <sheetName val="RÉCAP"/>
      <sheetName val="Minute_RDCA"/>
      <sheetName val="Minute_RDCA_xls"/>
      <sheetName val="Minute%20RDCA_xls"/>
      <sheetName val="Minute_RDCA1"/>
    </sheetNames>
    <definedNames>
      <definedName name="AfficherFormule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nutesBD"/>
      <sheetName val="MinutesBD.xls"/>
    </sheetNames>
    <definedNames>
      <definedName name="Module1.AfficherFormule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>
      <selection activeCell="E47" sqref="E47:H58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152"/>
      <c r="F2" s="152"/>
      <c r="G2" s="152"/>
      <c r="H2" s="152"/>
      <c r="I2" s="8"/>
    </row>
    <row r="3" spans="2:9" ht="9" customHeight="1" x14ac:dyDescent="0.25">
      <c r="B3" s="5"/>
      <c r="C3" s="6"/>
      <c r="D3" s="7"/>
      <c r="E3" s="152"/>
      <c r="F3" s="152"/>
      <c r="G3" s="152"/>
      <c r="H3" s="152"/>
      <c r="I3" s="8"/>
    </row>
    <row r="4" spans="2:9" ht="9" customHeight="1" x14ac:dyDescent="0.25">
      <c r="B4" s="5"/>
      <c r="C4" s="6"/>
      <c r="D4" s="7"/>
      <c r="E4" s="152"/>
      <c r="F4" s="152"/>
      <c r="G4" s="152"/>
      <c r="H4" s="152"/>
      <c r="I4" s="8"/>
    </row>
    <row r="5" spans="2:9" ht="9" customHeight="1" x14ac:dyDescent="0.25">
      <c r="B5" s="5"/>
      <c r="C5" s="6"/>
      <c r="D5" s="7"/>
      <c r="E5" s="152"/>
      <c r="F5" s="152"/>
      <c r="G5" s="152"/>
      <c r="H5" s="152"/>
      <c r="I5" s="8"/>
    </row>
    <row r="6" spans="2:9" ht="9" customHeight="1" x14ac:dyDescent="0.25">
      <c r="B6" s="5"/>
      <c r="C6" s="6"/>
      <c r="D6" s="7"/>
      <c r="E6" s="152"/>
      <c r="F6" s="152"/>
      <c r="G6" s="152"/>
      <c r="H6" s="152"/>
      <c r="I6" s="8"/>
    </row>
    <row r="7" spans="2:9" ht="9" customHeight="1" x14ac:dyDescent="0.25">
      <c r="B7" s="5"/>
      <c r="C7" s="6"/>
      <c r="D7" s="7"/>
      <c r="E7" s="152"/>
      <c r="F7" s="152"/>
      <c r="G7" s="152"/>
      <c r="H7" s="152"/>
      <c r="I7" s="8"/>
    </row>
    <row r="8" spans="2:9" ht="9" customHeight="1" x14ac:dyDescent="0.25">
      <c r="B8" s="5"/>
      <c r="C8" s="6"/>
      <c r="D8" s="7"/>
      <c r="E8" s="152"/>
      <c r="F8" s="152"/>
      <c r="G8" s="152"/>
      <c r="H8" s="152"/>
      <c r="I8" s="8"/>
    </row>
    <row r="9" spans="2:9" ht="9" customHeight="1" x14ac:dyDescent="0.25">
      <c r="B9" s="5"/>
      <c r="C9" s="6"/>
      <c r="D9" s="7"/>
      <c r="E9" s="152"/>
      <c r="F9" s="152"/>
      <c r="G9" s="152"/>
      <c r="H9" s="152"/>
      <c r="I9" s="8"/>
    </row>
    <row r="10" spans="2:9" ht="9" customHeight="1" x14ac:dyDescent="0.25">
      <c r="B10" s="5"/>
      <c r="C10" s="6"/>
      <c r="D10" s="7"/>
      <c r="E10" s="152"/>
      <c r="F10" s="152"/>
      <c r="G10" s="152"/>
      <c r="H10" s="152"/>
      <c r="I10" s="8"/>
    </row>
    <row r="11" spans="2:9" ht="9" customHeight="1" x14ac:dyDescent="0.25">
      <c r="B11" s="5"/>
      <c r="C11" s="6"/>
      <c r="D11" s="7"/>
      <c r="E11" s="153" t="s">
        <v>531</v>
      </c>
      <c r="F11" s="153"/>
      <c r="G11" s="153"/>
      <c r="H11" s="153"/>
      <c r="I11" s="8"/>
    </row>
    <row r="12" spans="2:9" ht="9" customHeight="1" x14ac:dyDescent="0.25">
      <c r="B12" s="5"/>
      <c r="C12" s="6"/>
      <c r="D12" s="7"/>
      <c r="E12" s="153"/>
      <c r="F12" s="153"/>
      <c r="G12" s="153"/>
      <c r="H12" s="153"/>
      <c r="I12" s="8"/>
    </row>
    <row r="13" spans="2:9" ht="9" customHeight="1" x14ac:dyDescent="0.25">
      <c r="B13" s="5"/>
      <c r="C13" s="6"/>
      <c r="D13" s="7"/>
      <c r="E13" s="153"/>
      <c r="F13" s="153"/>
      <c r="G13" s="153"/>
      <c r="H13" s="153"/>
      <c r="I13" s="8"/>
    </row>
    <row r="14" spans="2:9" ht="9" customHeight="1" x14ac:dyDescent="0.25">
      <c r="B14" s="5"/>
      <c r="C14" s="6"/>
      <c r="D14" s="7"/>
      <c r="E14" s="153"/>
      <c r="F14" s="153"/>
      <c r="G14" s="153"/>
      <c r="H14" s="153"/>
      <c r="I14" s="8"/>
    </row>
    <row r="15" spans="2:9" ht="9" customHeight="1" x14ac:dyDescent="0.25">
      <c r="B15" s="5"/>
      <c r="C15" s="6"/>
      <c r="D15" s="7"/>
      <c r="E15" s="153"/>
      <c r="F15" s="153"/>
      <c r="G15" s="153"/>
      <c r="H15" s="153"/>
      <c r="I15" s="8"/>
    </row>
    <row r="16" spans="2:9" ht="9" customHeight="1" x14ac:dyDescent="0.25">
      <c r="B16" s="5"/>
      <c r="C16" s="6"/>
      <c r="D16" s="7"/>
      <c r="E16" s="153"/>
      <c r="F16" s="153"/>
      <c r="G16" s="153"/>
      <c r="H16" s="153"/>
      <c r="I16" s="8"/>
    </row>
    <row r="17" spans="2:9" ht="9" customHeight="1" x14ac:dyDescent="0.25">
      <c r="B17" s="5"/>
      <c r="C17" s="6"/>
      <c r="D17" s="7"/>
      <c r="E17" s="153"/>
      <c r="F17" s="153"/>
      <c r="G17" s="153"/>
      <c r="H17" s="153"/>
      <c r="I17" s="8"/>
    </row>
    <row r="18" spans="2:9" ht="9" customHeight="1" x14ac:dyDescent="0.25">
      <c r="B18" s="5"/>
      <c r="C18" s="6"/>
      <c r="D18" s="7"/>
      <c r="E18" s="153"/>
      <c r="F18" s="153"/>
      <c r="G18" s="153"/>
      <c r="H18" s="153"/>
      <c r="I18" s="8"/>
    </row>
    <row r="19" spans="2:9" ht="9" customHeight="1" x14ac:dyDescent="0.25">
      <c r="B19" s="5"/>
      <c r="C19" s="6"/>
      <c r="D19" s="7"/>
      <c r="E19" s="153"/>
      <c r="F19" s="153"/>
      <c r="G19" s="153"/>
      <c r="H19" s="153"/>
      <c r="I19" s="8"/>
    </row>
    <row r="20" spans="2:9" ht="9" customHeight="1" x14ac:dyDescent="0.25">
      <c r="B20" s="5"/>
      <c r="C20" s="6"/>
      <c r="D20" s="7"/>
      <c r="E20" s="153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153"/>
      <c r="G20" s="153"/>
      <c r="H20" s="153"/>
      <c r="I20" s="8"/>
    </row>
    <row r="21" spans="2:9" ht="9" customHeight="1" x14ac:dyDescent="0.25">
      <c r="B21" s="5"/>
      <c r="C21" s="6"/>
      <c r="D21" s="7"/>
      <c r="E21" s="153"/>
      <c r="F21" s="153"/>
      <c r="G21" s="153"/>
      <c r="H21" s="153"/>
      <c r="I21" s="8"/>
    </row>
    <row r="22" spans="2:9" ht="9" customHeight="1" x14ac:dyDescent="0.25">
      <c r="B22" s="5"/>
      <c r="C22" s="6"/>
      <c r="D22" s="7"/>
      <c r="E22" s="153"/>
      <c r="F22" s="153"/>
      <c r="G22" s="153"/>
      <c r="H22" s="153"/>
      <c r="I22" s="8"/>
    </row>
    <row r="23" spans="2:9" ht="9" customHeight="1" x14ac:dyDescent="0.25">
      <c r="B23" s="5"/>
      <c r="C23" s="6"/>
      <c r="D23" s="7"/>
      <c r="E23" s="153"/>
      <c r="F23" s="153"/>
      <c r="G23" s="153"/>
      <c r="H23" s="153"/>
      <c r="I23" s="8"/>
    </row>
    <row r="24" spans="2:9" ht="9" customHeight="1" x14ac:dyDescent="0.25">
      <c r="B24" s="5"/>
      <c r="C24" s="6"/>
      <c r="D24" s="7"/>
      <c r="E24" s="153"/>
      <c r="F24" s="153"/>
      <c r="G24" s="153"/>
      <c r="H24" s="153"/>
      <c r="I24" s="8"/>
    </row>
    <row r="25" spans="2:9" ht="9" customHeight="1" x14ac:dyDescent="0.25">
      <c r="B25" s="5"/>
      <c r="C25" s="6"/>
      <c r="D25" s="7"/>
      <c r="E25" s="153"/>
      <c r="F25" s="153"/>
      <c r="G25" s="153"/>
      <c r="H25" s="153"/>
      <c r="I25" s="8"/>
    </row>
    <row r="26" spans="2:9" ht="9" customHeight="1" x14ac:dyDescent="0.25">
      <c r="B26" s="5"/>
      <c r="C26" s="6"/>
      <c r="D26" s="7"/>
      <c r="E26" s="153"/>
      <c r="F26" s="153"/>
      <c r="G26" s="153"/>
      <c r="H26" s="153"/>
      <c r="I26" s="8"/>
    </row>
    <row r="27" spans="2:9" ht="9" customHeight="1" x14ac:dyDescent="0.25">
      <c r="B27" s="5"/>
      <c r="C27" s="6"/>
      <c r="D27" s="7"/>
      <c r="E27" s="153"/>
      <c r="F27" s="153"/>
      <c r="G27" s="153"/>
      <c r="H27" s="153"/>
      <c r="I27" s="8"/>
    </row>
    <row r="28" spans="2:9" ht="9" customHeight="1" x14ac:dyDescent="0.25">
      <c r="B28" s="5"/>
      <c r="C28" s="6"/>
      <c r="D28" s="7"/>
      <c r="E28" s="152"/>
      <c r="F28" s="152"/>
      <c r="G28" s="152"/>
      <c r="H28" s="152"/>
      <c r="I28" s="8"/>
    </row>
    <row r="29" spans="2:9" ht="9" customHeight="1" x14ac:dyDescent="0.25">
      <c r="B29" s="5"/>
      <c r="C29" s="6"/>
      <c r="D29" s="7"/>
      <c r="E29" s="152"/>
      <c r="F29" s="152"/>
      <c r="G29" s="152"/>
      <c r="H29" s="152"/>
      <c r="I29" s="8"/>
    </row>
    <row r="30" spans="2:9" ht="9" customHeight="1" x14ac:dyDescent="0.25">
      <c r="B30" s="5"/>
      <c r="C30" s="6"/>
      <c r="D30" s="7"/>
      <c r="E30" s="152"/>
      <c r="F30" s="152"/>
      <c r="G30" s="152"/>
      <c r="H30" s="152"/>
      <c r="I30" s="8"/>
    </row>
    <row r="31" spans="2:9" ht="9" customHeight="1" x14ac:dyDescent="0.25">
      <c r="B31" s="5"/>
      <c r="C31" s="6"/>
      <c r="D31" s="7"/>
      <c r="E31" s="152"/>
      <c r="F31" s="152"/>
      <c r="G31" s="152"/>
      <c r="H31" s="152"/>
      <c r="I31" s="8"/>
    </row>
    <row r="32" spans="2:9" ht="9" customHeight="1" x14ac:dyDescent="0.25">
      <c r="B32" s="5"/>
      <c r="C32" s="6"/>
      <c r="D32" s="7"/>
      <c r="E32" s="152"/>
      <c r="F32" s="152"/>
      <c r="G32" s="152"/>
      <c r="H32" s="152"/>
      <c r="I32" s="8"/>
    </row>
    <row r="33" spans="2:9" ht="9" customHeight="1" x14ac:dyDescent="0.25">
      <c r="B33" s="5"/>
      <c r="C33" s="6"/>
      <c r="D33" s="7"/>
      <c r="E33" s="152"/>
      <c r="F33" s="152"/>
      <c r="G33" s="152"/>
      <c r="H33" s="152"/>
      <c r="I33" s="8"/>
    </row>
    <row r="34" spans="2:9" ht="9" customHeight="1" x14ac:dyDescent="0.25">
      <c r="B34" s="5"/>
      <c r="C34" s="6"/>
      <c r="D34" s="7"/>
      <c r="E34" s="152"/>
      <c r="F34" s="152"/>
      <c r="G34" s="152"/>
      <c r="H34" s="152"/>
      <c r="I34" s="8"/>
    </row>
    <row r="35" spans="2:9" ht="9" customHeight="1" x14ac:dyDescent="0.25">
      <c r="B35" s="5"/>
      <c r="C35" s="6"/>
      <c r="D35" s="7"/>
      <c r="E35" s="152"/>
      <c r="F35" s="152"/>
      <c r="G35" s="152"/>
      <c r="H35" s="152"/>
      <c r="I35" s="8"/>
    </row>
    <row r="36" spans="2:9" ht="9" customHeight="1" x14ac:dyDescent="0.25">
      <c r="B36" s="5"/>
      <c r="C36" s="6"/>
      <c r="D36" s="7"/>
      <c r="E36" s="152"/>
      <c r="F36" s="152"/>
      <c r="G36" s="152"/>
      <c r="H36" s="152"/>
      <c r="I36" s="8"/>
    </row>
    <row r="37" spans="2:9" ht="9" customHeight="1" x14ac:dyDescent="0.25">
      <c r="B37" s="5"/>
      <c r="C37" s="6"/>
      <c r="D37" s="7"/>
      <c r="E37" s="152"/>
      <c r="F37" s="152"/>
      <c r="G37" s="152"/>
      <c r="H37" s="152"/>
      <c r="I37" s="8"/>
    </row>
    <row r="38" spans="2:9" ht="9" customHeight="1" x14ac:dyDescent="0.25">
      <c r="B38" s="5"/>
      <c r="C38" s="6"/>
      <c r="D38" s="7"/>
      <c r="E38" s="152"/>
      <c r="F38" s="152"/>
      <c r="G38" s="152"/>
      <c r="H38" s="152"/>
      <c r="I38" s="8"/>
    </row>
    <row r="39" spans="2:9" ht="9" customHeight="1" x14ac:dyDescent="0.25">
      <c r="B39" s="5"/>
      <c r="C39" s="6"/>
      <c r="D39" s="7"/>
      <c r="E39" s="152"/>
      <c r="F39" s="152"/>
      <c r="G39" s="152"/>
      <c r="H39" s="152"/>
      <c r="I39" s="8"/>
    </row>
    <row r="40" spans="2:9" ht="9" customHeight="1" x14ac:dyDescent="0.25">
      <c r="B40" s="5"/>
      <c r="C40" s="6"/>
      <c r="D40" s="7"/>
      <c r="E40" s="152"/>
      <c r="F40" s="152"/>
      <c r="G40" s="152"/>
      <c r="H40" s="152"/>
      <c r="I40" s="8"/>
    </row>
    <row r="41" spans="2:9" ht="9" customHeight="1" x14ac:dyDescent="0.25">
      <c r="B41" s="5"/>
      <c r="C41" s="6"/>
      <c r="D41" s="7"/>
      <c r="E41" s="152"/>
      <c r="F41" s="152"/>
      <c r="G41" s="152"/>
      <c r="H41" s="152"/>
      <c r="I41" s="8"/>
    </row>
    <row r="42" spans="2:9" ht="9" customHeight="1" x14ac:dyDescent="0.25">
      <c r="B42" s="5"/>
      <c r="C42" s="6"/>
      <c r="D42" s="7"/>
      <c r="E42" s="152"/>
      <c r="F42" s="152"/>
      <c r="G42" s="152"/>
      <c r="H42" s="152"/>
      <c r="I42" s="8"/>
    </row>
    <row r="43" spans="2:9" ht="9" customHeight="1" x14ac:dyDescent="0.25">
      <c r="B43" s="5"/>
      <c r="C43" s="6"/>
      <c r="D43" s="7"/>
      <c r="E43" s="152"/>
      <c r="F43" s="152"/>
      <c r="G43" s="152"/>
      <c r="H43" s="152"/>
      <c r="I43" s="8"/>
    </row>
    <row r="44" spans="2:9" ht="9" customHeight="1" x14ac:dyDescent="0.25">
      <c r="B44" s="5"/>
      <c r="C44" s="6"/>
      <c r="D44" s="7"/>
      <c r="E44" s="152"/>
      <c r="F44" s="152"/>
      <c r="G44" s="152"/>
      <c r="H44" s="152"/>
      <c r="I44" s="8"/>
    </row>
    <row r="45" spans="2:9" ht="9" customHeight="1" x14ac:dyDescent="0.25">
      <c r="B45" s="5"/>
      <c r="C45" s="6"/>
      <c r="D45" s="7"/>
      <c r="E45" s="152"/>
      <c r="F45" s="152"/>
      <c r="G45" s="152"/>
      <c r="H45" s="152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155" t="s">
        <v>4</v>
      </c>
      <c r="F47" s="152"/>
      <c r="G47" s="152"/>
      <c r="H47" s="152"/>
      <c r="I47" s="8"/>
    </row>
    <row r="48" spans="2:9" ht="9" customHeight="1" x14ac:dyDescent="0.25">
      <c r="B48" s="5"/>
      <c r="C48" s="6"/>
      <c r="D48" s="7"/>
      <c r="E48" s="152"/>
      <c r="F48" s="152"/>
      <c r="G48" s="152"/>
      <c r="H48" s="152"/>
      <c r="I48" s="8"/>
    </row>
    <row r="49" spans="2:9" ht="9" customHeight="1" x14ac:dyDescent="0.25">
      <c r="B49" s="5"/>
      <c r="C49" s="6"/>
      <c r="D49" s="7"/>
      <c r="E49" s="152"/>
      <c r="F49" s="152"/>
      <c r="G49" s="152"/>
      <c r="H49" s="152"/>
      <c r="I49" s="8"/>
    </row>
    <row r="50" spans="2:9" ht="9" customHeight="1" x14ac:dyDescent="0.25">
      <c r="B50" s="5"/>
      <c r="C50" s="6"/>
      <c r="D50" s="7"/>
      <c r="E50" s="152"/>
      <c r="F50" s="152"/>
      <c r="G50" s="152"/>
      <c r="H50" s="152"/>
      <c r="I50" s="8"/>
    </row>
    <row r="51" spans="2:9" ht="9" customHeight="1" x14ac:dyDescent="0.25">
      <c r="B51" s="5"/>
      <c r="C51" s="6"/>
      <c r="D51" s="7"/>
      <c r="E51" s="152"/>
      <c r="F51" s="152"/>
      <c r="G51" s="152"/>
      <c r="H51" s="152"/>
      <c r="I51" s="8"/>
    </row>
    <row r="52" spans="2:9" ht="9" customHeight="1" x14ac:dyDescent="0.25">
      <c r="B52" s="5"/>
      <c r="C52" s="6"/>
      <c r="D52" s="7"/>
      <c r="E52" s="152"/>
      <c r="F52" s="152"/>
      <c r="G52" s="152"/>
      <c r="H52" s="152"/>
      <c r="I52" s="8"/>
    </row>
    <row r="53" spans="2:9" ht="9" customHeight="1" x14ac:dyDescent="0.25">
      <c r="B53" s="5"/>
      <c r="C53" s="6"/>
      <c r="D53" s="7"/>
      <c r="E53" s="152"/>
      <c r="F53" s="152"/>
      <c r="G53" s="152"/>
      <c r="H53" s="152"/>
      <c r="I53" s="8"/>
    </row>
    <row r="54" spans="2:9" ht="9" customHeight="1" x14ac:dyDescent="0.25">
      <c r="B54" s="5"/>
      <c r="C54" s="6"/>
      <c r="D54" s="7"/>
      <c r="E54" s="152"/>
      <c r="F54" s="152"/>
      <c r="G54" s="152"/>
      <c r="H54" s="152"/>
      <c r="I54" s="8"/>
    </row>
    <row r="55" spans="2:9" ht="9" customHeight="1" x14ac:dyDescent="0.25">
      <c r="B55" s="5"/>
      <c r="C55" s="6"/>
      <c r="D55" s="7"/>
      <c r="E55" s="152"/>
      <c r="F55" s="152"/>
      <c r="G55" s="152"/>
      <c r="H55" s="152"/>
      <c r="I55" s="8"/>
    </row>
    <row r="56" spans="2:9" ht="9" customHeight="1" x14ac:dyDescent="0.25">
      <c r="B56" s="5"/>
      <c r="C56" s="6"/>
      <c r="D56" s="7"/>
      <c r="E56" s="152"/>
      <c r="F56" s="152"/>
      <c r="G56" s="152"/>
      <c r="H56" s="152"/>
      <c r="I56" s="8"/>
    </row>
    <row r="57" spans="2:9" ht="9" customHeight="1" x14ac:dyDescent="0.25">
      <c r="B57" s="5"/>
      <c r="C57" s="6"/>
      <c r="D57" s="7"/>
      <c r="E57" s="152"/>
      <c r="F57" s="152"/>
      <c r="G57" s="152"/>
      <c r="H57" s="152"/>
      <c r="I57" s="8"/>
    </row>
    <row r="58" spans="2:9" ht="9" customHeight="1" x14ac:dyDescent="0.25">
      <c r="B58" s="5"/>
      <c r="C58" s="6"/>
      <c r="D58" s="7"/>
      <c r="E58" s="152"/>
      <c r="F58" s="152"/>
      <c r="G58" s="152"/>
      <c r="H58" s="152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154" t="str">
        <f>IF(Paramètres!C9&lt;&gt;"",Paramètres!C9,"")</f>
        <v/>
      </c>
      <c r="F60" s="154"/>
      <c r="G60" s="154"/>
      <c r="H60" s="154"/>
      <c r="I60" s="8"/>
    </row>
    <row r="61" spans="2:9" ht="9" customHeight="1" x14ac:dyDescent="0.25">
      <c r="B61" s="5"/>
      <c r="C61" s="6"/>
      <c r="D61" s="7"/>
      <c r="E61" s="154"/>
      <c r="F61" s="154"/>
      <c r="G61" s="154"/>
      <c r="H61" s="154"/>
      <c r="I61" s="8"/>
    </row>
    <row r="62" spans="2:9" ht="9" customHeight="1" x14ac:dyDescent="0.25">
      <c r="B62" s="5"/>
      <c r="C62" s="6"/>
      <c r="D62" s="7"/>
      <c r="E62" s="154"/>
      <c r="F62" s="154"/>
      <c r="G62" s="154"/>
      <c r="H62" s="154"/>
      <c r="I62" s="8"/>
    </row>
    <row r="63" spans="2:9" ht="9" customHeight="1" x14ac:dyDescent="0.25">
      <c r="B63" s="5"/>
      <c r="C63" s="6"/>
      <c r="D63" s="7"/>
      <c r="E63" s="154" t="str">
        <f>IF(Paramètres!C11&lt;&gt;"",Paramètres!C11,"")</f>
        <v>LOT 05 MAÇONNERIE - PIERRE DE TAILLE MH</v>
      </c>
      <c r="F63" s="154"/>
      <c r="G63" s="154"/>
      <c r="H63" s="154"/>
      <c r="I63" s="8"/>
    </row>
    <row r="64" spans="2:9" ht="9" customHeight="1" x14ac:dyDescent="0.25">
      <c r="B64" s="5"/>
      <c r="C64" s="6"/>
      <c r="D64" s="7"/>
      <c r="E64" s="154"/>
      <c r="F64" s="154"/>
      <c r="G64" s="154"/>
      <c r="H64" s="154"/>
      <c r="I64" s="8"/>
    </row>
    <row r="65" spans="2:9" ht="9" customHeight="1" x14ac:dyDescent="0.25">
      <c r="B65" s="5"/>
      <c r="C65" s="6"/>
      <c r="D65" s="7"/>
      <c r="E65" s="154"/>
      <c r="F65" s="154"/>
      <c r="G65" s="154"/>
      <c r="H65" s="154"/>
      <c r="I65" s="8"/>
    </row>
    <row r="66" spans="2:9" ht="9" customHeight="1" x14ac:dyDescent="0.25">
      <c r="B66" s="5"/>
      <c r="C66" s="6"/>
      <c r="D66" s="7"/>
      <c r="E66" s="154"/>
      <c r="F66" s="154"/>
      <c r="G66" s="154"/>
      <c r="H66" s="154"/>
      <c r="I66" s="8"/>
    </row>
    <row r="67" spans="2:9" ht="9" customHeight="1" x14ac:dyDescent="0.25">
      <c r="B67" s="5"/>
      <c r="C67" s="6"/>
      <c r="D67" s="7"/>
      <c r="E67" s="154"/>
      <c r="F67" s="154"/>
      <c r="G67" s="154"/>
      <c r="H67" s="154"/>
      <c r="I67" s="8"/>
    </row>
    <row r="68" spans="2:9" ht="9" customHeight="1" x14ac:dyDescent="0.25">
      <c r="B68" s="5"/>
      <c r="C68" s="6"/>
      <c r="D68" s="7"/>
      <c r="E68" s="154"/>
      <c r="F68" s="154"/>
      <c r="G68" s="154"/>
      <c r="H68" s="154"/>
      <c r="I68" s="8"/>
    </row>
    <row r="69" spans="2:9" ht="9" customHeight="1" x14ac:dyDescent="0.25">
      <c r="B69" s="5"/>
      <c r="C69" s="6"/>
      <c r="D69" s="7"/>
      <c r="E69" s="154"/>
      <c r="F69" s="154"/>
      <c r="G69" s="154"/>
      <c r="H69" s="154"/>
      <c r="I69" s="8"/>
    </row>
    <row r="70" spans="2:9" ht="9" customHeight="1" x14ac:dyDescent="0.25">
      <c r="B70" s="5"/>
      <c r="C70" s="6"/>
      <c r="D70" s="7"/>
      <c r="E70" s="156" t="s">
        <v>530</v>
      </c>
      <c r="F70" s="157"/>
      <c r="G70" s="157"/>
      <c r="H70" s="158"/>
      <c r="I70" s="8"/>
    </row>
    <row r="71" spans="2:9" ht="9" customHeight="1" x14ac:dyDescent="0.25">
      <c r="B71" s="5"/>
      <c r="C71" s="6"/>
      <c r="D71" s="7"/>
      <c r="E71" s="159"/>
      <c r="F71" s="153"/>
      <c r="G71" s="153"/>
      <c r="H71" s="160"/>
      <c r="I71" s="8"/>
    </row>
    <row r="72" spans="2:9" ht="9" customHeight="1" x14ac:dyDescent="0.25">
      <c r="B72" s="5"/>
      <c r="C72" s="6"/>
      <c r="D72" s="7"/>
      <c r="E72" s="159"/>
      <c r="F72" s="153"/>
      <c r="G72" s="153"/>
      <c r="H72" s="160"/>
      <c r="I72" s="8"/>
    </row>
    <row r="73" spans="2:9" ht="9" customHeight="1" x14ac:dyDescent="0.25">
      <c r="B73" s="5"/>
      <c r="C73" s="6"/>
      <c r="D73" s="7"/>
      <c r="E73" s="159"/>
      <c r="F73" s="153"/>
      <c r="G73" s="153"/>
      <c r="H73" s="160"/>
      <c r="I73" s="8"/>
    </row>
    <row r="74" spans="2:9" ht="9" customHeight="1" x14ac:dyDescent="0.25">
      <c r="B74" s="5"/>
      <c r="C74" s="6"/>
      <c r="D74" s="7"/>
      <c r="E74" s="159"/>
      <c r="F74" s="153"/>
      <c r="G74" s="153"/>
      <c r="H74" s="160"/>
      <c r="I74" s="8"/>
    </row>
    <row r="75" spans="2:9" ht="9" customHeight="1" x14ac:dyDescent="0.25">
      <c r="B75" s="5"/>
      <c r="C75" s="6"/>
      <c r="D75" s="7"/>
      <c r="E75" s="159"/>
      <c r="F75" s="153"/>
      <c r="G75" s="153"/>
      <c r="H75" s="160"/>
      <c r="I75" s="8"/>
    </row>
    <row r="76" spans="2:9" ht="9" customHeight="1" x14ac:dyDescent="0.25">
      <c r="B76" s="5"/>
      <c r="C76" s="6"/>
      <c r="D76" s="7"/>
      <c r="E76" s="161"/>
      <c r="F76" s="162"/>
      <c r="G76" s="162"/>
      <c r="H76" s="163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167"/>
      <c r="C78" s="165" t="s">
        <v>5</v>
      </c>
      <c r="D78" s="7"/>
      <c r="E78" s="7"/>
      <c r="F78" s="164" t="s">
        <v>0</v>
      </c>
      <c r="G78" s="164">
        <f>IF(Paramètres!C7&lt;&gt;"",Paramètres!C7,"")</f>
        <v>21053</v>
      </c>
      <c r="H78" s="7"/>
      <c r="I78" s="8"/>
    </row>
    <row r="79" spans="2:9" ht="9" customHeight="1" x14ac:dyDescent="0.25">
      <c r="B79" s="167"/>
      <c r="C79" s="166"/>
      <c r="D79" s="7"/>
      <c r="E79" s="7"/>
      <c r="F79" s="164"/>
      <c r="G79" s="164"/>
      <c r="H79" s="7"/>
      <c r="I79" s="8"/>
    </row>
    <row r="80" spans="2:9" ht="9" customHeight="1" x14ac:dyDescent="0.25">
      <c r="B80" s="167"/>
      <c r="C80" s="166"/>
      <c r="D80" s="7"/>
      <c r="E80" s="7"/>
      <c r="F80" s="164" t="s">
        <v>1</v>
      </c>
      <c r="G80" s="168">
        <v>45702</v>
      </c>
      <c r="H80" s="7"/>
      <c r="I80" s="8"/>
    </row>
    <row r="81" spans="2:9" ht="9" customHeight="1" x14ac:dyDescent="0.25">
      <c r="B81" s="167"/>
      <c r="C81" s="166"/>
      <c r="D81" s="7"/>
      <c r="E81" s="7"/>
      <c r="F81" s="164"/>
      <c r="G81" s="164"/>
      <c r="H81" s="7"/>
      <c r="I81" s="8"/>
    </row>
    <row r="82" spans="2:9" ht="9" customHeight="1" x14ac:dyDescent="0.25">
      <c r="B82" s="167"/>
      <c r="C82" s="166"/>
      <c r="D82" s="7"/>
      <c r="E82" s="7"/>
      <c r="F82" s="164" t="s">
        <v>2</v>
      </c>
      <c r="G82" s="164" t="str">
        <f>IF(Paramètres!C15&lt;&gt;"",Paramètres!C15,"")</f>
        <v>DCE</v>
      </c>
      <c r="H82" s="7"/>
      <c r="I82" s="8"/>
    </row>
    <row r="83" spans="2:9" ht="9" customHeight="1" x14ac:dyDescent="0.25">
      <c r="B83" s="167"/>
      <c r="C83" s="166"/>
      <c r="D83" s="7"/>
      <c r="E83" s="7"/>
      <c r="F83" s="164"/>
      <c r="G83" s="164"/>
      <c r="H83" s="7"/>
      <c r="I83" s="8"/>
    </row>
    <row r="84" spans="2:9" ht="9" customHeight="1" x14ac:dyDescent="0.25">
      <c r="B84" s="167"/>
      <c r="C84" s="166"/>
      <c r="D84" s="7"/>
      <c r="E84" s="7"/>
      <c r="F84" s="164" t="s">
        <v>3</v>
      </c>
      <c r="G84" s="164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164"/>
      <c r="G85" s="164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algorithmName="SHA-512" hashValue="zJKss2Cy6yAflXejnwNQ+ByWJpmyefFD+aPvIC0b/gjh+d2HCwdU0ARvHVyNIO31V6F5yT35/ikFkauwXcnyoQ==" saltValue="1Dvu/gdOEI1zaNGbvaSPxg==" spinCount="100000" sheet="1" selectLockedCells="1"/>
  <mergeCells count="18">
    <mergeCell ref="B78:B84"/>
    <mergeCell ref="F82:F83"/>
    <mergeCell ref="G82:G83"/>
    <mergeCell ref="F84:F85"/>
    <mergeCell ref="G84:G85"/>
    <mergeCell ref="F80:F81"/>
    <mergeCell ref="G80:G81"/>
    <mergeCell ref="E63:H69"/>
    <mergeCell ref="E70:H76"/>
    <mergeCell ref="F78:F79"/>
    <mergeCell ref="G78:G79"/>
    <mergeCell ref="C78:C84"/>
    <mergeCell ref="E2:H10"/>
    <mergeCell ref="E11:H19"/>
    <mergeCell ref="E20:H27"/>
    <mergeCell ref="E28:H45"/>
    <mergeCell ref="E60:H62"/>
    <mergeCell ref="E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B1648-3A1D-4562-AF27-09702D293A10}">
  <sheetPr>
    <pageSetUpPr fitToPage="1"/>
  </sheetPr>
  <dimension ref="A1:T66"/>
  <sheetViews>
    <sheetView showZeros="0" view="pageBreakPreview" topLeftCell="A21" zoomScaleNormal="120" zoomScaleSheetLayoutView="100" zoomScalePageLayoutView="120" workbookViewId="0">
      <selection activeCell="A40" sqref="A40"/>
    </sheetView>
  </sheetViews>
  <sheetFormatPr baseColWidth="10" defaultColWidth="10.85546875" defaultRowHeight="15" x14ac:dyDescent="0.25"/>
  <cols>
    <col min="1" max="1" width="5.42578125" style="103" customWidth="1"/>
    <col min="2" max="2" width="6.42578125" style="144" customWidth="1"/>
    <col min="3" max="9" width="6.7109375" style="144" customWidth="1"/>
    <col min="10" max="10" width="9.42578125" style="144" customWidth="1"/>
    <col min="11" max="12" width="6.7109375" style="144" customWidth="1"/>
    <col min="13" max="13" width="10" style="144" customWidth="1"/>
    <col min="14" max="14" width="11.7109375" style="144" customWidth="1"/>
    <col min="15" max="15" width="15.42578125" style="145" customWidth="1"/>
    <col min="16" max="16" width="18.42578125" style="146" customWidth="1"/>
    <col min="17" max="17" width="14" style="103" bestFit="1" customWidth="1"/>
    <col min="18" max="18" width="10.85546875" style="103"/>
    <col min="19" max="19" width="10.85546875" style="147"/>
    <col min="20" max="16384" width="10.85546875" style="103"/>
  </cols>
  <sheetData>
    <row r="1" spans="1:16" s="102" customFormat="1" x14ac:dyDescent="0.25">
      <c r="A1" s="97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9"/>
      <c r="N1" s="99"/>
      <c r="O1" s="100"/>
      <c r="P1" s="101"/>
    </row>
    <row r="2" spans="1:16" ht="18.75" x14ac:dyDescent="0.25">
      <c r="A2" s="169" t="s">
        <v>485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1"/>
    </row>
    <row r="3" spans="1:16" x14ac:dyDescent="0.25">
      <c r="A3" s="104"/>
      <c r="B3" s="105"/>
      <c r="C3" s="106"/>
      <c r="D3" s="106"/>
      <c r="E3" s="106"/>
      <c r="F3" s="106"/>
      <c r="G3" s="106"/>
      <c r="H3" s="106"/>
      <c r="I3" s="106"/>
      <c r="J3" s="107"/>
      <c r="K3" s="106"/>
      <c r="L3" s="106"/>
      <c r="M3" s="108"/>
      <c r="N3" s="109"/>
      <c r="O3" s="110"/>
      <c r="P3" s="111"/>
    </row>
    <row r="4" spans="1:16" s="117" customFormat="1" ht="15.75" x14ac:dyDescent="0.25">
      <c r="A4" s="112" t="s">
        <v>486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4"/>
      <c r="O4" s="115"/>
      <c r="P4" s="116"/>
    </row>
    <row r="5" spans="1:16" s="117" customFormat="1" ht="15.75" x14ac:dyDescent="0.25">
      <c r="A5" s="118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4"/>
      <c r="O5" s="115"/>
      <c r="P5" s="116"/>
    </row>
    <row r="6" spans="1:16" s="117" customFormat="1" ht="15.75" x14ac:dyDescent="0.25">
      <c r="A6" s="118" t="s">
        <v>487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4"/>
      <c r="O6" s="115"/>
      <c r="P6" s="116"/>
    </row>
    <row r="7" spans="1:16" s="117" customFormat="1" ht="15.75" x14ac:dyDescent="0.25">
      <c r="A7" s="118" t="s">
        <v>488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4"/>
      <c r="O7" s="115"/>
      <c r="P7" s="116"/>
    </row>
    <row r="8" spans="1:16" s="117" customFormat="1" ht="15.75" x14ac:dyDescent="0.25">
      <c r="A8" s="118" t="s">
        <v>489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4"/>
      <c r="O8" s="115"/>
      <c r="P8" s="116"/>
    </row>
    <row r="9" spans="1:16" s="117" customFormat="1" ht="15.75" x14ac:dyDescent="0.25">
      <c r="A9" s="118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4"/>
      <c r="O9" s="115"/>
      <c r="P9" s="116"/>
    </row>
    <row r="10" spans="1:16" s="117" customFormat="1" ht="15.75" x14ac:dyDescent="0.25">
      <c r="A10" s="118" t="s">
        <v>490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4"/>
      <c r="O10" s="115"/>
      <c r="P10" s="116"/>
    </row>
    <row r="11" spans="1:16" s="117" customFormat="1" ht="15.75" x14ac:dyDescent="0.25">
      <c r="A11" s="118" t="s">
        <v>491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4"/>
      <c r="O11" s="115"/>
      <c r="P11" s="116"/>
    </row>
    <row r="12" spans="1:16" s="117" customFormat="1" ht="15.75" x14ac:dyDescent="0.25">
      <c r="A12" s="118" t="s">
        <v>492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4"/>
      <c r="O12" s="115"/>
      <c r="P12" s="116"/>
    </row>
    <row r="13" spans="1:16" s="117" customFormat="1" ht="15.75" x14ac:dyDescent="0.25">
      <c r="A13" s="119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4"/>
      <c r="O13" s="115"/>
      <c r="P13" s="116"/>
    </row>
    <row r="14" spans="1:16" s="117" customFormat="1" ht="15.75" x14ac:dyDescent="0.25">
      <c r="A14" s="118" t="s">
        <v>493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4"/>
      <c r="O14" s="115"/>
      <c r="P14" s="116"/>
    </row>
    <row r="15" spans="1:16" s="117" customFormat="1" ht="15.75" x14ac:dyDescent="0.25">
      <c r="A15" s="118" t="s">
        <v>494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4"/>
      <c r="O15" s="115"/>
      <c r="P15" s="116"/>
    </row>
    <row r="16" spans="1:16" s="117" customFormat="1" ht="15.75" x14ac:dyDescent="0.25">
      <c r="A16" s="118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4"/>
      <c r="O16" s="115"/>
      <c r="P16" s="116"/>
    </row>
    <row r="17" spans="1:20" s="117" customFormat="1" ht="15.75" x14ac:dyDescent="0.25">
      <c r="A17" s="118" t="s">
        <v>495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4"/>
      <c r="O17" s="115"/>
      <c r="P17" s="116"/>
    </row>
    <row r="18" spans="1:20" s="117" customFormat="1" ht="15.75" x14ac:dyDescent="0.25">
      <c r="A18" s="118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4"/>
      <c r="O18" s="115"/>
      <c r="P18" s="116"/>
    </row>
    <row r="19" spans="1:20" s="117" customFormat="1" ht="15.75" x14ac:dyDescent="0.25">
      <c r="A19" s="112" t="s">
        <v>496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4"/>
      <c r="O19" s="115"/>
      <c r="P19" s="116"/>
    </row>
    <row r="20" spans="1:20" s="117" customFormat="1" ht="15.75" x14ac:dyDescent="0.25">
      <c r="A20" s="120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4"/>
      <c r="O20" s="115"/>
      <c r="P20" s="116"/>
    </row>
    <row r="21" spans="1:20" s="117" customFormat="1" ht="15.75" x14ac:dyDescent="0.25">
      <c r="A21" s="118" t="s">
        <v>497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4"/>
      <c r="O21" s="115"/>
      <c r="P21" s="116"/>
    </row>
    <row r="22" spans="1:20" s="117" customFormat="1" ht="15.75" x14ac:dyDescent="0.25">
      <c r="A22" s="118" t="s">
        <v>498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4"/>
      <c r="O22" s="115"/>
      <c r="P22" s="116"/>
    </row>
    <row r="23" spans="1:20" s="117" customFormat="1" ht="15.75" x14ac:dyDescent="0.25">
      <c r="A23" s="118" t="s">
        <v>499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4"/>
      <c r="O23" s="115"/>
      <c r="P23" s="116"/>
    </row>
    <row r="24" spans="1:20" s="117" customFormat="1" ht="15.75" x14ac:dyDescent="0.25">
      <c r="A24" s="118" t="s">
        <v>500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4"/>
      <c r="O24" s="115"/>
      <c r="P24" s="116"/>
    </row>
    <row r="25" spans="1:20" s="117" customFormat="1" ht="15.75" x14ac:dyDescent="0.25">
      <c r="A25" s="118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4"/>
      <c r="O25" s="115"/>
      <c r="P25" s="116"/>
    </row>
    <row r="26" spans="1:20" s="117" customFormat="1" ht="15.75" x14ac:dyDescent="0.25">
      <c r="A26" s="121" t="s">
        <v>501</v>
      </c>
      <c r="B26" s="113"/>
      <c r="C26" s="122" t="s">
        <v>502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4"/>
      <c r="O26" s="115"/>
      <c r="P26" s="116"/>
    </row>
    <row r="27" spans="1:20" s="117" customFormat="1" ht="15.75" x14ac:dyDescent="0.25">
      <c r="A27" s="12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4"/>
      <c r="O27" s="115"/>
      <c r="P27" s="116"/>
    </row>
    <row r="28" spans="1:20" s="117" customFormat="1" ht="15.75" x14ac:dyDescent="0.25">
      <c r="A28" s="112" t="s">
        <v>503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4"/>
      <c r="O28" s="115"/>
      <c r="P28" s="116"/>
      <c r="T28" s="124"/>
    </row>
    <row r="29" spans="1:20" s="117" customFormat="1" ht="15.75" x14ac:dyDescent="0.25">
      <c r="A29" s="120"/>
      <c r="B29" s="113"/>
      <c r="C29" s="125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4"/>
      <c r="O29" s="115"/>
      <c r="P29" s="116"/>
      <c r="T29" s="124"/>
    </row>
    <row r="30" spans="1:20" s="117" customFormat="1" ht="15.75" x14ac:dyDescent="0.25">
      <c r="A30" s="126" t="s">
        <v>504</v>
      </c>
      <c r="B30" s="113"/>
      <c r="C30" s="125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4"/>
      <c r="O30" s="115"/>
      <c r="P30" s="116"/>
      <c r="T30" s="124"/>
    </row>
    <row r="31" spans="1:20" s="117" customFormat="1" ht="15.75" x14ac:dyDescent="0.25">
      <c r="A31" s="127" t="s">
        <v>505</v>
      </c>
      <c r="B31" s="113"/>
      <c r="C31" s="125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4"/>
      <c r="O31" s="115"/>
      <c r="P31" s="116"/>
      <c r="T31" s="124"/>
    </row>
    <row r="32" spans="1:20" s="117" customFormat="1" ht="15.75" x14ac:dyDescent="0.25">
      <c r="A32" s="127" t="s">
        <v>506</v>
      </c>
      <c r="B32" s="113"/>
      <c r="C32" s="125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4"/>
      <c r="O32" s="115"/>
      <c r="P32" s="116"/>
      <c r="T32" s="124"/>
    </row>
    <row r="33" spans="1:20" s="117" customFormat="1" ht="15.75" x14ac:dyDescent="0.25">
      <c r="A33" s="127" t="s">
        <v>507</v>
      </c>
      <c r="B33" s="113"/>
      <c r="C33" s="125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4"/>
      <c r="O33" s="115"/>
      <c r="P33" s="116"/>
      <c r="T33" s="124"/>
    </row>
    <row r="34" spans="1:20" s="117" customFormat="1" ht="15.75" x14ac:dyDescent="0.25">
      <c r="A34" s="127" t="s">
        <v>508</v>
      </c>
      <c r="B34" s="113"/>
      <c r="C34" s="125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4"/>
      <c r="O34" s="115"/>
      <c r="P34" s="116"/>
      <c r="T34" s="124"/>
    </row>
    <row r="35" spans="1:20" s="117" customFormat="1" ht="15.75" x14ac:dyDescent="0.25">
      <c r="A35" s="127"/>
      <c r="B35" s="113"/>
      <c r="C35" s="125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4"/>
      <c r="O35" s="115"/>
      <c r="P35" s="116"/>
      <c r="T35" s="124"/>
    </row>
    <row r="36" spans="1:20" s="117" customFormat="1" ht="15.75" x14ac:dyDescent="0.25">
      <c r="A36" s="126" t="s">
        <v>509</v>
      </c>
      <c r="B36" s="113"/>
      <c r="C36" s="125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4"/>
      <c r="O36" s="115"/>
      <c r="P36" s="116"/>
      <c r="T36" s="124"/>
    </row>
    <row r="37" spans="1:20" s="117" customFormat="1" ht="15.75" x14ac:dyDescent="0.25">
      <c r="A37" s="118" t="s">
        <v>510</v>
      </c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4"/>
      <c r="O37" s="115"/>
      <c r="P37" s="116"/>
    </row>
    <row r="38" spans="1:20" s="117" customFormat="1" ht="15.75" x14ac:dyDescent="0.25">
      <c r="A38" s="118" t="s">
        <v>511</v>
      </c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4"/>
      <c r="O38" s="115"/>
      <c r="P38" s="116"/>
    </row>
    <row r="39" spans="1:20" s="117" customFormat="1" ht="15.75" x14ac:dyDescent="0.25">
      <c r="A39" s="118" t="s">
        <v>512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4"/>
      <c r="O39" s="115"/>
      <c r="P39" s="116"/>
    </row>
    <row r="40" spans="1:20" s="117" customFormat="1" ht="15.75" x14ac:dyDescent="0.25">
      <c r="A40" s="118" t="s">
        <v>545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4"/>
      <c r="O40" s="115"/>
      <c r="P40" s="116"/>
    </row>
    <row r="41" spans="1:20" s="117" customFormat="1" ht="15.75" x14ac:dyDescent="0.25">
      <c r="A41" s="123"/>
      <c r="B41" s="128"/>
      <c r="C41" s="128"/>
      <c r="D41" s="128"/>
      <c r="E41" s="128"/>
      <c r="F41" s="128"/>
      <c r="G41" s="128"/>
      <c r="H41" s="128"/>
      <c r="I41" s="113"/>
      <c r="J41" s="113"/>
      <c r="K41" s="113"/>
      <c r="L41" s="113"/>
      <c r="M41" s="113"/>
      <c r="N41" s="114"/>
      <c r="O41" s="115"/>
      <c r="P41" s="116"/>
    </row>
    <row r="42" spans="1:20" s="117" customFormat="1" ht="15.75" x14ac:dyDescent="0.25">
      <c r="A42" s="112" t="s">
        <v>513</v>
      </c>
      <c r="B42" s="113"/>
      <c r="C42" s="113"/>
      <c r="D42" s="113"/>
      <c r="E42" s="129"/>
      <c r="F42" s="129"/>
      <c r="G42" s="129"/>
      <c r="H42" s="129"/>
      <c r="I42" s="113"/>
      <c r="J42" s="113"/>
      <c r="K42" s="113"/>
      <c r="L42" s="113"/>
      <c r="M42" s="113"/>
      <c r="N42" s="113"/>
      <c r="O42" s="130"/>
      <c r="P42" s="131"/>
    </row>
    <row r="43" spans="1:20" s="117" customFormat="1" ht="15.75" x14ac:dyDescent="0.25">
      <c r="A43" s="120"/>
      <c r="B43" s="113"/>
      <c r="C43" s="113"/>
      <c r="D43" s="113"/>
      <c r="E43" s="125"/>
      <c r="F43" s="125"/>
      <c r="G43" s="125"/>
      <c r="H43" s="125"/>
      <c r="I43" s="113"/>
      <c r="J43" s="113"/>
      <c r="K43" s="113"/>
      <c r="L43" s="113"/>
      <c r="M43" s="113"/>
      <c r="N43" s="113"/>
      <c r="O43" s="130"/>
      <c r="P43" s="131"/>
    </row>
    <row r="44" spans="1:20" s="117" customFormat="1" ht="15.75" x14ac:dyDescent="0.25">
      <c r="A44" s="118" t="s">
        <v>514</v>
      </c>
      <c r="B44" s="113"/>
      <c r="C44" s="113"/>
      <c r="D44" s="113"/>
      <c r="E44" s="125"/>
      <c r="F44" s="125"/>
      <c r="G44" s="125"/>
      <c r="H44" s="125"/>
      <c r="I44" s="113"/>
      <c r="J44" s="113"/>
      <c r="K44" s="113"/>
      <c r="L44" s="113"/>
      <c r="M44" s="113"/>
      <c r="N44" s="113"/>
      <c r="O44" s="130"/>
      <c r="P44" s="131"/>
    </row>
    <row r="45" spans="1:20" s="117" customFormat="1" ht="15.75" x14ac:dyDescent="0.25">
      <c r="A45" s="118" t="s">
        <v>515</v>
      </c>
      <c r="B45" s="113"/>
      <c r="C45" s="113"/>
      <c r="D45" s="113"/>
      <c r="E45" s="125"/>
      <c r="F45" s="125"/>
      <c r="G45" s="125"/>
      <c r="H45" s="125"/>
      <c r="I45" s="113"/>
      <c r="J45" s="113"/>
      <c r="K45" s="113"/>
      <c r="L45" s="113"/>
      <c r="M45" s="113"/>
      <c r="N45" s="113"/>
      <c r="O45" s="130"/>
      <c r="P45" s="131"/>
    </row>
    <row r="46" spans="1:20" s="117" customFormat="1" ht="15.75" x14ac:dyDescent="0.25">
      <c r="A46" s="118" t="s">
        <v>516</v>
      </c>
      <c r="B46" s="113"/>
      <c r="C46" s="113"/>
      <c r="D46" s="113"/>
      <c r="E46" s="125"/>
      <c r="F46" s="125"/>
      <c r="G46" s="125"/>
      <c r="H46" s="125"/>
      <c r="I46" s="113"/>
      <c r="J46" s="113"/>
      <c r="K46" s="113"/>
      <c r="L46" s="113"/>
      <c r="M46" s="113"/>
      <c r="N46" s="113"/>
      <c r="O46" s="130"/>
      <c r="P46" s="131"/>
    </row>
    <row r="47" spans="1:20" s="117" customFormat="1" ht="15.75" x14ac:dyDescent="0.25">
      <c r="A47" s="118"/>
      <c r="B47" s="113"/>
      <c r="C47" s="113"/>
      <c r="D47" s="113"/>
      <c r="E47" s="125"/>
      <c r="F47" s="125"/>
      <c r="G47" s="125"/>
      <c r="H47" s="125"/>
      <c r="I47" s="113"/>
      <c r="J47" s="113"/>
      <c r="K47" s="113"/>
      <c r="L47" s="113"/>
      <c r="M47" s="113"/>
      <c r="N47" s="113"/>
      <c r="O47" s="130"/>
      <c r="P47" s="131"/>
    </row>
    <row r="48" spans="1:20" s="117" customFormat="1" ht="15.75" x14ac:dyDescent="0.25">
      <c r="A48" s="112" t="s">
        <v>517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30"/>
      <c r="P48" s="131"/>
    </row>
    <row r="49" spans="1:16" s="117" customFormat="1" ht="15.75" x14ac:dyDescent="0.25">
      <c r="A49" s="120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30"/>
      <c r="P49" s="131"/>
    </row>
    <row r="50" spans="1:16" s="117" customFormat="1" ht="15.75" x14ac:dyDescent="0.25">
      <c r="A50" s="118" t="s">
        <v>518</v>
      </c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30"/>
      <c r="P50" s="131"/>
    </row>
    <row r="51" spans="1:16" s="117" customFormat="1" ht="15.75" x14ac:dyDescent="0.25">
      <c r="A51" s="118" t="s">
        <v>519</v>
      </c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30"/>
      <c r="P51" s="131"/>
    </row>
    <row r="52" spans="1:16" s="117" customFormat="1" ht="15.75" x14ac:dyDescent="0.25">
      <c r="A52" s="118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30"/>
      <c r="P52" s="131"/>
    </row>
    <row r="53" spans="1:16" s="117" customFormat="1" ht="15.75" x14ac:dyDescent="0.25">
      <c r="A53" s="112" t="s">
        <v>520</v>
      </c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30"/>
      <c r="P53" s="131"/>
    </row>
    <row r="54" spans="1:16" s="117" customFormat="1" ht="15.75" x14ac:dyDescent="0.25">
      <c r="A54" s="120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4"/>
      <c r="O54" s="115"/>
      <c r="P54" s="116"/>
    </row>
    <row r="55" spans="1:16" s="117" customFormat="1" ht="15.75" x14ac:dyDescent="0.25">
      <c r="A55" s="132" t="s">
        <v>521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4"/>
    </row>
    <row r="56" spans="1:16" s="117" customFormat="1" ht="15.75" x14ac:dyDescent="0.25">
      <c r="A56" s="118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4"/>
      <c r="O56" s="115"/>
      <c r="P56" s="116"/>
    </row>
    <row r="57" spans="1:16" s="117" customFormat="1" ht="15.75" x14ac:dyDescent="0.25">
      <c r="A57" s="118" t="s">
        <v>522</v>
      </c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4"/>
      <c r="O57" s="115"/>
      <c r="P57" s="116"/>
    </row>
    <row r="58" spans="1:16" s="117" customFormat="1" ht="15.75" x14ac:dyDescent="0.25">
      <c r="A58" s="118" t="s">
        <v>523</v>
      </c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4"/>
      <c r="O58" s="115"/>
      <c r="P58" s="116"/>
    </row>
    <row r="59" spans="1:16" s="117" customFormat="1" ht="15.75" x14ac:dyDescent="0.25">
      <c r="A59" s="118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4"/>
      <c r="O59" s="115"/>
      <c r="P59" s="116"/>
    </row>
    <row r="60" spans="1:16" s="117" customFormat="1" ht="15.75" x14ac:dyDescent="0.25">
      <c r="A60" s="135" t="s">
        <v>524</v>
      </c>
      <c r="B60" s="113"/>
      <c r="C60" s="113"/>
      <c r="D60" s="113"/>
      <c r="E60" s="113" t="s">
        <v>525</v>
      </c>
      <c r="F60" s="113"/>
      <c r="G60" s="113"/>
      <c r="H60" s="113"/>
      <c r="I60" s="113"/>
      <c r="J60" s="113"/>
      <c r="K60" s="113"/>
      <c r="L60" s="113"/>
      <c r="M60" s="113"/>
      <c r="N60" s="114"/>
      <c r="O60" s="115"/>
      <c r="P60" s="116"/>
    </row>
    <row r="61" spans="1:16" s="117" customFormat="1" ht="15.75" x14ac:dyDescent="0.25">
      <c r="A61" s="12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4"/>
      <c r="O61" s="115"/>
      <c r="P61" s="116"/>
    </row>
    <row r="62" spans="1:16" s="117" customFormat="1" ht="15.75" x14ac:dyDescent="0.25">
      <c r="A62" s="135" t="s">
        <v>526</v>
      </c>
      <c r="B62" s="113"/>
      <c r="C62" s="113"/>
      <c r="D62" s="113"/>
      <c r="E62" s="113" t="s">
        <v>527</v>
      </c>
      <c r="F62" s="113"/>
      <c r="G62" s="113"/>
      <c r="H62" s="113"/>
      <c r="I62" s="113"/>
      <c r="J62" s="113"/>
      <c r="K62" s="113"/>
      <c r="L62" s="113"/>
      <c r="M62" s="113"/>
      <c r="N62" s="114"/>
      <c r="O62" s="115"/>
      <c r="P62" s="116"/>
    </row>
    <row r="63" spans="1:16" s="117" customFormat="1" ht="15.75" x14ac:dyDescent="0.25">
      <c r="A63" s="12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4"/>
      <c r="O63" s="115"/>
      <c r="P63" s="116"/>
    </row>
    <row r="64" spans="1:16" s="117" customFormat="1" ht="15.75" x14ac:dyDescent="0.25">
      <c r="A64" s="121" t="s">
        <v>501</v>
      </c>
      <c r="B64" s="136"/>
      <c r="C64" s="136" t="s">
        <v>528</v>
      </c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4"/>
      <c r="O64" s="115"/>
      <c r="P64" s="116"/>
    </row>
    <row r="65" spans="1:16" s="117" customFormat="1" ht="15.75" x14ac:dyDescent="0.25">
      <c r="A65" s="137"/>
      <c r="B65" s="136"/>
      <c r="C65" s="136" t="s">
        <v>529</v>
      </c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4"/>
      <c r="O65" s="115"/>
      <c r="P65" s="116"/>
    </row>
    <row r="66" spans="1:16" s="117" customFormat="1" ht="15.75" x14ac:dyDescent="0.25">
      <c r="A66" s="138"/>
      <c r="B66" s="139"/>
      <c r="C66" s="140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41"/>
      <c r="O66" s="142"/>
      <c r="P66" s="143"/>
    </row>
  </sheetData>
  <mergeCells count="1">
    <mergeCell ref="A2:P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434</v>
      </c>
      <c r="AA1" s="7" t="e">
        <f>IF(#REF!&lt;&gt;"",#REF!,"0")</f>
        <v>#REF!</v>
      </c>
    </row>
    <row r="2" spans="1:27" ht="12.75" customHeight="1" x14ac:dyDescent="0.25">
      <c r="AA2" s="7" t="e">
        <f>UPPER(MID(AA98,1,1))&amp;MID(AA98,2,168)</f>
        <v>#REF!</v>
      </c>
    </row>
    <row r="3" spans="1:27" ht="25.5" customHeight="1" x14ac:dyDescent="0.25">
      <c r="A3" s="39" t="s">
        <v>435</v>
      </c>
      <c r="B3" s="38" t="s">
        <v>436</v>
      </c>
      <c r="C3" s="172" t="s">
        <v>461</v>
      </c>
      <c r="D3" s="172"/>
      <c r="E3" s="172"/>
      <c r="F3" s="172"/>
      <c r="G3" s="172"/>
      <c r="H3" s="172"/>
      <c r="I3" s="172"/>
      <c r="J3" s="172"/>
      <c r="AA3" s="7" t="e">
        <f>INT(AA1/1000000)</f>
        <v>#REF!</v>
      </c>
    </row>
    <row r="4" spans="1:27" ht="12.75" customHeight="1" x14ac:dyDescent="0.25">
      <c r="AA4" s="7" t="e">
        <f>INT((AA1-AA3*1000000)/1000)</f>
        <v>#REF!</v>
      </c>
    </row>
    <row r="5" spans="1:27" ht="25.5" customHeight="1" x14ac:dyDescent="0.25">
      <c r="A5" s="39" t="s">
        <v>437</v>
      </c>
      <c r="B5" s="38" t="s">
        <v>438</v>
      </c>
      <c r="C5" s="172" t="s">
        <v>462</v>
      </c>
      <c r="D5" s="172"/>
      <c r="E5" s="172"/>
      <c r="F5" s="172"/>
      <c r="G5" s="172"/>
      <c r="H5" s="172"/>
      <c r="I5" s="172"/>
      <c r="J5" s="172"/>
      <c r="AA5" s="7" t="e">
        <f>INT(AA1-AA3*1000000-AA4*1000)</f>
        <v>#REF!</v>
      </c>
    </row>
    <row r="6" spans="1:27" ht="12.75" customHeight="1" x14ac:dyDescent="0.25">
      <c r="AA6" s="7" t="e">
        <f>ROUND(AA1-AA3*1000000-AA4*1000-AA5,2)*100</f>
        <v>#REF!</v>
      </c>
    </row>
    <row r="7" spans="1:27" ht="12.75" customHeight="1" x14ac:dyDescent="0.25">
      <c r="A7" s="39" t="s">
        <v>447</v>
      </c>
      <c r="B7" s="38" t="s">
        <v>448</v>
      </c>
      <c r="C7" s="40">
        <v>21053</v>
      </c>
      <c r="AA7" s="7" t="e">
        <f>AA3-AA12*100</f>
        <v>#REF!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9" t="s">
        <v>449</v>
      </c>
      <c r="B9" s="38" t="s">
        <v>450</v>
      </c>
      <c r="C9" s="40"/>
      <c r="AA9" s="7" t="e">
        <f>AA4-AA15*100</f>
        <v>#REF!</v>
      </c>
    </row>
    <row r="10" spans="1:27" ht="12.75" customHeight="1" x14ac:dyDescent="0.25">
      <c r="AA10" s="7" t="e">
        <f>ROUND(AA5-AA18*100,0)</f>
        <v>#REF!</v>
      </c>
    </row>
    <row r="11" spans="1:27" ht="25.5" customHeight="1" x14ac:dyDescent="0.25">
      <c r="A11" s="39" t="s">
        <v>439</v>
      </c>
      <c r="B11" s="38" t="s">
        <v>440</v>
      </c>
      <c r="C11" s="172" t="s">
        <v>34</v>
      </c>
      <c r="D11" s="172"/>
      <c r="E11" s="172"/>
      <c r="F11" s="172"/>
      <c r="G11" s="172"/>
      <c r="H11" s="172"/>
      <c r="I11" s="172"/>
      <c r="J11" s="172"/>
      <c r="AA11" s="7" t="e">
        <f>AA6</f>
        <v>#REF!</v>
      </c>
    </row>
    <row r="12" spans="1:27" ht="12.75" customHeight="1" x14ac:dyDescent="0.25">
      <c r="AA12" s="7" t="e">
        <f>INT(AA3/100)</f>
        <v>#REF!</v>
      </c>
    </row>
    <row r="13" spans="1:27" ht="12.75" customHeight="1" x14ac:dyDescent="0.25">
      <c r="A13" s="39" t="s">
        <v>451</v>
      </c>
      <c r="B13" s="38" t="s">
        <v>452</v>
      </c>
      <c r="C13" s="40" t="s">
        <v>463</v>
      </c>
      <c r="AA13" s="7" t="e">
        <f>INT((AA3-AA12*100)/10)</f>
        <v>#REF!</v>
      </c>
    </row>
    <row r="14" spans="1:27" ht="12.75" customHeight="1" x14ac:dyDescent="0.25">
      <c r="AA14" s="7" t="e">
        <f>AA3-AA12*100-AA13*10</f>
        <v>#REF!</v>
      </c>
    </row>
    <row r="15" spans="1:27" ht="12.75" customHeight="1" x14ac:dyDescent="0.25">
      <c r="A15" s="39" t="s">
        <v>453</v>
      </c>
      <c r="B15" s="38" t="s">
        <v>454</v>
      </c>
      <c r="C15" s="40" t="s">
        <v>464</v>
      </c>
      <c r="AA15" s="7" t="e">
        <f>INT(AA4/100)</f>
        <v>#REF!</v>
      </c>
    </row>
    <row r="16" spans="1:27" ht="12.75" customHeight="1" x14ac:dyDescent="0.25">
      <c r="AA16" s="7" t="e">
        <f>INT((AA4-AA15*100)/10)</f>
        <v>#REF!</v>
      </c>
    </row>
    <row r="17" spans="1:27" ht="12.75" customHeight="1" x14ac:dyDescent="0.25">
      <c r="A17" s="39" t="s">
        <v>455</v>
      </c>
      <c r="B17" s="38" t="s">
        <v>456</v>
      </c>
      <c r="C17" s="40"/>
      <c r="AA17" s="7" t="e">
        <f>AA4-AA15*100-AA16*10</f>
        <v>#REF!</v>
      </c>
    </row>
    <row r="18" spans="1:27" ht="12.75" customHeight="1" x14ac:dyDescent="0.25">
      <c r="AA18" s="7" t="e">
        <f>INT(AA5/100)</f>
        <v>#REF!</v>
      </c>
    </row>
    <row r="19" spans="1:27" ht="12.75" customHeight="1" x14ac:dyDescent="0.25">
      <c r="C19" s="41">
        <v>0.2</v>
      </c>
      <c r="E19" s="42" t="s">
        <v>457</v>
      </c>
      <c r="AA19" s="7" t="e">
        <f>INT((AA5-AA18*100)/10)</f>
        <v>#REF!</v>
      </c>
    </row>
    <row r="20" spans="1:27" ht="12.75" customHeight="1" x14ac:dyDescent="0.25">
      <c r="C20" s="43">
        <v>5.5E-2</v>
      </c>
      <c r="E20" s="42" t="s">
        <v>458</v>
      </c>
      <c r="AA20" s="7" t="e">
        <f>AA5-AA18*100-AA19*10</f>
        <v>#REF!</v>
      </c>
    </row>
    <row r="21" spans="1:27" ht="12.75" customHeight="1" x14ac:dyDescent="0.25">
      <c r="C21" s="43">
        <v>0</v>
      </c>
      <c r="E21" s="42" t="s">
        <v>459</v>
      </c>
      <c r="AA21" s="7" t="e">
        <f>INT(AA6/10)</f>
        <v>#REF!</v>
      </c>
    </row>
    <row r="22" spans="1:27" ht="12.75" customHeight="1" x14ac:dyDescent="0.25">
      <c r="C22" s="44">
        <v>0</v>
      </c>
      <c r="E22" s="42" t="s">
        <v>460</v>
      </c>
      <c r="AA22" s="7" t="e">
        <f>ROUND(AA6-AA21*10,0)</f>
        <v>#REF!</v>
      </c>
    </row>
    <row r="23" spans="1:27" ht="12.75" customHeight="1" x14ac:dyDescent="0.25">
      <c r="AA23" s="7" t="e">
        <f>IF(AA12=0,"",IF(AA12=1,"",IF(AA12=2,"deux ",IF(AA12=3,"trois ",IF(AA12=4,"quatre ",IF(AA12=5,"cinq ",AA42))))))</f>
        <v>#REF!</v>
      </c>
    </row>
    <row r="24" spans="1:27" ht="12.75" customHeight="1" x14ac:dyDescent="0.25">
      <c r="A24" s="39" t="s">
        <v>441</v>
      </c>
      <c r="B24" s="38" t="s">
        <v>442</v>
      </c>
      <c r="C24" s="172"/>
      <c r="D24" s="172"/>
      <c r="E24" s="172"/>
      <c r="F24" s="172"/>
      <c r="G24" s="172"/>
      <c r="H24" s="172"/>
      <c r="I24" s="172"/>
      <c r="J24" s="172"/>
      <c r="AA24" s="7" t="e">
        <f>IF(AA12=0,"",IF(AA12&lt;2,"cent ",AA43))</f>
        <v>#REF!</v>
      </c>
    </row>
    <row r="25" spans="1:27" ht="12.75" customHeight="1" x14ac:dyDescent="0.25">
      <c r="AA25" s="7" t="e">
        <f>IF(AA13=1,AA44,IF(AA13=7,AA64,IF(AA13=9,AA80,AA89)))</f>
        <v>#REF!</v>
      </c>
    </row>
    <row r="26" spans="1:27" ht="12.75" customHeight="1" x14ac:dyDescent="0.25">
      <c r="A26" s="39" t="s">
        <v>443</v>
      </c>
      <c r="B26" s="38" t="s">
        <v>444</v>
      </c>
      <c r="C26" s="172"/>
      <c r="D26" s="172"/>
      <c r="E26" s="172"/>
      <c r="F26" s="172"/>
      <c r="G26" s="172"/>
      <c r="H26" s="172"/>
      <c r="I26" s="172"/>
      <c r="J26" s="172"/>
      <c r="AA26" s="7" t="e">
        <f>IF(AA7=11,"",IF(AA7=12,"",IF(AA7=13,"",IF(AA7=14,"",IF(AA7=15,"",IF(AA7=16,"",AA45))))))</f>
        <v>#REF!</v>
      </c>
    </row>
    <row r="27" spans="1:27" ht="12.75" customHeight="1" x14ac:dyDescent="0.25">
      <c r="AA27" s="7" t="e">
        <f>IF(AA3=0,"",IF(AA3&lt;2,"million ","millions "))</f>
        <v>#REF!</v>
      </c>
    </row>
    <row r="28" spans="1:27" ht="12.75" customHeight="1" x14ac:dyDescent="0.25">
      <c r="A28" s="39" t="s">
        <v>445</v>
      </c>
      <c r="B28" s="38" t="s">
        <v>446</v>
      </c>
      <c r="C28" s="172"/>
      <c r="D28" s="172"/>
      <c r="E28" s="172"/>
      <c r="F28" s="172"/>
      <c r="G28" s="172"/>
      <c r="H28" s="172"/>
      <c r="I28" s="172"/>
      <c r="J28" s="172"/>
      <c r="AA28" s="7" t="e">
        <f>IF(AA8=1,"",IF(AA15=0,"",IF(AA15=1,"",IF(AA15=2,"deux ",IF(AA15=3,"trois ",IF(AA15=4,"quatre ",IF(AA15=5,"cinq ",AA46)))))))</f>
        <v>#REF!</v>
      </c>
    </row>
    <row r="29" spans="1:27" ht="12.75" customHeight="1" x14ac:dyDescent="0.25">
      <c r="AA29" s="7" t="e">
        <f>IF(AA15=0,"",IF(AA15&lt;2,"cent ",AA47))</f>
        <v>#REF!</v>
      </c>
    </row>
    <row r="30" spans="1:27" ht="12.75" customHeight="1" x14ac:dyDescent="0.25">
      <c r="AA30" s="7" t="e">
        <f>IF(AA16=1,AA48,IF(AA16=7,AA66,IF(AA16=9,AA81,AA90)))</f>
        <v>#REF!</v>
      </c>
    </row>
    <row r="31" spans="1:27" ht="12.75" customHeight="1" x14ac:dyDescent="0.25">
      <c r="AA31" s="7" t="e">
        <f>IF(AA4=1,"",AA49)</f>
        <v>#REF!</v>
      </c>
    </row>
    <row r="32" spans="1:27" ht="12.75" customHeight="1" x14ac:dyDescent="0.25">
      <c r="AA32" s="7" t="e">
        <f>IF(AA4&gt;0,"mille ","")</f>
        <v>#REF!</v>
      </c>
    </row>
    <row r="33" spans="27:27" ht="12.75" customHeight="1" x14ac:dyDescent="0.25">
      <c r="AA33" s="7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25">
      <c r="AA34" s="7" t="e">
        <f>IF(AA18=0,"",IF(AA18&lt;2,"cent ",AA51))</f>
        <v>#REF!</v>
      </c>
    </row>
    <row r="35" spans="27:27" ht="12.75" customHeight="1" x14ac:dyDescent="0.25">
      <c r="AA35" s="7" t="e">
        <f>IF(AA19=1,AA52,IF(AA19=7,AA68,IF(AA19=9,AA83,AA91)))</f>
        <v>#REF!</v>
      </c>
    </row>
    <row r="36" spans="27:27" ht="12.75" customHeight="1" x14ac:dyDescent="0.25">
      <c r="AA36" s="7" t="e">
        <f>IF(AA10=11,"",IF(AA10=12,"",IF(AA10=13,"",IF(AA10=14,"",IF(AA10=15,"",IF(AA10=16,"",AA53))))))</f>
        <v>#REF!</v>
      </c>
    </row>
    <row r="37" spans="27:27" ht="12.75" customHeight="1" x14ac:dyDescent="0.25">
      <c r="AA37" s="7" t="e">
        <f>IF(INT(AA1&lt;2),"euro ","euros ")</f>
        <v>#REF!</v>
      </c>
    </row>
    <row r="38" spans="27:27" ht="12.75" customHeight="1" x14ac:dyDescent="0.25">
      <c r="AA38" s="7" t="e">
        <f>IF(AA6&gt;0,"et ","")</f>
        <v>#REF!</v>
      </c>
    </row>
    <row r="39" spans="27:27" ht="12.75" customHeight="1" x14ac:dyDescent="0.25">
      <c r="AA39" s="7" t="e">
        <f>IF(AA21=1,AA54,IF(AA21=7,AA70,IF(AA21=9,AA84,AA92)))</f>
        <v>#REF!</v>
      </c>
    </row>
    <row r="40" spans="27:27" ht="12.75" customHeight="1" x14ac:dyDescent="0.25">
      <c r="AA40" s="7" t="e">
        <f>IF(AA11=11,"",IF(AA11=12,"",IF(AA11=13,"",IF(AA11=14,"",IF(AA11=15,"",IF(AA11=16,"",AA55))))))</f>
        <v>#REF!</v>
      </c>
    </row>
    <row r="41" spans="27:27" ht="12.75" customHeight="1" x14ac:dyDescent="0.25">
      <c r="AA41" s="7" t="e">
        <f>IF(AA6=0,"",IF(AA6&lt;2,"centime","centimes"))</f>
        <v>#REF!</v>
      </c>
    </row>
    <row r="42" spans="27:27" ht="12.75" customHeight="1" x14ac:dyDescent="0.25">
      <c r="AA42" s="7" t="e">
        <f>IF(AA3=0," ",IF(AA12=6,"six ",IF(AA12=7,"sept ",IF(AA12=8,"huit ",IF(AA12=9,"neuf ",)))))</f>
        <v>#REF!</v>
      </c>
    </row>
    <row r="43" spans="27:27" ht="12.75" customHeight="1" x14ac:dyDescent="0.25">
      <c r="AA43" s="7" t="e">
        <f>IF(AA7&gt;0,"cent ", "cents ")</f>
        <v>#REF!</v>
      </c>
    </row>
    <row r="44" spans="27:27" ht="12.75" customHeight="1" x14ac:dyDescent="0.25">
      <c r="AA44" s="7" t="e">
        <f>IF(AA7=10,"dix ",IF(AA7=11,"onze ",IF(AA7=12,"douze ",IF(AA7=13,"treize ",IF(AA7=14,"quatorze ",IF(AA7=15,"quinze ",AA56))))))</f>
        <v>#REF!</v>
      </c>
    </row>
    <row r="45" spans="27:27" ht="12.75" customHeight="1" x14ac:dyDescent="0.25">
      <c r="AA45" s="7" t="e">
        <f>IF(AA7=17,"",IF(AA7=18,"",IF(AA7=19,"",AA57)))</f>
        <v>#REF!</v>
      </c>
    </row>
    <row r="46" spans="27:27" ht="12.75" customHeight="1" x14ac:dyDescent="0.25">
      <c r="AA46" s="7" t="e">
        <f>IF(AA15=6,"six ",IF(AA15=7,"sept ",IF(AA15=8,"huit ",IF(AA15=9,"neuf ",))))</f>
        <v>#REF!</v>
      </c>
    </row>
    <row r="47" spans="27:27" ht="12.75" customHeight="1" x14ac:dyDescent="0.25">
      <c r="AA47" s="7" t="e">
        <f>IF(AA9&gt;0,"cent ", "cents ")</f>
        <v>#REF!</v>
      </c>
    </row>
    <row r="48" spans="27:27" ht="12.75" customHeight="1" x14ac:dyDescent="0.25">
      <c r="AA48" s="7" t="e">
        <f>IF(AA9=10,"dix ",IF(AA9=11,"onze ",IF(AA9=12,"douze ",IF(AA9=13,"treize ",IF(AA9=14,"quatorze ",IF(AA9=15,"quinze ",AA58))))))</f>
        <v>#REF!</v>
      </c>
    </row>
    <row r="49" spans="27:27" ht="12.75" customHeight="1" x14ac:dyDescent="0.25">
      <c r="AA49" s="7" t="e">
        <f>IF(AA9=11,"",IF(AA9=12,"",IF(AA9=13,"",IF(AA9=14,"",IF(AA9=15,"",IF(AA9=16,"",AA59))))))</f>
        <v>#REF!</v>
      </c>
    </row>
    <row r="50" spans="27:27" ht="12.75" customHeight="1" x14ac:dyDescent="0.25">
      <c r="AA50" s="7" t="e">
        <f>IF(AA18=6,"six ",IF(AA18=7,"sept ",IF(AA18=8,"huit ",IF(AA18=9,"neuf ",))))</f>
        <v>#REF!</v>
      </c>
    </row>
    <row r="51" spans="27:27" ht="12.75" customHeight="1" x14ac:dyDescent="0.25">
      <c r="AA51" s="7" t="e">
        <f>IF(AA10&gt;0,"cent ", "cents ")</f>
        <v>#REF!</v>
      </c>
    </row>
    <row r="52" spans="27:27" ht="12.75" customHeight="1" x14ac:dyDescent="0.25">
      <c r="AA52" s="7" t="e">
        <f>IF(AA10=10,"dix ",IF(AA10=11,"onze ",IF(AA10=12,"douze ",IF(AA10=13,"treize ",IF(AA10=14,"quatorze ",IF(AA10=15,"quinze ",AA60))))))</f>
        <v>#REF!</v>
      </c>
    </row>
    <row r="53" spans="27:27" ht="12.75" customHeight="1" x14ac:dyDescent="0.25">
      <c r="AA53" s="7" t="e">
        <f>IF(AA10=17,"",IF(AA10=18,"",IF(AA10=19,"",AA61)))</f>
        <v>#REF!</v>
      </c>
    </row>
    <row r="54" spans="27:27" ht="12.75" customHeight="1" x14ac:dyDescent="0.25">
      <c r="AA54" s="7" t="e">
        <f>IF(AA11=10,"dix ",IF(AA11=11,"onze ",IF(AA11=12,"douze ",IF(AA11=13,"treize ",IF(AA11=14,"quatorze ",IF(AA11=15,"quinze ",AA62))))))</f>
        <v>#REF!</v>
      </c>
    </row>
    <row r="55" spans="27:27" ht="12.75" customHeight="1" x14ac:dyDescent="0.25">
      <c r="AA55" s="7" t="e">
        <f>IF(AA11=17,"",IF(AA11=18,"",IF(AA11=19,"",AA63)))</f>
        <v>#REF!</v>
      </c>
    </row>
    <row r="56" spans="27:27" ht="12.75" customHeight="1" x14ac:dyDescent="0.25">
      <c r="AA56" s="7" t="e">
        <f>IF(AA7=16,"seize ",IF(AA7=17,"dix-sept ",IF(AA7=18,"dix-huit ",IF(AA7=19,"dix-neuf ",AA64))))</f>
        <v>#REF!</v>
      </c>
    </row>
    <row r="57" spans="27:27" ht="12.75" customHeight="1" x14ac:dyDescent="0.25">
      <c r="AA57" s="7" t="e">
        <f>IF(AA7=21,"et un ",IF(AA7=31,"et un ",IF(AA7=41,"et un ",IF(AA7=51,"et un ",IF(AA7=61,"et un ",AA65)))))</f>
        <v>#REF!</v>
      </c>
    </row>
    <row r="58" spans="27:27" ht="12.75" customHeight="1" x14ac:dyDescent="0.25">
      <c r="AA58" s="7" t="e">
        <f>IF(AA9=16,"seize ",IF(AA9=17,"dix-sept ",IF(AA9=18,"dix-huit ",IF(AA9=19,"dix-neuf ",AA66))))</f>
        <v>#REF!</v>
      </c>
    </row>
    <row r="59" spans="27:27" ht="12.75" customHeight="1" x14ac:dyDescent="0.25">
      <c r="AA59" s="7" t="e">
        <f>IF(AA9=17,"",IF(AA9=18,"",IF(AA9=19,"",AA67)))</f>
        <v>#REF!</v>
      </c>
    </row>
    <row r="60" spans="27:27" ht="12.75" customHeight="1" x14ac:dyDescent="0.25">
      <c r="AA60" s="7" t="e">
        <f>IF(AA10=16,"seize ",IF(AA10=17,"dix-sept ",IF(AA10=18,"dix-huit ",IF(AA10=19,"dix-neuf ",AA68))))</f>
        <v>#REF!</v>
      </c>
    </row>
    <row r="61" spans="27:27" ht="12.75" customHeight="1" x14ac:dyDescent="0.25">
      <c r="AA61" s="7" t="e">
        <f>IF(AA10=21,"et un ",IF(AA10=31,"et un ",IF(AA10=41,"et un ",IF(AA10=51,"et un ",IF(AA10=61,"et un ",AA69)))))</f>
        <v>#REF!</v>
      </c>
    </row>
    <row r="62" spans="27:27" ht="12.75" customHeight="1" x14ac:dyDescent="0.25">
      <c r="AA62" s="7" t="e">
        <f>IF(AA11=16,"seize ",IF(AA11=17,"dix-sept ",IF(AA11=18,"dix-huit ",IF(AA11=19,"dix-neuf ",AA70))))</f>
        <v>#REF!</v>
      </c>
    </row>
    <row r="63" spans="27:27" ht="12.75" customHeight="1" x14ac:dyDescent="0.25">
      <c r="AA63" s="7" t="e">
        <f>IF(AA11=21,"et un ",IF(AA11=31,"et un ",IF(AA11=41,"et un ",IF(AA11=51,"et un ",IF(AA11=61,"et un ",AA71)))))</f>
        <v>#REF!</v>
      </c>
    </row>
    <row r="64" spans="27:27" ht="12.75" customHeight="1" x14ac:dyDescent="0.25">
      <c r="AA64" s="7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25">
      <c r="AA65" s="7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25">
      <c r="AA66" s="7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25">
      <c r="AA67" s="7" t="e">
        <f>IF(AA9=21,"et un ",IF(AA9=31,"et un ",IF(AA9=41,"et un ",IF(AA9=51,"et un ",IF(AA9=61,"et un ",AA75)))))</f>
        <v>#REF!</v>
      </c>
    </row>
    <row r="68" spans="27:27" ht="12.75" customHeight="1" x14ac:dyDescent="0.25">
      <c r="AA68" s="7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25">
      <c r="AA69" s="7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25">
      <c r="AA70" s="7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25">
      <c r="AA71" s="7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25">
      <c r="AA72" s="7" t="e">
        <f>IF(AA7=76,"soixante-seize ",IF(AA7=77,"soixante-dix-sept ",IF(AA7=78,"soixante-dix-huit ",IF(AA7=79,"soixante-dix-neuf ",AA80))))</f>
        <v>#REF!</v>
      </c>
    </row>
    <row r="73" spans="27:27" ht="12.75" customHeight="1" x14ac:dyDescent="0.25">
      <c r="AA73" s="7" t="e">
        <f>IF(AA13=9,"",IF(AA14=6,"six ",IF(AA14=7,"sept ",IF(AA14=8,"huit ",IF(AA14=9,"neuf ",)))))</f>
        <v>#REF!</v>
      </c>
    </row>
    <row r="74" spans="27:27" ht="12.75" customHeight="1" x14ac:dyDescent="0.25">
      <c r="AA74" s="7" t="e">
        <f>IF(AA9=76,"soixante-seize ",IF(AA9=77,"soixante-dix-sept ",IF(AA9=78,"soixante-dix-huit ",IF(AA9=79,"soixante-dix-neuf ",AA81))))</f>
        <v>#REF!</v>
      </c>
    </row>
    <row r="75" spans="27:27" ht="12.75" customHeight="1" x14ac:dyDescent="0.25">
      <c r="AA75" s="7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25">
      <c r="AA76" s="7" t="e">
        <f>IF(AA10=76,"soixante-seize ",IF(AA10=77,"soixante-dix-sept ",IF(AA10=78,"soixante-dix-huit ",IF(AA10=79,"soixante-dix-neuf ",AA83))))</f>
        <v>#REF!</v>
      </c>
    </row>
    <row r="77" spans="27:27" ht="12.75" customHeight="1" x14ac:dyDescent="0.25">
      <c r="AA77" s="7" t="e">
        <f>IF(AA19=9,"",IF(AA20=6,"six ",IF(AA20=7,"sept ",IF(AA20=8,"huit ",IF(AA20=9,"neuf ",)))))</f>
        <v>#REF!</v>
      </c>
    </row>
    <row r="78" spans="27:27" ht="12.75" customHeight="1" x14ac:dyDescent="0.25">
      <c r="AA78" s="7" t="e">
        <f>IF(AA11=76,"soixante-seize ",IF(AA11=77,"soixante-dix-sept ",IF(AA11=78,"soixante-dix-huit ",IF(AA11=79,"soixante-dix-neuf ",AA84))))</f>
        <v>#REF!</v>
      </c>
    </row>
    <row r="79" spans="27:27" ht="12.75" customHeight="1" x14ac:dyDescent="0.25">
      <c r="AA79" s="7" t="e">
        <f>IF(AA21=9,"",IF(AA22=6,"six ",IF(AA22=7,"sept ",IF(AA22=8,"huit ",IF(AA22=9,"neuf ",)))))</f>
        <v>#REF!</v>
      </c>
    </row>
    <row r="80" spans="27:27" ht="12.75" customHeight="1" x14ac:dyDescent="0.25">
      <c r="AA80" s="7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25">
      <c r="AA81" s="7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25">
      <c r="AA82" s="7" t="e">
        <f>IF(AA16=9,"",IF(AA17=6,"six ",IF(AA17=7,"sept ",IF(AA17=8,"huit ",IF(AA17=9,"neuf ",)))))</f>
        <v>#REF!</v>
      </c>
    </row>
    <row r="83" spans="27:27" ht="12.75" customHeight="1" x14ac:dyDescent="0.25">
      <c r="AA83" s="7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25">
      <c r="AA84" s="7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25">
      <c r="AA85" s="7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25">
      <c r="AA86" s="7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25">
      <c r="AA87" s="7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25">
      <c r="AA88" s="7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25">
      <c r="AA89" s="7" t="e">
        <f>IF(AA13=2,"vingt ",IF(AA13=3,"trente ",IF(AA13=4,"quarante ",IF(AA13=5,"cinquante ",AA93))))</f>
        <v>#REF!</v>
      </c>
    </row>
    <row r="90" spans="27:27" ht="12.75" customHeight="1" x14ac:dyDescent="0.25">
      <c r="AA90" s="7" t="e">
        <f>IF(AA16=2,"vingt ",IF(AA16=3,"trente ",IF(AA16=4,"quarante ",IF(AA16=5,"cinquante ",AA94))))</f>
        <v>#REF!</v>
      </c>
    </row>
    <row r="91" spans="27:27" ht="12.75" customHeight="1" x14ac:dyDescent="0.25">
      <c r="AA91" s="7" t="e">
        <f>IF(AA19=2,"vingt ",IF(AA19=3,"trente ",IF(AA19=4,"quarante ",IF(AA19=5,"cinquante ",AA95))))</f>
        <v>#REF!</v>
      </c>
    </row>
    <row r="92" spans="27:27" ht="12.75" customHeight="1" x14ac:dyDescent="0.25">
      <c r="AA92" s="7" t="e">
        <f>IF(AA21=2,"vingt ",IF(AA21=3,"trente ",IF(AA21=4,"quarante ",IF(AA21=5,"cinquante ",AA96))))</f>
        <v>#REF!</v>
      </c>
    </row>
    <row r="93" spans="27:27" ht="12.75" customHeight="1" x14ac:dyDescent="0.25">
      <c r="AA93" s="7" t="e">
        <f>IF(AA13=6,"soixante ",IF(AA7=80,"quatre-vingts ",IF(AA13=8,"quatre-vingt-","")))</f>
        <v>#REF!</v>
      </c>
    </row>
    <row r="94" spans="27:27" ht="12.75" customHeight="1" x14ac:dyDescent="0.25">
      <c r="AA94" s="7" t="e">
        <f>IF(AA16=6,"soixante ",IF(AA9=80,"quatre-vingts ",IF(AA16=8,"quatre-vingt-","")))</f>
        <v>#REF!</v>
      </c>
    </row>
    <row r="95" spans="27:27" ht="12.75" customHeight="1" x14ac:dyDescent="0.25">
      <c r="AA95" s="7" t="e">
        <f>IF(AA19=6,"soixante ",IF(AA10=80,"quatre-vingts ",IF(AA19=8,"quatre-vingt-","")))</f>
        <v>#REF!</v>
      </c>
    </row>
    <row r="96" spans="27:27" ht="12.75" customHeight="1" x14ac:dyDescent="0.25">
      <c r="AA96" s="7" t="e">
        <f>IF(AA21=6,"soixante ",IF(AA11=80,"quatre-vingts ",IF(AA21=8,"quatre-vingt-","")))</f>
        <v>#REF!</v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e">
        <f>(AA23&amp;AA24&amp;AA25&amp;AA26&amp;AA27&amp;AA28&amp;AA29&amp;AA30&amp;AA31&amp;AA32&amp;AA33&amp;AA34&amp;AA35&amp;AA36&amp;AA37&amp;AA38&amp;AA39&amp;AA40&amp;AA41)</f>
        <v>#REF!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465</v>
      </c>
      <c r="B1" s="7" t="s">
        <v>466</v>
      </c>
    </row>
    <row r="2" spans="1:3" x14ac:dyDescent="0.25">
      <c r="A2" s="7" t="s">
        <v>467</v>
      </c>
      <c r="B2" s="7" t="s">
        <v>461</v>
      </c>
    </row>
    <row r="3" spans="1:3" x14ac:dyDescent="0.25">
      <c r="A3" s="7" t="s">
        <v>468</v>
      </c>
      <c r="B3" s="7">
        <v>1</v>
      </c>
    </row>
    <row r="4" spans="1:3" x14ac:dyDescent="0.25">
      <c r="A4" s="7" t="s">
        <v>469</v>
      </c>
      <c r="B4" s="7">
        <v>0</v>
      </c>
    </row>
    <row r="5" spans="1:3" x14ac:dyDescent="0.25">
      <c r="A5" s="7" t="s">
        <v>470</v>
      </c>
      <c r="B5" s="7">
        <v>0</v>
      </c>
    </row>
    <row r="6" spans="1:3" x14ac:dyDescent="0.25">
      <c r="A6" s="7" t="s">
        <v>471</v>
      </c>
      <c r="B6" s="7">
        <v>1</v>
      </c>
    </row>
    <row r="7" spans="1:3" x14ac:dyDescent="0.25">
      <c r="A7" s="7" t="s">
        <v>472</v>
      </c>
      <c r="B7" s="7">
        <v>0</v>
      </c>
    </row>
    <row r="8" spans="1:3" x14ac:dyDescent="0.25">
      <c r="A8" s="7" t="s">
        <v>473</v>
      </c>
      <c r="B8" s="7">
        <v>0</v>
      </c>
    </row>
    <row r="9" spans="1:3" x14ac:dyDescent="0.25">
      <c r="A9" s="7" t="s">
        <v>474</v>
      </c>
      <c r="B9" s="7">
        <v>1</v>
      </c>
    </row>
    <row r="10" spans="1:3" x14ac:dyDescent="0.25">
      <c r="A10" s="7" t="s">
        <v>475</v>
      </c>
      <c r="C10" s="7" t="s">
        <v>476</v>
      </c>
    </row>
    <row r="11" spans="1:3" x14ac:dyDescent="0.25">
      <c r="A11" s="7" t="s">
        <v>477</v>
      </c>
      <c r="B11" s="7">
        <v>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E3886-9286-46BC-8EFB-1F7448805725}">
  <sheetPr>
    <outlinePr summaryBelow="0" summaryRight="0"/>
    <pageSetUpPr fitToPage="1"/>
  </sheetPr>
  <dimension ref="A1:T1542"/>
  <sheetViews>
    <sheetView showGridLines="0" tabSelected="1" topLeftCell="B2" zoomScaleNormal="100" workbookViewId="0">
      <selection activeCell="S8" sqref="S8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9.140625" hidden="1" customWidth="1"/>
    <col min="9" max="9" width="12.5703125" customWidth="1"/>
    <col min="10" max="10" width="14.42578125" customWidth="1"/>
    <col min="11" max="11" width="10.7109375" hidden="1" customWidth="1"/>
    <col min="12" max="17" width="9.140625" hidden="1" customWidth="1"/>
    <col min="18" max="18" width="10.7109375" hidden="1" customWidth="1"/>
    <col min="19" max="19" width="10.7109375" customWidth="1"/>
    <col min="20" max="20" width="12.85546875" bestFit="1" customWidth="1"/>
    <col min="21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33.75" x14ac:dyDescent="0.25">
      <c r="A3" s="7" t="s">
        <v>22</v>
      </c>
      <c r="B3" s="151" t="s">
        <v>23</v>
      </c>
      <c r="C3" s="179" t="s">
        <v>24</v>
      </c>
      <c r="D3" s="179"/>
      <c r="E3" s="179"/>
      <c r="F3" s="151" t="s">
        <v>11</v>
      </c>
      <c r="G3" s="151" t="s">
        <v>544</v>
      </c>
      <c r="H3" s="151" t="s">
        <v>478</v>
      </c>
      <c r="I3" s="151" t="s">
        <v>25</v>
      </c>
      <c r="J3" s="151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7" ht="15.75" x14ac:dyDescent="0.25">
      <c r="A4" s="7">
        <v>2</v>
      </c>
      <c r="B4" s="14"/>
      <c r="C4" s="180" t="s">
        <v>34</v>
      </c>
      <c r="D4" s="180"/>
      <c r="E4" s="180"/>
      <c r="F4" s="15"/>
      <c r="G4" s="15"/>
      <c r="H4" s="15"/>
      <c r="I4" s="15"/>
      <c r="J4" s="14"/>
      <c r="K4" s="7"/>
    </row>
    <row r="5" spans="1:17" ht="27" customHeight="1" x14ac:dyDescent="0.25">
      <c r="A5" s="7"/>
      <c r="B5" s="18"/>
      <c r="C5" s="318" t="s">
        <v>484</v>
      </c>
      <c r="D5" s="319"/>
      <c r="E5" s="319"/>
      <c r="F5" s="320"/>
      <c r="G5" s="320"/>
      <c r="H5" s="320"/>
      <c r="I5" s="320"/>
      <c r="J5" s="18"/>
      <c r="K5" s="7"/>
    </row>
    <row r="6" spans="1:17" ht="18.600000000000001" customHeight="1" x14ac:dyDescent="0.25">
      <c r="A6" s="7">
        <v>3</v>
      </c>
      <c r="B6" s="16" t="s">
        <v>35</v>
      </c>
      <c r="C6" s="181" t="s">
        <v>36</v>
      </c>
      <c r="D6" s="181"/>
      <c r="E6" s="181"/>
      <c r="F6" s="88"/>
      <c r="G6" s="88"/>
      <c r="H6" s="88"/>
      <c r="I6" s="88"/>
      <c r="J6" s="18"/>
      <c r="K6" s="7"/>
    </row>
    <row r="7" spans="1:17" ht="18.600000000000001" customHeight="1" x14ac:dyDescent="0.25">
      <c r="A7" s="7">
        <v>3</v>
      </c>
      <c r="B7" s="16"/>
      <c r="C7" s="182" t="s">
        <v>37</v>
      </c>
      <c r="D7" s="182"/>
      <c r="E7" s="182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/>
      <c r="C8" s="45" t="s">
        <v>539</v>
      </c>
      <c r="D8" s="45"/>
      <c r="E8" s="45"/>
      <c r="F8" s="19"/>
      <c r="G8" s="19"/>
      <c r="H8" s="19"/>
      <c r="I8" s="19"/>
      <c r="J8" s="20"/>
      <c r="K8" s="7"/>
    </row>
    <row r="9" spans="1:17" x14ac:dyDescent="0.25">
      <c r="A9" s="7">
        <v>5</v>
      </c>
      <c r="B9" s="16">
        <v>1</v>
      </c>
      <c r="C9" s="46" t="s">
        <v>38</v>
      </c>
      <c r="D9" s="46"/>
      <c r="E9" s="46"/>
      <c r="F9" s="21"/>
      <c r="G9" s="21"/>
      <c r="H9" s="21"/>
      <c r="I9" s="21"/>
      <c r="J9" s="22"/>
      <c r="K9" s="7"/>
    </row>
    <row r="10" spans="1:17" ht="16.899999999999999" customHeight="1" x14ac:dyDescent="0.25">
      <c r="A10" s="7">
        <v>6</v>
      </c>
      <c r="B10" s="16" t="s">
        <v>39</v>
      </c>
      <c r="C10" s="178" t="s">
        <v>40</v>
      </c>
      <c r="D10" s="178"/>
      <c r="E10" s="178"/>
      <c r="F10" s="23"/>
      <c r="G10" s="23"/>
      <c r="H10" s="23"/>
      <c r="I10" s="23"/>
      <c r="J10" s="24"/>
      <c r="K10" s="7"/>
    </row>
    <row r="11" spans="1:17" ht="15.75" thickBot="1" x14ac:dyDescent="0.3">
      <c r="A11" s="7">
        <v>9</v>
      </c>
      <c r="B11" s="25" t="s">
        <v>43</v>
      </c>
      <c r="C11" s="174" t="s">
        <v>44</v>
      </c>
      <c r="D11" s="175"/>
      <c r="E11" s="175"/>
      <c r="F11" s="175"/>
      <c r="G11" s="175"/>
      <c r="H11" s="175"/>
      <c r="I11" s="175"/>
      <c r="J11" s="26"/>
      <c r="Q11" s="7">
        <v>2384</v>
      </c>
    </row>
    <row r="12" spans="1:17" ht="16.5" thickTop="1" thickBot="1" x14ac:dyDescent="0.3">
      <c r="A12" s="7" t="s">
        <v>42</v>
      </c>
      <c r="B12" s="25"/>
      <c r="C12" s="176"/>
      <c r="D12" s="176"/>
      <c r="E12" s="176"/>
      <c r="F12" s="27" t="s">
        <v>45</v>
      </c>
      <c r="G12" s="28"/>
      <c r="H12" s="28"/>
      <c r="I12" s="29"/>
      <c r="J12" s="30">
        <f>IF(AND(G12= "",H12= ""), 0, ROUND(ROUND(I12, 2) * ROUND(IF(H12="",G12,H12),  0), 2))</f>
        <v>0</v>
      </c>
      <c r="K12" s="7"/>
      <c r="M12" s="31">
        <v>0.2</v>
      </c>
      <c r="Q12" s="7">
        <v>2384</v>
      </c>
    </row>
    <row r="13" spans="1:17" ht="15.75" hidden="1" thickTop="1" x14ac:dyDescent="0.25">
      <c r="A13" s="7" t="s">
        <v>46</v>
      </c>
    </row>
    <row r="14" spans="1:17" ht="15.75" hidden="1" thickTop="1" x14ac:dyDescent="0.25">
      <c r="A14" s="7" t="s">
        <v>47</v>
      </c>
    </row>
    <row r="15" spans="1:17" ht="16.899999999999999" customHeight="1" thickTop="1" x14ac:dyDescent="0.25">
      <c r="A15" s="7">
        <v>5</v>
      </c>
      <c r="B15" s="16">
        <v>2</v>
      </c>
      <c r="C15" s="173" t="s">
        <v>48</v>
      </c>
      <c r="D15" s="173"/>
      <c r="E15" s="173"/>
      <c r="F15" s="21"/>
      <c r="G15" s="21"/>
      <c r="H15" s="21"/>
      <c r="I15" s="21"/>
      <c r="J15" s="22"/>
      <c r="K15" s="7"/>
    </row>
    <row r="16" spans="1:17" ht="15.75" thickBot="1" x14ac:dyDescent="0.3">
      <c r="A16" s="7">
        <v>9</v>
      </c>
      <c r="B16" s="25" t="s">
        <v>49</v>
      </c>
      <c r="C16" s="174" t="s">
        <v>48</v>
      </c>
      <c r="D16" s="175"/>
      <c r="E16" s="175"/>
      <c r="F16" s="175"/>
      <c r="G16" s="175"/>
      <c r="H16" s="175"/>
      <c r="I16" s="175"/>
      <c r="J16" s="26"/>
      <c r="Q16" s="7">
        <v>2384</v>
      </c>
    </row>
    <row r="17" spans="1:17" ht="16.5" thickTop="1" thickBot="1" x14ac:dyDescent="0.3">
      <c r="A17" s="7" t="s">
        <v>42</v>
      </c>
      <c r="B17" s="25"/>
      <c r="C17" s="176"/>
      <c r="D17" s="176"/>
      <c r="E17" s="176"/>
      <c r="F17" s="27" t="s">
        <v>11</v>
      </c>
      <c r="G17" s="28"/>
      <c r="H17" s="28"/>
      <c r="I17" s="29"/>
      <c r="J17" s="30">
        <f>IF(AND(G17= "",H17= ""), 0, ROUND(ROUND(I17, 2) * ROUND(IF(H17="",G17,H17),  0), 2))</f>
        <v>0</v>
      </c>
      <c r="K17" s="7"/>
      <c r="M17" s="31">
        <v>0.2</v>
      </c>
      <c r="Q17" s="7">
        <v>2384</v>
      </c>
    </row>
    <row r="18" spans="1:17" ht="15.75" hidden="1" thickTop="1" x14ac:dyDescent="0.25">
      <c r="A18" s="7" t="s">
        <v>47</v>
      </c>
    </row>
    <row r="19" spans="1:17" ht="15.75" hidden="1" thickTop="1" x14ac:dyDescent="0.25">
      <c r="A19" s="7" t="s">
        <v>46</v>
      </c>
    </row>
    <row r="20" spans="1:17" ht="15.75" hidden="1" thickTop="1" x14ac:dyDescent="0.25">
      <c r="A20" s="7" t="s">
        <v>47</v>
      </c>
    </row>
    <row r="21" spans="1:17" ht="16.899999999999999" customHeight="1" thickTop="1" x14ac:dyDescent="0.25">
      <c r="A21" s="7">
        <v>5</v>
      </c>
      <c r="B21" s="16">
        <v>4</v>
      </c>
      <c r="C21" s="173" t="s">
        <v>50</v>
      </c>
      <c r="D21" s="173"/>
      <c r="E21" s="173"/>
      <c r="F21" s="21"/>
      <c r="G21" s="21"/>
      <c r="H21" s="21"/>
      <c r="I21" s="21"/>
      <c r="J21" s="22"/>
      <c r="K21" s="7"/>
    </row>
    <row r="22" spans="1:17" ht="16.899999999999999" customHeight="1" x14ac:dyDescent="0.25">
      <c r="A22" s="7">
        <v>6</v>
      </c>
      <c r="B22" s="16" t="s">
        <v>51</v>
      </c>
      <c r="C22" s="178" t="s">
        <v>52</v>
      </c>
      <c r="D22" s="178"/>
      <c r="E22" s="178"/>
      <c r="F22" s="23"/>
      <c r="G22" s="23"/>
      <c r="H22" s="23"/>
      <c r="I22" s="23"/>
      <c r="J22" s="24"/>
      <c r="K22" s="7"/>
    </row>
    <row r="23" spans="1:17" ht="15.75" thickBot="1" x14ac:dyDescent="0.3">
      <c r="A23" s="7">
        <v>9</v>
      </c>
      <c r="B23" s="25" t="s">
        <v>53</v>
      </c>
      <c r="C23" s="174" t="s">
        <v>44</v>
      </c>
      <c r="D23" s="175"/>
      <c r="E23" s="175"/>
      <c r="F23" s="175"/>
      <c r="G23" s="175"/>
      <c r="H23" s="175"/>
      <c r="I23" s="175"/>
      <c r="J23" s="26"/>
      <c r="Q23" s="7">
        <v>2384</v>
      </c>
    </row>
    <row r="24" spans="1:17" ht="16.5" thickTop="1" thickBot="1" x14ac:dyDescent="0.3">
      <c r="A24" s="7" t="s">
        <v>42</v>
      </c>
      <c r="B24" s="25"/>
      <c r="C24" s="176"/>
      <c r="D24" s="176"/>
      <c r="E24" s="176"/>
      <c r="F24" s="27" t="s">
        <v>45</v>
      </c>
      <c r="G24" s="28"/>
      <c r="H24" s="28"/>
      <c r="I24" s="29"/>
      <c r="J24" s="30">
        <f>IF(AND(G24= "",H24= ""), 0, ROUND(ROUND(I24, 2) * ROUND(IF(H24="",G24,H24),  0), 2))</f>
        <v>0</v>
      </c>
      <c r="K24" s="7"/>
      <c r="M24" s="31">
        <v>0.2</v>
      </c>
      <c r="Q24" s="7">
        <v>2384</v>
      </c>
    </row>
    <row r="25" spans="1:17" ht="15.75" hidden="1" thickTop="1" x14ac:dyDescent="0.25">
      <c r="A25" s="7" t="s">
        <v>46</v>
      </c>
    </row>
    <row r="26" spans="1:17" ht="15.75" hidden="1" thickTop="1" x14ac:dyDescent="0.25">
      <c r="A26" s="7" t="s">
        <v>47</v>
      </c>
    </row>
    <row r="27" spans="1:17" ht="15.75" hidden="1" thickTop="1" x14ac:dyDescent="0.25">
      <c r="A27" s="7" t="s">
        <v>54</v>
      </c>
    </row>
    <row r="28" spans="1:17" ht="15.75" thickTop="1" x14ac:dyDescent="0.25">
      <c r="A28" s="7">
        <v>4</v>
      </c>
      <c r="B28" s="16"/>
      <c r="C28" s="177" t="s">
        <v>55</v>
      </c>
      <c r="D28" s="177"/>
      <c r="E28" s="177"/>
      <c r="F28" s="19"/>
      <c r="G28" s="19"/>
      <c r="H28" s="19"/>
      <c r="I28" s="19"/>
      <c r="J28" s="20"/>
      <c r="K28" s="7"/>
    </row>
    <row r="29" spans="1:17" ht="15.75" hidden="1" thickTop="1" x14ac:dyDescent="0.25">
      <c r="A29" s="7" t="s">
        <v>47</v>
      </c>
    </row>
    <row r="30" spans="1:17" ht="16.899999999999999" customHeight="1" x14ac:dyDescent="0.25">
      <c r="A30" s="7">
        <v>5</v>
      </c>
      <c r="B30" s="16">
        <v>6</v>
      </c>
      <c r="C30" s="173" t="s">
        <v>56</v>
      </c>
      <c r="D30" s="173"/>
      <c r="E30" s="173"/>
      <c r="F30" s="21"/>
      <c r="G30" s="21"/>
      <c r="H30" s="21"/>
      <c r="I30" s="21"/>
      <c r="J30" s="22"/>
      <c r="K30" s="7"/>
    </row>
    <row r="31" spans="1:17" ht="15.75" thickBot="1" x14ac:dyDescent="0.3">
      <c r="A31" s="7">
        <v>9</v>
      </c>
      <c r="B31" s="25" t="s">
        <v>57</v>
      </c>
      <c r="C31" s="174" t="s">
        <v>58</v>
      </c>
      <c r="D31" s="175"/>
      <c r="E31" s="175"/>
      <c r="F31" s="175"/>
      <c r="G31" s="175"/>
      <c r="H31" s="175"/>
      <c r="I31" s="175"/>
      <c r="J31" s="26"/>
      <c r="Q31" s="7">
        <v>2384</v>
      </c>
    </row>
    <row r="32" spans="1:17" ht="16.5" thickTop="1" thickBot="1" x14ac:dyDescent="0.3">
      <c r="A32" s="7" t="s">
        <v>42</v>
      </c>
      <c r="B32" s="25"/>
      <c r="C32" s="176"/>
      <c r="D32" s="176"/>
      <c r="E32" s="176"/>
      <c r="F32" s="27" t="s">
        <v>10</v>
      </c>
      <c r="G32" s="32"/>
      <c r="H32" s="32"/>
      <c r="I32" s="29"/>
      <c r="J32" s="30">
        <f>IF(AND(G32= "",H32= ""), 0, ROUND(ROUND(I32, 2) * ROUND(IF(H32="",G32,H32),  2), 2))</f>
        <v>0</v>
      </c>
      <c r="K32" s="7"/>
      <c r="M32" s="31">
        <v>0.2</v>
      </c>
      <c r="Q32" s="7">
        <v>2384</v>
      </c>
    </row>
    <row r="33" spans="1:17" ht="15.75" hidden="1" thickTop="1" x14ac:dyDescent="0.25">
      <c r="A33" s="7" t="s">
        <v>47</v>
      </c>
    </row>
    <row r="34" spans="1:17" ht="16.899999999999999" customHeight="1" thickTop="1" x14ac:dyDescent="0.25">
      <c r="A34" s="7">
        <v>5</v>
      </c>
      <c r="B34" s="16">
        <v>7</v>
      </c>
      <c r="C34" s="173" t="s">
        <v>59</v>
      </c>
      <c r="D34" s="173"/>
      <c r="E34" s="173"/>
      <c r="F34" s="21"/>
      <c r="G34" s="21"/>
      <c r="H34" s="21"/>
      <c r="I34" s="21"/>
      <c r="J34" s="22"/>
      <c r="K34" s="7"/>
    </row>
    <row r="35" spans="1:17" ht="15.75" thickBot="1" x14ac:dyDescent="0.3">
      <c r="A35" s="7">
        <v>9</v>
      </c>
      <c r="B35" s="25" t="s">
        <v>60</v>
      </c>
      <c r="C35" s="174" t="s">
        <v>61</v>
      </c>
      <c r="D35" s="175"/>
      <c r="E35" s="175"/>
      <c r="F35" s="175"/>
      <c r="G35" s="175"/>
      <c r="H35" s="175"/>
      <c r="I35" s="175"/>
      <c r="J35" s="26"/>
      <c r="Q35" s="7">
        <v>2384</v>
      </c>
    </row>
    <row r="36" spans="1:17" ht="16.5" thickTop="1" thickBot="1" x14ac:dyDescent="0.3">
      <c r="A36" s="7" t="s">
        <v>42</v>
      </c>
      <c r="B36" s="25"/>
      <c r="C36" s="176"/>
      <c r="D36" s="176"/>
      <c r="E36" s="176"/>
      <c r="F36" s="27" t="s">
        <v>10</v>
      </c>
      <c r="G36" s="32"/>
      <c r="H36" s="32"/>
      <c r="I36" s="29"/>
      <c r="J36" s="30">
        <f>IF(AND(G36= "",H36= ""), 0, ROUND(ROUND(I36, 2) * ROUND(IF(H36="",G36,H36),  2), 2))</f>
        <v>0</v>
      </c>
      <c r="K36" s="7"/>
      <c r="M36" s="31">
        <v>0.2</v>
      </c>
      <c r="Q36" s="7">
        <v>2384</v>
      </c>
    </row>
    <row r="37" spans="1:17" ht="16.5" thickTop="1" thickBot="1" x14ac:dyDescent="0.3">
      <c r="A37" s="7">
        <v>9</v>
      </c>
      <c r="B37" s="25" t="s">
        <v>62</v>
      </c>
      <c r="C37" s="174" t="s">
        <v>63</v>
      </c>
      <c r="D37" s="175"/>
      <c r="E37" s="175"/>
      <c r="F37" s="175"/>
      <c r="G37" s="175"/>
      <c r="H37" s="175"/>
      <c r="I37" s="175"/>
      <c r="J37" s="26"/>
      <c r="Q37" s="7">
        <v>2384</v>
      </c>
    </row>
    <row r="38" spans="1:17" ht="16.5" thickTop="1" thickBot="1" x14ac:dyDescent="0.3">
      <c r="A38" s="7" t="s">
        <v>42</v>
      </c>
      <c r="B38" s="25"/>
      <c r="C38" s="176"/>
      <c r="D38" s="176"/>
      <c r="E38" s="176"/>
      <c r="F38" s="27" t="s">
        <v>10</v>
      </c>
      <c r="G38" s="32"/>
      <c r="H38" s="32"/>
      <c r="I38" s="29"/>
      <c r="J38" s="30">
        <f>IF(AND(G38= "",H38= ""), 0, ROUND(ROUND(I38, 2) * ROUND(IF(H38="",G38,H38),  2), 2))</f>
        <v>0</v>
      </c>
      <c r="K38" s="7"/>
      <c r="M38" s="31">
        <v>0.2</v>
      </c>
      <c r="Q38" s="7">
        <v>2384</v>
      </c>
    </row>
    <row r="39" spans="1:17" ht="16.5" thickTop="1" thickBot="1" x14ac:dyDescent="0.3">
      <c r="A39" s="7">
        <v>9</v>
      </c>
      <c r="B39" s="25" t="s">
        <v>64</v>
      </c>
      <c r="C39" s="174" t="s">
        <v>65</v>
      </c>
      <c r="D39" s="175"/>
      <c r="E39" s="175"/>
      <c r="F39" s="175"/>
      <c r="G39" s="175"/>
      <c r="H39" s="175"/>
      <c r="I39" s="175"/>
      <c r="J39" s="26"/>
      <c r="Q39" s="7">
        <v>2384</v>
      </c>
    </row>
    <row r="40" spans="1:17" ht="16.5" thickTop="1" thickBot="1" x14ac:dyDescent="0.3">
      <c r="A40" s="7" t="s">
        <v>42</v>
      </c>
      <c r="B40" s="25"/>
      <c r="C40" s="176"/>
      <c r="D40" s="176"/>
      <c r="E40" s="176"/>
      <c r="F40" s="27" t="s">
        <v>11</v>
      </c>
      <c r="G40" s="28"/>
      <c r="H40" s="28"/>
      <c r="I40" s="29"/>
      <c r="J40" s="30">
        <f>IF(AND(G40= "",H40= ""), 0, ROUND(ROUND(I40, 2) * ROUND(IF(H40="",G40,H40),  0), 2))</f>
        <v>0</v>
      </c>
      <c r="K40" s="7"/>
      <c r="M40" s="31">
        <v>0.2</v>
      </c>
      <c r="Q40" s="7">
        <v>2384</v>
      </c>
    </row>
    <row r="41" spans="1:17" ht="15.75" hidden="1" thickTop="1" x14ac:dyDescent="0.25">
      <c r="A41" s="7" t="s">
        <v>47</v>
      </c>
    </row>
    <row r="42" spans="1:17" ht="15.75" hidden="1" thickTop="1" x14ac:dyDescent="0.25">
      <c r="A42" s="7" t="s">
        <v>54</v>
      </c>
    </row>
    <row r="43" spans="1:17" ht="15.75" thickTop="1" x14ac:dyDescent="0.25">
      <c r="A43" s="7">
        <v>4</v>
      </c>
      <c r="B43" s="16"/>
      <c r="C43" s="177" t="s">
        <v>66</v>
      </c>
      <c r="D43" s="177"/>
      <c r="E43" s="177"/>
      <c r="F43" s="19"/>
      <c r="G43" s="19"/>
      <c r="H43" s="19"/>
      <c r="I43" s="19"/>
      <c r="J43" s="20"/>
      <c r="K43" s="7"/>
    </row>
    <row r="44" spans="1:17" x14ac:dyDescent="0.25">
      <c r="A44" s="7">
        <v>5</v>
      </c>
      <c r="B44" s="16">
        <v>8</v>
      </c>
      <c r="C44" s="173" t="s">
        <v>67</v>
      </c>
      <c r="D44" s="173"/>
      <c r="E44" s="173"/>
      <c r="F44" s="21"/>
      <c r="G44" s="21"/>
      <c r="H44" s="21"/>
      <c r="I44" s="21"/>
      <c r="J44" s="22"/>
      <c r="K44" s="7"/>
    </row>
    <row r="45" spans="1:17" ht="15.75" thickBot="1" x14ac:dyDescent="0.3">
      <c r="A45" s="7">
        <v>9</v>
      </c>
      <c r="B45" s="25" t="s">
        <v>68</v>
      </c>
      <c r="C45" s="174" t="s">
        <v>69</v>
      </c>
      <c r="D45" s="175"/>
      <c r="E45" s="175"/>
      <c r="F45" s="175"/>
      <c r="G45" s="175"/>
      <c r="H45" s="175"/>
      <c r="I45" s="175"/>
      <c r="J45" s="26"/>
      <c r="Q45" s="7">
        <v>2384</v>
      </c>
    </row>
    <row r="46" spans="1:17" ht="16.5" thickTop="1" thickBot="1" x14ac:dyDescent="0.3">
      <c r="A46" s="7" t="s">
        <v>42</v>
      </c>
      <c r="B46" s="25"/>
      <c r="C46" s="176"/>
      <c r="D46" s="176"/>
      <c r="E46" s="176"/>
      <c r="F46" s="27" t="s">
        <v>70</v>
      </c>
      <c r="G46" s="33"/>
      <c r="H46" s="33"/>
      <c r="I46" s="29"/>
      <c r="J46" s="30">
        <f>IF(AND(G46= "",H46= ""), 0, ROUND(ROUND(I46, 2) * ROUND(IF(H46="",G46,H46),  3), 2))</f>
        <v>0</v>
      </c>
      <c r="K46" s="7"/>
      <c r="M46" s="31">
        <v>0.2</v>
      </c>
      <c r="Q46" s="7">
        <v>2384</v>
      </c>
    </row>
    <row r="47" spans="1:17" ht="16.5" hidden="1" thickTop="1" thickBot="1" x14ac:dyDescent="0.3">
      <c r="A47" s="7" t="s">
        <v>47</v>
      </c>
    </row>
    <row r="48" spans="1:17" ht="28.5" customHeight="1" thickTop="1" x14ac:dyDescent="0.25">
      <c r="A48" s="7">
        <v>5</v>
      </c>
      <c r="B48" s="16">
        <v>9</v>
      </c>
      <c r="C48" s="183" t="s">
        <v>71</v>
      </c>
      <c r="D48" s="184"/>
      <c r="E48" s="184"/>
      <c r="F48" s="184"/>
      <c r="G48" s="184"/>
      <c r="H48" s="184"/>
      <c r="I48" s="185"/>
      <c r="J48" s="22"/>
      <c r="K48" s="7"/>
    </row>
    <row r="49" spans="1:17" ht="15.75" thickBot="1" x14ac:dyDescent="0.3">
      <c r="A49" s="7">
        <v>9</v>
      </c>
      <c r="B49" s="25" t="s">
        <v>72</v>
      </c>
      <c r="C49" s="174" t="s">
        <v>73</v>
      </c>
      <c r="D49" s="175"/>
      <c r="E49" s="175"/>
      <c r="F49" s="175"/>
      <c r="G49" s="175"/>
      <c r="H49" s="175"/>
      <c r="I49" s="175"/>
      <c r="J49" s="26"/>
      <c r="Q49" s="7">
        <v>2384</v>
      </c>
    </row>
    <row r="50" spans="1:17" ht="16.5" thickTop="1" thickBot="1" x14ac:dyDescent="0.3">
      <c r="A50" s="7" t="s">
        <v>42</v>
      </c>
      <c r="B50" s="25"/>
      <c r="C50" s="176"/>
      <c r="D50" s="176"/>
      <c r="E50" s="176"/>
      <c r="F50" s="27" t="s">
        <v>74</v>
      </c>
      <c r="G50" s="33"/>
      <c r="H50" s="33"/>
      <c r="I50" s="29"/>
      <c r="J50" s="30">
        <f>IF(AND(G50= "",H50= ""), 0, ROUND(ROUND(I50, 2) * ROUND(IF(H50="",G50,H50),  3), 2))</f>
        <v>0</v>
      </c>
      <c r="K50" s="7"/>
      <c r="M50" s="31">
        <v>0.2</v>
      </c>
      <c r="Q50" s="7">
        <v>2384</v>
      </c>
    </row>
    <row r="51" spans="1:17" ht="15.75" hidden="1" thickTop="1" x14ac:dyDescent="0.25">
      <c r="A51" s="7" t="s">
        <v>47</v>
      </c>
    </row>
    <row r="52" spans="1:17" ht="15.75" thickTop="1" x14ac:dyDescent="0.25">
      <c r="A52" s="7">
        <v>5</v>
      </c>
      <c r="B52" s="16">
        <v>10</v>
      </c>
      <c r="C52" s="173" t="s">
        <v>75</v>
      </c>
      <c r="D52" s="173"/>
      <c r="E52" s="173"/>
      <c r="F52" s="21"/>
      <c r="G52" s="21"/>
      <c r="H52" s="21"/>
      <c r="I52" s="21"/>
      <c r="J52" s="22"/>
      <c r="K52" s="7"/>
    </row>
    <row r="53" spans="1:17" ht="15.75" thickBot="1" x14ac:dyDescent="0.3">
      <c r="A53" s="7">
        <v>9</v>
      </c>
      <c r="B53" s="25" t="s">
        <v>76</v>
      </c>
      <c r="C53" s="174" t="s">
        <v>77</v>
      </c>
      <c r="D53" s="175"/>
      <c r="E53" s="175"/>
      <c r="F53" s="175"/>
      <c r="G53" s="175"/>
      <c r="H53" s="175"/>
      <c r="I53" s="175"/>
      <c r="J53" s="26"/>
      <c r="Q53" s="7">
        <v>2384</v>
      </c>
    </row>
    <row r="54" spans="1:17" ht="16.5" thickTop="1" thickBot="1" x14ac:dyDescent="0.3">
      <c r="A54" s="7" t="s">
        <v>42</v>
      </c>
      <c r="B54" s="25"/>
      <c r="C54" s="176"/>
      <c r="D54" s="176"/>
      <c r="E54" s="176"/>
      <c r="F54" s="27" t="s">
        <v>10</v>
      </c>
      <c r="G54" s="32"/>
      <c r="H54" s="32"/>
      <c r="I54" s="29"/>
      <c r="J54" s="30">
        <f>IF(AND(G54= "",H54= ""), 0, ROUND(ROUND(I54, 2) * ROUND(IF(H54="",G54,H54),  2), 2))</f>
        <v>0</v>
      </c>
      <c r="K54" s="7"/>
      <c r="M54" s="31">
        <v>0.2</v>
      </c>
      <c r="Q54" s="7">
        <v>2384</v>
      </c>
    </row>
    <row r="55" spans="1:17" ht="15.75" hidden="1" thickTop="1" x14ac:dyDescent="0.25">
      <c r="A55" s="7" t="s">
        <v>47</v>
      </c>
    </row>
    <row r="56" spans="1:17" ht="15.75" thickTop="1" x14ac:dyDescent="0.25">
      <c r="A56" s="7">
        <v>5</v>
      </c>
      <c r="B56" s="16">
        <v>11</v>
      </c>
      <c r="C56" s="46" t="s">
        <v>78</v>
      </c>
      <c r="D56" s="46"/>
      <c r="E56" s="46"/>
      <c r="F56" s="21"/>
      <c r="G56" s="21"/>
      <c r="H56" s="21"/>
      <c r="I56" s="21"/>
      <c r="J56" s="22"/>
      <c r="K56" s="7"/>
    </row>
    <row r="57" spans="1:17" ht="15.75" thickBot="1" x14ac:dyDescent="0.3">
      <c r="A57" s="7">
        <v>9</v>
      </c>
      <c r="B57" s="25" t="s">
        <v>79</v>
      </c>
      <c r="C57" s="174" t="s">
        <v>80</v>
      </c>
      <c r="D57" s="175"/>
      <c r="E57" s="175"/>
      <c r="F57" s="175"/>
      <c r="G57" s="175"/>
      <c r="H57" s="175"/>
      <c r="I57" s="175"/>
      <c r="J57" s="26"/>
      <c r="Q57" s="7">
        <v>2384</v>
      </c>
    </row>
    <row r="58" spans="1:17" ht="16.5" thickTop="1" thickBot="1" x14ac:dyDescent="0.3">
      <c r="A58" s="7" t="s">
        <v>42</v>
      </c>
      <c r="B58" s="25"/>
      <c r="C58" s="176"/>
      <c r="D58" s="176"/>
      <c r="E58" s="176"/>
      <c r="F58" s="27" t="s">
        <v>10</v>
      </c>
      <c r="G58" s="32"/>
      <c r="H58" s="32"/>
      <c r="I58" s="29"/>
      <c r="J58" s="30">
        <f>IF(AND(G58= "",H58= ""), 0, ROUND(ROUND(I58, 2) * ROUND(IF(H58="",G58,H58),  2), 2))</f>
        <v>0</v>
      </c>
      <c r="K58" s="7"/>
      <c r="M58" s="31">
        <v>0.2</v>
      </c>
      <c r="Q58" s="7">
        <v>2384</v>
      </c>
    </row>
    <row r="59" spans="1:17" ht="15.75" hidden="1" thickTop="1" x14ac:dyDescent="0.25">
      <c r="A59" s="7" t="s">
        <v>47</v>
      </c>
    </row>
    <row r="60" spans="1:17" ht="15.75" hidden="1" thickTop="1" x14ac:dyDescent="0.25">
      <c r="A60" s="7" t="s">
        <v>54</v>
      </c>
    </row>
    <row r="61" spans="1:17" ht="15.75" thickTop="1" x14ac:dyDescent="0.25">
      <c r="A61" s="7">
        <v>4</v>
      </c>
      <c r="B61" s="16"/>
      <c r="C61" s="177" t="s">
        <v>81</v>
      </c>
      <c r="D61" s="177"/>
      <c r="E61" s="177"/>
      <c r="F61" s="19"/>
      <c r="G61" s="19"/>
      <c r="H61" s="19"/>
      <c r="I61" s="19"/>
      <c r="J61" s="20"/>
      <c r="K61" s="7"/>
    </row>
    <row r="62" spans="1:17" x14ac:dyDescent="0.25">
      <c r="A62" s="7">
        <v>5</v>
      </c>
      <c r="B62" s="16">
        <v>12</v>
      </c>
      <c r="C62" s="173" t="s">
        <v>82</v>
      </c>
      <c r="D62" s="173"/>
      <c r="E62" s="173"/>
      <c r="F62" s="21"/>
      <c r="G62" s="21"/>
      <c r="H62" s="21"/>
      <c r="I62" s="21"/>
      <c r="J62" s="22"/>
      <c r="K62" s="7"/>
    </row>
    <row r="63" spans="1:17" ht="15.75" thickBot="1" x14ac:dyDescent="0.3">
      <c r="A63" s="7">
        <v>9</v>
      </c>
      <c r="B63" s="25" t="s">
        <v>83</v>
      </c>
      <c r="C63" s="174" t="s">
        <v>84</v>
      </c>
      <c r="D63" s="175"/>
      <c r="E63" s="175"/>
      <c r="F63" s="175"/>
      <c r="G63" s="175"/>
      <c r="H63" s="175"/>
      <c r="I63" s="175"/>
      <c r="J63" s="26"/>
      <c r="Q63" s="7">
        <v>2384</v>
      </c>
    </row>
    <row r="64" spans="1:17" ht="16.5" thickTop="1" thickBot="1" x14ac:dyDescent="0.3">
      <c r="A64" s="7" t="s">
        <v>42</v>
      </c>
      <c r="B64" s="25"/>
      <c r="C64" s="176"/>
      <c r="D64" s="176"/>
      <c r="E64" s="176"/>
      <c r="F64" s="27" t="s">
        <v>11</v>
      </c>
      <c r="G64" s="28"/>
      <c r="H64" s="28"/>
      <c r="I64" s="29"/>
      <c r="J64" s="30">
        <f>IF(AND(G64= "",H64= ""), 0, ROUND(ROUND(I64, 2) * ROUND(IF(H64="",G64,H64),  0), 2))</f>
        <v>0</v>
      </c>
      <c r="K64" s="7"/>
      <c r="M64" s="31">
        <v>0.2</v>
      </c>
      <c r="Q64" s="7">
        <v>2384</v>
      </c>
    </row>
    <row r="65" spans="1:17" ht="15.75" hidden="1" thickTop="1" x14ac:dyDescent="0.25">
      <c r="A65" s="7" t="s">
        <v>47</v>
      </c>
    </row>
    <row r="66" spans="1:17" ht="15.75" thickTop="1" x14ac:dyDescent="0.25">
      <c r="A66" s="7">
        <v>5</v>
      </c>
      <c r="B66" s="16">
        <v>14</v>
      </c>
      <c r="C66" s="173" t="s">
        <v>85</v>
      </c>
      <c r="D66" s="173"/>
      <c r="E66" s="173"/>
      <c r="F66" s="21"/>
      <c r="G66" s="21"/>
      <c r="H66" s="21"/>
      <c r="I66" s="21"/>
      <c r="J66" s="22"/>
      <c r="K66" s="7"/>
    </row>
    <row r="67" spans="1:17" ht="16.899999999999999" customHeight="1" x14ac:dyDescent="0.25">
      <c r="A67" s="7">
        <v>6</v>
      </c>
      <c r="B67" s="16" t="s">
        <v>86</v>
      </c>
      <c r="C67" s="178" t="s">
        <v>87</v>
      </c>
      <c r="D67" s="178"/>
      <c r="E67" s="178"/>
      <c r="F67" s="23"/>
      <c r="G67" s="23"/>
      <c r="H67" s="23"/>
      <c r="I67" s="23"/>
      <c r="J67" s="24"/>
      <c r="K67" s="7"/>
    </row>
    <row r="68" spans="1:17" ht="15.75" thickBot="1" x14ac:dyDescent="0.3">
      <c r="A68" s="7">
        <v>9</v>
      </c>
      <c r="B68" s="25" t="s">
        <v>88</v>
      </c>
      <c r="C68" s="174" t="s">
        <v>89</v>
      </c>
      <c r="D68" s="175"/>
      <c r="E68" s="175"/>
      <c r="F68" s="175"/>
      <c r="G68" s="175"/>
      <c r="H68" s="175"/>
      <c r="I68" s="175"/>
      <c r="J68" s="26"/>
      <c r="Q68" s="7">
        <v>2384</v>
      </c>
    </row>
    <row r="69" spans="1:17" ht="16.5" thickTop="1" thickBot="1" x14ac:dyDescent="0.3">
      <c r="A69" s="7" t="s">
        <v>42</v>
      </c>
      <c r="B69" s="25"/>
      <c r="C69" s="176"/>
      <c r="D69" s="176"/>
      <c r="E69" s="176"/>
      <c r="F69" s="27" t="s">
        <v>11</v>
      </c>
      <c r="G69" s="28"/>
      <c r="H69" s="28"/>
      <c r="I69" s="29"/>
      <c r="J69" s="30">
        <f>IF(AND(G69= "",H69= ""), 0, ROUND(ROUND(I69, 2) * ROUND(IF(H69="",G69,H69),  0), 2))</f>
        <v>0</v>
      </c>
      <c r="K69" s="7"/>
      <c r="M69" s="31">
        <v>0.2</v>
      </c>
      <c r="Q69" s="7">
        <v>2384</v>
      </c>
    </row>
    <row r="70" spans="1:17" ht="15.75" hidden="1" thickTop="1" x14ac:dyDescent="0.25">
      <c r="A70" s="7" t="s">
        <v>46</v>
      </c>
    </row>
    <row r="71" spans="1:17" ht="15.75" hidden="1" thickTop="1" x14ac:dyDescent="0.25">
      <c r="A71" s="7" t="s">
        <v>47</v>
      </c>
    </row>
    <row r="72" spans="1:17" ht="15.75" hidden="1" thickTop="1" x14ac:dyDescent="0.25">
      <c r="A72" s="7" t="s">
        <v>54</v>
      </c>
    </row>
    <row r="73" spans="1:17" ht="15.75" thickTop="1" x14ac:dyDescent="0.25">
      <c r="A73" s="7">
        <v>4</v>
      </c>
      <c r="B73" s="16"/>
      <c r="C73" s="45" t="s">
        <v>90</v>
      </c>
      <c r="D73" s="45"/>
      <c r="E73" s="45"/>
      <c r="F73" s="19"/>
      <c r="G73" s="19"/>
      <c r="H73" s="19"/>
      <c r="I73" s="19"/>
      <c r="J73" s="20"/>
      <c r="K73" s="7"/>
    </row>
    <row r="74" spans="1:17" x14ac:dyDescent="0.25">
      <c r="A74" s="7">
        <v>5</v>
      </c>
      <c r="B74" s="16">
        <v>15</v>
      </c>
      <c r="C74" s="173" t="s">
        <v>91</v>
      </c>
      <c r="D74" s="173"/>
      <c r="E74" s="173"/>
      <c r="F74" s="21"/>
      <c r="G74" s="21"/>
      <c r="H74" s="21"/>
      <c r="I74" s="21"/>
      <c r="J74" s="22"/>
      <c r="K74" s="7"/>
    </row>
    <row r="75" spans="1:17" ht="16.5" thickTop="1" thickBot="1" x14ac:dyDescent="0.3">
      <c r="A75" s="7">
        <v>9</v>
      </c>
      <c r="B75" s="25" t="s">
        <v>92</v>
      </c>
      <c r="C75" s="174" t="s">
        <v>93</v>
      </c>
      <c r="D75" s="175"/>
      <c r="E75" s="175"/>
      <c r="F75" s="175"/>
      <c r="G75" s="175"/>
      <c r="H75" s="175"/>
      <c r="I75" s="175"/>
      <c r="J75" s="26"/>
      <c r="Q75" s="7">
        <v>2384</v>
      </c>
    </row>
    <row r="76" spans="1:17" ht="16.5" thickTop="1" thickBot="1" x14ac:dyDescent="0.3">
      <c r="A76" s="7" t="s">
        <v>42</v>
      </c>
      <c r="B76" s="25"/>
      <c r="C76" s="176"/>
      <c r="D76" s="176"/>
      <c r="E76" s="176"/>
      <c r="F76" s="27" t="s">
        <v>10</v>
      </c>
      <c r="G76" s="32"/>
      <c r="H76" s="32"/>
      <c r="I76" s="29"/>
      <c r="J76" s="30">
        <f>IF(AND(G76= "",H76= ""), 0, ROUND(ROUND(I76, 2) * ROUND(IF(H76="",G76,H76),  2), 2))</f>
        <v>0</v>
      </c>
      <c r="K76" s="7"/>
      <c r="M76" s="31">
        <v>0.2</v>
      </c>
      <c r="Q76" s="7">
        <v>2384</v>
      </c>
    </row>
    <row r="77" spans="1:17" ht="16.5" hidden="1" thickTop="1" thickBot="1" x14ac:dyDescent="0.3">
      <c r="A77" s="7" t="s">
        <v>47</v>
      </c>
    </row>
    <row r="78" spans="1:17" ht="15.75" thickTop="1" x14ac:dyDescent="0.25">
      <c r="A78" s="7">
        <v>5</v>
      </c>
      <c r="B78" s="16">
        <v>16</v>
      </c>
      <c r="C78" s="173" t="s">
        <v>94</v>
      </c>
      <c r="D78" s="173"/>
      <c r="E78" s="173"/>
      <c r="F78" s="21"/>
      <c r="G78" s="21"/>
      <c r="H78" s="21"/>
      <c r="I78" s="21"/>
      <c r="J78" s="22"/>
      <c r="K78" s="7"/>
    </row>
    <row r="79" spans="1:17" ht="15.75" thickBot="1" x14ac:dyDescent="0.3">
      <c r="A79" s="7">
        <v>9</v>
      </c>
      <c r="B79" s="25" t="s">
        <v>95</v>
      </c>
      <c r="C79" s="174" t="s">
        <v>96</v>
      </c>
      <c r="D79" s="175"/>
      <c r="E79" s="175"/>
      <c r="F79" s="175"/>
      <c r="G79" s="175"/>
      <c r="H79" s="175"/>
      <c r="I79" s="175"/>
      <c r="J79" s="26"/>
      <c r="Q79" s="7">
        <v>2384</v>
      </c>
    </row>
    <row r="80" spans="1:17" ht="16.5" thickTop="1" thickBot="1" x14ac:dyDescent="0.3">
      <c r="A80" s="7" t="s">
        <v>42</v>
      </c>
      <c r="B80" s="25"/>
      <c r="C80" s="176"/>
      <c r="D80" s="176"/>
      <c r="E80" s="176"/>
      <c r="F80" s="27" t="s">
        <v>10</v>
      </c>
      <c r="G80" s="32"/>
      <c r="H80" s="32"/>
      <c r="I80" s="29"/>
      <c r="J80" s="30">
        <f>IF(AND(G80= "",H80= ""), 0, ROUND(ROUND(I80, 2) * ROUND(IF(H80="",G80,H80),  2), 2))</f>
        <v>0</v>
      </c>
      <c r="K80" s="7"/>
      <c r="M80" s="31">
        <v>0.2</v>
      </c>
      <c r="Q80" s="7">
        <v>2384</v>
      </c>
    </row>
    <row r="81" spans="1:17" ht="15.75" hidden="1" thickTop="1" x14ac:dyDescent="0.25">
      <c r="A81" s="7" t="s">
        <v>47</v>
      </c>
    </row>
    <row r="82" spans="1:17" ht="16.899999999999999" customHeight="1" thickTop="1" x14ac:dyDescent="0.25">
      <c r="A82" s="7">
        <v>5</v>
      </c>
      <c r="B82" s="16">
        <v>17</v>
      </c>
      <c r="C82" s="173" t="s">
        <v>97</v>
      </c>
      <c r="D82" s="173"/>
      <c r="E82" s="173"/>
      <c r="F82" s="21"/>
      <c r="G82" s="21"/>
      <c r="H82" s="21"/>
      <c r="I82" s="21"/>
      <c r="J82" s="22"/>
      <c r="K82" s="7"/>
    </row>
    <row r="83" spans="1:17" ht="15.75" thickBot="1" x14ac:dyDescent="0.3">
      <c r="A83" s="7">
        <v>9</v>
      </c>
      <c r="B83" s="25" t="s">
        <v>98</v>
      </c>
      <c r="C83" s="174" t="s">
        <v>99</v>
      </c>
      <c r="D83" s="175"/>
      <c r="E83" s="175"/>
      <c r="F83" s="175"/>
      <c r="G83" s="175"/>
      <c r="H83" s="175"/>
      <c r="I83" s="175"/>
      <c r="J83" s="26"/>
      <c r="Q83" s="7">
        <v>2384</v>
      </c>
    </row>
    <row r="84" spans="1:17" ht="16.5" thickTop="1" thickBot="1" x14ac:dyDescent="0.3">
      <c r="A84" s="7" t="s">
        <v>42</v>
      </c>
      <c r="B84" s="25"/>
      <c r="C84" s="176"/>
      <c r="D84" s="176"/>
      <c r="E84" s="176"/>
      <c r="F84" s="27" t="s">
        <v>10</v>
      </c>
      <c r="G84" s="32"/>
      <c r="H84" s="32"/>
      <c r="I84" s="29"/>
      <c r="J84" s="30">
        <f>IF(AND(G84= "",H84= ""), 0, ROUND(ROUND(I84, 2) * ROUND(IF(H84="",G84,H84),  2), 2))</f>
        <v>0</v>
      </c>
      <c r="K84" s="7"/>
      <c r="M84" s="31">
        <v>0.2</v>
      </c>
      <c r="Q84" s="7">
        <v>2384</v>
      </c>
    </row>
    <row r="85" spans="1:17" ht="15.75" hidden="1" thickTop="1" x14ac:dyDescent="0.25">
      <c r="A85" s="7" t="s">
        <v>47</v>
      </c>
    </row>
    <row r="86" spans="1:17" ht="16.899999999999999" customHeight="1" thickTop="1" x14ac:dyDescent="0.25">
      <c r="A86" s="7">
        <v>5</v>
      </c>
      <c r="B86" s="16">
        <v>18</v>
      </c>
      <c r="C86" s="173" t="s">
        <v>100</v>
      </c>
      <c r="D86" s="173"/>
      <c r="E86" s="173"/>
      <c r="F86" s="21"/>
      <c r="G86" s="21"/>
      <c r="H86" s="21"/>
      <c r="I86" s="21"/>
      <c r="J86" s="22"/>
      <c r="K86" s="7"/>
    </row>
    <row r="87" spans="1:17" ht="15.75" thickBot="1" x14ac:dyDescent="0.3">
      <c r="A87" s="7">
        <v>9</v>
      </c>
      <c r="B87" s="25" t="s">
        <v>101</v>
      </c>
      <c r="C87" s="174" t="s">
        <v>99</v>
      </c>
      <c r="D87" s="175"/>
      <c r="E87" s="175"/>
      <c r="F87" s="175"/>
      <c r="G87" s="175"/>
      <c r="H87" s="175"/>
      <c r="I87" s="175"/>
      <c r="J87" s="26"/>
      <c r="Q87" s="7">
        <v>2384</v>
      </c>
    </row>
    <row r="88" spans="1:17" ht="16.5" thickTop="1" thickBot="1" x14ac:dyDescent="0.3">
      <c r="A88" s="7" t="s">
        <v>42</v>
      </c>
      <c r="B88" s="25"/>
      <c r="C88" s="176"/>
      <c r="D88" s="176"/>
      <c r="E88" s="176"/>
      <c r="F88" s="27" t="s">
        <v>10</v>
      </c>
      <c r="G88" s="32"/>
      <c r="H88" s="32"/>
      <c r="I88" s="29"/>
      <c r="J88" s="30">
        <f>IF(AND(G88= "",H88= ""), 0, ROUND(ROUND(I88, 2) * ROUND(IF(H88="",G88,H88),  2), 2))</f>
        <v>0</v>
      </c>
      <c r="K88" s="7"/>
      <c r="M88" s="31">
        <v>0.2</v>
      </c>
      <c r="Q88" s="7">
        <v>2384</v>
      </c>
    </row>
    <row r="89" spans="1:17" ht="15.75" hidden="1" thickTop="1" x14ac:dyDescent="0.25">
      <c r="A89" s="7" t="s">
        <v>47</v>
      </c>
    </row>
    <row r="90" spans="1:17" ht="15.75" hidden="1" thickTop="1" x14ac:dyDescent="0.25">
      <c r="A90" s="7" t="s">
        <v>54</v>
      </c>
    </row>
    <row r="91" spans="1:17" ht="15.75" thickTop="1" x14ac:dyDescent="0.25">
      <c r="A91" s="7">
        <v>4</v>
      </c>
      <c r="B91" s="16"/>
      <c r="C91" s="45" t="s">
        <v>102</v>
      </c>
      <c r="D91" s="45"/>
      <c r="E91" s="45"/>
      <c r="F91" s="19"/>
      <c r="G91" s="19"/>
      <c r="H91" s="19"/>
      <c r="I91" s="19"/>
      <c r="J91" s="20"/>
      <c r="K91" s="7"/>
    </row>
    <row r="92" spans="1:17" ht="16.899999999999999" customHeight="1" x14ac:dyDescent="0.25">
      <c r="A92" s="7">
        <v>5</v>
      </c>
      <c r="B92" s="16">
        <v>19</v>
      </c>
      <c r="C92" s="173" t="s">
        <v>103</v>
      </c>
      <c r="D92" s="173"/>
      <c r="E92" s="173"/>
      <c r="F92" s="21"/>
      <c r="G92" s="21"/>
      <c r="H92" s="21"/>
      <c r="I92" s="21"/>
      <c r="J92" s="22"/>
      <c r="K92" s="7"/>
    </row>
    <row r="93" spans="1:17" ht="15.75" thickBot="1" x14ac:dyDescent="0.3">
      <c r="A93" s="7">
        <v>9</v>
      </c>
      <c r="B93" s="25" t="s">
        <v>104</v>
      </c>
      <c r="C93" s="174" t="s">
        <v>105</v>
      </c>
      <c r="D93" s="175"/>
      <c r="E93" s="175"/>
      <c r="F93" s="175"/>
      <c r="G93" s="175"/>
      <c r="H93" s="175"/>
      <c r="I93" s="175"/>
      <c r="J93" s="26"/>
      <c r="Q93" s="7">
        <v>2384</v>
      </c>
    </row>
    <row r="94" spans="1:17" ht="16.5" thickTop="1" thickBot="1" x14ac:dyDescent="0.3">
      <c r="A94" s="7" t="s">
        <v>42</v>
      </c>
      <c r="B94" s="25"/>
      <c r="C94" s="176"/>
      <c r="D94" s="176"/>
      <c r="E94" s="176"/>
      <c r="F94" s="27" t="s">
        <v>70</v>
      </c>
      <c r="G94" s="33"/>
      <c r="H94" s="33"/>
      <c r="I94" s="29"/>
      <c r="J94" s="30">
        <f>IF(AND(G94= "",H94= ""), 0, ROUND(ROUND(I94, 2) * ROUND(IF(H94="",G94,H94),  3), 2))</f>
        <v>0</v>
      </c>
      <c r="K94" s="7"/>
      <c r="M94" s="31">
        <v>0.2</v>
      </c>
      <c r="Q94" s="7">
        <v>2384</v>
      </c>
    </row>
    <row r="95" spans="1:17" ht="15.75" hidden="1" thickTop="1" x14ac:dyDescent="0.25">
      <c r="A95" s="7" t="s">
        <v>47</v>
      </c>
    </row>
    <row r="96" spans="1:17" ht="15.75" thickTop="1" x14ac:dyDescent="0.25">
      <c r="A96" s="7">
        <v>5</v>
      </c>
      <c r="B96" s="16">
        <v>20</v>
      </c>
      <c r="C96" s="173" t="s">
        <v>106</v>
      </c>
      <c r="D96" s="173"/>
      <c r="E96" s="173"/>
      <c r="F96" s="21"/>
      <c r="G96" s="21"/>
      <c r="H96" s="21"/>
      <c r="I96" s="21"/>
      <c r="J96" s="22"/>
      <c r="K96" s="7"/>
    </row>
    <row r="97" spans="1:17" x14ac:dyDescent="0.25">
      <c r="A97" s="7">
        <v>6</v>
      </c>
      <c r="B97" s="16" t="s">
        <v>107</v>
      </c>
      <c r="C97" s="178" t="s">
        <v>108</v>
      </c>
      <c r="D97" s="178"/>
      <c r="E97" s="178"/>
      <c r="F97" s="23"/>
      <c r="G97" s="23"/>
      <c r="H97" s="23"/>
      <c r="I97" s="23"/>
      <c r="J97" s="24"/>
      <c r="K97" s="7"/>
    </row>
    <row r="98" spans="1:17" x14ac:dyDescent="0.25">
      <c r="A98" s="7">
        <v>8</v>
      </c>
      <c r="B98" s="25" t="s">
        <v>109</v>
      </c>
      <c r="C98" s="47" t="s">
        <v>110</v>
      </c>
      <c r="D98" s="47"/>
      <c r="E98" s="47"/>
      <c r="J98" s="26"/>
      <c r="K98" s="7"/>
    </row>
    <row r="99" spans="1:17" ht="15.75" thickBot="1" x14ac:dyDescent="0.3">
      <c r="A99" s="7">
        <v>9</v>
      </c>
      <c r="B99" s="25" t="s">
        <v>111</v>
      </c>
      <c r="C99" s="174" t="s">
        <v>112</v>
      </c>
      <c r="D99" s="175"/>
      <c r="E99" s="175"/>
      <c r="F99" s="175"/>
      <c r="G99" s="175"/>
      <c r="H99" s="175"/>
      <c r="I99" s="175"/>
      <c r="J99" s="26"/>
      <c r="Q99" s="7">
        <v>2384</v>
      </c>
    </row>
    <row r="100" spans="1:17" ht="16.5" thickTop="1" thickBot="1" x14ac:dyDescent="0.3">
      <c r="A100" s="7" t="s">
        <v>42</v>
      </c>
      <c r="B100" s="25"/>
      <c r="C100" s="176"/>
      <c r="D100" s="176"/>
      <c r="E100" s="176"/>
      <c r="F100" s="27" t="s">
        <v>70</v>
      </c>
      <c r="G100" s="33"/>
      <c r="H100" s="33"/>
      <c r="I100" s="29"/>
      <c r="J100" s="30">
        <f>IF(AND(G100= "",H100= ""), 0, ROUND(ROUND(I100, 2) * ROUND(IF(H100="",G100,H100),  3), 2))</f>
        <v>0</v>
      </c>
      <c r="K100" s="7"/>
      <c r="M100" s="31">
        <v>0.2</v>
      </c>
      <c r="Q100" s="7">
        <v>2384</v>
      </c>
    </row>
    <row r="101" spans="1:17" ht="16.5" thickTop="1" thickBot="1" x14ac:dyDescent="0.3">
      <c r="A101" s="7">
        <v>9</v>
      </c>
      <c r="B101" s="25" t="s">
        <v>113</v>
      </c>
      <c r="C101" s="174" t="s">
        <v>114</v>
      </c>
      <c r="D101" s="175"/>
      <c r="E101" s="175"/>
      <c r="F101" s="175"/>
      <c r="G101" s="175"/>
      <c r="H101" s="175"/>
      <c r="I101" s="175"/>
      <c r="J101" s="26"/>
      <c r="Q101" s="7">
        <v>2384</v>
      </c>
    </row>
    <row r="102" spans="1:17" ht="16.5" thickTop="1" thickBot="1" x14ac:dyDescent="0.3">
      <c r="A102" s="7" t="s">
        <v>42</v>
      </c>
      <c r="B102" s="25"/>
      <c r="C102" s="176"/>
      <c r="D102" s="176"/>
      <c r="E102" s="176"/>
      <c r="F102" s="27" t="s">
        <v>70</v>
      </c>
      <c r="G102" s="33"/>
      <c r="H102" s="33"/>
      <c r="I102" s="29"/>
      <c r="J102" s="30">
        <f>IF(AND(G102= "",H102= ""), 0, ROUND(ROUND(I102, 2) * ROUND(IF(H102="",G102,H102),  3), 2))</f>
        <v>0</v>
      </c>
      <c r="K102" s="7"/>
      <c r="M102" s="31">
        <v>0.2</v>
      </c>
      <c r="Q102" s="7">
        <v>2384</v>
      </c>
    </row>
    <row r="103" spans="1:17" ht="15.75" hidden="1" thickTop="1" x14ac:dyDescent="0.25">
      <c r="A103" s="7" t="s">
        <v>115</v>
      </c>
    </row>
    <row r="104" spans="1:17" ht="15.75" thickTop="1" x14ac:dyDescent="0.25">
      <c r="A104" s="7">
        <v>8</v>
      </c>
      <c r="B104" s="25" t="s">
        <v>116</v>
      </c>
      <c r="C104" s="47" t="s">
        <v>117</v>
      </c>
      <c r="D104" s="47"/>
      <c r="E104" s="47"/>
      <c r="J104" s="26"/>
      <c r="K104" s="7"/>
    </row>
    <row r="105" spans="1:17" ht="15.75" thickBot="1" x14ac:dyDescent="0.3">
      <c r="A105" s="7">
        <v>9</v>
      </c>
      <c r="B105" s="25" t="s">
        <v>118</v>
      </c>
      <c r="C105" s="174" t="s">
        <v>119</v>
      </c>
      <c r="D105" s="175"/>
      <c r="E105" s="175"/>
      <c r="F105" s="175"/>
      <c r="G105" s="175"/>
      <c r="H105" s="175"/>
      <c r="I105" s="175"/>
      <c r="J105" s="26"/>
      <c r="Q105" s="7">
        <v>2384</v>
      </c>
    </row>
    <row r="106" spans="1:17" ht="16.5" thickTop="1" thickBot="1" x14ac:dyDescent="0.3">
      <c r="A106" s="7" t="s">
        <v>42</v>
      </c>
      <c r="B106" s="25"/>
      <c r="C106" s="176"/>
      <c r="D106" s="176"/>
      <c r="E106" s="176"/>
      <c r="F106" s="27" t="s">
        <v>70</v>
      </c>
      <c r="G106" s="33"/>
      <c r="H106" s="33"/>
      <c r="I106" s="29"/>
      <c r="J106" s="30">
        <f>IF(AND(G106= "",H106= ""), 0, ROUND(ROUND(I106, 2) * ROUND(IF(H106="",G106,H106),  3), 2))</f>
        <v>0</v>
      </c>
      <c r="K106" s="7"/>
      <c r="M106" s="31">
        <v>0.2</v>
      </c>
      <c r="Q106" s="7">
        <v>2384</v>
      </c>
    </row>
    <row r="107" spans="1:17" ht="16.5" thickTop="1" thickBot="1" x14ac:dyDescent="0.3">
      <c r="A107" s="7">
        <v>9</v>
      </c>
      <c r="B107" s="25" t="s">
        <v>120</v>
      </c>
      <c r="C107" s="174" t="s">
        <v>121</v>
      </c>
      <c r="D107" s="175"/>
      <c r="E107" s="175"/>
      <c r="F107" s="175"/>
      <c r="G107" s="175"/>
      <c r="H107" s="175"/>
      <c r="I107" s="175"/>
      <c r="J107" s="26"/>
      <c r="Q107" s="7">
        <v>2384</v>
      </c>
    </row>
    <row r="108" spans="1:17" ht="16.5" thickTop="1" thickBot="1" x14ac:dyDescent="0.3">
      <c r="A108" s="7" t="s">
        <v>42</v>
      </c>
      <c r="B108" s="25"/>
      <c r="C108" s="176"/>
      <c r="D108" s="176"/>
      <c r="E108" s="176"/>
      <c r="F108" s="27" t="s">
        <v>70</v>
      </c>
      <c r="G108" s="33"/>
      <c r="H108" s="33"/>
      <c r="I108" s="29"/>
      <c r="J108" s="30">
        <f>IF(AND(G108= "",H108= ""), 0, ROUND(ROUND(I108, 2) * ROUND(IF(H108="",G108,H108),  3), 2))</f>
        <v>0</v>
      </c>
      <c r="K108" s="7"/>
      <c r="M108" s="31">
        <v>0.2</v>
      </c>
      <c r="Q108" s="7">
        <v>2384</v>
      </c>
    </row>
    <row r="109" spans="1:17" ht="15.75" hidden="1" thickTop="1" x14ac:dyDescent="0.25">
      <c r="A109" s="7" t="s">
        <v>115</v>
      </c>
    </row>
    <row r="110" spans="1:17" ht="15.75" hidden="1" thickTop="1" x14ac:dyDescent="0.25">
      <c r="A110" s="7" t="s">
        <v>46</v>
      </c>
    </row>
    <row r="111" spans="1:17" ht="15.75" thickTop="1" x14ac:dyDescent="0.25">
      <c r="A111" s="7">
        <v>6</v>
      </c>
      <c r="B111" s="16" t="s">
        <v>122</v>
      </c>
      <c r="C111" s="178" t="s">
        <v>123</v>
      </c>
      <c r="D111" s="178"/>
      <c r="E111" s="178"/>
      <c r="F111" s="23"/>
      <c r="G111" s="23"/>
      <c r="H111" s="23"/>
      <c r="I111" s="23"/>
      <c r="J111" s="24"/>
      <c r="K111" s="7"/>
    </row>
    <row r="112" spans="1:17" x14ac:dyDescent="0.25">
      <c r="A112" s="7">
        <v>8</v>
      </c>
      <c r="B112" s="25" t="s">
        <v>124</v>
      </c>
      <c r="C112" s="186" t="s">
        <v>125</v>
      </c>
      <c r="D112" s="186"/>
      <c r="E112" s="186"/>
      <c r="J112" s="26"/>
      <c r="K112" s="7"/>
    </row>
    <row r="113" spans="1:17" ht="15.75" thickBot="1" x14ac:dyDescent="0.3">
      <c r="A113" s="7">
        <v>9</v>
      </c>
      <c r="B113" s="25" t="s">
        <v>126</v>
      </c>
      <c r="C113" s="174" t="s">
        <v>127</v>
      </c>
      <c r="D113" s="175"/>
      <c r="E113" s="175"/>
      <c r="F113" s="175"/>
      <c r="G113" s="175"/>
      <c r="H113" s="175"/>
      <c r="I113" s="175"/>
      <c r="J113" s="26"/>
      <c r="Q113" s="7">
        <v>2384</v>
      </c>
    </row>
    <row r="114" spans="1:17" ht="16.5" thickTop="1" thickBot="1" x14ac:dyDescent="0.3">
      <c r="A114" s="7" t="s">
        <v>42</v>
      </c>
      <c r="B114" s="25"/>
      <c r="C114" s="176"/>
      <c r="D114" s="176"/>
      <c r="E114" s="176"/>
      <c r="F114" s="27" t="s">
        <v>70</v>
      </c>
      <c r="G114" s="33"/>
      <c r="H114" s="33"/>
      <c r="I114" s="29"/>
      <c r="J114" s="30">
        <f>IF(AND(G114= "",H114= ""), 0, ROUND(ROUND(I114, 2) * ROUND(IF(H114="",G114,H114),  3), 2))</f>
        <v>0</v>
      </c>
      <c r="K114" s="7"/>
      <c r="M114" s="31">
        <v>0.2</v>
      </c>
      <c r="Q114" s="7">
        <v>2384</v>
      </c>
    </row>
    <row r="115" spans="1:17" ht="15.75" hidden="1" thickTop="1" x14ac:dyDescent="0.25">
      <c r="A115" s="7" t="s">
        <v>115</v>
      </c>
    </row>
    <row r="116" spans="1:17" ht="15.75" thickTop="1" x14ac:dyDescent="0.25">
      <c r="A116" s="7">
        <v>8</v>
      </c>
      <c r="B116" s="25" t="s">
        <v>128</v>
      </c>
      <c r="C116" s="186" t="s">
        <v>129</v>
      </c>
      <c r="D116" s="186"/>
      <c r="E116" s="186"/>
      <c r="J116" s="26"/>
      <c r="K116" s="7"/>
    </row>
    <row r="117" spans="1:17" ht="15.75" thickBot="1" x14ac:dyDescent="0.3">
      <c r="A117" s="7">
        <v>9</v>
      </c>
      <c r="B117" s="25" t="s">
        <v>130</v>
      </c>
      <c r="C117" s="174" t="s">
        <v>127</v>
      </c>
      <c r="D117" s="175"/>
      <c r="E117" s="175"/>
      <c r="F117" s="175"/>
      <c r="G117" s="175"/>
      <c r="H117" s="175"/>
      <c r="I117" s="175"/>
      <c r="J117" s="26"/>
      <c r="Q117" s="7">
        <v>2384</v>
      </c>
    </row>
    <row r="118" spans="1:17" ht="16.5" thickTop="1" thickBot="1" x14ac:dyDescent="0.3">
      <c r="A118" s="7" t="s">
        <v>42</v>
      </c>
      <c r="B118" s="25"/>
      <c r="C118" s="176"/>
      <c r="D118" s="176"/>
      <c r="E118" s="176"/>
      <c r="F118" s="27" t="s">
        <v>70</v>
      </c>
      <c r="G118" s="33"/>
      <c r="H118" s="33"/>
      <c r="I118" s="29"/>
      <c r="J118" s="30">
        <f>IF(AND(G118= "",H118= ""), 0, ROUND(ROUND(I118, 2) * ROUND(IF(H118="",G118,H118),  3), 2))</f>
        <v>0</v>
      </c>
      <c r="K118" s="7"/>
      <c r="M118" s="31">
        <v>0.2</v>
      </c>
      <c r="Q118" s="7">
        <v>2384</v>
      </c>
    </row>
    <row r="119" spans="1:17" ht="15.75" hidden="1" thickTop="1" x14ac:dyDescent="0.25">
      <c r="A119" s="7" t="s">
        <v>115</v>
      </c>
    </row>
    <row r="120" spans="1:17" ht="15.75" thickTop="1" x14ac:dyDescent="0.25">
      <c r="A120" s="7">
        <v>8</v>
      </c>
      <c r="B120" s="25" t="s">
        <v>131</v>
      </c>
      <c r="C120" s="186" t="s">
        <v>132</v>
      </c>
      <c r="D120" s="186"/>
      <c r="E120" s="186"/>
      <c r="J120" s="26"/>
      <c r="K120" s="7"/>
    </row>
    <row r="121" spans="1:17" ht="15.75" thickBot="1" x14ac:dyDescent="0.3">
      <c r="A121" s="7">
        <v>9</v>
      </c>
      <c r="B121" s="25" t="s">
        <v>133</v>
      </c>
      <c r="C121" s="174" t="s">
        <v>127</v>
      </c>
      <c r="D121" s="175"/>
      <c r="E121" s="175"/>
      <c r="F121" s="175"/>
      <c r="G121" s="175"/>
      <c r="H121" s="175"/>
      <c r="I121" s="175"/>
      <c r="J121" s="26"/>
      <c r="Q121" s="7">
        <v>2384</v>
      </c>
    </row>
    <row r="122" spans="1:17" ht="16.5" thickTop="1" thickBot="1" x14ac:dyDescent="0.3">
      <c r="A122" s="7" t="s">
        <v>42</v>
      </c>
      <c r="B122" s="25"/>
      <c r="C122" s="176"/>
      <c r="D122" s="176"/>
      <c r="E122" s="176"/>
      <c r="F122" s="27" t="s">
        <v>70</v>
      </c>
      <c r="G122" s="33"/>
      <c r="H122" s="33"/>
      <c r="I122" s="29"/>
      <c r="J122" s="30">
        <f>IF(AND(G122= "",H122= ""), 0, ROUND(ROUND(I122, 2) * ROUND(IF(H122="",G122,H122),  3), 2))</f>
        <v>0</v>
      </c>
      <c r="K122" s="7"/>
      <c r="M122" s="31">
        <v>0.2</v>
      </c>
      <c r="Q122" s="7">
        <v>2384</v>
      </c>
    </row>
    <row r="123" spans="1:17" ht="15.75" hidden="1" thickTop="1" x14ac:dyDescent="0.25">
      <c r="A123" s="7" t="s">
        <v>115</v>
      </c>
    </row>
    <row r="124" spans="1:17" ht="15.75" hidden="1" thickTop="1" x14ac:dyDescent="0.25">
      <c r="A124" s="7" t="s">
        <v>46</v>
      </c>
    </row>
    <row r="125" spans="1:17" ht="15.75" thickTop="1" x14ac:dyDescent="0.25">
      <c r="A125" s="7">
        <v>6</v>
      </c>
      <c r="B125" s="16" t="s">
        <v>134</v>
      </c>
      <c r="C125" s="178" t="s">
        <v>135</v>
      </c>
      <c r="D125" s="178"/>
      <c r="E125" s="178"/>
      <c r="F125" s="23"/>
      <c r="G125" s="23"/>
      <c r="H125" s="23"/>
      <c r="I125" s="23"/>
      <c r="J125" s="24"/>
      <c r="K125" s="7"/>
    </row>
    <row r="126" spans="1:17" x14ac:dyDescent="0.25">
      <c r="A126" s="7">
        <v>8</v>
      </c>
      <c r="B126" s="25" t="s">
        <v>136</v>
      </c>
      <c r="C126" s="186" t="s">
        <v>137</v>
      </c>
      <c r="D126" s="186"/>
      <c r="E126" s="186"/>
      <c r="J126" s="26"/>
      <c r="K126" s="7"/>
    </row>
    <row r="127" spans="1:17" ht="15.75" thickBot="1" x14ac:dyDescent="0.3">
      <c r="A127" s="7">
        <v>9</v>
      </c>
      <c r="B127" s="25" t="s">
        <v>138</v>
      </c>
      <c r="C127" s="174" t="s">
        <v>127</v>
      </c>
      <c r="D127" s="175"/>
      <c r="E127" s="175"/>
      <c r="F127" s="175"/>
      <c r="G127" s="175"/>
      <c r="H127" s="175"/>
      <c r="I127" s="175"/>
      <c r="J127" s="26"/>
      <c r="Q127" s="7">
        <v>2384</v>
      </c>
    </row>
    <row r="128" spans="1:17" ht="16.5" thickTop="1" thickBot="1" x14ac:dyDescent="0.3">
      <c r="A128" s="7" t="s">
        <v>42</v>
      </c>
      <c r="B128" s="25"/>
      <c r="C128" s="176"/>
      <c r="D128" s="176"/>
      <c r="E128" s="176"/>
      <c r="F128" s="27" t="s">
        <v>70</v>
      </c>
      <c r="G128" s="33"/>
      <c r="H128" s="33"/>
      <c r="I128" s="29"/>
      <c r="J128" s="30">
        <f>IF(AND(G128= "",H128= ""), 0, ROUND(ROUND(I128, 2) * ROUND(IF(H128="",G128,H128),  3), 2))</f>
        <v>0</v>
      </c>
      <c r="K128" s="7"/>
      <c r="M128" s="31">
        <v>0.2</v>
      </c>
      <c r="Q128" s="7">
        <v>2384</v>
      </c>
    </row>
    <row r="129" spans="1:17" ht="15.75" hidden="1" thickTop="1" x14ac:dyDescent="0.25">
      <c r="A129" s="7" t="s">
        <v>115</v>
      </c>
    </row>
    <row r="130" spans="1:17" ht="15.75" thickTop="1" x14ac:dyDescent="0.25">
      <c r="A130" s="7">
        <v>8</v>
      </c>
      <c r="B130" s="25" t="s">
        <v>139</v>
      </c>
      <c r="C130" s="186" t="s">
        <v>140</v>
      </c>
      <c r="D130" s="186"/>
      <c r="E130" s="186"/>
      <c r="J130" s="26"/>
      <c r="K130" s="7"/>
    </row>
    <row r="131" spans="1:17" ht="15.75" thickBot="1" x14ac:dyDescent="0.3">
      <c r="A131" s="7">
        <v>9</v>
      </c>
      <c r="B131" s="25" t="s">
        <v>141</v>
      </c>
      <c r="C131" s="174" t="s">
        <v>142</v>
      </c>
      <c r="D131" s="175"/>
      <c r="E131" s="175"/>
      <c r="F131" s="175"/>
      <c r="G131" s="175"/>
      <c r="H131" s="175"/>
      <c r="I131" s="175"/>
      <c r="J131" s="26"/>
      <c r="Q131" s="7">
        <v>2384</v>
      </c>
    </row>
    <row r="132" spans="1:17" ht="16.5" thickTop="1" thickBot="1" x14ac:dyDescent="0.3">
      <c r="A132" s="7" t="s">
        <v>42</v>
      </c>
      <c r="B132" s="25"/>
      <c r="C132" s="176"/>
      <c r="D132" s="176"/>
      <c r="E132" s="176"/>
      <c r="F132" s="27" t="s">
        <v>70</v>
      </c>
      <c r="G132" s="33"/>
      <c r="H132" s="28"/>
      <c r="I132" s="29"/>
      <c r="J132" s="30">
        <f>IF(AND(G132= "",H132= ""), 0, ROUND(ROUND(I132, 2) * ROUND(IF(H132="",G132,H132),  3), 2))</f>
        <v>0</v>
      </c>
      <c r="K132" s="7"/>
      <c r="M132" s="31">
        <v>0.2</v>
      </c>
      <c r="Q132" s="7">
        <v>2384</v>
      </c>
    </row>
    <row r="133" spans="1:17" ht="16.5" thickTop="1" thickBot="1" x14ac:dyDescent="0.3">
      <c r="A133" s="7">
        <v>9</v>
      </c>
      <c r="B133" s="25" t="s">
        <v>143</v>
      </c>
      <c r="C133" s="174" t="s">
        <v>144</v>
      </c>
      <c r="D133" s="175"/>
      <c r="E133" s="175"/>
      <c r="F133" s="175"/>
      <c r="G133" s="175"/>
      <c r="H133" s="175"/>
      <c r="I133" s="175"/>
      <c r="J133" s="26"/>
      <c r="Q133" s="7">
        <v>2384</v>
      </c>
    </row>
    <row r="134" spans="1:17" ht="16.5" thickTop="1" thickBot="1" x14ac:dyDescent="0.3">
      <c r="A134" s="7" t="s">
        <v>42</v>
      </c>
      <c r="B134" s="25"/>
      <c r="C134" s="176"/>
      <c r="D134" s="176"/>
      <c r="E134" s="176"/>
      <c r="F134" s="27" t="s">
        <v>70</v>
      </c>
      <c r="G134" s="33"/>
      <c r="H134" s="33"/>
      <c r="I134" s="29"/>
      <c r="J134" s="30">
        <f>IF(AND(G134= "",H134= ""), 0, ROUND(ROUND(I134, 2) * ROUND(IF(H134="",G134,H134),  3), 2))</f>
        <v>0</v>
      </c>
      <c r="K134" s="7"/>
      <c r="M134" s="31">
        <v>0.2</v>
      </c>
      <c r="Q134" s="7">
        <v>2384</v>
      </c>
    </row>
    <row r="135" spans="1:17" ht="15.75" hidden="1" thickTop="1" x14ac:dyDescent="0.25">
      <c r="A135" s="7" t="s">
        <v>115</v>
      </c>
    </row>
    <row r="136" spans="1:17" ht="15.75" hidden="1" thickTop="1" x14ac:dyDescent="0.25">
      <c r="A136" s="7" t="s">
        <v>46</v>
      </c>
    </row>
    <row r="137" spans="1:17" ht="15.75" hidden="1" thickTop="1" x14ac:dyDescent="0.25">
      <c r="A137" s="7" t="s">
        <v>47</v>
      </c>
    </row>
    <row r="138" spans="1:17" ht="16.899999999999999" customHeight="1" thickTop="1" x14ac:dyDescent="0.25">
      <c r="A138" s="7">
        <v>5</v>
      </c>
      <c r="B138" s="16">
        <v>21</v>
      </c>
      <c r="C138" s="173" t="s">
        <v>145</v>
      </c>
      <c r="D138" s="173"/>
      <c r="E138" s="173"/>
      <c r="F138" s="21"/>
      <c r="G138" s="21"/>
      <c r="H138" s="21"/>
      <c r="I138" s="21"/>
      <c r="J138" s="22"/>
      <c r="K138" s="7"/>
    </row>
    <row r="139" spans="1:17" x14ac:dyDescent="0.25">
      <c r="A139" s="7">
        <v>8</v>
      </c>
      <c r="B139" s="25" t="s">
        <v>146</v>
      </c>
      <c r="C139" s="186" t="s">
        <v>147</v>
      </c>
      <c r="D139" s="186"/>
      <c r="E139" s="186"/>
      <c r="J139" s="26"/>
      <c r="K139" s="7"/>
    </row>
    <row r="140" spans="1:17" ht="15.75" thickBot="1" x14ac:dyDescent="0.3">
      <c r="A140" s="7">
        <v>9</v>
      </c>
      <c r="B140" s="25" t="s">
        <v>148</v>
      </c>
      <c r="C140" s="174" t="s">
        <v>149</v>
      </c>
      <c r="D140" s="175"/>
      <c r="E140" s="175"/>
      <c r="F140" s="175"/>
      <c r="G140" s="175"/>
      <c r="H140" s="175"/>
      <c r="I140" s="175"/>
      <c r="J140" s="26"/>
      <c r="Q140" s="7">
        <v>2384</v>
      </c>
    </row>
    <row r="141" spans="1:17" ht="16.5" thickTop="1" thickBot="1" x14ac:dyDescent="0.3">
      <c r="A141" s="7" t="s">
        <v>42</v>
      </c>
      <c r="B141" s="25"/>
      <c r="C141" s="176"/>
      <c r="D141" s="176"/>
      <c r="E141" s="176"/>
      <c r="F141" s="27" t="s">
        <v>11</v>
      </c>
      <c r="G141" s="28"/>
      <c r="H141" s="28"/>
      <c r="I141" s="29"/>
      <c r="J141" s="30">
        <f>IF(AND(G141= "",H141= ""), 0, ROUND(ROUND(I141, 2) * ROUND(IF(H141="",G141,H141),  0), 2))</f>
        <v>0</v>
      </c>
      <c r="K141" s="7"/>
      <c r="M141" s="31">
        <v>0.2</v>
      </c>
      <c r="Q141" s="7">
        <v>2384</v>
      </c>
    </row>
    <row r="142" spans="1:17" ht="16.5" thickTop="1" thickBot="1" x14ac:dyDescent="0.3">
      <c r="A142" s="7">
        <v>9</v>
      </c>
      <c r="B142" s="25" t="s">
        <v>150</v>
      </c>
      <c r="C142" s="174" t="s">
        <v>151</v>
      </c>
      <c r="D142" s="175"/>
      <c r="E142" s="175"/>
      <c r="F142" s="175"/>
      <c r="G142" s="175"/>
      <c r="H142" s="175"/>
      <c r="I142" s="175"/>
      <c r="J142" s="26"/>
      <c r="Q142" s="7">
        <v>2384</v>
      </c>
    </row>
    <row r="143" spans="1:17" ht="16.5" thickTop="1" thickBot="1" x14ac:dyDescent="0.3">
      <c r="A143" s="7" t="s">
        <v>42</v>
      </c>
      <c r="B143" s="25"/>
      <c r="C143" s="176"/>
      <c r="D143" s="176"/>
      <c r="E143" s="176"/>
      <c r="F143" s="27" t="s">
        <v>11</v>
      </c>
      <c r="G143" s="28"/>
      <c r="H143" s="28"/>
      <c r="I143" s="29"/>
      <c r="J143" s="30">
        <f>IF(AND(G143= "",H143= ""), 0, ROUND(ROUND(I143, 2) * ROUND(IF(H143="",G143,H143),  0), 2))</f>
        <v>0</v>
      </c>
      <c r="K143" s="7"/>
      <c r="M143" s="31">
        <v>0.2</v>
      </c>
      <c r="Q143" s="7">
        <v>2384</v>
      </c>
    </row>
    <row r="144" spans="1:17" ht="16.5" thickTop="1" thickBot="1" x14ac:dyDescent="0.3">
      <c r="A144" s="7">
        <v>9</v>
      </c>
      <c r="B144" s="25" t="s">
        <v>152</v>
      </c>
      <c r="C144" s="174" t="s">
        <v>153</v>
      </c>
      <c r="D144" s="175"/>
      <c r="E144" s="175"/>
      <c r="F144" s="175"/>
      <c r="G144" s="175"/>
      <c r="H144" s="175"/>
      <c r="I144" s="175"/>
      <c r="J144" s="26"/>
      <c r="Q144" s="7">
        <v>2384</v>
      </c>
    </row>
    <row r="145" spans="1:17" ht="16.5" thickTop="1" thickBot="1" x14ac:dyDescent="0.3">
      <c r="A145" s="7" t="s">
        <v>42</v>
      </c>
      <c r="B145" s="25"/>
      <c r="C145" s="176"/>
      <c r="D145" s="176"/>
      <c r="E145" s="176"/>
      <c r="F145" s="27" t="s">
        <v>11</v>
      </c>
      <c r="G145" s="28"/>
      <c r="H145" s="28"/>
      <c r="I145" s="29"/>
      <c r="J145" s="30">
        <f>IF(AND(G145= "",H145= ""), 0, ROUND(ROUND(I145, 2) * ROUND(IF(H145="",G145,H145),  0), 2))</f>
        <v>0</v>
      </c>
      <c r="K145" s="7"/>
      <c r="M145" s="31">
        <v>0.2</v>
      </c>
      <c r="Q145" s="7">
        <v>2384</v>
      </c>
    </row>
    <row r="146" spans="1:17" ht="15.75" hidden="1" thickTop="1" x14ac:dyDescent="0.25">
      <c r="A146" s="7" t="s">
        <v>115</v>
      </c>
    </row>
    <row r="147" spans="1:17" ht="15.75" thickTop="1" x14ac:dyDescent="0.25">
      <c r="A147" s="7">
        <v>8</v>
      </c>
      <c r="B147" s="25" t="s">
        <v>154</v>
      </c>
      <c r="C147" s="186" t="s">
        <v>155</v>
      </c>
      <c r="D147" s="186"/>
      <c r="E147" s="186"/>
      <c r="J147" s="26"/>
      <c r="K147" s="7"/>
    </row>
    <row r="148" spans="1:17" ht="15.75" thickBot="1" x14ac:dyDescent="0.3">
      <c r="A148" s="7">
        <v>9</v>
      </c>
      <c r="B148" s="25" t="s">
        <v>156</v>
      </c>
      <c r="C148" s="174" t="s">
        <v>149</v>
      </c>
      <c r="D148" s="175"/>
      <c r="E148" s="175"/>
      <c r="F148" s="175"/>
      <c r="G148" s="175"/>
      <c r="H148" s="175"/>
      <c r="I148" s="175"/>
      <c r="J148" s="26"/>
      <c r="Q148" s="7">
        <v>2384</v>
      </c>
    </row>
    <row r="149" spans="1:17" ht="16.5" thickTop="1" thickBot="1" x14ac:dyDescent="0.3">
      <c r="A149" s="7" t="s">
        <v>42</v>
      </c>
      <c r="B149" s="25"/>
      <c r="C149" s="176"/>
      <c r="D149" s="176"/>
      <c r="E149" s="176"/>
      <c r="F149" s="27" t="s">
        <v>11</v>
      </c>
      <c r="G149" s="28"/>
      <c r="H149" s="28"/>
      <c r="I149" s="29"/>
      <c r="J149" s="30">
        <f>IF(AND(G149= "",H149= ""), 0, ROUND(ROUND(I149, 2) * ROUND(IF(H149="",G149,H149),  0), 2))</f>
        <v>0</v>
      </c>
      <c r="K149" s="7"/>
      <c r="M149" s="31">
        <v>0.2</v>
      </c>
      <c r="Q149" s="7">
        <v>2384</v>
      </c>
    </row>
    <row r="150" spans="1:17" ht="16.5" thickTop="1" thickBot="1" x14ac:dyDescent="0.3">
      <c r="A150" s="7">
        <v>9</v>
      </c>
      <c r="B150" s="25" t="s">
        <v>157</v>
      </c>
      <c r="C150" s="174" t="s">
        <v>151</v>
      </c>
      <c r="D150" s="175"/>
      <c r="E150" s="175"/>
      <c r="F150" s="175"/>
      <c r="G150" s="175"/>
      <c r="H150" s="175"/>
      <c r="I150" s="175"/>
      <c r="J150" s="26"/>
      <c r="Q150" s="7">
        <v>2384</v>
      </c>
    </row>
    <row r="151" spans="1:17" ht="16.5" thickTop="1" thickBot="1" x14ac:dyDescent="0.3">
      <c r="A151" s="7" t="s">
        <v>42</v>
      </c>
      <c r="B151" s="25"/>
      <c r="C151" s="176"/>
      <c r="D151" s="176"/>
      <c r="E151" s="176"/>
      <c r="F151" s="27" t="s">
        <v>11</v>
      </c>
      <c r="G151" s="28"/>
      <c r="H151" s="28"/>
      <c r="I151" s="29"/>
      <c r="J151" s="30">
        <f>IF(AND(G151= "",H151= ""), 0, ROUND(ROUND(I151, 2) * ROUND(IF(H151="",G151,H151),  0), 2))</f>
        <v>0</v>
      </c>
      <c r="K151" s="7"/>
      <c r="M151" s="31">
        <v>0.2</v>
      </c>
      <c r="Q151" s="7">
        <v>2384</v>
      </c>
    </row>
    <row r="152" spans="1:17" ht="16.5" thickTop="1" thickBot="1" x14ac:dyDescent="0.3">
      <c r="A152" s="7">
        <v>9</v>
      </c>
      <c r="B152" s="25" t="s">
        <v>158</v>
      </c>
      <c r="C152" s="174" t="s">
        <v>153</v>
      </c>
      <c r="D152" s="175"/>
      <c r="E152" s="175"/>
      <c r="F152" s="175"/>
      <c r="G152" s="175"/>
      <c r="H152" s="175"/>
      <c r="I152" s="175"/>
      <c r="J152" s="26"/>
      <c r="Q152" s="7">
        <v>2384</v>
      </c>
    </row>
    <row r="153" spans="1:17" ht="16.5" thickTop="1" thickBot="1" x14ac:dyDescent="0.3">
      <c r="A153" s="7" t="s">
        <v>42</v>
      </c>
      <c r="B153" s="25"/>
      <c r="C153" s="176"/>
      <c r="D153" s="176"/>
      <c r="E153" s="176"/>
      <c r="F153" s="27" t="s">
        <v>11</v>
      </c>
      <c r="G153" s="28"/>
      <c r="H153" s="28"/>
      <c r="I153" s="29"/>
      <c r="J153" s="30">
        <f>IF(AND(G153= "",H153= ""), 0, ROUND(ROUND(I153, 2) * ROUND(IF(H153="",G153,H153),  0), 2))</f>
        <v>0</v>
      </c>
      <c r="K153" s="7"/>
      <c r="M153" s="31">
        <v>0.2</v>
      </c>
      <c r="Q153" s="7">
        <v>2384</v>
      </c>
    </row>
    <row r="154" spans="1:17" ht="15.75" hidden="1" thickTop="1" x14ac:dyDescent="0.25">
      <c r="A154" s="7" t="s">
        <v>115</v>
      </c>
    </row>
    <row r="155" spans="1:17" ht="15.75" hidden="1" thickTop="1" x14ac:dyDescent="0.25">
      <c r="A155" s="7" t="s">
        <v>47</v>
      </c>
    </row>
    <row r="156" spans="1:17" ht="15.75" thickTop="1" x14ac:dyDescent="0.25">
      <c r="A156" s="7">
        <v>5</v>
      </c>
      <c r="B156" s="16">
        <v>22</v>
      </c>
      <c r="C156" s="46" t="s">
        <v>159</v>
      </c>
      <c r="D156" s="46"/>
      <c r="E156" s="46"/>
      <c r="F156" s="21"/>
      <c r="G156" s="21"/>
      <c r="H156" s="21"/>
      <c r="I156" s="21"/>
      <c r="J156" s="22"/>
      <c r="K156" s="7"/>
    </row>
    <row r="157" spans="1:17" ht="15.75" thickBot="1" x14ac:dyDescent="0.3">
      <c r="A157" s="7">
        <v>9</v>
      </c>
      <c r="B157" s="25" t="s">
        <v>160</v>
      </c>
      <c r="C157" s="174" t="s">
        <v>161</v>
      </c>
      <c r="D157" s="175"/>
      <c r="E157" s="175"/>
      <c r="F157" s="175"/>
      <c r="G157" s="175"/>
      <c r="H157" s="175"/>
      <c r="I157" s="175"/>
      <c r="J157" s="26"/>
      <c r="Q157" s="7">
        <v>2384</v>
      </c>
    </row>
    <row r="158" spans="1:17" ht="16.5" thickTop="1" thickBot="1" x14ac:dyDescent="0.3">
      <c r="A158" s="7" t="s">
        <v>42</v>
      </c>
      <c r="B158" s="25"/>
      <c r="C158" s="176"/>
      <c r="D158" s="176"/>
      <c r="E158" s="176"/>
      <c r="F158" s="27" t="s">
        <v>162</v>
      </c>
      <c r="G158" s="32"/>
      <c r="H158" s="32"/>
      <c r="I158" s="29"/>
      <c r="J158" s="30">
        <f>IF(AND(G158= "",H158= ""), 0, ROUND(ROUND(I158, 2) * ROUND(IF(H158="",G158,H158),  2), 2))</f>
        <v>0</v>
      </c>
      <c r="K158" s="7"/>
      <c r="M158" s="31">
        <v>0.2</v>
      </c>
      <c r="Q158" s="7">
        <v>2384</v>
      </c>
    </row>
    <row r="159" spans="1:17" ht="15.75" hidden="1" thickTop="1" x14ac:dyDescent="0.25">
      <c r="A159" s="7" t="s">
        <v>47</v>
      </c>
    </row>
    <row r="160" spans="1:17" ht="16.899999999999999" customHeight="1" thickTop="1" x14ac:dyDescent="0.25">
      <c r="A160" s="7">
        <v>5</v>
      </c>
      <c r="B160" s="16">
        <v>23</v>
      </c>
      <c r="C160" s="173" t="s">
        <v>163</v>
      </c>
      <c r="D160" s="173"/>
      <c r="E160" s="173"/>
      <c r="F160" s="21"/>
      <c r="G160" s="21"/>
      <c r="H160" s="21"/>
      <c r="I160" s="21"/>
      <c r="J160" s="22"/>
      <c r="K160" s="7"/>
    </row>
    <row r="161" spans="1:17" ht="15.75" thickBot="1" x14ac:dyDescent="0.3">
      <c r="A161" s="7">
        <v>9</v>
      </c>
      <c r="B161" s="25" t="s">
        <v>164</v>
      </c>
      <c r="C161" s="174" t="s">
        <v>165</v>
      </c>
      <c r="D161" s="175"/>
      <c r="E161" s="175"/>
      <c r="F161" s="175"/>
      <c r="G161" s="175"/>
      <c r="H161" s="175"/>
      <c r="I161" s="175"/>
      <c r="J161" s="26"/>
      <c r="Q161" s="7">
        <v>2384</v>
      </c>
    </row>
    <row r="162" spans="1:17" ht="16.5" thickTop="1" thickBot="1" x14ac:dyDescent="0.3">
      <c r="A162" s="7" t="s">
        <v>42</v>
      </c>
      <c r="B162" s="25"/>
      <c r="C162" s="176"/>
      <c r="D162" s="176"/>
      <c r="E162" s="176"/>
      <c r="F162" s="27" t="s">
        <v>11</v>
      </c>
      <c r="G162" s="28"/>
      <c r="H162" s="28"/>
      <c r="I162" s="29"/>
      <c r="J162" s="30">
        <f>IF(AND(G162= "",H162= ""), 0, ROUND(ROUND(I162, 2) * ROUND(IF(H162="",G162,H162),  0), 2))</f>
        <v>0</v>
      </c>
      <c r="K162" s="7"/>
      <c r="M162" s="31">
        <v>0.2</v>
      </c>
      <c r="Q162" s="7">
        <v>2384</v>
      </c>
    </row>
    <row r="163" spans="1:17" ht="16.5" thickTop="1" thickBot="1" x14ac:dyDescent="0.3">
      <c r="A163" s="7">
        <v>9</v>
      </c>
      <c r="B163" s="25" t="s">
        <v>166</v>
      </c>
      <c r="C163" s="174" t="s">
        <v>167</v>
      </c>
      <c r="D163" s="175"/>
      <c r="E163" s="175"/>
      <c r="F163" s="175"/>
      <c r="G163" s="175"/>
      <c r="H163" s="175"/>
      <c r="I163" s="175"/>
      <c r="J163" s="26"/>
      <c r="Q163" s="7">
        <v>2384</v>
      </c>
    </row>
    <row r="164" spans="1:17" ht="16.5" thickTop="1" thickBot="1" x14ac:dyDescent="0.3">
      <c r="A164" s="7" t="s">
        <v>42</v>
      </c>
      <c r="B164" s="25"/>
      <c r="C164" s="176"/>
      <c r="D164" s="176"/>
      <c r="E164" s="176"/>
      <c r="F164" s="27" t="s">
        <v>11</v>
      </c>
      <c r="G164" s="28"/>
      <c r="H164" s="28"/>
      <c r="I164" s="29"/>
      <c r="J164" s="30">
        <f>IF(AND(G164= "",H164= ""), 0, ROUND(ROUND(I164, 2) * ROUND(IF(H164="",G164,H164),  0), 2))</f>
        <v>0</v>
      </c>
      <c r="K164" s="7"/>
      <c r="M164" s="31">
        <v>0.2</v>
      </c>
      <c r="Q164" s="7">
        <v>2384</v>
      </c>
    </row>
    <row r="165" spans="1:17" ht="16.5" thickTop="1" thickBot="1" x14ac:dyDescent="0.3">
      <c r="A165" s="7">
        <v>9</v>
      </c>
      <c r="B165" s="25" t="s">
        <v>168</v>
      </c>
      <c r="C165" s="174" t="s">
        <v>169</v>
      </c>
      <c r="D165" s="175"/>
      <c r="E165" s="175"/>
      <c r="F165" s="175"/>
      <c r="G165" s="175"/>
      <c r="H165" s="175"/>
      <c r="I165" s="175"/>
      <c r="J165" s="26"/>
      <c r="Q165" s="7">
        <v>2384</v>
      </c>
    </row>
    <row r="166" spans="1:17" ht="16.5" thickTop="1" thickBot="1" x14ac:dyDescent="0.3">
      <c r="A166" s="7" t="s">
        <v>42</v>
      </c>
      <c r="B166" s="25"/>
      <c r="C166" s="176"/>
      <c r="D166" s="176"/>
      <c r="E166" s="176"/>
      <c r="F166" s="27" t="s">
        <v>11</v>
      </c>
      <c r="G166" s="28"/>
      <c r="H166" s="28"/>
      <c r="I166" s="29"/>
      <c r="J166" s="30">
        <f>IF(AND(G166= "",H166= ""), 0, ROUND(ROUND(I166, 2) * ROUND(IF(H166="",G166,H166),  0), 2))</f>
        <v>0</v>
      </c>
      <c r="K166" s="7"/>
      <c r="M166" s="31">
        <v>0.2</v>
      </c>
      <c r="Q166" s="7">
        <v>2384</v>
      </c>
    </row>
    <row r="167" spans="1:17" ht="15.75" hidden="1" thickTop="1" x14ac:dyDescent="0.25">
      <c r="A167" s="7" t="s">
        <v>47</v>
      </c>
    </row>
    <row r="168" spans="1:17" ht="15.75" hidden="1" thickTop="1" x14ac:dyDescent="0.25">
      <c r="A168" s="7" t="s">
        <v>47</v>
      </c>
    </row>
    <row r="169" spans="1:17" ht="15.75" hidden="1" thickTop="1" x14ac:dyDescent="0.25">
      <c r="A169" s="7" t="s">
        <v>54</v>
      </c>
    </row>
    <row r="170" spans="1:17" ht="15.75" thickTop="1" x14ac:dyDescent="0.25">
      <c r="A170" s="7">
        <v>4</v>
      </c>
      <c r="B170" s="16"/>
      <c r="C170" s="177" t="s">
        <v>170</v>
      </c>
      <c r="D170" s="177"/>
      <c r="E170" s="177"/>
      <c r="F170" s="19"/>
      <c r="G170" s="19"/>
      <c r="H170" s="19"/>
      <c r="I170" s="19"/>
      <c r="J170" s="20"/>
      <c r="K170" s="7"/>
    </row>
    <row r="171" spans="1:17" ht="16.899999999999999" customHeight="1" x14ac:dyDescent="0.25">
      <c r="A171" s="7">
        <v>5</v>
      </c>
      <c r="B171" s="16">
        <v>25</v>
      </c>
      <c r="C171" s="173" t="s">
        <v>171</v>
      </c>
      <c r="D171" s="173"/>
      <c r="E171" s="173"/>
      <c r="F171" s="21"/>
      <c r="G171" s="21"/>
      <c r="H171" s="21"/>
      <c r="I171" s="21"/>
      <c r="J171" s="22"/>
      <c r="K171" s="7"/>
    </row>
    <row r="172" spans="1:17" x14ac:dyDescent="0.25">
      <c r="A172" s="7">
        <v>6</v>
      </c>
      <c r="B172" s="16" t="s">
        <v>172</v>
      </c>
      <c r="C172" s="178" t="s">
        <v>173</v>
      </c>
      <c r="D172" s="178"/>
      <c r="E172" s="178"/>
      <c r="F172" s="23"/>
      <c r="G172" s="23"/>
      <c r="H172" s="23"/>
      <c r="I172" s="23"/>
      <c r="J172" s="24"/>
      <c r="K172" s="7"/>
    </row>
    <row r="173" spans="1:17" ht="15.75" thickBot="1" x14ac:dyDescent="0.3">
      <c r="A173" s="7">
        <v>9</v>
      </c>
      <c r="B173" s="25" t="s">
        <v>174</v>
      </c>
      <c r="C173" s="174" t="s">
        <v>175</v>
      </c>
      <c r="D173" s="175"/>
      <c r="E173" s="175"/>
      <c r="F173" s="175"/>
      <c r="G173" s="175"/>
      <c r="H173" s="175"/>
      <c r="I173" s="175"/>
      <c r="J173" s="26"/>
      <c r="Q173" s="7">
        <v>2384</v>
      </c>
    </row>
    <row r="174" spans="1:17" ht="16.5" thickTop="1" thickBot="1" x14ac:dyDescent="0.3">
      <c r="A174" s="7" t="s">
        <v>42</v>
      </c>
      <c r="B174" s="25"/>
      <c r="C174" s="176"/>
      <c r="D174" s="176"/>
      <c r="E174" s="176"/>
      <c r="F174" s="27" t="s">
        <v>11</v>
      </c>
      <c r="G174" s="28"/>
      <c r="H174" s="28"/>
      <c r="I174" s="29"/>
      <c r="J174" s="30">
        <f>IF(AND(G174= "",H174= ""), 0, ROUND(ROUND(I174, 2) * ROUND(IF(H174="",G174,H174),  0), 2))</f>
        <v>0</v>
      </c>
      <c r="K174" s="7"/>
      <c r="M174" s="31">
        <v>0.2</v>
      </c>
      <c r="Q174" s="7">
        <v>2384</v>
      </c>
    </row>
    <row r="175" spans="1:17" ht="16.5" thickTop="1" thickBot="1" x14ac:dyDescent="0.3">
      <c r="A175" s="7">
        <v>9</v>
      </c>
      <c r="B175" s="25" t="s">
        <v>176</v>
      </c>
      <c r="C175" s="174" t="s">
        <v>177</v>
      </c>
      <c r="D175" s="175"/>
      <c r="E175" s="175"/>
      <c r="F175" s="175"/>
      <c r="G175" s="175"/>
      <c r="H175" s="175"/>
      <c r="I175" s="175"/>
      <c r="J175" s="26"/>
      <c r="Q175" s="7">
        <v>2384</v>
      </c>
    </row>
    <row r="176" spans="1:17" ht="16.5" thickTop="1" thickBot="1" x14ac:dyDescent="0.3">
      <c r="A176" s="7" t="s">
        <v>42</v>
      </c>
      <c r="B176" s="25"/>
      <c r="C176" s="176"/>
      <c r="D176" s="176"/>
      <c r="E176" s="176"/>
      <c r="F176" s="27" t="s">
        <v>11</v>
      </c>
      <c r="G176" s="28"/>
      <c r="H176" s="28"/>
      <c r="I176" s="29"/>
      <c r="J176" s="30">
        <f>IF(AND(G176= "",H176= ""), 0, ROUND(ROUND(I176, 2) * ROUND(IF(H176="",G176,H176),  0), 2))</f>
        <v>0</v>
      </c>
      <c r="K176" s="7"/>
      <c r="M176" s="31">
        <v>0.2</v>
      </c>
      <c r="Q176" s="7">
        <v>2384</v>
      </c>
    </row>
    <row r="177" spans="1:17" ht="16.5" thickTop="1" thickBot="1" x14ac:dyDescent="0.3">
      <c r="A177" s="7">
        <v>9</v>
      </c>
      <c r="B177" s="25" t="s">
        <v>178</v>
      </c>
      <c r="C177" s="174" t="s">
        <v>179</v>
      </c>
      <c r="D177" s="175"/>
      <c r="E177" s="175"/>
      <c r="F177" s="175"/>
      <c r="G177" s="175"/>
      <c r="H177" s="175"/>
      <c r="I177" s="175"/>
      <c r="J177" s="26"/>
      <c r="Q177" s="7">
        <v>2384</v>
      </c>
    </row>
    <row r="178" spans="1:17" ht="16.5" thickTop="1" thickBot="1" x14ac:dyDescent="0.3">
      <c r="A178" s="7" t="s">
        <v>42</v>
      </c>
      <c r="B178" s="25"/>
      <c r="C178" s="176"/>
      <c r="D178" s="176"/>
      <c r="E178" s="176"/>
      <c r="F178" s="27" t="s">
        <v>11</v>
      </c>
      <c r="G178" s="28"/>
      <c r="H178" s="28"/>
      <c r="I178" s="29"/>
      <c r="J178" s="30">
        <f>IF(AND(G178= "",H178= ""), 0, ROUND(ROUND(I178, 2) * ROUND(IF(H178="",G178,H178),  0), 2))</f>
        <v>0</v>
      </c>
      <c r="K178" s="7"/>
      <c r="M178" s="31">
        <v>0.2</v>
      </c>
      <c r="Q178" s="7">
        <v>2384</v>
      </c>
    </row>
    <row r="179" spans="1:17" ht="16.5" thickTop="1" thickBot="1" x14ac:dyDescent="0.3">
      <c r="A179" s="7">
        <v>9</v>
      </c>
      <c r="B179" s="25" t="s">
        <v>180</v>
      </c>
      <c r="C179" s="174" t="s">
        <v>181</v>
      </c>
      <c r="D179" s="175"/>
      <c r="E179" s="175"/>
      <c r="F179" s="175"/>
      <c r="G179" s="175"/>
      <c r="H179" s="175"/>
      <c r="I179" s="175"/>
      <c r="J179" s="26"/>
      <c r="Q179" s="7">
        <v>2384</v>
      </c>
    </row>
    <row r="180" spans="1:17" ht="16.5" thickTop="1" thickBot="1" x14ac:dyDescent="0.3">
      <c r="A180" s="7" t="s">
        <v>42</v>
      </c>
      <c r="B180" s="25"/>
      <c r="C180" s="176"/>
      <c r="D180" s="176"/>
      <c r="E180" s="176"/>
      <c r="F180" s="27" t="s">
        <v>11</v>
      </c>
      <c r="G180" s="28"/>
      <c r="H180" s="28"/>
      <c r="I180" s="29"/>
      <c r="J180" s="30">
        <f>IF(AND(G180= "",H180= ""), 0, ROUND(ROUND(I180, 2) * ROUND(IF(H180="",G180,H180),  0), 2))</f>
        <v>0</v>
      </c>
      <c r="K180" s="7"/>
      <c r="M180" s="31">
        <v>0.2</v>
      </c>
      <c r="Q180" s="7">
        <v>2384</v>
      </c>
    </row>
    <row r="181" spans="1:17" ht="16.5" thickTop="1" thickBot="1" x14ac:dyDescent="0.3">
      <c r="A181" s="7">
        <v>9</v>
      </c>
      <c r="B181" s="25" t="s">
        <v>182</v>
      </c>
      <c r="C181" s="174" t="s">
        <v>183</v>
      </c>
      <c r="D181" s="175"/>
      <c r="E181" s="175"/>
      <c r="F181" s="175"/>
      <c r="G181" s="175"/>
      <c r="H181" s="175"/>
      <c r="I181" s="175"/>
      <c r="J181" s="26"/>
      <c r="Q181" s="7">
        <v>2384</v>
      </c>
    </row>
    <row r="182" spans="1:17" ht="15.75" thickTop="1" x14ac:dyDescent="0.25">
      <c r="A182" s="7" t="s">
        <v>42</v>
      </c>
      <c r="B182" s="25"/>
      <c r="C182" s="176"/>
      <c r="D182" s="176"/>
      <c r="E182" s="176"/>
      <c r="F182" s="27" t="s">
        <v>11</v>
      </c>
      <c r="G182" s="28"/>
      <c r="H182" s="28"/>
      <c r="I182" s="29"/>
      <c r="J182" s="30">
        <f>IF(AND(G182= "",H182= ""), 0, ROUND(ROUND(I182, 2) * ROUND(IF(H182="",G182,H182),  0), 2))</f>
        <v>0</v>
      </c>
      <c r="K182" s="7"/>
      <c r="M182" s="31">
        <v>0.2</v>
      </c>
      <c r="Q182" s="7">
        <v>2384</v>
      </c>
    </row>
    <row r="183" spans="1:17" ht="16.5" thickTop="1" thickBot="1" x14ac:dyDescent="0.3">
      <c r="A183" s="7">
        <v>9</v>
      </c>
      <c r="B183" s="25" t="s">
        <v>184</v>
      </c>
      <c r="C183" s="174" t="s">
        <v>185</v>
      </c>
      <c r="D183" s="175"/>
      <c r="E183" s="175"/>
      <c r="F183" s="175"/>
      <c r="G183" s="175"/>
      <c r="H183" s="175"/>
      <c r="I183" s="175"/>
      <c r="J183" s="26"/>
      <c r="Q183" s="7">
        <v>2384</v>
      </c>
    </row>
    <row r="184" spans="1:17" ht="16.5" thickTop="1" thickBot="1" x14ac:dyDescent="0.3">
      <c r="A184" s="7" t="s">
        <v>42</v>
      </c>
      <c r="B184" s="25"/>
      <c r="C184" s="176"/>
      <c r="D184" s="176"/>
      <c r="E184" s="176"/>
      <c r="F184" s="27" t="s">
        <v>11</v>
      </c>
      <c r="G184" s="28"/>
      <c r="H184" s="28"/>
      <c r="I184" s="29"/>
      <c r="J184" s="30">
        <f>IF(AND(G184= "",H184= ""), 0, ROUND(ROUND(I184, 2) * ROUND(IF(H184="",G184,H184),  0), 2))</f>
        <v>0</v>
      </c>
      <c r="K184" s="7"/>
      <c r="M184" s="31">
        <v>0.2</v>
      </c>
      <c r="Q184" s="7">
        <v>2384</v>
      </c>
    </row>
    <row r="185" spans="1:17" ht="16.5" thickTop="1" thickBot="1" x14ac:dyDescent="0.3">
      <c r="A185" s="7">
        <v>9</v>
      </c>
      <c r="B185" s="25" t="s">
        <v>186</v>
      </c>
      <c r="C185" s="174" t="s">
        <v>187</v>
      </c>
      <c r="D185" s="175"/>
      <c r="E185" s="175"/>
      <c r="F185" s="175"/>
      <c r="G185" s="175"/>
      <c r="H185" s="175"/>
      <c r="I185" s="175"/>
      <c r="J185" s="26"/>
      <c r="Q185" s="7">
        <v>2384</v>
      </c>
    </row>
    <row r="186" spans="1:17" ht="16.5" thickTop="1" thickBot="1" x14ac:dyDescent="0.3">
      <c r="A186" s="7" t="s">
        <v>42</v>
      </c>
      <c r="B186" s="25"/>
      <c r="C186" s="176"/>
      <c r="D186" s="176"/>
      <c r="E186" s="176"/>
      <c r="F186" s="27" t="s">
        <v>11</v>
      </c>
      <c r="G186" s="28"/>
      <c r="H186" s="28"/>
      <c r="I186" s="29"/>
      <c r="J186" s="30">
        <f>IF(AND(G186= "",H186= ""), 0, ROUND(ROUND(I186, 2) * ROUND(IF(H186="",G186,H186),  0), 2))</f>
        <v>0</v>
      </c>
      <c r="K186" s="7"/>
      <c r="M186" s="31">
        <v>0.2</v>
      </c>
      <c r="Q186" s="7">
        <v>2384</v>
      </c>
    </row>
    <row r="187" spans="1:17" ht="15.75" hidden="1" thickTop="1" x14ac:dyDescent="0.25">
      <c r="A187" s="7" t="s">
        <v>46</v>
      </c>
    </row>
    <row r="188" spans="1:17" ht="15.75" hidden="1" thickTop="1" x14ac:dyDescent="0.25">
      <c r="A188" s="7" t="s">
        <v>47</v>
      </c>
    </row>
    <row r="189" spans="1:17" ht="16.899999999999999" customHeight="1" thickTop="1" x14ac:dyDescent="0.25">
      <c r="A189" s="7">
        <v>5</v>
      </c>
      <c r="B189" s="16">
        <v>26</v>
      </c>
      <c r="C189" s="173" t="s">
        <v>188</v>
      </c>
      <c r="D189" s="173"/>
      <c r="E189" s="173"/>
      <c r="F189" s="21"/>
      <c r="G189" s="21"/>
      <c r="H189" s="21"/>
      <c r="I189" s="21"/>
      <c r="J189" s="22"/>
      <c r="K189" s="7"/>
    </row>
    <row r="190" spans="1:17" x14ac:dyDescent="0.25">
      <c r="A190" s="7">
        <v>6</v>
      </c>
      <c r="B190" s="16" t="s">
        <v>189</v>
      </c>
      <c r="C190" s="178" t="s">
        <v>173</v>
      </c>
      <c r="D190" s="178"/>
      <c r="E190" s="178"/>
      <c r="F190" s="23"/>
      <c r="G190" s="23"/>
      <c r="H190" s="23"/>
      <c r="I190" s="23"/>
      <c r="J190" s="24"/>
      <c r="K190" s="7"/>
    </row>
    <row r="191" spans="1:17" ht="15.75" thickBot="1" x14ac:dyDescent="0.3">
      <c r="A191" s="7">
        <v>9</v>
      </c>
      <c r="B191" s="25" t="s">
        <v>190</v>
      </c>
      <c r="C191" s="174" t="s">
        <v>191</v>
      </c>
      <c r="D191" s="175"/>
      <c r="E191" s="175"/>
      <c r="F191" s="175"/>
      <c r="G191" s="175"/>
      <c r="H191" s="175"/>
      <c r="I191" s="175"/>
      <c r="J191" s="26"/>
      <c r="Q191" s="7">
        <v>2384</v>
      </c>
    </row>
    <row r="192" spans="1:17" ht="16.5" thickTop="1" thickBot="1" x14ac:dyDescent="0.3">
      <c r="A192" s="7" t="s">
        <v>42</v>
      </c>
      <c r="B192" s="25"/>
      <c r="C192" s="176"/>
      <c r="D192" s="176"/>
      <c r="E192" s="176"/>
      <c r="F192" s="27" t="s">
        <v>11</v>
      </c>
      <c r="G192" s="28"/>
      <c r="H192" s="28"/>
      <c r="I192" s="29"/>
      <c r="J192" s="30">
        <f>IF(AND(G192= "",H192= ""), 0, ROUND(ROUND(I192, 2) * ROUND(IF(H192="",G192,H192),  0), 2))</f>
        <v>0</v>
      </c>
      <c r="K192" s="7"/>
      <c r="M192" s="31">
        <v>0.2</v>
      </c>
      <c r="Q192" s="7">
        <v>2384</v>
      </c>
    </row>
    <row r="193" spans="1:17" ht="16.5" thickTop="1" thickBot="1" x14ac:dyDescent="0.3">
      <c r="A193" s="7">
        <v>9</v>
      </c>
      <c r="B193" s="25" t="s">
        <v>192</v>
      </c>
      <c r="C193" s="174" t="s">
        <v>193</v>
      </c>
      <c r="D193" s="175"/>
      <c r="E193" s="175"/>
      <c r="F193" s="175"/>
      <c r="G193" s="175"/>
      <c r="H193" s="175"/>
      <c r="I193" s="175"/>
      <c r="J193" s="26"/>
      <c r="Q193" s="7">
        <v>2384</v>
      </c>
    </row>
    <row r="194" spans="1:17" ht="16.5" thickTop="1" thickBot="1" x14ac:dyDescent="0.3">
      <c r="A194" s="7" t="s">
        <v>42</v>
      </c>
      <c r="B194" s="25"/>
      <c r="C194" s="176"/>
      <c r="D194" s="176"/>
      <c r="E194" s="176"/>
      <c r="F194" s="27" t="s">
        <v>11</v>
      </c>
      <c r="G194" s="28"/>
      <c r="H194" s="28"/>
      <c r="I194" s="29"/>
      <c r="J194" s="30">
        <f>IF(AND(G194= "",H194= ""), 0, ROUND(ROUND(I194, 2) * ROUND(IF(H194="",G194,H194),  0), 2))</f>
        <v>0</v>
      </c>
      <c r="K194" s="7"/>
      <c r="M194" s="31">
        <v>0.2</v>
      </c>
      <c r="Q194" s="7">
        <v>2384</v>
      </c>
    </row>
    <row r="195" spans="1:17" ht="16.5" thickTop="1" thickBot="1" x14ac:dyDescent="0.3">
      <c r="A195" s="7">
        <v>9</v>
      </c>
      <c r="B195" s="25" t="s">
        <v>194</v>
      </c>
      <c r="C195" s="174" t="s">
        <v>195</v>
      </c>
      <c r="D195" s="175"/>
      <c r="E195" s="175"/>
      <c r="F195" s="175"/>
      <c r="G195" s="175"/>
      <c r="H195" s="175"/>
      <c r="I195" s="175"/>
      <c r="J195" s="26"/>
      <c r="Q195" s="7">
        <v>2384</v>
      </c>
    </row>
    <row r="196" spans="1:17" ht="16.5" thickTop="1" thickBot="1" x14ac:dyDescent="0.3">
      <c r="A196" s="7" t="s">
        <v>42</v>
      </c>
      <c r="B196" s="25"/>
      <c r="C196" s="176"/>
      <c r="D196" s="176"/>
      <c r="E196" s="176"/>
      <c r="F196" s="27" t="s">
        <v>11</v>
      </c>
      <c r="G196" s="28"/>
      <c r="H196" s="28"/>
      <c r="I196" s="29"/>
      <c r="J196" s="30">
        <f>IF(AND(G196= "",H196= ""), 0, ROUND(ROUND(I196, 2) * ROUND(IF(H196="",G196,H196),  0), 2))</f>
        <v>0</v>
      </c>
      <c r="K196" s="7"/>
      <c r="M196" s="31">
        <v>0.2</v>
      </c>
      <c r="Q196" s="7">
        <v>2384</v>
      </c>
    </row>
    <row r="197" spans="1:17" ht="15.75" hidden="1" thickTop="1" x14ac:dyDescent="0.25">
      <c r="A197" s="7" t="s">
        <v>46</v>
      </c>
    </row>
    <row r="198" spans="1:17" ht="15.75" hidden="1" thickTop="1" x14ac:dyDescent="0.25">
      <c r="A198" s="7" t="s">
        <v>47</v>
      </c>
    </row>
    <row r="199" spans="1:17" ht="15.75" thickTop="1" x14ac:dyDescent="0.25">
      <c r="A199" s="7">
        <v>5</v>
      </c>
      <c r="B199" s="16">
        <v>27</v>
      </c>
      <c r="C199" s="46" t="s">
        <v>196</v>
      </c>
      <c r="D199" s="46"/>
      <c r="E199" s="46"/>
      <c r="F199" s="21"/>
      <c r="G199" s="21"/>
      <c r="H199" s="21"/>
      <c r="I199" s="21"/>
      <c r="J199" s="22"/>
      <c r="K199" s="7"/>
    </row>
    <row r="200" spans="1:17" ht="16.899999999999999" customHeight="1" x14ac:dyDescent="0.25">
      <c r="A200" s="7">
        <v>6</v>
      </c>
      <c r="B200" s="16" t="s">
        <v>197</v>
      </c>
      <c r="C200" s="178" t="s">
        <v>198</v>
      </c>
      <c r="D200" s="178"/>
      <c r="E200" s="178"/>
      <c r="F200" s="23"/>
      <c r="G200" s="23"/>
      <c r="H200" s="23"/>
      <c r="I200" s="23"/>
      <c r="J200" s="24"/>
      <c r="K200" s="7"/>
    </row>
    <row r="201" spans="1:17" ht="15.75" thickBot="1" x14ac:dyDescent="0.3">
      <c r="A201" s="7">
        <v>9</v>
      </c>
      <c r="B201" s="25" t="s">
        <v>199</v>
      </c>
      <c r="C201" s="174" t="s">
        <v>181</v>
      </c>
      <c r="D201" s="175"/>
      <c r="E201" s="175"/>
      <c r="F201" s="175"/>
      <c r="G201" s="175"/>
      <c r="H201" s="175"/>
      <c r="I201" s="175"/>
      <c r="J201" s="26"/>
      <c r="Q201" s="7">
        <v>2384</v>
      </c>
    </row>
    <row r="202" spans="1:17" ht="16.5" thickTop="1" thickBot="1" x14ac:dyDescent="0.3">
      <c r="A202" s="7" t="s">
        <v>42</v>
      </c>
      <c r="B202" s="25"/>
      <c r="C202" s="176"/>
      <c r="D202" s="176"/>
      <c r="E202" s="176"/>
      <c r="F202" s="27" t="s">
        <v>11</v>
      </c>
      <c r="G202" s="28"/>
      <c r="H202" s="28"/>
      <c r="I202" s="29"/>
      <c r="J202" s="30">
        <f>IF(AND(G202= "",H202= ""), 0, ROUND(ROUND(I202, 2) * ROUND(IF(H202="",G202,H202),  0), 2))</f>
        <v>0</v>
      </c>
      <c r="K202" s="7"/>
      <c r="M202" s="31">
        <v>0.2</v>
      </c>
      <c r="Q202" s="7">
        <v>2384</v>
      </c>
    </row>
    <row r="203" spans="1:17" ht="16.5" thickTop="1" thickBot="1" x14ac:dyDescent="0.3">
      <c r="A203" s="7">
        <v>9</v>
      </c>
      <c r="B203" s="25" t="s">
        <v>200</v>
      </c>
      <c r="C203" s="174" t="s">
        <v>183</v>
      </c>
      <c r="D203" s="175"/>
      <c r="E203" s="175"/>
      <c r="F203" s="175"/>
      <c r="G203" s="175"/>
      <c r="H203" s="175"/>
      <c r="I203" s="175"/>
      <c r="J203" s="26"/>
      <c r="Q203" s="7">
        <v>2384</v>
      </c>
    </row>
    <row r="204" spans="1:17" ht="16.5" thickTop="1" thickBot="1" x14ac:dyDescent="0.3">
      <c r="A204" s="7" t="s">
        <v>42</v>
      </c>
      <c r="B204" s="25"/>
      <c r="C204" s="176"/>
      <c r="D204" s="176"/>
      <c r="E204" s="176"/>
      <c r="F204" s="27" t="s">
        <v>11</v>
      </c>
      <c r="G204" s="28"/>
      <c r="H204" s="28"/>
      <c r="I204" s="29"/>
      <c r="J204" s="30">
        <f>IF(AND(G204= "",H204= ""), 0, ROUND(ROUND(I204, 2) * ROUND(IF(H204="",G204,H204),  0), 2))</f>
        <v>0</v>
      </c>
      <c r="K204" s="7"/>
      <c r="M204" s="31">
        <v>0.2</v>
      </c>
      <c r="Q204" s="7">
        <v>2384</v>
      </c>
    </row>
    <row r="205" spans="1:17" ht="16.5" thickTop="1" thickBot="1" x14ac:dyDescent="0.3">
      <c r="A205" s="7">
        <v>9</v>
      </c>
      <c r="B205" s="25" t="s">
        <v>201</v>
      </c>
      <c r="C205" s="174" t="s">
        <v>185</v>
      </c>
      <c r="D205" s="175"/>
      <c r="E205" s="175"/>
      <c r="F205" s="175"/>
      <c r="G205" s="175"/>
      <c r="H205" s="175"/>
      <c r="I205" s="175"/>
      <c r="J205" s="26"/>
      <c r="Q205" s="7">
        <v>2384</v>
      </c>
    </row>
    <row r="206" spans="1:17" ht="16.5" thickTop="1" thickBot="1" x14ac:dyDescent="0.3">
      <c r="A206" s="7" t="s">
        <v>42</v>
      </c>
      <c r="B206" s="25"/>
      <c r="C206" s="176"/>
      <c r="D206" s="176"/>
      <c r="E206" s="176"/>
      <c r="F206" s="27" t="s">
        <v>11</v>
      </c>
      <c r="G206" s="28"/>
      <c r="H206" s="28"/>
      <c r="I206" s="29"/>
      <c r="J206" s="30">
        <f>IF(AND(G206= "",H206= ""), 0, ROUND(ROUND(I206, 2) * ROUND(IF(H206="",G206,H206),  0), 2))</f>
        <v>0</v>
      </c>
      <c r="K206" s="7"/>
      <c r="M206" s="31">
        <v>0.2</v>
      </c>
      <c r="Q206" s="7">
        <v>2384</v>
      </c>
    </row>
    <row r="207" spans="1:17" ht="15.75" hidden="1" thickTop="1" x14ac:dyDescent="0.25">
      <c r="A207" s="7" t="s">
        <v>46</v>
      </c>
    </row>
    <row r="208" spans="1:17" ht="16.899999999999999" customHeight="1" thickTop="1" x14ac:dyDescent="0.25">
      <c r="A208" s="7">
        <v>6</v>
      </c>
      <c r="B208" s="16" t="s">
        <v>202</v>
      </c>
      <c r="C208" s="178" t="s">
        <v>203</v>
      </c>
      <c r="D208" s="178"/>
      <c r="E208" s="178"/>
      <c r="F208" s="23"/>
      <c r="G208" s="23"/>
      <c r="H208" s="23"/>
      <c r="I208" s="23"/>
      <c r="J208" s="24"/>
      <c r="K208" s="7"/>
    </row>
    <row r="209" spans="1:17" ht="15.75" thickBot="1" x14ac:dyDescent="0.3">
      <c r="A209" s="7">
        <v>9</v>
      </c>
      <c r="B209" s="25" t="s">
        <v>204</v>
      </c>
      <c r="C209" s="174" t="s">
        <v>205</v>
      </c>
      <c r="D209" s="175"/>
      <c r="E209" s="175"/>
      <c r="F209" s="175"/>
      <c r="G209" s="175"/>
      <c r="H209" s="175"/>
      <c r="I209" s="175"/>
      <c r="J209" s="26"/>
      <c r="Q209" s="7">
        <v>2384</v>
      </c>
    </row>
    <row r="210" spans="1:17" ht="16.5" thickTop="1" thickBot="1" x14ac:dyDescent="0.3">
      <c r="A210" s="7" t="s">
        <v>42</v>
      </c>
      <c r="B210" s="25"/>
      <c r="C210" s="176"/>
      <c r="D210" s="176"/>
      <c r="E210" s="176"/>
      <c r="F210" s="27" t="s">
        <v>11</v>
      </c>
      <c r="G210" s="28"/>
      <c r="H210" s="28"/>
      <c r="I210" s="29"/>
      <c r="J210" s="30">
        <f>IF(AND(G210= "",H210= ""), 0, ROUND(ROUND(I210, 2) * ROUND(IF(H210="",G210,H210),  0), 2))</f>
        <v>0</v>
      </c>
      <c r="K210" s="7"/>
      <c r="M210" s="31">
        <v>0.2</v>
      </c>
      <c r="Q210" s="7">
        <v>2384</v>
      </c>
    </row>
    <row r="211" spans="1:17" ht="15.75" hidden="1" thickTop="1" x14ac:dyDescent="0.25">
      <c r="A211" s="7" t="s">
        <v>46</v>
      </c>
    </row>
    <row r="212" spans="1:17" ht="15.75" hidden="1" thickTop="1" x14ac:dyDescent="0.25">
      <c r="A212" s="7" t="s">
        <v>47</v>
      </c>
    </row>
    <row r="213" spans="1:17" ht="15.75" hidden="1" thickTop="1" x14ac:dyDescent="0.25">
      <c r="A213" s="7" t="s">
        <v>54</v>
      </c>
    </row>
    <row r="214" spans="1:17" ht="15.75" thickTop="1" x14ac:dyDescent="0.25">
      <c r="A214" s="7">
        <v>4</v>
      </c>
      <c r="B214" s="16"/>
      <c r="C214" s="177" t="s">
        <v>206</v>
      </c>
      <c r="D214" s="177"/>
      <c r="E214" s="177"/>
      <c r="F214" s="19"/>
      <c r="G214" s="19"/>
      <c r="H214" s="19"/>
      <c r="I214" s="19"/>
      <c r="J214" s="20"/>
      <c r="K214" s="7"/>
    </row>
    <row r="215" spans="1:17" x14ac:dyDescent="0.25">
      <c r="A215" s="7">
        <v>5</v>
      </c>
      <c r="B215" s="16">
        <v>28</v>
      </c>
      <c r="C215" s="173" t="s">
        <v>207</v>
      </c>
      <c r="D215" s="173"/>
      <c r="E215" s="173"/>
      <c r="F215" s="21"/>
      <c r="G215" s="21"/>
      <c r="H215" s="21"/>
      <c r="I215" s="21"/>
      <c r="J215" s="22"/>
      <c r="K215" s="7"/>
    </row>
    <row r="216" spans="1:17" x14ac:dyDescent="0.25">
      <c r="A216" s="7">
        <v>8</v>
      </c>
      <c r="B216" s="25" t="s">
        <v>208</v>
      </c>
      <c r="C216" s="186" t="s">
        <v>209</v>
      </c>
      <c r="D216" s="186"/>
      <c r="E216" s="186"/>
      <c r="J216" s="26"/>
      <c r="K216" s="7"/>
    </row>
    <row r="217" spans="1:17" ht="15.75" thickBot="1" x14ac:dyDescent="0.3">
      <c r="A217" s="7">
        <v>9</v>
      </c>
      <c r="B217" s="25" t="s">
        <v>210</v>
      </c>
      <c r="C217" s="174" t="s">
        <v>211</v>
      </c>
      <c r="D217" s="175"/>
      <c r="E217" s="175"/>
      <c r="F217" s="175"/>
      <c r="G217" s="175"/>
      <c r="H217" s="175"/>
      <c r="I217" s="175"/>
      <c r="J217" s="26"/>
      <c r="Q217" s="7">
        <v>2384</v>
      </c>
    </row>
    <row r="218" spans="1:17" ht="16.5" thickTop="1" thickBot="1" x14ac:dyDescent="0.3">
      <c r="A218" s="7" t="s">
        <v>42</v>
      </c>
      <c r="B218" s="25"/>
      <c r="C218" s="176"/>
      <c r="D218" s="176"/>
      <c r="E218" s="176"/>
      <c r="F218" s="27" t="s">
        <v>10</v>
      </c>
      <c r="G218" s="32"/>
      <c r="H218" s="32"/>
      <c r="I218" s="29"/>
      <c r="J218" s="30">
        <f>IF(AND(G218= "",H218= ""), 0, ROUND(ROUND(I218, 2) * ROUND(IF(H218="",G218,H218),  2), 2))</f>
        <v>0</v>
      </c>
      <c r="K218" s="7"/>
      <c r="M218" s="31">
        <v>0.2</v>
      </c>
      <c r="Q218" s="7">
        <v>2384</v>
      </c>
    </row>
    <row r="219" spans="1:17" ht="15.75" hidden="1" thickTop="1" x14ac:dyDescent="0.25">
      <c r="A219" s="7" t="s">
        <v>115</v>
      </c>
    </row>
    <row r="220" spans="1:17" ht="15.75" thickTop="1" x14ac:dyDescent="0.25">
      <c r="A220" s="7">
        <v>8</v>
      </c>
      <c r="B220" s="25" t="s">
        <v>212</v>
      </c>
      <c r="C220" s="186" t="s">
        <v>213</v>
      </c>
      <c r="D220" s="186"/>
      <c r="E220" s="186"/>
      <c r="J220" s="26"/>
      <c r="K220" s="7"/>
    </row>
    <row r="221" spans="1:17" ht="15.75" thickBot="1" x14ac:dyDescent="0.3">
      <c r="A221" s="7">
        <v>9</v>
      </c>
      <c r="B221" s="25" t="s">
        <v>214</v>
      </c>
      <c r="C221" s="174" t="s">
        <v>215</v>
      </c>
      <c r="D221" s="175"/>
      <c r="E221" s="175"/>
      <c r="F221" s="175"/>
      <c r="G221" s="175"/>
      <c r="H221" s="175"/>
      <c r="I221" s="175"/>
      <c r="J221" s="26"/>
      <c r="Q221" s="7">
        <v>2384</v>
      </c>
    </row>
    <row r="222" spans="1:17" ht="16.5" thickTop="1" thickBot="1" x14ac:dyDescent="0.3">
      <c r="A222" s="7" t="s">
        <v>42</v>
      </c>
      <c r="B222" s="25"/>
      <c r="C222" s="176"/>
      <c r="D222" s="176"/>
      <c r="E222" s="176"/>
      <c r="F222" s="27" t="s">
        <v>10</v>
      </c>
      <c r="G222" s="32"/>
      <c r="H222" s="32"/>
      <c r="I222" s="29"/>
      <c r="J222" s="30">
        <f>IF(AND(G222= "",H222= ""), 0, ROUND(ROUND(I222, 2) * ROUND(IF(H222="",G222,H222),  2), 2))</f>
        <v>0</v>
      </c>
      <c r="K222" s="7"/>
      <c r="M222" s="31">
        <v>0.2</v>
      </c>
      <c r="Q222" s="7">
        <v>2384</v>
      </c>
    </row>
    <row r="223" spans="1:17" ht="15.75" hidden="1" thickTop="1" x14ac:dyDescent="0.25">
      <c r="A223" s="7" t="s">
        <v>115</v>
      </c>
    </row>
    <row r="224" spans="1:17" ht="15.75" thickTop="1" x14ac:dyDescent="0.25">
      <c r="A224" s="7">
        <v>8</v>
      </c>
      <c r="B224" s="25" t="s">
        <v>216</v>
      </c>
      <c r="C224" s="186" t="s">
        <v>217</v>
      </c>
      <c r="D224" s="186"/>
      <c r="E224" s="186"/>
      <c r="J224" s="26"/>
      <c r="K224" s="7"/>
    </row>
    <row r="225" spans="1:17" ht="15.75" thickBot="1" x14ac:dyDescent="0.3">
      <c r="A225" s="7">
        <v>9</v>
      </c>
      <c r="B225" s="25" t="s">
        <v>218</v>
      </c>
      <c r="C225" s="174" t="s">
        <v>219</v>
      </c>
      <c r="D225" s="175"/>
      <c r="E225" s="175"/>
      <c r="F225" s="175"/>
      <c r="G225" s="175"/>
      <c r="H225" s="175"/>
      <c r="I225" s="175"/>
      <c r="J225" s="26"/>
      <c r="Q225" s="7">
        <v>2384</v>
      </c>
    </row>
    <row r="226" spans="1:17" ht="16.5" thickTop="1" thickBot="1" x14ac:dyDescent="0.3">
      <c r="A226" s="7" t="s">
        <v>42</v>
      </c>
      <c r="B226" s="25"/>
      <c r="C226" s="176"/>
      <c r="D226" s="176"/>
      <c r="E226" s="176"/>
      <c r="F226" s="27" t="s">
        <v>10</v>
      </c>
      <c r="G226" s="32"/>
      <c r="H226" s="32"/>
      <c r="I226" s="29"/>
      <c r="J226" s="30">
        <f>IF(AND(G226= "",H226= ""), 0, ROUND(ROUND(I226, 2) * ROUND(IF(H226="",G226,H226),  2), 2))</f>
        <v>0</v>
      </c>
      <c r="K226" s="7"/>
      <c r="M226" s="31">
        <v>0.2</v>
      </c>
      <c r="Q226" s="7">
        <v>2384</v>
      </c>
    </row>
    <row r="227" spans="1:17" ht="15.75" hidden="1" thickTop="1" x14ac:dyDescent="0.25">
      <c r="A227" s="7" t="s">
        <v>115</v>
      </c>
    </row>
    <row r="228" spans="1:17" ht="15.75" thickTop="1" x14ac:dyDescent="0.25">
      <c r="A228" s="7">
        <v>8</v>
      </c>
      <c r="B228" s="25" t="s">
        <v>220</v>
      </c>
      <c r="C228" s="47" t="s">
        <v>221</v>
      </c>
      <c r="D228" s="47"/>
      <c r="E228" s="47"/>
      <c r="J228" s="26"/>
      <c r="K228" s="7"/>
    </row>
    <row r="229" spans="1:17" ht="15.75" thickBot="1" x14ac:dyDescent="0.3">
      <c r="A229" s="7">
        <v>9</v>
      </c>
      <c r="B229" s="25" t="s">
        <v>222</v>
      </c>
      <c r="C229" s="174" t="s">
        <v>223</v>
      </c>
      <c r="D229" s="175"/>
      <c r="E229" s="175"/>
      <c r="F229" s="175"/>
      <c r="G229" s="175"/>
      <c r="H229" s="175"/>
      <c r="I229" s="175"/>
      <c r="J229" s="26"/>
      <c r="Q229" s="7">
        <v>2384</v>
      </c>
    </row>
    <row r="230" spans="1:17" ht="16.5" thickTop="1" thickBot="1" x14ac:dyDescent="0.3">
      <c r="A230" s="7" t="s">
        <v>42</v>
      </c>
      <c r="B230" s="25"/>
      <c r="C230" s="176"/>
      <c r="D230" s="176"/>
      <c r="E230" s="176"/>
      <c r="F230" s="27" t="s">
        <v>10</v>
      </c>
      <c r="G230" s="32"/>
      <c r="H230" s="32"/>
      <c r="I230" s="29"/>
      <c r="J230" s="30">
        <f>IF(AND(G230= "",H230= ""), 0, ROUND(ROUND(I230, 2) * ROUND(IF(H230="",G230,H230),  2), 2))</f>
        <v>0</v>
      </c>
      <c r="K230" s="7"/>
      <c r="M230" s="31">
        <v>0.2</v>
      </c>
      <c r="Q230" s="7">
        <v>2384</v>
      </c>
    </row>
    <row r="231" spans="1:17" ht="15.75" hidden="1" thickTop="1" x14ac:dyDescent="0.25">
      <c r="A231" s="7" t="s">
        <v>115</v>
      </c>
    </row>
    <row r="232" spans="1:17" ht="15.75" thickTop="1" x14ac:dyDescent="0.25">
      <c r="A232" s="7">
        <v>8</v>
      </c>
      <c r="B232" s="25" t="s">
        <v>224</v>
      </c>
      <c r="C232" s="186" t="s">
        <v>225</v>
      </c>
      <c r="D232" s="186"/>
      <c r="E232" s="186"/>
      <c r="J232" s="26"/>
      <c r="K232" s="7"/>
    </row>
    <row r="233" spans="1:17" ht="15.75" thickBot="1" x14ac:dyDescent="0.3">
      <c r="A233" s="7">
        <v>9</v>
      </c>
      <c r="B233" s="25" t="s">
        <v>226</v>
      </c>
      <c r="C233" s="174" t="s">
        <v>225</v>
      </c>
      <c r="D233" s="175"/>
      <c r="E233" s="175"/>
      <c r="F233" s="175"/>
      <c r="G233" s="175"/>
      <c r="H233" s="175"/>
      <c r="I233" s="175"/>
      <c r="J233" s="26"/>
      <c r="Q233" s="7">
        <v>2384</v>
      </c>
    </row>
    <row r="234" spans="1:17" ht="16.5" thickTop="1" thickBot="1" x14ac:dyDescent="0.3">
      <c r="A234" s="7" t="s">
        <v>42</v>
      </c>
      <c r="B234" s="25"/>
      <c r="C234" s="176"/>
      <c r="D234" s="176"/>
      <c r="E234" s="176"/>
      <c r="F234" s="27" t="s">
        <v>10</v>
      </c>
      <c r="G234" s="32"/>
      <c r="H234" s="32"/>
      <c r="I234" s="29"/>
      <c r="J234" s="30">
        <f>IF(AND(G234= "",H234= ""), 0, ROUND(ROUND(I234, 2) * ROUND(IF(H234="",G234,H234),  2), 2))</f>
        <v>0</v>
      </c>
      <c r="K234" s="7"/>
      <c r="M234" s="31">
        <v>0.2</v>
      </c>
      <c r="Q234" s="7">
        <v>2384</v>
      </c>
    </row>
    <row r="235" spans="1:17" ht="15.75" hidden="1" thickTop="1" x14ac:dyDescent="0.25">
      <c r="A235" s="7" t="s">
        <v>115</v>
      </c>
    </row>
    <row r="236" spans="1:17" hidden="1" x14ac:dyDescent="0.25">
      <c r="A236" s="7" t="s">
        <v>47</v>
      </c>
    </row>
    <row r="237" spans="1:17" ht="15.75" thickTop="1" x14ac:dyDescent="0.25">
      <c r="A237" s="7">
        <v>8</v>
      </c>
      <c r="B237" s="25" t="s">
        <v>532</v>
      </c>
      <c r="C237" s="186" t="s">
        <v>534</v>
      </c>
      <c r="D237" s="186"/>
      <c r="E237" s="186"/>
      <c r="J237" s="26"/>
      <c r="K237" s="7"/>
    </row>
    <row r="238" spans="1:17" ht="15.75" thickBot="1" x14ac:dyDescent="0.3">
      <c r="A238" s="7">
        <v>9</v>
      </c>
      <c r="B238" s="25" t="s">
        <v>533</v>
      </c>
      <c r="C238" s="174" t="s">
        <v>534</v>
      </c>
      <c r="D238" s="175"/>
      <c r="E238" s="175"/>
      <c r="F238" s="175"/>
      <c r="G238" s="175"/>
      <c r="H238" s="175"/>
      <c r="I238" s="175"/>
      <c r="J238" s="26"/>
      <c r="Q238" s="7">
        <v>2384</v>
      </c>
    </row>
    <row r="239" spans="1:17" ht="16.5" thickTop="1" thickBot="1" x14ac:dyDescent="0.3">
      <c r="A239" s="7" t="s">
        <v>42</v>
      </c>
      <c r="B239" s="25"/>
      <c r="C239" s="176"/>
      <c r="D239" s="176"/>
      <c r="E239" s="176"/>
      <c r="F239" s="27" t="s">
        <v>240</v>
      </c>
      <c r="G239" s="32"/>
      <c r="H239" s="32"/>
      <c r="I239" s="29"/>
      <c r="J239" s="30">
        <f>IF(AND(G239= "",H239= ""), 0, ROUND(ROUND(I239, 2) * ROUND(IF(H239="",G239,H239),  2), 2))</f>
        <v>0</v>
      </c>
      <c r="K239" s="7"/>
      <c r="M239" s="31">
        <v>0.2</v>
      </c>
      <c r="Q239" s="7">
        <v>2384</v>
      </c>
    </row>
    <row r="240" spans="1:17" ht="15.75" hidden="1" thickTop="1" x14ac:dyDescent="0.25">
      <c r="A240" s="7" t="s">
        <v>115</v>
      </c>
    </row>
    <row r="241" spans="1:17" hidden="1" x14ac:dyDescent="0.25">
      <c r="A241" s="7" t="s">
        <v>47</v>
      </c>
    </row>
    <row r="242" spans="1:17" ht="16.899999999999999" customHeight="1" thickTop="1" x14ac:dyDescent="0.25">
      <c r="A242" s="7">
        <v>5</v>
      </c>
      <c r="B242" s="16">
        <v>29</v>
      </c>
      <c r="C242" s="173" t="s">
        <v>227</v>
      </c>
      <c r="D242" s="173"/>
      <c r="E242" s="173"/>
      <c r="F242" s="21"/>
      <c r="G242" s="21"/>
      <c r="H242" s="21"/>
      <c r="I242" s="21"/>
      <c r="J242" s="22"/>
      <c r="K242" s="7"/>
    </row>
    <row r="243" spans="1:17" ht="15.75" thickBot="1" x14ac:dyDescent="0.3">
      <c r="A243" s="7">
        <v>9</v>
      </c>
      <c r="B243" s="25" t="s">
        <v>228</v>
      </c>
      <c r="C243" s="174" t="s">
        <v>229</v>
      </c>
      <c r="D243" s="175"/>
      <c r="E243" s="175"/>
      <c r="F243" s="175"/>
      <c r="G243" s="175"/>
      <c r="H243" s="175"/>
      <c r="I243" s="175"/>
      <c r="J243" s="26"/>
      <c r="Q243" s="7">
        <v>2384</v>
      </c>
    </row>
    <row r="244" spans="1:17" ht="16.5" thickTop="1" thickBot="1" x14ac:dyDescent="0.3">
      <c r="A244" s="7" t="s">
        <v>42</v>
      </c>
      <c r="B244" s="25"/>
      <c r="C244" s="176"/>
      <c r="D244" s="176"/>
      <c r="E244" s="176"/>
      <c r="F244" s="27" t="s">
        <v>11</v>
      </c>
      <c r="G244" s="28"/>
      <c r="H244" s="28"/>
      <c r="I244" s="29"/>
      <c r="J244" s="30">
        <f>IF(AND(G244= "",H244= ""), 0, ROUND(ROUND(I244, 2) * ROUND(IF(H244="",G244,H244),  0), 2))</f>
        <v>0</v>
      </c>
      <c r="K244" s="7"/>
      <c r="M244" s="31">
        <v>0.2</v>
      </c>
      <c r="Q244" s="7">
        <v>2384</v>
      </c>
    </row>
    <row r="245" spans="1:17" ht="15.75" hidden="1" thickTop="1" x14ac:dyDescent="0.25">
      <c r="A245" s="7" t="s">
        <v>47</v>
      </c>
    </row>
    <row r="246" spans="1:17" ht="15.75" hidden="1" thickTop="1" x14ac:dyDescent="0.25">
      <c r="A246" s="7" t="s">
        <v>47</v>
      </c>
    </row>
    <row r="247" spans="1:17" ht="15.75" hidden="1" thickTop="1" x14ac:dyDescent="0.25">
      <c r="A247" s="7" t="s">
        <v>54</v>
      </c>
    </row>
    <row r="248" spans="1:17" ht="15.75" thickTop="1" x14ac:dyDescent="0.25">
      <c r="A248" s="7">
        <v>4</v>
      </c>
      <c r="B248" s="16"/>
      <c r="C248" s="177" t="s">
        <v>230</v>
      </c>
      <c r="D248" s="177"/>
      <c r="E248" s="177"/>
      <c r="F248" s="19"/>
      <c r="G248" s="19"/>
      <c r="H248" s="19"/>
      <c r="I248" s="19"/>
      <c r="J248" s="20"/>
      <c r="K248" s="7"/>
    </row>
    <row r="249" spans="1:17" x14ac:dyDescent="0.25">
      <c r="A249" s="7">
        <v>5</v>
      </c>
      <c r="B249" s="16">
        <v>31</v>
      </c>
      <c r="C249" s="173" t="s">
        <v>231</v>
      </c>
      <c r="D249" s="173"/>
      <c r="E249" s="173"/>
      <c r="F249" s="21"/>
      <c r="G249" s="21"/>
      <c r="H249" s="21"/>
      <c r="I249" s="21"/>
      <c r="J249" s="22"/>
      <c r="K249" s="7"/>
    </row>
    <row r="250" spans="1:17" ht="15.75" thickBot="1" x14ac:dyDescent="0.3">
      <c r="A250" s="7">
        <v>9</v>
      </c>
      <c r="B250" s="25" t="s">
        <v>232</v>
      </c>
      <c r="C250" s="174" t="s">
        <v>233</v>
      </c>
      <c r="D250" s="175"/>
      <c r="E250" s="175"/>
      <c r="F250" s="175"/>
      <c r="G250" s="175"/>
      <c r="H250" s="175"/>
      <c r="I250" s="175"/>
      <c r="J250" s="26"/>
      <c r="Q250" s="7">
        <v>2384</v>
      </c>
    </row>
    <row r="251" spans="1:17" ht="16.5" thickTop="1" thickBot="1" x14ac:dyDescent="0.3">
      <c r="A251" s="7" t="s">
        <v>42</v>
      </c>
      <c r="B251" s="25"/>
      <c r="C251" s="176"/>
      <c r="D251" s="176"/>
      <c r="E251" s="176"/>
      <c r="F251" s="27" t="s">
        <v>70</v>
      </c>
      <c r="G251" s="33"/>
      <c r="H251" s="33"/>
      <c r="I251" s="29"/>
      <c r="J251" s="30">
        <f>IF(AND(G251= "",H251= ""), 0, ROUND(ROUND(I251, 2) * ROUND(IF(H251="",G251,H251),  3), 2))</f>
        <v>0</v>
      </c>
      <c r="K251" s="7"/>
      <c r="M251" s="31">
        <v>0.2</v>
      </c>
      <c r="Q251" s="7">
        <v>2384</v>
      </c>
    </row>
    <row r="252" spans="1:17" ht="16.5" thickTop="1" thickBot="1" x14ac:dyDescent="0.3">
      <c r="A252" s="7">
        <v>9</v>
      </c>
      <c r="B252" s="25" t="s">
        <v>234</v>
      </c>
      <c r="C252" s="174" t="s">
        <v>235</v>
      </c>
      <c r="D252" s="175"/>
      <c r="E252" s="175"/>
      <c r="F252" s="175"/>
      <c r="G252" s="175"/>
      <c r="H252" s="175"/>
      <c r="I252" s="175"/>
      <c r="J252" s="26"/>
      <c r="Q252" s="7">
        <v>2384</v>
      </c>
    </row>
    <row r="253" spans="1:17" ht="16.5" thickTop="1" thickBot="1" x14ac:dyDescent="0.3">
      <c r="A253" s="7" t="s">
        <v>42</v>
      </c>
      <c r="B253" s="25"/>
      <c r="C253" s="176"/>
      <c r="D253" s="176"/>
      <c r="E253" s="176"/>
      <c r="F253" s="27" t="s">
        <v>70</v>
      </c>
      <c r="G253" s="33"/>
      <c r="H253" s="33"/>
      <c r="I253" s="29"/>
      <c r="J253" s="30">
        <f>IF(AND(G253= "",H253= ""), 0, ROUND(ROUND(I253, 2) * ROUND(IF(H253="",G253,H253),  3), 2))</f>
        <v>0</v>
      </c>
      <c r="K253" s="7"/>
      <c r="M253" s="31">
        <v>0.2</v>
      </c>
      <c r="Q253" s="7">
        <v>2384</v>
      </c>
    </row>
    <row r="254" spans="1:17" ht="16.5" thickTop="1" thickBot="1" x14ac:dyDescent="0.3">
      <c r="A254" s="7">
        <v>9</v>
      </c>
      <c r="B254" s="25" t="s">
        <v>236</v>
      </c>
      <c r="C254" s="174" t="s">
        <v>237</v>
      </c>
      <c r="D254" s="175"/>
      <c r="E254" s="175"/>
      <c r="F254" s="175"/>
      <c r="G254" s="175"/>
      <c r="H254" s="175"/>
      <c r="I254" s="175"/>
      <c r="J254" s="26"/>
      <c r="Q254" s="7">
        <v>2384</v>
      </c>
    </row>
    <row r="255" spans="1:17" ht="16.5" thickTop="1" thickBot="1" x14ac:dyDescent="0.3">
      <c r="A255" s="7" t="s">
        <v>42</v>
      </c>
      <c r="B255" s="25"/>
      <c r="C255" s="176"/>
      <c r="D255" s="176"/>
      <c r="E255" s="176"/>
      <c r="F255" s="27" t="s">
        <v>70</v>
      </c>
      <c r="G255" s="33"/>
      <c r="H255" s="33"/>
      <c r="I255" s="29"/>
      <c r="J255" s="30">
        <f>IF(AND(G255= "",H255= ""), 0, ROUND(ROUND(I255, 2) * ROUND(IF(H255="",G255,H255),  3), 2))</f>
        <v>0</v>
      </c>
      <c r="K255" s="7"/>
      <c r="M255" s="31">
        <v>0.2</v>
      </c>
      <c r="Q255" s="7">
        <v>2384</v>
      </c>
    </row>
    <row r="256" spans="1:17" ht="16.5" thickTop="1" thickBot="1" x14ac:dyDescent="0.3">
      <c r="A256" s="7">
        <v>9</v>
      </c>
      <c r="B256" s="25" t="s">
        <v>238</v>
      </c>
      <c r="C256" s="174" t="s">
        <v>239</v>
      </c>
      <c r="D256" s="175"/>
      <c r="E256" s="175"/>
      <c r="F256" s="175"/>
      <c r="G256" s="175"/>
      <c r="H256" s="175"/>
      <c r="I256" s="175"/>
      <c r="J256" s="26"/>
      <c r="Q256" s="7">
        <v>2384</v>
      </c>
    </row>
    <row r="257" spans="1:17" ht="16.5" thickTop="1" thickBot="1" x14ac:dyDescent="0.3">
      <c r="A257" s="7" t="s">
        <v>42</v>
      </c>
      <c r="B257" s="25"/>
      <c r="C257" s="176"/>
      <c r="D257" s="176"/>
      <c r="E257" s="176"/>
      <c r="F257" s="27" t="s">
        <v>240</v>
      </c>
      <c r="G257" s="32"/>
      <c r="H257" s="32"/>
      <c r="I257" s="29"/>
      <c r="J257" s="30">
        <f>IF(AND(G257= "",H257= ""), 0, ROUND(ROUND(I257, 2) * ROUND(IF(H257="",G257,H257),  2), 2))</f>
        <v>0</v>
      </c>
      <c r="K257" s="7"/>
      <c r="M257" s="31">
        <v>0.2</v>
      </c>
      <c r="Q257" s="7">
        <v>2384</v>
      </c>
    </row>
    <row r="258" spans="1:17" ht="16.5" thickTop="1" thickBot="1" x14ac:dyDescent="0.3">
      <c r="A258" s="7">
        <v>9</v>
      </c>
      <c r="B258" s="25" t="s">
        <v>241</v>
      </c>
      <c r="C258" s="174" t="s">
        <v>242</v>
      </c>
      <c r="D258" s="175"/>
      <c r="E258" s="175"/>
      <c r="F258" s="175"/>
      <c r="G258" s="175"/>
      <c r="H258" s="175"/>
      <c r="I258" s="175"/>
      <c r="J258" s="26"/>
      <c r="Q258" s="7">
        <v>2384</v>
      </c>
    </row>
    <row r="259" spans="1:17" ht="16.5" thickTop="1" thickBot="1" x14ac:dyDescent="0.3">
      <c r="A259" s="7" t="s">
        <v>42</v>
      </c>
      <c r="B259" s="25"/>
      <c r="C259" s="176"/>
      <c r="D259" s="176"/>
      <c r="E259" s="176"/>
      <c r="F259" s="27" t="s">
        <v>70</v>
      </c>
      <c r="G259" s="33"/>
      <c r="H259" s="33"/>
      <c r="I259" s="29"/>
      <c r="J259" s="30">
        <f>IF(AND(G259= "",H259= ""), 0, ROUND(ROUND(I259, 2) * ROUND(IF(H259="",G259,H259),  3), 2))</f>
        <v>0</v>
      </c>
      <c r="K259" s="7"/>
      <c r="M259" s="31">
        <v>0.2</v>
      </c>
      <c r="Q259" s="7">
        <v>2384</v>
      </c>
    </row>
    <row r="260" spans="1:17" ht="15.75" hidden="1" thickTop="1" x14ac:dyDescent="0.25">
      <c r="A260" s="7" t="s">
        <v>47</v>
      </c>
    </row>
    <row r="261" spans="1:17" ht="16.899999999999999" customHeight="1" thickTop="1" x14ac:dyDescent="0.25">
      <c r="A261" s="7">
        <v>5</v>
      </c>
      <c r="B261" s="16">
        <v>32</v>
      </c>
      <c r="C261" s="173" t="s">
        <v>243</v>
      </c>
      <c r="D261" s="173"/>
      <c r="E261" s="173"/>
      <c r="F261" s="21"/>
      <c r="G261" s="21"/>
      <c r="H261" s="21"/>
      <c r="I261" s="21"/>
      <c r="J261" s="22"/>
      <c r="K261" s="7"/>
    </row>
    <row r="262" spans="1:17" ht="15.75" thickBot="1" x14ac:dyDescent="0.3">
      <c r="A262" s="7">
        <v>9</v>
      </c>
      <c r="B262" s="25" t="s">
        <v>244</v>
      </c>
      <c r="C262" s="174" t="s">
        <v>245</v>
      </c>
      <c r="D262" s="175"/>
      <c r="E262" s="175"/>
      <c r="F262" s="175"/>
      <c r="G262" s="175"/>
      <c r="H262" s="175"/>
      <c r="I262" s="175"/>
      <c r="J262" s="26"/>
      <c r="Q262" s="7">
        <v>2384</v>
      </c>
    </row>
    <row r="263" spans="1:17" ht="16.5" thickTop="1" thickBot="1" x14ac:dyDescent="0.3">
      <c r="A263" s="7" t="s">
        <v>42</v>
      </c>
      <c r="B263" s="25"/>
      <c r="C263" s="176"/>
      <c r="D263" s="176"/>
      <c r="E263" s="176"/>
      <c r="F263" s="27" t="s">
        <v>11</v>
      </c>
      <c r="G263" s="28"/>
      <c r="H263" s="28"/>
      <c r="I263" s="29"/>
      <c r="J263" s="30">
        <f>IF(AND(G263= "",H263= ""), 0, ROUND(ROUND(I263, 2) * ROUND(IF(H263="",G263,H263),  0), 2))</f>
        <v>0</v>
      </c>
      <c r="K263" s="7"/>
      <c r="M263" s="31">
        <v>0.2</v>
      </c>
      <c r="Q263" s="7">
        <v>2384</v>
      </c>
    </row>
    <row r="264" spans="1:17" ht="15.75" hidden="1" thickTop="1" x14ac:dyDescent="0.25">
      <c r="A264" s="7" t="s">
        <v>47</v>
      </c>
    </row>
    <row r="265" spans="1:17" ht="29.25" customHeight="1" thickTop="1" x14ac:dyDescent="0.25">
      <c r="A265" s="7">
        <v>5</v>
      </c>
      <c r="B265" s="16">
        <v>33</v>
      </c>
      <c r="C265" s="183" t="s">
        <v>246</v>
      </c>
      <c r="D265" s="184"/>
      <c r="E265" s="184"/>
      <c r="F265" s="184"/>
      <c r="G265" s="184"/>
      <c r="H265" s="184"/>
      <c r="I265" s="185"/>
      <c r="J265" s="22"/>
      <c r="K265" s="7"/>
    </row>
    <row r="266" spans="1:17" ht="15.75" thickBot="1" x14ac:dyDescent="0.3">
      <c r="A266" s="7">
        <v>9</v>
      </c>
      <c r="B266" s="25" t="s">
        <v>247</v>
      </c>
      <c r="C266" s="174" t="s">
        <v>248</v>
      </c>
      <c r="D266" s="175"/>
      <c r="E266" s="175"/>
      <c r="F266" s="175"/>
      <c r="G266" s="175"/>
      <c r="H266" s="175"/>
      <c r="I266" s="175"/>
      <c r="J266" s="26"/>
      <c r="Q266" s="7">
        <v>2384</v>
      </c>
    </row>
    <row r="267" spans="1:17" ht="16.5" thickTop="1" thickBot="1" x14ac:dyDescent="0.3">
      <c r="A267" s="7" t="s">
        <v>42</v>
      </c>
      <c r="B267" s="25"/>
      <c r="C267" s="176"/>
      <c r="D267" s="176"/>
      <c r="E267" s="176"/>
      <c r="F267" s="27" t="s">
        <v>11</v>
      </c>
      <c r="G267" s="28"/>
      <c r="H267" s="28"/>
      <c r="I267" s="29"/>
      <c r="J267" s="30">
        <f>IF(AND(G267= "",H267= ""), 0, ROUND(ROUND(I267, 2) * ROUND(IF(H267="",G267,H267),  0), 2))</f>
        <v>0</v>
      </c>
      <c r="K267" s="7"/>
      <c r="M267" s="31">
        <v>0.2</v>
      </c>
      <c r="Q267" s="7">
        <v>2384</v>
      </c>
    </row>
    <row r="268" spans="1:17" ht="15.75" hidden="1" thickTop="1" x14ac:dyDescent="0.25">
      <c r="A268" s="7" t="s">
        <v>47</v>
      </c>
    </row>
    <row r="269" spans="1:17" ht="15.75" hidden="1" thickTop="1" x14ac:dyDescent="0.25">
      <c r="A269" s="7" t="s">
        <v>47</v>
      </c>
    </row>
    <row r="270" spans="1:17" ht="15.75" hidden="1" thickTop="1" x14ac:dyDescent="0.25">
      <c r="A270" s="7" t="s">
        <v>54</v>
      </c>
    </row>
    <row r="271" spans="1:17" ht="15.75" thickTop="1" x14ac:dyDescent="0.25">
      <c r="A271" s="7">
        <v>4</v>
      </c>
      <c r="B271" s="16"/>
      <c r="C271" s="177" t="s">
        <v>249</v>
      </c>
      <c r="D271" s="177"/>
      <c r="E271" s="177"/>
      <c r="F271" s="19"/>
      <c r="G271" s="19"/>
      <c r="H271" s="19"/>
      <c r="I271" s="19"/>
      <c r="J271" s="20"/>
      <c r="K271" s="7"/>
    </row>
    <row r="272" spans="1:17" ht="15.75" hidden="1" thickTop="1" x14ac:dyDescent="0.25">
      <c r="A272" s="7" t="s">
        <v>47</v>
      </c>
    </row>
    <row r="273" spans="1:17" ht="27.75" customHeight="1" x14ac:dyDescent="0.25">
      <c r="A273" s="7">
        <v>5</v>
      </c>
      <c r="B273" s="16">
        <v>36</v>
      </c>
      <c r="C273" s="183" t="s">
        <v>250</v>
      </c>
      <c r="D273" s="184"/>
      <c r="E273" s="184"/>
      <c r="F273" s="184"/>
      <c r="G273" s="184"/>
      <c r="H273" s="184"/>
      <c r="I273" s="185"/>
      <c r="J273" s="22"/>
      <c r="K273" s="7"/>
    </row>
    <row r="274" spans="1:17" ht="15.75" thickBot="1" x14ac:dyDescent="0.3">
      <c r="A274" s="7">
        <v>9</v>
      </c>
      <c r="B274" s="25" t="s">
        <v>251</v>
      </c>
      <c r="C274" s="174" t="s">
        <v>252</v>
      </c>
      <c r="D274" s="175"/>
      <c r="E274" s="175"/>
      <c r="F274" s="175"/>
      <c r="G274" s="175"/>
      <c r="H274" s="175"/>
      <c r="I274" s="175"/>
      <c r="J274" s="26"/>
      <c r="Q274" s="7">
        <v>2384</v>
      </c>
    </row>
    <row r="275" spans="1:17" ht="16.5" thickTop="1" thickBot="1" x14ac:dyDescent="0.3">
      <c r="A275" s="7" t="s">
        <v>42</v>
      </c>
      <c r="B275" s="25"/>
      <c r="C275" s="176"/>
      <c r="D275" s="176"/>
      <c r="E275" s="176"/>
      <c r="F275" s="27" t="s">
        <v>253</v>
      </c>
      <c r="G275" s="28"/>
      <c r="H275" s="28"/>
      <c r="I275" s="29"/>
      <c r="J275" s="30">
        <f>IF(AND(G275= "",H275= ""), 0, ROUND(ROUND(I275, 2) * ROUND(IF(H275="",G275,H275),  0), 2))</f>
        <v>0</v>
      </c>
      <c r="K275" s="7"/>
      <c r="M275" s="31">
        <v>0.2</v>
      </c>
      <c r="Q275" s="7">
        <v>2384</v>
      </c>
    </row>
    <row r="276" spans="1:17" ht="15.75" hidden="1" thickTop="1" x14ac:dyDescent="0.25">
      <c r="A276" s="7" t="s">
        <v>47</v>
      </c>
    </row>
    <row r="277" spans="1:17" ht="30" customHeight="1" thickTop="1" x14ac:dyDescent="0.25">
      <c r="A277" s="7">
        <v>5</v>
      </c>
      <c r="B277" s="16">
        <v>37</v>
      </c>
      <c r="C277" s="183" t="s">
        <v>254</v>
      </c>
      <c r="D277" s="184"/>
      <c r="E277" s="184"/>
      <c r="F277" s="184"/>
      <c r="G277" s="184"/>
      <c r="H277" s="184"/>
      <c r="I277" s="185"/>
      <c r="J277" s="22"/>
      <c r="K277" s="7"/>
    </row>
    <row r="278" spans="1:17" ht="15.75" thickBot="1" x14ac:dyDescent="0.3">
      <c r="A278" s="7">
        <v>9</v>
      </c>
      <c r="B278" s="25" t="s">
        <v>255</v>
      </c>
      <c r="C278" s="174" t="s">
        <v>256</v>
      </c>
      <c r="D278" s="175"/>
      <c r="E278" s="175"/>
      <c r="F278" s="175"/>
      <c r="G278" s="175"/>
      <c r="H278" s="175"/>
      <c r="I278" s="175"/>
      <c r="J278" s="26"/>
      <c r="Q278" s="7">
        <v>2384</v>
      </c>
    </row>
    <row r="279" spans="1:17" ht="16.5" thickTop="1" thickBot="1" x14ac:dyDescent="0.3">
      <c r="A279" s="7" t="s">
        <v>42</v>
      </c>
      <c r="B279" s="25"/>
      <c r="C279" s="176"/>
      <c r="D279" s="176"/>
      <c r="E279" s="176"/>
      <c r="F279" s="27" t="s">
        <v>240</v>
      </c>
      <c r="G279" s="32"/>
      <c r="H279" s="32"/>
      <c r="I279" s="29"/>
      <c r="J279" s="30">
        <f>IF(AND(G279= "",H279= ""), 0, ROUND(ROUND(I279, 2) * ROUND(IF(H279="",G279,H279),  2), 2))</f>
        <v>0</v>
      </c>
      <c r="K279" s="7"/>
      <c r="M279" s="31">
        <v>0.2</v>
      </c>
      <c r="Q279" s="7">
        <v>2384</v>
      </c>
    </row>
    <row r="280" spans="1:17" ht="15.75" hidden="1" thickTop="1" x14ac:dyDescent="0.25">
      <c r="A280" s="7" t="s">
        <v>47</v>
      </c>
    </row>
    <row r="281" spans="1:17" ht="30.75" customHeight="1" thickTop="1" x14ac:dyDescent="0.25">
      <c r="A281" s="7">
        <v>5</v>
      </c>
      <c r="B281" s="16">
        <v>38</v>
      </c>
      <c r="C281" s="183" t="s">
        <v>257</v>
      </c>
      <c r="D281" s="184"/>
      <c r="E281" s="184"/>
      <c r="F281" s="184"/>
      <c r="G281" s="184"/>
      <c r="H281" s="184"/>
      <c r="I281" s="185"/>
      <c r="J281" s="22"/>
      <c r="K281" s="7"/>
    </row>
    <row r="282" spans="1:17" ht="15.75" thickBot="1" x14ac:dyDescent="0.3">
      <c r="A282" s="7">
        <v>9</v>
      </c>
      <c r="B282" s="25" t="s">
        <v>258</v>
      </c>
      <c r="C282" s="174" t="s">
        <v>259</v>
      </c>
      <c r="D282" s="175"/>
      <c r="E282" s="175"/>
      <c r="F282" s="175"/>
      <c r="G282" s="175"/>
      <c r="H282" s="175"/>
      <c r="I282" s="175"/>
      <c r="J282" s="26"/>
      <c r="Q282" s="7">
        <v>2384</v>
      </c>
    </row>
    <row r="283" spans="1:17" ht="16.5" thickTop="1" thickBot="1" x14ac:dyDescent="0.3">
      <c r="A283" s="7" t="s">
        <v>42</v>
      </c>
      <c r="B283" s="25"/>
      <c r="C283" s="176"/>
      <c r="D283" s="176"/>
      <c r="E283" s="176"/>
      <c r="F283" s="27" t="s">
        <v>240</v>
      </c>
      <c r="G283" s="32"/>
      <c r="H283" s="32"/>
      <c r="I283" s="29"/>
      <c r="J283" s="30">
        <f>IF(AND(G283= "",H283= ""), 0, ROUND(ROUND(I283, 2) * ROUND(IF(H283="",G283,H283),  2), 2))</f>
        <v>0</v>
      </c>
      <c r="K283" s="7"/>
      <c r="M283" s="31">
        <v>0.2</v>
      </c>
      <c r="Q283" s="7">
        <v>2384</v>
      </c>
    </row>
    <row r="284" spans="1:17" ht="15.75" hidden="1" thickTop="1" x14ac:dyDescent="0.25">
      <c r="A284" s="7" t="s">
        <v>47</v>
      </c>
    </row>
    <row r="285" spans="1:17" ht="16.899999999999999" customHeight="1" thickTop="1" x14ac:dyDescent="0.25">
      <c r="A285" s="7">
        <v>5</v>
      </c>
      <c r="B285" s="16">
        <v>39</v>
      </c>
      <c r="C285" s="173" t="s">
        <v>260</v>
      </c>
      <c r="D285" s="173"/>
      <c r="E285" s="173"/>
      <c r="F285" s="21"/>
      <c r="G285" s="21"/>
      <c r="H285" s="21"/>
      <c r="I285" s="21"/>
      <c r="J285" s="22"/>
      <c r="K285" s="7"/>
    </row>
    <row r="286" spans="1:17" ht="15.75" thickBot="1" x14ac:dyDescent="0.3">
      <c r="A286" s="7">
        <v>9</v>
      </c>
      <c r="B286" s="25" t="s">
        <v>261</v>
      </c>
      <c r="C286" s="174" t="s">
        <v>262</v>
      </c>
      <c r="D286" s="175"/>
      <c r="E286" s="175"/>
      <c r="F286" s="175"/>
      <c r="G286" s="175"/>
      <c r="H286" s="175"/>
      <c r="I286" s="175"/>
      <c r="J286" s="26"/>
      <c r="Q286" s="7">
        <v>2384</v>
      </c>
    </row>
    <row r="287" spans="1:17" ht="16.5" thickTop="1" thickBot="1" x14ac:dyDescent="0.3">
      <c r="A287" s="7" t="s">
        <v>42</v>
      </c>
      <c r="B287" s="25"/>
      <c r="C287" s="176"/>
      <c r="D287" s="176"/>
      <c r="E287" s="176"/>
      <c r="F287" s="27" t="s">
        <v>240</v>
      </c>
      <c r="G287" s="32"/>
      <c r="H287" s="32"/>
      <c r="I287" s="29"/>
      <c r="J287" s="30">
        <f>IF(AND(G287= "",H287= ""), 0, ROUND(ROUND(I287, 2) * ROUND(IF(H287="",G287,H287),  2), 2))</f>
        <v>0</v>
      </c>
      <c r="K287" s="7"/>
      <c r="M287" s="31">
        <v>0.2</v>
      </c>
      <c r="Q287" s="7">
        <v>2384</v>
      </c>
    </row>
    <row r="288" spans="1:17" ht="15.75" hidden="1" thickTop="1" x14ac:dyDescent="0.25">
      <c r="A288" s="7" t="s">
        <v>47</v>
      </c>
    </row>
    <row r="289" spans="1:17" ht="16.899999999999999" customHeight="1" thickTop="1" x14ac:dyDescent="0.25">
      <c r="A289" s="7">
        <v>5</v>
      </c>
      <c r="B289" s="16">
        <v>40</v>
      </c>
      <c r="C289" s="173" t="s">
        <v>263</v>
      </c>
      <c r="D289" s="173"/>
      <c r="E289" s="173"/>
      <c r="F289" s="21"/>
      <c r="G289" s="21"/>
      <c r="H289" s="21"/>
      <c r="I289" s="21"/>
      <c r="J289" s="22"/>
      <c r="K289" s="7"/>
    </row>
    <row r="290" spans="1:17" ht="15.75" thickBot="1" x14ac:dyDescent="0.3">
      <c r="A290" s="7">
        <v>9</v>
      </c>
      <c r="B290" s="25" t="s">
        <v>264</v>
      </c>
      <c r="C290" s="174" t="s">
        <v>252</v>
      </c>
      <c r="D290" s="175"/>
      <c r="E290" s="175"/>
      <c r="F290" s="175"/>
      <c r="G290" s="175"/>
      <c r="H290" s="175"/>
      <c r="I290" s="175"/>
      <c r="J290" s="26"/>
      <c r="Q290" s="7">
        <v>2384</v>
      </c>
    </row>
    <row r="291" spans="1:17" ht="16.5" thickTop="1" thickBot="1" x14ac:dyDescent="0.3">
      <c r="A291" s="7" t="s">
        <v>42</v>
      </c>
      <c r="B291" s="25"/>
      <c r="C291" s="176"/>
      <c r="D291" s="176"/>
      <c r="E291" s="176"/>
      <c r="F291" s="27" t="s">
        <v>253</v>
      </c>
      <c r="G291" s="28"/>
      <c r="H291" s="28"/>
      <c r="I291" s="29"/>
      <c r="J291" s="30">
        <f>IF(AND(G291= "",H291= ""), 0, ROUND(ROUND(I291, 2) * ROUND(IF(H291="",G291,H291),  0), 2))</f>
        <v>0</v>
      </c>
      <c r="K291" s="7"/>
      <c r="M291" s="31">
        <v>0.2</v>
      </c>
      <c r="Q291" s="7">
        <v>2384</v>
      </c>
    </row>
    <row r="292" spans="1:17" ht="15.75" hidden="1" thickTop="1" x14ac:dyDescent="0.25">
      <c r="A292" s="7" t="s">
        <v>47</v>
      </c>
    </row>
    <row r="293" spans="1:17" hidden="1" x14ac:dyDescent="0.25">
      <c r="A293" s="7" t="s">
        <v>47</v>
      </c>
    </row>
    <row r="294" spans="1:17" hidden="1" x14ac:dyDescent="0.25">
      <c r="A294" s="7" t="s">
        <v>54</v>
      </c>
    </row>
    <row r="295" spans="1:17" hidden="1" x14ac:dyDescent="0.25">
      <c r="A295" s="7" t="s">
        <v>265</v>
      </c>
    </row>
    <row r="296" spans="1:17" ht="15.75" thickTop="1" x14ac:dyDescent="0.25">
      <c r="A296" s="7" t="s">
        <v>265</v>
      </c>
      <c r="B296" s="26"/>
      <c r="C296" s="175"/>
      <c r="D296" s="175"/>
      <c r="E296" s="175"/>
      <c r="J296" s="26"/>
    </row>
    <row r="297" spans="1:17" x14ac:dyDescent="0.25">
      <c r="B297" s="26"/>
      <c r="C297" s="197" t="s">
        <v>36</v>
      </c>
      <c r="D297" s="198"/>
      <c r="E297" s="198"/>
      <c r="F297" s="199"/>
      <c r="G297" s="199"/>
      <c r="H297" s="199"/>
      <c r="I297" s="199"/>
      <c r="J297" s="200"/>
    </row>
    <row r="298" spans="1:17" x14ac:dyDescent="0.25">
      <c r="B298" s="26"/>
      <c r="C298" s="187"/>
      <c r="D298" s="188"/>
      <c r="E298" s="188"/>
      <c r="F298" s="188"/>
      <c r="G298" s="188"/>
      <c r="H298" s="188"/>
      <c r="I298" s="188"/>
      <c r="J298" s="189"/>
    </row>
    <row r="299" spans="1:17" x14ac:dyDescent="0.25">
      <c r="B299" s="26"/>
      <c r="C299" s="190" t="s">
        <v>266</v>
      </c>
      <c r="D299" s="191"/>
      <c r="E299" s="191"/>
      <c r="F299" s="192">
        <f>SUMIF(K7:K296, IF(K6="","",K6), J7:J296)</f>
        <v>0</v>
      </c>
      <c r="G299" s="192"/>
      <c r="H299" s="192"/>
      <c r="I299" s="192"/>
      <c r="J299" s="193"/>
    </row>
    <row r="300" spans="1:17" hidden="1" x14ac:dyDescent="0.25">
      <c r="B300" s="26"/>
      <c r="C300" s="194" t="s">
        <v>267</v>
      </c>
      <c r="D300" s="173"/>
      <c r="E300" s="173"/>
      <c r="F300" s="195">
        <f>ROUND(SUMIF(K7:K296, IF(K6="","",K6), J7:J296) * 0.2, 2)</f>
        <v>0</v>
      </c>
      <c r="G300" s="195"/>
      <c r="H300" s="195"/>
      <c r="I300" s="195"/>
      <c r="J300" s="196"/>
    </row>
    <row r="301" spans="1:17" hidden="1" x14ac:dyDescent="0.25">
      <c r="B301" s="26"/>
      <c r="C301" s="201" t="s">
        <v>268</v>
      </c>
      <c r="D301" s="202"/>
      <c r="E301" s="202"/>
      <c r="F301" s="203">
        <f>SUM(F299:F300)</f>
        <v>0</v>
      </c>
      <c r="G301" s="203"/>
      <c r="H301" s="203"/>
      <c r="I301" s="203"/>
      <c r="J301" s="204"/>
    </row>
    <row r="302" spans="1:17" ht="18.600000000000001" customHeight="1" x14ac:dyDescent="0.25">
      <c r="A302" s="7">
        <v>3</v>
      </c>
      <c r="B302" s="16" t="s">
        <v>269</v>
      </c>
      <c r="C302" s="205" t="s">
        <v>270</v>
      </c>
      <c r="D302" s="205"/>
      <c r="E302" s="205"/>
      <c r="F302" s="63"/>
      <c r="G302" s="63"/>
      <c r="H302" s="63"/>
      <c r="I302" s="63"/>
      <c r="J302" s="18"/>
      <c r="K302" s="7"/>
    </row>
    <row r="303" spans="1:17" ht="18.600000000000001" customHeight="1" x14ac:dyDescent="0.25">
      <c r="A303" s="7">
        <v>3</v>
      </c>
      <c r="B303" s="16"/>
      <c r="C303" s="182" t="s">
        <v>37</v>
      </c>
      <c r="D303" s="182"/>
      <c r="E303" s="182"/>
      <c r="F303" s="17"/>
      <c r="G303" s="17"/>
      <c r="H303" s="17"/>
      <c r="I303" s="17"/>
      <c r="J303" s="18"/>
      <c r="K303" s="7"/>
    </row>
    <row r="304" spans="1:17" x14ac:dyDescent="0.25">
      <c r="A304" s="7">
        <v>4</v>
      </c>
      <c r="B304" s="16"/>
      <c r="C304" s="45" t="s">
        <v>539</v>
      </c>
      <c r="D304" s="45"/>
      <c r="E304" s="45"/>
      <c r="F304" s="19"/>
      <c r="G304" s="19"/>
      <c r="H304" s="19"/>
      <c r="I304" s="19"/>
      <c r="J304" s="20"/>
      <c r="K304" s="7"/>
    </row>
    <row r="305" spans="1:20" x14ac:dyDescent="0.25">
      <c r="A305" s="7">
        <v>5</v>
      </c>
      <c r="B305" s="16">
        <v>1</v>
      </c>
      <c r="C305" s="46" t="s">
        <v>38</v>
      </c>
      <c r="D305" s="46"/>
      <c r="E305" s="46"/>
      <c r="F305" s="21"/>
      <c r="G305" s="21"/>
      <c r="H305" s="21"/>
      <c r="I305" s="21"/>
      <c r="J305" s="22"/>
      <c r="K305" s="7"/>
    </row>
    <row r="306" spans="1:20" ht="16.899999999999999" customHeight="1" x14ac:dyDescent="0.25">
      <c r="A306" s="7">
        <v>6</v>
      </c>
      <c r="B306" s="16" t="s">
        <v>271</v>
      </c>
      <c r="C306" s="178" t="s">
        <v>272</v>
      </c>
      <c r="D306" s="178"/>
      <c r="E306" s="178"/>
      <c r="F306" s="23"/>
      <c r="G306" s="23"/>
      <c r="H306" s="23"/>
      <c r="I306" s="23"/>
      <c r="J306" s="24"/>
      <c r="K306" s="7"/>
    </row>
    <row r="307" spans="1:20" ht="15.75" thickBot="1" x14ac:dyDescent="0.3">
      <c r="A307" s="7">
        <v>9</v>
      </c>
      <c r="B307" s="25" t="s">
        <v>273</v>
      </c>
      <c r="C307" s="174" t="s">
        <v>44</v>
      </c>
      <c r="D307" s="175"/>
      <c r="E307" s="175"/>
      <c r="F307" s="175"/>
      <c r="G307" s="175"/>
      <c r="H307" s="175"/>
      <c r="I307" s="175"/>
      <c r="J307" s="26"/>
      <c r="Q307" s="7">
        <v>2390</v>
      </c>
    </row>
    <row r="308" spans="1:20" ht="16.5" thickTop="1" thickBot="1" x14ac:dyDescent="0.3">
      <c r="A308" s="7" t="s">
        <v>42</v>
      </c>
      <c r="B308" s="25"/>
      <c r="C308" s="176"/>
      <c r="D308" s="176"/>
      <c r="E308" s="176"/>
      <c r="F308" s="27" t="s">
        <v>45</v>
      </c>
      <c r="G308" s="28"/>
      <c r="H308" s="28"/>
      <c r="I308" s="29"/>
      <c r="J308" s="30">
        <f>IF(AND(G308= "",H308= ""), 0, ROUND(ROUND(I308, 2) * ROUND(IF(H308="",G308,H308),  0), 2))</f>
        <v>0</v>
      </c>
      <c r="K308" s="7"/>
      <c r="M308" s="31">
        <v>0.2</v>
      </c>
      <c r="Q308" s="7">
        <v>2390</v>
      </c>
      <c r="T308" s="148"/>
    </row>
    <row r="309" spans="1:20" ht="15.75" hidden="1" thickTop="1" x14ac:dyDescent="0.25">
      <c r="A309" s="7" t="s">
        <v>46</v>
      </c>
      <c r="T309" s="148"/>
    </row>
    <row r="310" spans="1:20" ht="15.75" hidden="1" thickTop="1" x14ac:dyDescent="0.25">
      <c r="A310" s="7" t="s">
        <v>47</v>
      </c>
      <c r="T310" s="148"/>
    </row>
    <row r="311" spans="1:20" ht="16.899999999999999" customHeight="1" thickTop="1" x14ac:dyDescent="0.25">
      <c r="A311" s="7">
        <v>5</v>
      </c>
      <c r="B311" s="16">
        <v>2</v>
      </c>
      <c r="C311" s="173" t="s">
        <v>48</v>
      </c>
      <c r="D311" s="173"/>
      <c r="E311" s="173"/>
      <c r="F311" s="21"/>
      <c r="G311" s="21"/>
      <c r="H311" s="21"/>
      <c r="I311" s="21"/>
      <c r="J311" s="22"/>
      <c r="K311" s="7"/>
      <c r="T311" s="148"/>
    </row>
    <row r="312" spans="1:20" ht="15.75" thickBot="1" x14ac:dyDescent="0.3">
      <c r="A312" s="7">
        <v>9</v>
      </c>
      <c r="B312" s="25" t="s">
        <v>49</v>
      </c>
      <c r="C312" s="174" t="s">
        <v>48</v>
      </c>
      <c r="D312" s="175"/>
      <c r="E312" s="175"/>
      <c r="F312" s="175"/>
      <c r="G312" s="175"/>
      <c r="H312" s="175"/>
      <c r="I312" s="175"/>
      <c r="J312" s="26"/>
      <c r="Q312" s="7">
        <v>2390</v>
      </c>
      <c r="T312" s="148"/>
    </row>
    <row r="313" spans="1:20" ht="16.5" thickTop="1" thickBot="1" x14ac:dyDescent="0.3">
      <c r="A313" s="7" t="s">
        <v>42</v>
      </c>
      <c r="B313" s="25"/>
      <c r="C313" s="176"/>
      <c r="D313" s="176"/>
      <c r="E313" s="176"/>
      <c r="F313" s="27" t="s">
        <v>11</v>
      </c>
      <c r="G313" s="28"/>
      <c r="H313" s="28"/>
      <c r="I313" s="29"/>
      <c r="J313" s="30">
        <f>IF(AND(G313= "",H313= ""), 0, ROUND(ROUND(I313, 2) * ROUND(IF(H313="",G313,H313),  0), 2))</f>
        <v>0</v>
      </c>
      <c r="K313" s="7"/>
      <c r="M313" s="31">
        <v>0.2</v>
      </c>
      <c r="Q313" s="7">
        <v>2390</v>
      </c>
      <c r="T313" s="148"/>
    </row>
    <row r="314" spans="1:20" ht="15.75" hidden="1" thickTop="1" x14ac:dyDescent="0.25">
      <c r="A314" s="7" t="s">
        <v>47</v>
      </c>
      <c r="T314" s="148"/>
    </row>
    <row r="315" spans="1:20" ht="15.75" hidden="1" thickTop="1" x14ac:dyDescent="0.25">
      <c r="A315" s="7" t="s">
        <v>46</v>
      </c>
      <c r="T315" s="148"/>
    </row>
    <row r="316" spans="1:20" ht="15.75" hidden="1" thickTop="1" x14ac:dyDescent="0.25">
      <c r="A316" s="7" t="s">
        <v>47</v>
      </c>
      <c r="T316" s="148"/>
    </row>
    <row r="317" spans="1:20" ht="16.899999999999999" customHeight="1" thickTop="1" x14ac:dyDescent="0.25">
      <c r="A317" s="7">
        <v>5</v>
      </c>
      <c r="B317" s="16">
        <v>4</v>
      </c>
      <c r="C317" s="173" t="s">
        <v>50</v>
      </c>
      <c r="D317" s="173"/>
      <c r="E317" s="173"/>
      <c r="F317" s="21"/>
      <c r="G317" s="21"/>
      <c r="H317" s="21"/>
      <c r="I317" s="21"/>
      <c r="J317" s="22"/>
      <c r="K317" s="7"/>
      <c r="T317" s="148"/>
    </row>
    <row r="318" spans="1:20" ht="16.899999999999999" customHeight="1" x14ac:dyDescent="0.25">
      <c r="A318" s="7">
        <v>6</v>
      </c>
      <c r="B318" s="16" t="s">
        <v>274</v>
      </c>
      <c r="C318" s="178" t="s">
        <v>275</v>
      </c>
      <c r="D318" s="178"/>
      <c r="E318" s="178"/>
      <c r="F318" s="23"/>
      <c r="G318" s="23"/>
      <c r="H318" s="23"/>
      <c r="I318" s="23"/>
      <c r="J318" s="24"/>
      <c r="K318" s="7"/>
      <c r="T318" s="148"/>
    </row>
    <row r="319" spans="1:20" ht="15.75" thickBot="1" x14ac:dyDescent="0.3">
      <c r="A319" s="7">
        <v>9</v>
      </c>
      <c r="B319" s="25" t="s">
        <v>276</v>
      </c>
      <c r="C319" s="174" t="s">
        <v>44</v>
      </c>
      <c r="D319" s="175"/>
      <c r="E319" s="175"/>
      <c r="F319" s="175"/>
      <c r="G319" s="175"/>
      <c r="H319" s="175"/>
      <c r="I319" s="175"/>
      <c r="J319" s="26"/>
      <c r="Q319" s="7">
        <v>2390</v>
      </c>
      <c r="T319" s="148"/>
    </row>
    <row r="320" spans="1:20" ht="16.5" thickTop="1" thickBot="1" x14ac:dyDescent="0.3">
      <c r="A320" s="7" t="s">
        <v>42</v>
      </c>
      <c r="B320" s="25"/>
      <c r="C320" s="176"/>
      <c r="D320" s="176"/>
      <c r="E320" s="176"/>
      <c r="F320" s="27" t="s">
        <v>45</v>
      </c>
      <c r="G320" s="28"/>
      <c r="H320" s="28"/>
      <c r="I320" s="29"/>
      <c r="J320" s="30">
        <f>IF(AND(G320= "",H320= ""), 0, ROUND(ROUND(I320, 2) * ROUND(IF(H320="",G320,H320),  0), 2))</f>
        <v>0</v>
      </c>
      <c r="K320" s="7"/>
      <c r="M320" s="31">
        <v>0.2</v>
      </c>
      <c r="Q320" s="7">
        <v>2390</v>
      </c>
      <c r="T320" s="148"/>
    </row>
    <row r="321" spans="1:20" ht="15.75" hidden="1" thickTop="1" x14ac:dyDescent="0.25">
      <c r="A321" s="7" t="s">
        <v>46</v>
      </c>
      <c r="T321" s="148"/>
    </row>
    <row r="322" spans="1:20" ht="15.75" hidden="1" thickTop="1" x14ac:dyDescent="0.25">
      <c r="A322" s="7" t="s">
        <v>47</v>
      </c>
      <c r="T322" s="148"/>
    </row>
    <row r="323" spans="1:20" ht="15.75" hidden="1" thickTop="1" x14ac:dyDescent="0.25">
      <c r="A323" s="7" t="s">
        <v>54</v>
      </c>
      <c r="T323" s="148"/>
    </row>
    <row r="324" spans="1:20" ht="15.75" thickTop="1" x14ac:dyDescent="0.25">
      <c r="A324" s="7">
        <v>4</v>
      </c>
      <c r="B324" s="16"/>
      <c r="C324" s="177" t="s">
        <v>55</v>
      </c>
      <c r="D324" s="177"/>
      <c r="E324" s="177"/>
      <c r="F324" s="19"/>
      <c r="G324" s="19"/>
      <c r="H324" s="19"/>
      <c r="I324" s="19"/>
      <c r="J324" s="20"/>
      <c r="K324" s="7"/>
      <c r="T324" s="148"/>
    </row>
    <row r="325" spans="1:20" ht="16.899999999999999" customHeight="1" x14ac:dyDescent="0.25">
      <c r="A325" s="7">
        <v>5</v>
      </c>
      <c r="B325" s="16">
        <v>6</v>
      </c>
      <c r="C325" s="173" t="s">
        <v>56</v>
      </c>
      <c r="D325" s="173"/>
      <c r="E325" s="173"/>
      <c r="F325" s="21"/>
      <c r="G325" s="21"/>
      <c r="H325" s="21"/>
      <c r="I325" s="21"/>
      <c r="J325" s="22"/>
      <c r="K325" s="7"/>
      <c r="T325" s="148"/>
    </row>
    <row r="326" spans="1:20" ht="15.75" thickBot="1" x14ac:dyDescent="0.3">
      <c r="A326" s="7">
        <v>9</v>
      </c>
      <c r="B326" s="25" t="s">
        <v>57</v>
      </c>
      <c r="C326" s="174" t="s">
        <v>58</v>
      </c>
      <c r="D326" s="175"/>
      <c r="E326" s="175"/>
      <c r="F326" s="175"/>
      <c r="G326" s="175"/>
      <c r="H326" s="175"/>
      <c r="I326" s="175"/>
      <c r="J326" s="26"/>
      <c r="Q326" s="7">
        <v>2390</v>
      </c>
      <c r="T326" s="148"/>
    </row>
    <row r="327" spans="1:20" ht="16.5" thickTop="1" thickBot="1" x14ac:dyDescent="0.3">
      <c r="A327" s="7" t="s">
        <v>42</v>
      </c>
      <c r="B327" s="25"/>
      <c r="C327" s="176"/>
      <c r="D327" s="176"/>
      <c r="E327" s="176"/>
      <c r="F327" s="27" t="s">
        <v>10</v>
      </c>
      <c r="G327" s="32"/>
      <c r="H327" s="32"/>
      <c r="I327" s="29"/>
      <c r="J327" s="30">
        <f>IF(AND(G327= "",H327= ""), 0, ROUND(ROUND(I327, 2) * ROUND(IF(H327="",G327,H327),  2), 2))</f>
        <v>0</v>
      </c>
      <c r="K327" s="7"/>
      <c r="M327" s="31">
        <v>0.2</v>
      </c>
      <c r="Q327" s="7">
        <v>2390</v>
      </c>
      <c r="T327" s="148"/>
    </row>
    <row r="328" spans="1:20" ht="15.75" hidden="1" thickTop="1" x14ac:dyDescent="0.25">
      <c r="A328" s="7" t="s">
        <v>47</v>
      </c>
      <c r="T328" s="148"/>
    </row>
    <row r="329" spans="1:20" ht="16.899999999999999" customHeight="1" thickTop="1" x14ac:dyDescent="0.25">
      <c r="A329" s="7">
        <v>5</v>
      </c>
      <c r="B329" s="16">
        <v>7</v>
      </c>
      <c r="C329" s="173" t="s">
        <v>59</v>
      </c>
      <c r="D329" s="173"/>
      <c r="E329" s="173"/>
      <c r="F329" s="21"/>
      <c r="G329" s="21"/>
      <c r="H329" s="21"/>
      <c r="I329" s="21"/>
      <c r="J329" s="22"/>
      <c r="K329" s="7"/>
      <c r="T329" s="148"/>
    </row>
    <row r="330" spans="1:20" ht="15.75" thickBot="1" x14ac:dyDescent="0.3">
      <c r="A330" s="7">
        <v>9</v>
      </c>
      <c r="B330" s="25" t="s">
        <v>60</v>
      </c>
      <c r="C330" s="174" t="s">
        <v>61</v>
      </c>
      <c r="D330" s="175"/>
      <c r="E330" s="175"/>
      <c r="F330" s="175"/>
      <c r="G330" s="175"/>
      <c r="H330" s="175"/>
      <c r="I330" s="175"/>
      <c r="J330" s="26"/>
      <c r="Q330" s="7">
        <v>2390</v>
      </c>
      <c r="T330" s="148"/>
    </row>
    <row r="331" spans="1:20" ht="15.75" thickTop="1" x14ac:dyDescent="0.25">
      <c r="A331" s="7" t="s">
        <v>42</v>
      </c>
      <c r="B331" s="25"/>
      <c r="C331" s="176"/>
      <c r="D331" s="176"/>
      <c r="E331" s="176"/>
      <c r="F331" s="27" t="s">
        <v>10</v>
      </c>
      <c r="G331" s="32"/>
      <c r="H331" s="32"/>
      <c r="I331" s="29"/>
      <c r="J331" s="30">
        <f>IF(AND(G331= "",H331= ""), 0, ROUND(ROUND(I331, 2) * ROUND(IF(H331="",G331,H331),  2), 2))</f>
        <v>0</v>
      </c>
      <c r="K331" s="7"/>
      <c r="M331" s="31">
        <v>0.2</v>
      </c>
      <c r="Q331" s="7">
        <v>2390</v>
      </c>
      <c r="T331" s="148"/>
    </row>
    <row r="332" spans="1:20" ht="16.5" thickTop="1" thickBot="1" x14ac:dyDescent="0.3">
      <c r="A332" s="7">
        <v>9</v>
      </c>
      <c r="B332" s="25" t="s">
        <v>62</v>
      </c>
      <c r="C332" s="174" t="s">
        <v>63</v>
      </c>
      <c r="D332" s="175"/>
      <c r="E332" s="175"/>
      <c r="F332" s="175"/>
      <c r="G332" s="175"/>
      <c r="H332" s="175"/>
      <c r="I332" s="175"/>
      <c r="J332" s="26"/>
      <c r="Q332" s="7">
        <v>2390</v>
      </c>
      <c r="T332" s="148"/>
    </row>
    <row r="333" spans="1:20" ht="16.5" thickTop="1" thickBot="1" x14ac:dyDescent="0.3">
      <c r="A333" s="7" t="s">
        <v>42</v>
      </c>
      <c r="B333" s="25"/>
      <c r="C333" s="176"/>
      <c r="D333" s="176"/>
      <c r="E333" s="176"/>
      <c r="F333" s="27" t="s">
        <v>10</v>
      </c>
      <c r="G333" s="32"/>
      <c r="H333" s="32"/>
      <c r="I333" s="29"/>
      <c r="J333" s="30">
        <f>IF(AND(G333= "",H333= ""), 0, ROUND(ROUND(I333, 2) * ROUND(IF(H333="",G333,H333),  2), 2))</f>
        <v>0</v>
      </c>
      <c r="K333" s="7"/>
      <c r="M333" s="31">
        <v>0.2</v>
      </c>
      <c r="Q333" s="7">
        <v>2390</v>
      </c>
      <c r="T333" s="148"/>
    </row>
    <row r="334" spans="1:20" ht="16.5" thickTop="1" thickBot="1" x14ac:dyDescent="0.3">
      <c r="A334" s="7">
        <v>9</v>
      </c>
      <c r="B334" s="25" t="s">
        <v>64</v>
      </c>
      <c r="C334" s="174" t="s">
        <v>65</v>
      </c>
      <c r="D334" s="175"/>
      <c r="E334" s="175"/>
      <c r="F334" s="175"/>
      <c r="G334" s="175"/>
      <c r="H334" s="175"/>
      <c r="I334" s="175"/>
      <c r="J334" s="26"/>
      <c r="Q334" s="7">
        <v>2390</v>
      </c>
      <c r="T334" s="148"/>
    </row>
    <row r="335" spans="1:20" ht="16.5" thickTop="1" thickBot="1" x14ac:dyDescent="0.3">
      <c r="A335" s="7" t="s">
        <v>42</v>
      </c>
      <c r="B335" s="25"/>
      <c r="C335" s="176"/>
      <c r="D335" s="176"/>
      <c r="E335" s="176"/>
      <c r="F335" s="27" t="s">
        <v>11</v>
      </c>
      <c r="G335" s="28"/>
      <c r="H335" s="28"/>
      <c r="I335" s="29"/>
      <c r="J335" s="30">
        <f>IF(AND(G335= "",H335= ""), 0, ROUND(ROUND(I335, 2) * ROUND(IF(H335="",G335,H335),  0), 2))</f>
        <v>0</v>
      </c>
      <c r="K335" s="7"/>
      <c r="M335" s="31">
        <v>0.2</v>
      </c>
      <c r="Q335" s="7">
        <v>2390</v>
      </c>
      <c r="T335" s="148"/>
    </row>
    <row r="336" spans="1:20" ht="15.75" hidden="1" thickTop="1" x14ac:dyDescent="0.25">
      <c r="A336" s="7" t="s">
        <v>47</v>
      </c>
      <c r="T336" s="148"/>
    </row>
    <row r="337" spans="1:20" ht="15.75" hidden="1" thickTop="1" x14ac:dyDescent="0.25">
      <c r="A337" s="7" t="s">
        <v>54</v>
      </c>
      <c r="T337" s="148"/>
    </row>
    <row r="338" spans="1:20" ht="15.75" thickTop="1" x14ac:dyDescent="0.25">
      <c r="A338" s="7">
        <v>4</v>
      </c>
      <c r="B338" s="16"/>
      <c r="C338" s="177" t="s">
        <v>66</v>
      </c>
      <c r="D338" s="177"/>
      <c r="E338" s="177"/>
      <c r="F338" s="19"/>
      <c r="G338" s="19"/>
      <c r="H338" s="19"/>
      <c r="I338" s="19"/>
      <c r="J338" s="20"/>
      <c r="K338" s="7"/>
      <c r="T338" s="148"/>
    </row>
    <row r="339" spans="1:20" x14ac:dyDescent="0.25">
      <c r="A339" s="7">
        <v>5</v>
      </c>
      <c r="B339" s="16">
        <v>8</v>
      </c>
      <c r="C339" s="173" t="s">
        <v>67</v>
      </c>
      <c r="D339" s="173"/>
      <c r="E339" s="173"/>
      <c r="F339" s="21"/>
      <c r="G339" s="21"/>
      <c r="H339" s="21"/>
      <c r="I339" s="21"/>
      <c r="J339" s="22"/>
      <c r="K339" s="7"/>
      <c r="T339" s="148"/>
    </row>
    <row r="340" spans="1:20" ht="15.75" thickBot="1" x14ac:dyDescent="0.3">
      <c r="A340" s="7">
        <v>9</v>
      </c>
      <c r="B340" s="25" t="s">
        <v>68</v>
      </c>
      <c r="C340" s="174" t="s">
        <v>69</v>
      </c>
      <c r="D340" s="175"/>
      <c r="E340" s="175"/>
      <c r="F340" s="175"/>
      <c r="G340" s="175"/>
      <c r="H340" s="175"/>
      <c r="I340" s="175"/>
      <c r="J340" s="26"/>
      <c r="Q340" s="7">
        <v>2390</v>
      </c>
      <c r="T340" s="148"/>
    </row>
    <row r="341" spans="1:20" ht="16.5" thickTop="1" thickBot="1" x14ac:dyDescent="0.3">
      <c r="A341" s="7" t="s">
        <v>42</v>
      </c>
      <c r="B341" s="25"/>
      <c r="C341" s="176"/>
      <c r="D341" s="176"/>
      <c r="E341" s="176"/>
      <c r="F341" s="27" t="s">
        <v>70</v>
      </c>
      <c r="G341" s="33"/>
      <c r="H341" s="33"/>
      <c r="I341" s="29"/>
      <c r="J341" s="30">
        <f>IF(AND(G341= "",H341= ""), 0, ROUND(ROUND(I341, 2) * ROUND(IF(H341="",G341,H341),  3), 2))</f>
        <v>0</v>
      </c>
      <c r="K341" s="7"/>
      <c r="M341" s="31">
        <v>0.2</v>
      </c>
      <c r="Q341" s="7">
        <v>2390</v>
      </c>
      <c r="T341" s="148"/>
    </row>
    <row r="342" spans="1:20" ht="15.75" hidden="1" thickTop="1" x14ac:dyDescent="0.25">
      <c r="A342" s="7" t="s">
        <v>47</v>
      </c>
      <c r="T342" s="148"/>
    </row>
    <row r="343" spans="1:20" ht="27.75" customHeight="1" thickTop="1" x14ac:dyDescent="0.25">
      <c r="A343" s="7">
        <v>5</v>
      </c>
      <c r="B343" s="16">
        <v>9</v>
      </c>
      <c r="C343" s="183" t="s">
        <v>71</v>
      </c>
      <c r="D343" s="184"/>
      <c r="E343" s="184"/>
      <c r="F343" s="184"/>
      <c r="G343" s="184"/>
      <c r="H343" s="184"/>
      <c r="I343" s="185"/>
      <c r="J343" s="22"/>
      <c r="K343" s="7"/>
      <c r="T343" s="148"/>
    </row>
    <row r="344" spans="1:20" ht="15.75" thickBot="1" x14ac:dyDescent="0.3">
      <c r="A344" s="7">
        <v>9</v>
      </c>
      <c r="B344" s="25" t="s">
        <v>72</v>
      </c>
      <c r="C344" s="174" t="s">
        <v>73</v>
      </c>
      <c r="D344" s="175"/>
      <c r="E344" s="175"/>
      <c r="F344" s="175"/>
      <c r="G344" s="175"/>
      <c r="H344" s="175"/>
      <c r="I344" s="175"/>
      <c r="J344" s="26"/>
      <c r="Q344" s="7">
        <v>2390</v>
      </c>
      <c r="T344" s="148"/>
    </row>
    <row r="345" spans="1:20" ht="16.5" thickTop="1" thickBot="1" x14ac:dyDescent="0.3">
      <c r="A345" s="7" t="s">
        <v>42</v>
      </c>
      <c r="B345" s="25"/>
      <c r="C345" s="176"/>
      <c r="D345" s="176"/>
      <c r="E345" s="176"/>
      <c r="F345" s="27" t="s">
        <v>74</v>
      </c>
      <c r="G345" s="33"/>
      <c r="H345" s="33"/>
      <c r="I345" s="29"/>
      <c r="J345" s="30">
        <f>IF(AND(G345= "",H345= ""), 0, ROUND(ROUND(I345, 2) * ROUND(IF(H345="",G345,H345),  3), 2))</f>
        <v>0</v>
      </c>
      <c r="K345" s="7"/>
      <c r="M345" s="31">
        <v>0.2</v>
      </c>
      <c r="Q345" s="7">
        <v>2390</v>
      </c>
      <c r="T345" s="148"/>
    </row>
    <row r="346" spans="1:20" ht="15.75" hidden="1" thickTop="1" x14ac:dyDescent="0.25">
      <c r="A346" s="7" t="s">
        <v>47</v>
      </c>
      <c r="T346" s="148"/>
    </row>
    <row r="347" spans="1:20" ht="15.75" thickTop="1" x14ac:dyDescent="0.25">
      <c r="A347" s="7">
        <v>5</v>
      </c>
      <c r="B347" s="16">
        <v>10</v>
      </c>
      <c r="C347" s="173" t="s">
        <v>75</v>
      </c>
      <c r="D347" s="173"/>
      <c r="E347" s="173"/>
      <c r="F347" s="21"/>
      <c r="G347" s="21"/>
      <c r="H347" s="21"/>
      <c r="I347" s="21"/>
      <c r="J347" s="22"/>
      <c r="K347" s="7"/>
      <c r="T347" s="148"/>
    </row>
    <row r="348" spans="1:20" ht="15.75" thickBot="1" x14ac:dyDescent="0.3">
      <c r="A348" s="7">
        <v>9</v>
      </c>
      <c r="B348" s="25" t="s">
        <v>76</v>
      </c>
      <c r="C348" s="174" t="s">
        <v>77</v>
      </c>
      <c r="D348" s="175"/>
      <c r="E348" s="175"/>
      <c r="F348" s="175"/>
      <c r="G348" s="175"/>
      <c r="H348" s="175"/>
      <c r="I348" s="175"/>
      <c r="J348" s="26"/>
      <c r="Q348" s="7">
        <v>2390</v>
      </c>
      <c r="T348" s="148"/>
    </row>
    <row r="349" spans="1:20" ht="16.5" thickTop="1" thickBot="1" x14ac:dyDescent="0.3">
      <c r="A349" s="7" t="s">
        <v>42</v>
      </c>
      <c r="B349" s="25"/>
      <c r="C349" s="176"/>
      <c r="D349" s="176"/>
      <c r="E349" s="176"/>
      <c r="F349" s="27" t="s">
        <v>10</v>
      </c>
      <c r="G349" s="32"/>
      <c r="H349" s="32"/>
      <c r="I349" s="29"/>
      <c r="J349" s="30">
        <f>IF(AND(G349= "",H349= ""), 0, ROUND(ROUND(I349, 2) * ROUND(IF(H349="",G349,H349),  2), 2))</f>
        <v>0</v>
      </c>
      <c r="K349" s="7"/>
      <c r="M349" s="31">
        <v>0.2</v>
      </c>
      <c r="Q349" s="7">
        <v>2390</v>
      </c>
      <c r="T349" s="148"/>
    </row>
    <row r="350" spans="1:20" ht="15.75" hidden="1" thickTop="1" x14ac:dyDescent="0.25">
      <c r="A350" s="7" t="s">
        <v>47</v>
      </c>
      <c r="T350" s="148"/>
    </row>
    <row r="351" spans="1:20" ht="15.75" thickTop="1" x14ac:dyDescent="0.25">
      <c r="A351" s="7">
        <v>5</v>
      </c>
      <c r="B351" s="16">
        <v>11</v>
      </c>
      <c r="C351" s="46" t="s">
        <v>78</v>
      </c>
      <c r="D351" s="46"/>
      <c r="E351" s="46"/>
      <c r="F351" s="21"/>
      <c r="G351" s="21"/>
      <c r="H351" s="21"/>
      <c r="I351" s="21"/>
      <c r="J351" s="22"/>
      <c r="K351" s="7"/>
      <c r="T351" s="148"/>
    </row>
    <row r="352" spans="1:20" ht="15.75" thickBot="1" x14ac:dyDescent="0.3">
      <c r="A352" s="7">
        <v>9</v>
      </c>
      <c r="B352" s="25" t="s">
        <v>79</v>
      </c>
      <c r="C352" s="174" t="s">
        <v>80</v>
      </c>
      <c r="D352" s="175"/>
      <c r="E352" s="175"/>
      <c r="F352" s="175"/>
      <c r="G352" s="175"/>
      <c r="H352" s="175"/>
      <c r="I352" s="175"/>
      <c r="J352" s="26"/>
      <c r="Q352" s="7">
        <v>2390</v>
      </c>
      <c r="T352" s="148"/>
    </row>
    <row r="353" spans="1:20" ht="16.5" thickTop="1" thickBot="1" x14ac:dyDescent="0.3">
      <c r="A353" s="7" t="s">
        <v>42</v>
      </c>
      <c r="B353" s="25"/>
      <c r="C353" s="176"/>
      <c r="D353" s="176"/>
      <c r="E353" s="176"/>
      <c r="F353" s="27" t="s">
        <v>10</v>
      </c>
      <c r="G353" s="32"/>
      <c r="H353" s="32"/>
      <c r="I353" s="29"/>
      <c r="J353" s="30">
        <f>IF(AND(G353= "",H353= ""), 0, ROUND(ROUND(I353, 2) * ROUND(IF(H353="",G353,H353),  2), 2))</f>
        <v>0</v>
      </c>
      <c r="K353" s="7"/>
      <c r="M353" s="31">
        <v>0.2</v>
      </c>
      <c r="Q353" s="7">
        <v>2390</v>
      </c>
      <c r="T353" s="148"/>
    </row>
    <row r="354" spans="1:20" ht="15.75" hidden="1" thickTop="1" x14ac:dyDescent="0.25">
      <c r="A354" s="7" t="s">
        <v>47</v>
      </c>
      <c r="T354" s="148"/>
    </row>
    <row r="355" spans="1:20" ht="15.75" hidden="1" thickTop="1" x14ac:dyDescent="0.25">
      <c r="A355" s="7" t="s">
        <v>54</v>
      </c>
      <c r="T355" s="148"/>
    </row>
    <row r="356" spans="1:20" ht="15.75" thickTop="1" x14ac:dyDescent="0.25">
      <c r="A356" s="7">
        <v>4</v>
      </c>
      <c r="B356" s="16"/>
      <c r="C356" s="45" t="s">
        <v>90</v>
      </c>
      <c r="D356" s="45"/>
      <c r="E356" s="45"/>
      <c r="F356" s="19"/>
      <c r="G356" s="19"/>
      <c r="H356" s="19"/>
      <c r="I356" s="19"/>
      <c r="J356" s="20"/>
      <c r="K356" s="7"/>
      <c r="T356" s="148"/>
    </row>
    <row r="357" spans="1:20" x14ac:dyDescent="0.25">
      <c r="A357" s="7">
        <v>5</v>
      </c>
      <c r="B357" s="16">
        <v>15</v>
      </c>
      <c r="C357" s="173" t="s">
        <v>91</v>
      </c>
      <c r="D357" s="173"/>
      <c r="E357" s="173"/>
      <c r="F357" s="21"/>
      <c r="G357" s="21"/>
      <c r="H357" s="21"/>
      <c r="I357" s="21"/>
      <c r="J357" s="22"/>
      <c r="K357" s="7"/>
      <c r="T357" s="148"/>
    </row>
    <row r="358" spans="1:20" ht="15.75" thickBot="1" x14ac:dyDescent="0.3">
      <c r="A358" s="7">
        <v>9</v>
      </c>
      <c r="B358" s="25" t="s">
        <v>92</v>
      </c>
      <c r="C358" s="174" t="s">
        <v>93</v>
      </c>
      <c r="D358" s="175"/>
      <c r="E358" s="175"/>
      <c r="F358" s="175"/>
      <c r="G358" s="175"/>
      <c r="H358" s="175"/>
      <c r="I358" s="175"/>
      <c r="J358" s="26"/>
      <c r="Q358" s="7">
        <v>2390</v>
      </c>
      <c r="T358" s="148"/>
    </row>
    <row r="359" spans="1:20" ht="16.5" thickTop="1" thickBot="1" x14ac:dyDescent="0.3">
      <c r="A359" s="7" t="s">
        <v>42</v>
      </c>
      <c r="B359" s="25"/>
      <c r="C359" s="176"/>
      <c r="D359" s="176"/>
      <c r="E359" s="176"/>
      <c r="F359" s="27" t="s">
        <v>10</v>
      </c>
      <c r="G359" s="32"/>
      <c r="H359" s="32"/>
      <c r="I359" s="29"/>
      <c r="J359" s="30">
        <f>IF(AND(G359= "",H359= ""), 0, ROUND(ROUND(I359, 2) * ROUND(IF(H359="",G359,H359),  2), 2))</f>
        <v>0</v>
      </c>
      <c r="K359" s="7"/>
      <c r="M359" s="31">
        <v>0.2</v>
      </c>
      <c r="Q359" s="7">
        <v>2390</v>
      </c>
      <c r="T359" s="148"/>
    </row>
    <row r="360" spans="1:20" ht="15.75" hidden="1" thickTop="1" x14ac:dyDescent="0.25">
      <c r="A360" s="7" t="s">
        <v>47</v>
      </c>
      <c r="T360" s="148"/>
    </row>
    <row r="361" spans="1:20" ht="15.75" thickTop="1" x14ac:dyDescent="0.25">
      <c r="A361" s="7">
        <v>5</v>
      </c>
      <c r="B361" s="16">
        <v>16</v>
      </c>
      <c r="C361" s="173" t="s">
        <v>94</v>
      </c>
      <c r="D361" s="173"/>
      <c r="E361" s="173"/>
      <c r="F361" s="21"/>
      <c r="G361" s="21"/>
      <c r="H361" s="21"/>
      <c r="I361" s="21"/>
      <c r="J361" s="22"/>
      <c r="K361" s="7"/>
      <c r="T361" s="148"/>
    </row>
    <row r="362" spans="1:20" ht="15.75" thickBot="1" x14ac:dyDescent="0.3">
      <c r="A362" s="7">
        <v>9</v>
      </c>
      <c r="B362" s="25" t="s">
        <v>95</v>
      </c>
      <c r="C362" s="174" t="s">
        <v>96</v>
      </c>
      <c r="D362" s="175"/>
      <c r="E362" s="175"/>
      <c r="F362" s="175"/>
      <c r="G362" s="175"/>
      <c r="H362" s="175"/>
      <c r="I362" s="175"/>
      <c r="J362" s="26"/>
      <c r="Q362" s="7">
        <v>2390</v>
      </c>
      <c r="T362" s="148"/>
    </row>
    <row r="363" spans="1:20" ht="16.5" thickTop="1" thickBot="1" x14ac:dyDescent="0.3">
      <c r="A363" s="7" t="s">
        <v>42</v>
      </c>
      <c r="B363" s="25"/>
      <c r="C363" s="176"/>
      <c r="D363" s="176"/>
      <c r="E363" s="176"/>
      <c r="F363" s="27" t="s">
        <v>10</v>
      </c>
      <c r="G363" s="32"/>
      <c r="H363" s="32"/>
      <c r="I363" s="29"/>
      <c r="J363" s="30">
        <f>IF(AND(G363= "",H363= ""), 0, ROUND(ROUND(I363, 2) * ROUND(IF(H363="",G363,H363),  2), 2))</f>
        <v>0</v>
      </c>
      <c r="K363" s="7"/>
      <c r="M363" s="31">
        <v>0.2</v>
      </c>
      <c r="Q363" s="7">
        <v>2390</v>
      </c>
      <c r="T363" s="148"/>
    </row>
    <row r="364" spans="1:20" ht="15.75" hidden="1" thickTop="1" x14ac:dyDescent="0.25">
      <c r="A364" s="7" t="s">
        <v>47</v>
      </c>
      <c r="T364" s="148"/>
    </row>
    <row r="365" spans="1:20" ht="16.899999999999999" customHeight="1" thickTop="1" x14ac:dyDescent="0.25">
      <c r="A365" s="7">
        <v>5</v>
      </c>
      <c r="B365" s="16">
        <v>17</v>
      </c>
      <c r="C365" s="173" t="s">
        <v>97</v>
      </c>
      <c r="D365" s="173"/>
      <c r="E365" s="173"/>
      <c r="F365" s="21"/>
      <c r="G365" s="21"/>
      <c r="H365" s="21"/>
      <c r="I365" s="21"/>
      <c r="J365" s="22"/>
      <c r="K365" s="7"/>
      <c r="T365" s="148"/>
    </row>
    <row r="366" spans="1:20" ht="15.75" thickBot="1" x14ac:dyDescent="0.3">
      <c r="A366" s="7">
        <v>9</v>
      </c>
      <c r="B366" s="25" t="s">
        <v>98</v>
      </c>
      <c r="C366" s="174" t="s">
        <v>99</v>
      </c>
      <c r="D366" s="175"/>
      <c r="E366" s="175"/>
      <c r="F366" s="175"/>
      <c r="G366" s="175"/>
      <c r="H366" s="175"/>
      <c r="I366" s="175"/>
      <c r="J366" s="26"/>
      <c r="Q366" s="7">
        <v>2390</v>
      </c>
      <c r="T366" s="148"/>
    </row>
    <row r="367" spans="1:20" ht="16.5" thickTop="1" thickBot="1" x14ac:dyDescent="0.3">
      <c r="A367" s="7" t="s">
        <v>42</v>
      </c>
      <c r="B367" s="25"/>
      <c r="C367" s="176"/>
      <c r="D367" s="176"/>
      <c r="E367" s="176"/>
      <c r="F367" s="27" t="s">
        <v>10</v>
      </c>
      <c r="G367" s="32"/>
      <c r="H367" s="32"/>
      <c r="I367" s="29"/>
      <c r="J367" s="30">
        <f>IF(AND(G367= "",H367= ""), 0, ROUND(ROUND(I367, 2) * ROUND(IF(H367="",G367,H367),  2), 2))</f>
        <v>0</v>
      </c>
      <c r="K367" s="7"/>
      <c r="M367" s="31">
        <v>0.2</v>
      </c>
      <c r="Q367" s="7">
        <v>2390</v>
      </c>
      <c r="T367" s="148"/>
    </row>
    <row r="368" spans="1:20" ht="15.75" hidden="1" thickTop="1" x14ac:dyDescent="0.25">
      <c r="A368" s="7" t="s">
        <v>47</v>
      </c>
      <c r="T368" s="148"/>
    </row>
    <row r="369" spans="1:20" ht="16.899999999999999" customHeight="1" thickTop="1" x14ac:dyDescent="0.25">
      <c r="A369" s="7">
        <v>5</v>
      </c>
      <c r="B369" s="16">
        <v>18</v>
      </c>
      <c r="C369" s="173" t="s">
        <v>100</v>
      </c>
      <c r="D369" s="173"/>
      <c r="E369" s="173"/>
      <c r="F369" s="21"/>
      <c r="G369" s="21"/>
      <c r="H369" s="21"/>
      <c r="I369" s="21"/>
      <c r="J369" s="22"/>
      <c r="K369" s="7"/>
      <c r="T369" s="148"/>
    </row>
    <row r="370" spans="1:20" ht="15.75" thickBot="1" x14ac:dyDescent="0.3">
      <c r="A370" s="7">
        <v>9</v>
      </c>
      <c r="B370" s="25" t="s">
        <v>101</v>
      </c>
      <c r="C370" s="174" t="s">
        <v>99</v>
      </c>
      <c r="D370" s="175"/>
      <c r="E370" s="175"/>
      <c r="F370" s="175"/>
      <c r="G370" s="175"/>
      <c r="H370" s="175"/>
      <c r="I370" s="175"/>
      <c r="J370" s="26"/>
      <c r="Q370" s="7">
        <v>2390</v>
      </c>
      <c r="T370" s="148"/>
    </row>
    <row r="371" spans="1:20" ht="16.5" thickTop="1" thickBot="1" x14ac:dyDescent="0.3">
      <c r="A371" s="7" t="s">
        <v>42</v>
      </c>
      <c r="B371" s="25"/>
      <c r="C371" s="176"/>
      <c r="D371" s="176"/>
      <c r="E371" s="176"/>
      <c r="F371" s="27" t="s">
        <v>10</v>
      </c>
      <c r="G371" s="32"/>
      <c r="H371" s="32"/>
      <c r="I371" s="29"/>
      <c r="J371" s="30">
        <f>IF(AND(G371= "",H371= ""), 0, ROUND(ROUND(I371, 2) * ROUND(IF(H371="",G371,H371),  2), 2))</f>
        <v>0</v>
      </c>
      <c r="K371" s="7"/>
      <c r="M371" s="31">
        <v>0.2</v>
      </c>
      <c r="Q371" s="7">
        <v>2390</v>
      </c>
      <c r="T371" s="148"/>
    </row>
    <row r="372" spans="1:20" ht="15.75" hidden="1" thickTop="1" x14ac:dyDescent="0.25">
      <c r="A372" s="7" t="s">
        <v>47</v>
      </c>
      <c r="T372" s="148"/>
    </row>
    <row r="373" spans="1:20" ht="15.75" hidden="1" thickTop="1" x14ac:dyDescent="0.25">
      <c r="A373" s="7" t="s">
        <v>54</v>
      </c>
      <c r="T373" s="148"/>
    </row>
    <row r="374" spans="1:20" ht="15.75" thickTop="1" x14ac:dyDescent="0.25">
      <c r="A374" s="7">
        <v>4</v>
      </c>
      <c r="B374" s="16"/>
      <c r="C374" s="45" t="s">
        <v>102</v>
      </c>
      <c r="D374" s="45"/>
      <c r="E374" s="45"/>
      <c r="F374" s="19"/>
      <c r="G374" s="19"/>
      <c r="H374" s="19"/>
      <c r="I374" s="19"/>
      <c r="J374" s="20"/>
      <c r="K374" s="7"/>
      <c r="T374" s="148"/>
    </row>
    <row r="375" spans="1:20" ht="16.899999999999999" customHeight="1" x14ac:dyDescent="0.25">
      <c r="A375" s="7">
        <v>5</v>
      </c>
      <c r="B375" s="16">
        <v>19</v>
      </c>
      <c r="C375" s="173" t="s">
        <v>103</v>
      </c>
      <c r="D375" s="173"/>
      <c r="E375" s="173"/>
      <c r="F375" s="21"/>
      <c r="G375" s="21"/>
      <c r="H375" s="21"/>
      <c r="I375" s="21"/>
      <c r="J375" s="22"/>
      <c r="K375" s="7"/>
      <c r="T375" s="148"/>
    </row>
    <row r="376" spans="1:20" ht="15.75" thickBot="1" x14ac:dyDescent="0.3">
      <c r="A376" s="7">
        <v>9</v>
      </c>
      <c r="B376" s="25" t="s">
        <v>104</v>
      </c>
      <c r="C376" s="174" t="s">
        <v>105</v>
      </c>
      <c r="D376" s="175"/>
      <c r="E376" s="175"/>
      <c r="F376" s="175"/>
      <c r="G376" s="175"/>
      <c r="H376" s="175"/>
      <c r="I376" s="175"/>
      <c r="J376" s="26"/>
      <c r="Q376" s="7">
        <v>2390</v>
      </c>
      <c r="T376" s="148"/>
    </row>
    <row r="377" spans="1:20" ht="16.5" thickTop="1" thickBot="1" x14ac:dyDescent="0.3">
      <c r="A377" s="7" t="s">
        <v>42</v>
      </c>
      <c r="B377" s="25"/>
      <c r="C377" s="176"/>
      <c r="D377" s="176"/>
      <c r="E377" s="176"/>
      <c r="F377" s="27" t="s">
        <v>70</v>
      </c>
      <c r="G377" s="33"/>
      <c r="H377" s="33"/>
      <c r="I377" s="29"/>
      <c r="J377" s="30">
        <f>IF(AND(G377= "",H377= ""), 0, ROUND(ROUND(I377, 2) * ROUND(IF(H377="",G377,H377),  3), 2))</f>
        <v>0</v>
      </c>
      <c r="K377" s="7"/>
      <c r="M377" s="31">
        <v>0.2</v>
      </c>
      <c r="Q377" s="7">
        <v>2390</v>
      </c>
      <c r="T377" s="148"/>
    </row>
    <row r="378" spans="1:20" ht="15.75" hidden="1" thickTop="1" x14ac:dyDescent="0.25">
      <c r="A378" s="7" t="s">
        <v>47</v>
      </c>
      <c r="T378" s="148"/>
    </row>
    <row r="379" spans="1:20" ht="15.75" thickTop="1" x14ac:dyDescent="0.25">
      <c r="A379" s="7">
        <v>5</v>
      </c>
      <c r="B379" s="16">
        <v>20</v>
      </c>
      <c r="C379" s="173" t="s">
        <v>106</v>
      </c>
      <c r="D379" s="173"/>
      <c r="E379" s="173"/>
      <c r="F379" s="21"/>
      <c r="G379" s="21"/>
      <c r="H379" s="21"/>
      <c r="I379" s="21"/>
      <c r="J379" s="22"/>
      <c r="K379" s="7"/>
      <c r="T379" s="148"/>
    </row>
    <row r="380" spans="1:20" x14ac:dyDescent="0.25">
      <c r="A380" s="7">
        <v>6</v>
      </c>
      <c r="B380" s="16" t="s">
        <v>107</v>
      </c>
      <c r="C380" s="178" t="s">
        <v>108</v>
      </c>
      <c r="D380" s="178"/>
      <c r="E380" s="178"/>
      <c r="F380" s="23"/>
      <c r="G380" s="23"/>
      <c r="H380" s="23"/>
      <c r="I380" s="23"/>
      <c r="J380" s="24"/>
      <c r="K380" s="7"/>
      <c r="T380" s="148"/>
    </row>
    <row r="381" spans="1:20" x14ac:dyDescent="0.25">
      <c r="A381" s="7">
        <v>8</v>
      </c>
      <c r="B381" s="25" t="s">
        <v>109</v>
      </c>
      <c r="C381" s="47" t="s">
        <v>110</v>
      </c>
      <c r="D381" s="47"/>
      <c r="E381" s="47"/>
      <c r="J381" s="26"/>
      <c r="K381" s="7"/>
      <c r="T381" s="148"/>
    </row>
    <row r="382" spans="1:20" ht="15.75" thickBot="1" x14ac:dyDescent="0.3">
      <c r="A382" s="7">
        <v>9</v>
      </c>
      <c r="B382" s="25" t="s">
        <v>111</v>
      </c>
      <c r="C382" s="174" t="s">
        <v>112</v>
      </c>
      <c r="D382" s="175"/>
      <c r="E382" s="175"/>
      <c r="F382" s="175"/>
      <c r="G382" s="175"/>
      <c r="H382" s="175"/>
      <c r="I382" s="175"/>
      <c r="J382" s="26"/>
      <c r="Q382" s="7">
        <v>2390</v>
      </c>
      <c r="T382" s="148"/>
    </row>
    <row r="383" spans="1:20" ht="16.5" thickTop="1" thickBot="1" x14ac:dyDescent="0.3">
      <c r="A383" s="7" t="s">
        <v>42</v>
      </c>
      <c r="B383" s="25"/>
      <c r="C383" s="176"/>
      <c r="D383" s="176"/>
      <c r="E383" s="176"/>
      <c r="F383" s="27" t="s">
        <v>70</v>
      </c>
      <c r="G383" s="33"/>
      <c r="H383" s="33"/>
      <c r="I383" s="29"/>
      <c r="J383" s="30">
        <f>IF(AND(G383= "",H383= ""), 0, ROUND(ROUND(I383, 2) * ROUND(IF(H383="",G383,H383),  3), 2))</f>
        <v>0</v>
      </c>
      <c r="K383" s="7"/>
      <c r="M383" s="31">
        <v>0.2</v>
      </c>
      <c r="Q383" s="7">
        <v>2390</v>
      </c>
      <c r="T383" s="148"/>
    </row>
    <row r="384" spans="1:20" ht="16.5" thickTop="1" thickBot="1" x14ac:dyDescent="0.3">
      <c r="A384" s="7">
        <v>9</v>
      </c>
      <c r="B384" s="25" t="s">
        <v>113</v>
      </c>
      <c r="C384" s="174" t="s">
        <v>114</v>
      </c>
      <c r="D384" s="175"/>
      <c r="E384" s="175"/>
      <c r="F384" s="175"/>
      <c r="G384" s="175"/>
      <c r="H384" s="175"/>
      <c r="I384" s="175"/>
      <c r="J384" s="26"/>
      <c r="Q384" s="7">
        <v>2390</v>
      </c>
      <c r="T384" s="148"/>
    </row>
    <row r="385" spans="1:20" ht="16.5" thickTop="1" thickBot="1" x14ac:dyDescent="0.3">
      <c r="A385" s="7" t="s">
        <v>42</v>
      </c>
      <c r="B385" s="25"/>
      <c r="C385" s="176"/>
      <c r="D385" s="176"/>
      <c r="E385" s="176"/>
      <c r="F385" s="27" t="s">
        <v>70</v>
      </c>
      <c r="G385" s="33"/>
      <c r="H385" s="33"/>
      <c r="I385" s="29"/>
      <c r="J385" s="30">
        <f>IF(AND(G385= "",H385= ""), 0, ROUND(ROUND(I385, 2) * ROUND(IF(H385="",G385,H385),  3), 2))</f>
        <v>0</v>
      </c>
      <c r="K385" s="7"/>
      <c r="M385" s="31">
        <v>0.2</v>
      </c>
      <c r="Q385" s="7">
        <v>2390</v>
      </c>
      <c r="T385" s="148"/>
    </row>
    <row r="386" spans="1:20" ht="15.75" hidden="1" thickTop="1" x14ac:dyDescent="0.25">
      <c r="A386" s="7" t="s">
        <v>115</v>
      </c>
      <c r="T386" s="148"/>
    </row>
    <row r="387" spans="1:20" ht="15.75" thickTop="1" x14ac:dyDescent="0.25">
      <c r="A387" s="7">
        <v>8</v>
      </c>
      <c r="B387" s="25" t="s">
        <v>116</v>
      </c>
      <c r="C387" s="47" t="s">
        <v>117</v>
      </c>
      <c r="D387" s="47"/>
      <c r="E387" s="47"/>
      <c r="J387" s="26"/>
      <c r="K387" s="7"/>
      <c r="T387" s="148"/>
    </row>
    <row r="388" spans="1:20" ht="15.75" thickBot="1" x14ac:dyDescent="0.3">
      <c r="A388" s="7">
        <v>9</v>
      </c>
      <c r="B388" s="25" t="s">
        <v>118</v>
      </c>
      <c r="C388" s="174" t="s">
        <v>119</v>
      </c>
      <c r="D388" s="175"/>
      <c r="E388" s="175"/>
      <c r="F388" s="175"/>
      <c r="G388" s="175"/>
      <c r="H388" s="175"/>
      <c r="I388" s="175"/>
      <c r="J388" s="26"/>
      <c r="Q388" s="7">
        <v>2390</v>
      </c>
      <c r="T388" s="148"/>
    </row>
    <row r="389" spans="1:20" ht="16.5" thickTop="1" thickBot="1" x14ac:dyDescent="0.3">
      <c r="A389" s="7" t="s">
        <v>42</v>
      </c>
      <c r="B389" s="25"/>
      <c r="C389" s="176"/>
      <c r="D389" s="176"/>
      <c r="E389" s="176"/>
      <c r="F389" s="27" t="s">
        <v>70</v>
      </c>
      <c r="G389" s="33"/>
      <c r="H389" s="33"/>
      <c r="I389" s="29"/>
      <c r="J389" s="30">
        <f>IF(AND(G389= "",H389= ""), 0, ROUND(ROUND(I389, 2) * ROUND(IF(H389="",G389,H389),  3), 2))</f>
        <v>0</v>
      </c>
      <c r="K389" s="7"/>
      <c r="M389" s="31">
        <v>0.2</v>
      </c>
      <c r="Q389" s="7">
        <v>2390</v>
      </c>
      <c r="T389" s="148"/>
    </row>
    <row r="390" spans="1:20" ht="16.5" thickTop="1" thickBot="1" x14ac:dyDescent="0.3">
      <c r="A390" s="7">
        <v>9</v>
      </c>
      <c r="B390" s="25" t="s">
        <v>120</v>
      </c>
      <c r="C390" s="174" t="s">
        <v>121</v>
      </c>
      <c r="D390" s="175"/>
      <c r="E390" s="175"/>
      <c r="F390" s="175"/>
      <c r="G390" s="175"/>
      <c r="H390" s="175"/>
      <c r="I390" s="175"/>
      <c r="J390" s="26"/>
      <c r="Q390" s="7">
        <v>2390</v>
      </c>
      <c r="T390" s="148"/>
    </row>
    <row r="391" spans="1:20" ht="16.5" thickTop="1" thickBot="1" x14ac:dyDescent="0.3">
      <c r="A391" s="7" t="s">
        <v>42</v>
      </c>
      <c r="B391" s="25"/>
      <c r="C391" s="176"/>
      <c r="D391" s="176"/>
      <c r="E391" s="176"/>
      <c r="F391" s="27" t="s">
        <v>70</v>
      </c>
      <c r="G391" s="33"/>
      <c r="H391" s="33"/>
      <c r="I391" s="29"/>
      <c r="J391" s="30">
        <f>IF(AND(G391= "",H391= ""), 0, ROUND(ROUND(I391, 2) * ROUND(IF(H391="",G391,H391),  3), 2))</f>
        <v>0</v>
      </c>
      <c r="K391" s="7"/>
      <c r="M391" s="31">
        <v>0.2</v>
      </c>
      <c r="Q391" s="7">
        <v>2390</v>
      </c>
      <c r="T391" s="148"/>
    </row>
    <row r="392" spans="1:20" ht="15.75" hidden="1" thickTop="1" x14ac:dyDescent="0.25">
      <c r="A392" s="7" t="s">
        <v>115</v>
      </c>
      <c r="T392" s="148"/>
    </row>
    <row r="393" spans="1:20" ht="15.75" hidden="1" thickTop="1" x14ac:dyDescent="0.25">
      <c r="A393" s="7" t="s">
        <v>46</v>
      </c>
      <c r="T393" s="148"/>
    </row>
    <row r="394" spans="1:20" ht="15.75" thickTop="1" x14ac:dyDescent="0.25">
      <c r="A394" s="7">
        <v>6</v>
      </c>
      <c r="B394" s="16" t="s">
        <v>122</v>
      </c>
      <c r="C394" s="178" t="s">
        <v>123</v>
      </c>
      <c r="D394" s="178"/>
      <c r="E394" s="178"/>
      <c r="F394" s="23"/>
      <c r="G394" s="23"/>
      <c r="H394" s="23"/>
      <c r="I394" s="23"/>
      <c r="J394" s="24"/>
      <c r="K394" s="7"/>
      <c r="T394" s="148"/>
    </row>
    <row r="395" spans="1:20" x14ac:dyDescent="0.25">
      <c r="A395" s="7">
        <v>8</v>
      </c>
      <c r="B395" s="25" t="s">
        <v>124</v>
      </c>
      <c r="C395" s="186" t="s">
        <v>125</v>
      </c>
      <c r="D395" s="186"/>
      <c r="E395" s="186"/>
      <c r="J395" s="26"/>
      <c r="K395" s="7"/>
      <c r="T395" s="148"/>
    </row>
    <row r="396" spans="1:20" ht="15.75" thickBot="1" x14ac:dyDescent="0.3">
      <c r="A396" s="7">
        <v>9</v>
      </c>
      <c r="B396" s="25" t="s">
        <v>126</v>
      </c>
      <c r="C396" s="174" t="s">
        <v>127</v>
      </c>
      <c r="D396" s="175"/>
      <c r="E396" s="175"/>
      <c r="F396" s="175"/>
      <c r="G396" s="175"/>
      <c r="H396" s="175"/>
      <c r="I396" s="175"/>
      <c r="J396" s="26"/>
      <c r="Q396" s="7">
        <v>2390</v>
      </c>
      <c r="T396" s="148"/>
    </row>
    <row r="397" spans="1:20" ht="16.5" thickTop="1" thickBot="1" x14ac:dyDescent="0.3">
      <c r="A397" s="7" t="s">
        <v>42</v>
      </c>
      <c r="B397" s="25"/>
      <c r="C397" s="176"/>
      <c r="D397" s="176"/>
      <c r="E397" s="176"/>
      <c r="F397" s="27" t="s">
        <v>70</v>
      </c>
      <c r="G397" s="33"/>
      <c r="H397" s="33"/>
      <c r="I397" s="29"/>
      <c r="J397" s="30">
        <f>IF(AND(G397= "",H397= ""), 0, ROUND(ROUND(I397, 2) * ROUND(IF(H397="",G397,H397),  3), 2))</f>
        <v>0</v>
      </c>
      <c r="K397" s="7"/>
      <c r="M397" s="31">
        <v>0.2</v>
      </c>
      <c r="Q397" s="7">
        <v>2390</v>
      </c>
      <c r="T397" s="148"/>
    </row>
    <row r="398" spans="1:20" ht="15.75" hidden="1" thickTop="1" x14ac:dyDescent="0.25">
      <c r="A398" s="7" t="s">
        <v>115</v>
      </c>
      <c r="T398" s="148"/>
    </row>
    <row r="399" spans="1:20" ht="15.75" thickTop="1" x14ac:dyDescent="0.25">
      <c r="A399" s="7">
        <v>8</v>
      </c>
      <c r="B399" s="25" t="s">
        <v>128</v>
      </c>
      <c r="C399" s="186" t="s">
        <v>129</v>
      </c>
      <c r="D399" s="186"/>
      <c r="E399" s="186"/>
      <c r="J399" s="26"/>
      <c r="K399" s="7"/>
      <c r="T399" s="148"/>
    </row>
    <row r="400" spans="1:20" ht="15.75" thickBot="1" x14ac:dyDescent="0.3">
      <c r="A400" s="7">
        <v>9</v>
      </c>
      <c r="B400" s="25" t="s">
        <v>130</v>
      </c>
      <c r="C400" s="174" t="s">
        <v>127</v>
      </c>
      <c r="D400" s="175"/>
      <c r="E400" s="175"/>
      <c r="F400" s="175"/>
      <c r="G400" s="175"/>
      <c r="H400" s="175"/>
      <c r="I400" s="175"/>
      <c r="J400" s="26"/>
      <c r="Q400" s="7">
        <v>2390</v>
      </c>
      <c r="T400" s="148"/>
    </row>
    <row r="401" spans="1:20" ht="16.5" thickTop="1" thickBot="1" x14ac:dyDescent="0.3">
      <c r="A401" s="7" t="s">
        <v>42</v>
      </c>
      <c r="B401" s="25"/>
      <c r="C401" s="176"/>
      <c r="D401" s="176"/>
      <c r="E401" s="176"/>
      <c r="F401" s="27" t="s">
        <v>70</v>
      </c>
      <c r="G401" s="33"/>
      <c r="H401" s="33"/>
      <c r="I401" s="29"/>
      <c r="J401" s="30">
        <f>IF(AND(G401= "",H401= ""), 0, ROUND(ROUND(I401, 2) * ROUND(IF(H401="",G401,H401),  3), 2))</f>
        <v>0</v>
      </c>
      <c r="K401" s="7"/>
      <c r="M401" s="31">
        <v>0.2</v>
      </c>
      <c r="Q401" s="7">
        <v>2390</v>
      </c>
      <c r="T401" s="148"/>
    </row>
    <row r="402" spans="1:20" ht="15.75" hidden="1" thickTop="1" x14ac:dyDescent="0.25">
      <c r="A402" s="7" t="s">
        <v>115</v>
      </c>
      <c r="T402" s="148"/>
    </row>
    <row r="403" spans="1:20" ht="15.75" thickTop="1" x14ac:dyDescent="0.25">
      <c r="A403" s="7">
        <v>8</v>
      </c>
      <c r="B403" s="25" t="s">
        <v>131</v>
      </c>
      <c r="C403" s="186" t="s">
        <v>132</v>
      </c>
      <c r="D403" s="186"/>
      <c r="E403" s="186"/>
      <c r="J403" s="26"/>
      <c r="K403" s="7"/>
      <c r="T403" s="148"/>
    </row>
    <row r="404" spans="1:20" ht="15.75" thickBot="1" x14ac:dyDescent="0.3">
      <c r="A404" s="7">
        <v>9</v>
      </c>
      <c r="B404" s="25" t="s">
        <v>133</v>
      </c>
      <c r="C404" s="174" t="s">
        <v>127</v>
      </c>
      <c r="D404" s="175"/>
      <c r="E404" s="175"/>
      <c r="F404" s="175"/>
      <c r="G404" s="175"/>
      <c r="H404" s="175"/>
      <c r="I404" s="175"/>
      <c r="J404" s="26"/>
      <c r="Q404" s="7">
        <v>2390</v>
      </c>
      <c r="T404" s="148"/>
    </row>
    <row r="405" spans="1:20" ht="16.5" thickTop="1" thickBot="1" x14ac:dyDescent="0.3">
      <c r="A405" s="7" t="s">
        <v>42</v>
      </c>
      <c r="B405" s="25"/>
      <c r="C405" s="176"/>
      <c r="D405" s="176"/>
      <c r="E405" s="176"/>
      <c r="F405" s="27" t="s">
        <v>70</v>
      </c>
      <c r="G405" s="33"/>
      <c r="H405" s="33"/>
      <c r="I405" s="29"/>
      <c r="J405" s="30">
        <f>IF(AND(G405= "",H405= ""), 0, ROUND(ROUND(I405, 2) * ROUND(IF(H405="",G405,H405),  3), 2))</f>
        <v>0</v>
      </c>
      <c r="K405" s="7"/>
      <c r="M405" s="31">
        <v>0.2</v>
      </c>
      <c r="Q405" s="7">
        <v>2390</v>
      </c>
      <c r="T405" s="148"/>
    </row>
    <row r="406" spans="1:20" ht="15.75" hidden="1" thickTop="1" x14ac:dyDescent="0.25">
      <c r="A406" s="7" t="s">
        <v>115</v>
      </c>
      <c r="T406" s="148"/>
    </row>
    <row r="407" spans="1:20" ht="15.75" hidden="1" thickTop="1" x14ac:dyDescent="0.25">
      <c r="A407" s="7" t="s">
        <v>46</v>
      </c>
      <c r="T407" s="148"/>
    </row>
    <row r="408" spans="1:20" ht="15.75" thickTop="1" x14ac:dyDescent="0.25">
      <c r="A408" s="7">
        <v>6</v>
      </c>
      <c r="B408" s="16" t="s">
        <v>134</v>
      </c>
      <c r="C408" s="178" t="s">
        <v>135</v>
      </c>
      <c r="D408" s="178"/>
      <c r="E408" s="178"/>
      <c r="F408" s="23"/>
      <c r="G408" s="23"/>
      <c r="H408" s="23"/>
      <c r="I408" s="23"/>
      <c r="J408" s="24"/>
      <c r="K408" s="7"/>
      <c r="T408" s="148"/>
    </row>
    <row r="409" spans="1:20" x14ac:dyDescent="0.25">
      <c r="A409" s="7">
        <v>8</v>
      </c>
      <c r="B409" s="25" t="s">
        <v>136</v>
      </c>
      <c r="C409" s="186" t="s">
        <v>137</v>
      </c>
      <c r="D409" s="186"/>
      <c r="E409" s="186"/>
      <c r="J409" s="26"/>
      <c r="K409" s="7"/>
      <c r="T409" s="148"/>
    </row>
    <row r="410" spans="1:20" ht="15.75" thickBot="1" x14ac:dyDescent="0.3">
      <c r="A410" s="7">
        <v>9</v>
      </c>
      <c r="B410" s="25" t="s">
        <v>138</v>
      </c>
      <c r="C410" s="174" t="s">
        <v>127</v>
      </c>
      <c r="D410" s="175"/>
      <c r="E410" s="175"/>
      <c r="F410" s="175"/>
      <c r="G410" s="175"/>
      <c r="H410" s="175"/>
      <c r="I410" s="175"/>
      <c r="J410" s="26"/>
      <c r="Q410" s="7">
        <v>2390</v>
      </c>
      <c r="T410" s="148"/>
    </row>
    <row r="411" spans="1:20" ht="16.5" thickTop="1" thickBot="1" x14ac:dyDescent="0.3">
      <c r="A411" s="7" t="s">
        <v>42</v>
      </c>
      <c r="B411" s="25"/>
      <c r="C411" s="176"/>
      <c r="D411" s="176"/>
      <c r="E411" s="176"/>
      <c r="F411" s="27" t="s">
        <v>70</v>
      </c>
      <c r="G411" s="33"/>
      <c r="H411" s="33"/>
      <c r="I411" s="29"/>
      <c r="J411" s="30">
        <f>IF(AND(G411= "",H411= ""), 0, ROUND(ROUND(I411, 2) * ROUND(IF(H411="",G411,H411),  3), 2))</f>
        <v>0</v>
      </c>
      <c r="K411" s="7"/>
      <c r="M411" s="31">
        <v>0.2</v>
      </c>
      <c r="Q411" s="7">
        <v>2390</v>
      </c>
      <c r="T411" s="148"/>
    </row>
    <row r="412" spans="1:20" ht="15.75" hidden="1" thickTop="1" x14ac:dyDescent="0.25">
      <c r="A412" s="7" t="s">
        <v>115</v>
      </c>
      <c r="T412" s="148"/>
    </row>
    <row r="413" spans="1:20" ht="15.75" thickTop="1" x14ac:dyDescent="0.25">
      <c r="A413" s="7">
        <v>8</v>
      </c>
      <c r="B413" s="25" t="s">
        <v>139</v>
      </c>
      <c r="C413" s="186" t="s">
        <v>140</v>
      </c>
      <c r="D413" s="186"/>
      <c r="E413" s="186"/>
      <c r="J413" s="26"/>
      <c r="K413" s="7"/>
      <c r="T413" s="148"/>
    </row>
    <row r="414" spans="1:20" ht="15.75" thickBot="1" x14ac:dyDescent="0.3">
      <c r="A414" s="7">
        <v>9</v>
      </c>
      <c r="B414" s="25" t="s">
        <v>141</v>
      </c>
      <c r="C414" s="174" t="s">
        <v>142</v>
      </c>
      <c r="D414" s="175"/>
      <c r="E414" s="175"/>
      <c r="F414" s="175"/>
      <c r="G414" s="175"/>
      <c r="H414" s="175"/>
      <c r="I414" s="175"/>
      <c r="J414" s="26"/>
      <c r="Q414" s="7">
        <v>2390</v>
      </c>
      <c r="T414" s="148"/>
    </row>
    <row r="415" spans="1:20" ht="16.5" thickTop="1" thickBot="1" x14ac:dyDescent="0.3">
      <c r="A415" s="7" t="s">
        <v>42</v>
      </c>
      <c r="B415" s="25"/>
      <c r="C415" s="176"/>
      <c r="D415" s="176"/>
      <c r="E415" s="176"/>
      <c r="F415" s="27" t="s">
        <v>70</v>
      </c>
      <c r="G415" s="33"/>
      <c r="H415" s="28"/>
      <c r="I415" s="29"/>
      <c r="J415" s="30">
        <f>IF(AND(G415= "",H415= ""), 0, ROUND(ROUND(I415, 2) * ROUND(IF(H415="",G415,H415),  3), 2))</f>
        <v>0</v>
      </c>
      <c r="K415" s="7"/>
      <c r="M415" s="31">
        <v>0.2</v>
      </c>
      <c r="Q415" s="7">
        <v>2390</v>
      </c>
      <c r="T415" s="148"/>
    </row>
    <row r="416" spans="1:20" ht="16.5" thickTop="1" thickBot="1" x14ac:dyDescent="0.3">
      <c r="A416" s="7">
        <v>9</v>
      </c>
      <c r="B416" s="25" t="s">
        <v>143</v>
      </c>
      <c r="C416" s="174" t="s">
        <v>144</v>
      </c>
      <c r="D416" s="175"/>
      <c r="E416" s="175"/>
      <c r="F416" s="175"/>
      <c r="G416" s="175"/>
      <c r="H416" s="175"/>
      <c r="I416" s="175"/>
      <c r="J416" s="26"/>
      <c r="Q416" s="7">
        <v>2390</v>
      </c>
      <c r="T416" s="148"/>
    </row>
    <row r="417" spans="1:20" ht="16.5" thickTop="1" thickBot="1" x14ac:dyDescent="0.3">
      <c r="A417" s="7" t="s">
        <v>42</v>
      </c>
      <c r="B417" s="25"/>
      <c r="C417" s="176"/>
      <c r="D417" s="176"/>
      <c r="E417" s="176"/>
      <c r="F417" s="27" t="s">
        <v>70</v>
      </c>
      <c r="G417" s="33"/>
      <c r="H417" s="33"/>
      <c r="I417" s="29"/>
      <c r="J417" s="30">
        <f>IF(AND(G417= "",H417= ""), 0, ROUND(ROUND(I417, 2) * ROUND(IF(H417="",G417,H417),  3), 2))</f>
        <v>0</v>
      </c>
      <c r="K417" s="7"/>
      <c r="M417" s="31">
        <v>0.2</v>
      </c>
      <c r="Q417" s="7">
        <v>2390</v>
      </c>
      <c r="T417" s="148"/>
    </row>
    <row r="418" spans="1:20" ht="15.75" hidden="1" thickTop="1" x14ac:dyDescent="0.25">
      <c r="A418" s="7" t="s">
        <v>115</v>
      </c>
      <c r="T418" s="148"/>
    </row>
    <row r="419" spans="1:20" ht="15.75" thickTop="1" x14ac:dyDescent="0.25">
      <c r="A419" s="7">
        <v>8</v>
      </c>
      <c r="B419" s="25" t="s">
        <v>277</v>
      </c>
      <c r="C419" s="186" t="s">
        <v>540</v>
      </c>
      <c r="D419" s="186"/>
      <c r="E419" s="186"/>
      <c r="J419" s="26"/>
      <c r="K419" s="7"/>
      <c r="T419" s="148"/>
    </row>
    <row r="420" spans="1:20" ht="15.75" thickBot="1" x14ac:dyDescent="0.3">
      <c r="A420" s="7">
        <v>9</v>
      </c>
      <c r="B420" s="25" t="s">
        <v>278</v>
      </c>
      <c r="C420" s="174" t="s">
        <v>541</v>
      </c>
      <c r="D420" s="175"/>
      <c r="E420" s="175"/>
      <c r="F420" s="175"/>
      <c r="G420" s="175"/>
      <c r="H420" s="175"/>
      <c r="I420" s="175"/>
      <c r="J420" s="26"/>
      <c r="Q420" s="7">
        <v>2390</v>
      </c>
      <c r="T420" s="148"/>
    </row>
    <row r="421" spans="1:20" ht="16.5" thickTop="1" thickBot="1" x14ac:dyDescent="0.3">
      <c r="A421" s="7" t="s">
        <v>42</v>
      </c>
      <c r="B421" s="25"/>
      <c r="C421" s="176"/>
      <c r="D421" s="176"/>
      <c r="E421" s="176"/>
      <c r="F421" s="27" t="s">
        <v>11</v>
      </c>
      <c r="G421" s="28"/>
      <c r="H421" s="28"/>
      <c r="I421" s="29"/>
      <c r="J421" s="30">
        <f>IF(AND(G421= "",H421= ""), 0, ROUND(ROUND(I421, 2) * ROUND(IF(H421="",G421,H421),  0), 2))</f>
        <v>0</v>
      </c>
      <c r="K421" s="7"/>
      <c r="M421" s="31">
        <v>0.2</v>
      </c>
      <c r="Q421" s="7">
        <v>2390</v>
      </c>
      <c r="T421" s="148"/>
    </row>
    <row r="422" spans="1:20" ht="15.75" hidden="1" thickTop="1" x14ac:dyDescent="0.25">
      <c r="A422" s="7" t="s">
        <v>115</v>
      </c>
      <c r="T422" s="148"/>
    </row>
    <row r="423" spans="1:20" ht="15.75" hidden="1" thickTop="1" x14ac:dyDescent="0.25">
      <c r="A423" s="7" t="s">
        <v>46</v>
      </c>
      <c r="T423" s="148"/>
    </row>
    <row r="424" spans="1:20" ht="15.75" hidden="1" thickTop="1" x14ac:dyDescent="0.25">
      <c r="A424" s="7" t="s">
        <v>47</v>
      </c>
      <c r="T424" s="148"/>
    </row>
    <row r="425" spans="1:20" ht="16.899999999999999" customHeight="1" thickTop="1" x14ac:dyDescent="0.25">
      <c r="A425" s="7">
        <v>5</v>
      </c>
      <c r="B425" s="16">
        <v>21</v>
      </c>
      <c r="C425" s="173" t="s">
        <v>145</v>
      </c>
      <c r="D425" s="173"/>
      <c r="E425" s="173"/>
      <c r="F425" s="21"/>
      <c r="G425" s="21"/>
      <c r="H425" s="21"/>
      <c r="I425" s="21"/>
      <c r="J425" s="22"/>
      <c r="K425" s="7"/>
      <c r="T425" s="148"/>
    </row>
    <row r="426" spans="1:20" x14ac:dyDescent="0.25">
      <c r="A426" s="7">
        <v>8</v>
      </c>
      <c r="B426" s="25" t="s">
        <v>146</v>
      </c>
      <c r="C426" s="186" t="s">
        <v>147</v>
      </c>
      <c r="D426" s="186"/>
      <c r="E426" s="186"/>
      <c r="J426" s="26"/>
      <c r="K426" s="7"/>
      <c r="T426" s="148"/>
    </row>
    <row r="427" spans="1:20" ht="15.75" thickBot="1" x14ac:dyDescent="0.3">
      <c r="A427" s="7">
        <v>9</v>
      </c>
      <c r="B427" s="25" t="s">
        <v>148</v>
      </c>
      <c r="C427" s="174" t="s">
        <v>149</v>
      </c>
      <c r="D427" s="175"/>
      <c r="E427" s="175"/>
      <c r="F427" s="175"/>
      <c r="G427" s="175"/>
      <c r="H427" s="175"/>
      <c r="I427" s="175"/>
      <c r="J427" s="26"/>
      <c r="Q427" s="7">
        <v>2390</v>
      </c>
      <c r="T427" s="148"/>
    </row>
    <row r="428" spans="1:20" ht="16.5" thickTop="1" thickBot="1" x14ac:dyDescent="0.3">
      <c r="A428" s="7" t="s">
        <v>42</v>
      </c>
      <c r="B428" s="25"/>
      <c r="C428" s="176"/>
      <c r="D428" s="176"/>
      <c r="E428" s="176"/>
      <c r="F428" s="27" t="s">
        <v>11</v>
      </c>
      <c r="G428" s="28"/>
      <c r="H428" s="28"/>
      <c r="I428" s="29"/>
      <c r="J428" s="30">
        <f>IF(AND(G428= "",H428= ""), 0, ROUND(ROUND(I428, 2) * ROUND(IF(H428="",G428,H428),  0), 2))</f>
        <v>0</v>
      </c>
      <c r="K428" s="7"/>
      <c r="M428" s="31">
        <v>0.2</v>
      </c>
      <c r="Q428" s="7">
        <v>2390</v>
      </c>
      <c r="T428" s="148"/>
    </row>
    <row r="429" spans="1:20" ht="16.5" thickTop="1" thickBot="1" x14ac:dyDescent="0.3">
      <c r="A429" s="7">
        <v>9</v>
      </c>
      <c r="B429" s="25" t="s">
        <v>150</v>
      </c>
      <c r="C429" s="174" t="s">
        <v>151</v>
      </c>
      <c r="D429" s="175"/>
      <c r="E429" s="175"/>
      <c r="F429" s="175"/>
      <c r="G429" s="175"/>
      <c r="H429" s="175"/>
      <c r="I429" s="175"/>
      <c r="J429" s="26"/>
      <c r="Q429" s="7">
        <v>2390</v>
      </c>
      <c r="T429" s="148"/>
    </row>
    <row r="430" spans="1:20" ht="16.5" thickTop="1" thickBot="1" x14ac:dyDescent="0.3">
      <c r="A430" s="7" t="s">
        <v>42</v>
      </c>
      <c r="B430" s="25"/>
      <c r="C430" s="176"/>
      <c r="D430" s="176"/>
      <c r="E430" s="176"/>
      <c r="F430" s="27" t="s">
        <v>11</v>
      </c>
      <c r="G430" s="28"/>
      <c r="H430" s="28"/>
      <c r="I430" s="29"/>
      <c r="J430" s="30">
        <f>IF(AND(G430= "",H430= ""), 0, ROUND(ROUND(I430, 2) * ROUND(IF(H430="",G430,H430),  0), 2))</f>
        <v>0</v>
      </c>
      <c r="K430" s="7"/>
      <c r="M430" s="31">
        <v>0.2</v>
      </c>
      <c r="Q430" s="7">
        <v>2390</v>
      </c>
      <c r="T430" s="148"/>
    </row>
    <row r="431" spans="1:20" ht="16.5" thickTop="1" thickBot="1" x14ac:dyDescent="0.3">
      <c r="A431" s="7">
        <v>9</v>
      </c>
      <c r="B431" s="25" t="s">
        <v>152</v>
      </c>
      <c r="C431" s="174" t="s">
        <v>153</v>
      </c>
      <c r="D431" s="175"/>
      <c r="E431" s="175"/>
      <c r="F431" s="175"/>
      <c r="G431" s="175"/>
      <c r="H431" s="175"/>
      <c r="I431" s="175"/>
      <c r="J431" s="26"/>
      <c r="Q431" s="7">
        <v>2390</v>
      </c>
      <c r="T431" s="148"/>
    </row>
    <row r="432" spans="1:20" ht="16.5" thickTop="1" thickBot="1" x14ac:dyDescent="0.3">
      <c r="A432" s="7" t="s">
        <v>42</v>
      </c>
      <c r="B432" s="25"/>
      <c r="C432" s="176"/>
      <c r="D432" s="176"/>
      <c r="E432" s="176"/>
      <c r="F432" s="27" t="s">
        <v>11</v>
      </c>
      <c r="G432" s="28"/>
      <c r="H432" s="28"/>
      <c r="I432" s="29"/>
      <c r="J432" s="30">
        <f>IF(AND(G432= "",H432= ""), 0, ROUND(ROUND(I432, 2) * ROUND(IF(H432="",G432,H432),  0), 2))</f>
        <v>0</v>
      </c>
      <c r="K432" s="7"/>
      <c r="M432" s="31">
        <v>0.2</v>
      </c>
      <c r="Q432" s="7">
        <v>2390</v>
      </c>
      <c r="T432" s="148"/>
    </row>
    <row r="433" spans="1:20" ht="15.75" hidden="1" thickTop="1" x14ac:dyDescent="0.25">
      <c r="A433" s="7" t="s">
        <v>115</v>
      </c>
      <c r="T433" s="148"/>
    </row>
    <row r="434" spans="1:20" ht="15.75" thickTop="1" x14ac:dyDescent="0.25">
      <c r="A434" s="7">
        <v>8</v>
      </c>
      <c r="B434" s="25" t="s">
        <v>154</v>
      </c>
      <c r="C434" s="186" t="s">
        <v>155</v>
      </c>
      <c r="D434" s="186"/>
      <c r="E434" s="186"/>
      <c r="J434" s="26"/>
      <c r="K434" s="7"/>
      <c r="T434" s="148"/>
    </row>
    <row r="435" spans="1:20" ht="15.75" thickBot="1" x14ac:dyDescent="0.3">
      <c r="A435" s="7">
        <v>9</v>
      </c>
      <c r="B435" s="25" t="s">
        <v>156</v>
      </c>
      <c r="C435" s="174" t="s">
        <v>149</v>
      </c>
      <c r="D435" s="175"/>
      <c r="E435" s="175"/>
      <c r="F435" s="175"/>
      <c r="G435" s="175"/>
      <c r="H435" s="175"/>
      <c r="I435" s="175"/>
      <c r="J435" s="26"/>
      <c r="Q435" s="7">
        <v>2390</v>
      </c>
      <c r="T435" s="148"/>
    </row>
    <row r="436" spans="1:20" ht="16.5" thickTop="1" thickBot="1" x14ac:dyDescent="0.3">
      <c r="A436" s="7" t="s">
        <v>42</v>
      </c>
      <c r="B436" s="25"/>
      <c r="C436" s="176"/>
      <c r="D436" s="176"/>
      <c r="E436" s="176"/>
      <c r="F436" s="27" t="s">
        <v>11</v>
      </c>
      <c r="G436" s="28"/>
      <c r="H436" s="28"/>
      <c r="I436" s="29"/>
      <c r="J436" s="30">
        <f>IF(AND(G436= "",H436= ""), 0, ROUND(ROUND(I436, 2) * ROUND(IF(H436="",G436,H436),  0), 2))</f>
        <v>0</v>
      </c>
      <c r="K436" s="7"/>
      <c r="M436" s="31">
        <v>0.2</v>
      </c>
      <c r="Q436" s="7">
        <v>2390</v>
      </c>
      <c r="T436" s="148"/>
    </row>
    <row r="437" spans="1:20" ht="16.5" thickTop="1" thickBot="1" x14ac:dyDescent="0.3">
      <c r="A437" s="7">
        <v>9</v>
      </c>
      <c r="B437" s="25" t="s">
        <v>157</v>
      </c>
      <c r="C437" s="174" t="s">
        <v>151</v>
      </c>
      <c r="D437" s="175"/>
      <c r="E437" s="175"/>
      <c r="F437" s="175"/>
      <c r="G437" s="175"/>
      <c r="H437" s="175"/>
      <c r="I437" s="175"/>
      <c r="J437" s="26"/>
      <c r="Q437" s="7">
        <v>2390</v>
      </c>
      <c r="T437" s="148"/>
    </row>
    <row r="438" spans="1:20" ht="16.5" thickTop="1" thickBot="1" x14ac:dyDescent="0.3">
      <c r="A438" s="7" t="s">
        <v>42</v>
      </c>
      <c r="B438" s="25"/>
      <c r="C438" s="176"/>
      <c r="D438" s="176"/>
      <c r="E438" s="176"/>
      <c r="F438" s="27" t="s">
        <v>11</v>
      </c>
      <c r="G438" s="28"/>
      <c r="H438" s="28"/>
      <c r="I438" s="29"/>
      <c r="J438" s="30">
        <f>IF(AND(G438= "",H438= ""), 0, ROUND(ROUND(I438, 2) * ROUND(IF(H438="",G438,H438),  0), 2))</f>
        <v>0</v>
      </c>
      <c r="K438" s="7"/>
      <c r="M438" s="31">
        <v>0.2</v>
      </c>
      <c r="Q438" s="7">
        <v>2390</v>
      </c>
      <c r="T438" s="148"/>
    </row>
    <row r="439" spans="1:20" ht="16.5" thickTop="1" thickBot="1" x14ac:dyDescent="0.3">
      <c r="A439" s="7">
        <v>9</v>
      </c>
      <c r="B439" s="25" t="s">
        <v>158</v>
      </c>
      <c r="C439" s="174" t="s">
        <v>153</v>
      </c>
      <c r="D439" s="175"/>
      <c r="E439" s="175"/>
      <c r="F439" s="175"/>
      <c r="G439" s="175"/>
      <c r="H439" s="175"/>
      <c r="I439" s="175"/>
      <c r="J439" s="26"/>
      <c r="Q439" s="7">
        <v>2390</v>
      </c>
      <c r="T439" s="148"/>
    </row>
    <row r="440" spans="1:20" ht="16.5" thickTop="1" thickBot="1" x14ac:dyDescent="0.3">
      <c r="A440" s="7" t="s">
        <v>42</v>
      </c>
      <c r="B440" s="25"/>
      <c r="C440" s="176"/>
      <c r="D440" s="176"/>
      <c r="E440" s="176"/>
      <c r="F440" s="27" t="s">
        <v>11</v>
      </c>
      <c r="G440" s="28"/>
      <c r="H440" s="28"/>
      <c r="I440" s="29"/>
      <c r="J440" s="30">
        <f>IF(AND(G440= "",H440= ""), 0, ROUND(ROUND(I440, 2) * ROUND(IF(H440="",G440,H440),  0), 2))</f>
        <v>0</v>
      </c>
      <c r="K440" s="7"/>
      <c r="M440" s="31">
        <v>0.2</v>
      </c>
      <c r="Q440" s="7">
        <v>2390</v>
      </c>
      <c r="T440" s="148"/>
    </row>
    <row r="441" spans="1:20" ht="15.75" hidden="1" thickTop="1" x14ac:dyDescent="0.25">
      <c r="A441" s="7" t="s">
        <v>115</v>
      </c>
      <c r="T441" s="148"/>
    </row>
    <row r="442" spans="1:20" ht="15.75" hidden="1" thickTop="1" x14ac:dyDescent="0.25">
      <c r="A442" s="7" t="s">
        <v>47</v>
      </c>
      <c r="T442" s="148"/>
    </row>
    <row r="443" spans="1:20" ht="15.75" thickTop="1" x14ac:dyDescent="0.25">
      <c r="A443" s="7">
        <v>5</v>
      </c>
      <c r="B443" s="16">
        <v>22</v>
      </c>
      <c r="C443" s="46" t="s">
        <v>159</v>
      </c>
      <c r="D443" s="46"/>
      <c r="E443" s="46"/>
      <c r="F443" s="21"/>
      <c r="G443" s="21"/>
      <c r="H443" s="21"/>
      <c r="I443" s="21"/>
      <c r="J443" s="22"/>
      <c r="K443" s="7"/>
      <c r="T443" s="148"/>
    </row>
    <row r="444" spans="1:20" ht="15.75" thickBot="1" x14ac:dyDescent="0.3">
      <c r="A444" s="7">
        <v>9</v>
      </c>
      <c r="B444" s="25" t="s">
        <v>160</v>
      </c>
      <c r="C444" s="174" t="s">
        <v>161</v>
      </c>
      <c r="D444" s="175"/>
      <c r="E444" s="175"/>
      <c r="F444" s="175"/>
      <c r="G444" s="175"/>
      <c r="H444" s="175"/>
      <c r="I444" s="175"/>
      <c r="J444" s="26"/>
      <c r="Q444" s="7">
        <v>2390</v>
      </c>
      <c r="T444" s="148"/>
    </row>
    <row r="445" spans="1:20" ht="16.5" thickTop="1" thickBot="1" x14ac:dyDescent="0.3">
      <c r="A445" s="7" t="s">
        <v>42</v>
      </c>
      <c r="B445" s="25"/>
      <c r="C445" s="176"/>
      <c r="D445" s="176"/>
      <c r="E445" s="176"/>
      <c r="F445" s="27" t="s">
        <v>162</v>
      </c>
      <c r="G445" s="32"/>
      <c r="H445" s="32"/>
      <c r="I445" s="29"/>
      <c r="J445" s="30">
        <f>IF(AND(G445= "",H445= ""), 0, ROUND(ROUND(I445, 2) * ROUND(IF(H445="",G445,H445),  2), 2))</f>
        <v>0</v>
      </c>
      <c r="K445" s="7"/>
      <c r="M445" s="31">
        <v>0.2</v>
      </c>
      <c r="Q445" s="7">
        <v>2390</v>
      </c>
      <c r="T445" s="148"/>
    </row>
    <row r="446" spans="1:20" ht="15.75" hidden="1" thickTop="1" x14ac:dyDescent="0.25">
      <c r="A446" s="7" t="s">
        <v>47</v>
      </c>
      <c r="T446" s="148"/>
    </row>
    <row r="447" spans="1:20" ht="16.899999999999999" customHeight="1" thickTop="1" x14ac:dyDescent="0.25">
      <c r="A447" s="7">
        <v>5</v>
      </c>
      <c r="B447" s="16">
        <v>23</v>
      </c>
      <c r="C447" s="173" t="s">
        <v>163</v>
      </c>
      <c r="D447" s="173"/>
      <c r="E447" s="173"/>
      <c r="F447" s="21"/>
      <c r="G447" s="21"/>
      <c r="H447" s="21"/>
      <c r="I447" s="21"/>
      <c r="J447" s="22"/>
      <c r="K447" s="7"/>
      <c r="T447" s="148"/>
    </row>
    <row r="448" spans="1:20" ht="15.75" thickBot="1" x14ac:dyDescent="0.3">
      <c r="A448" s="7">
        <v>9</v>
      </c>
      <c r="B448" s="25" t="s">
        <v>164</v>
      </c>
      <c r="C448" s="174" t="s">
        <v>165</v>
      </c>
      <c r="D448" s="175"/>
      <c r="E448" s="175"/>
      <c r="F448" s="175"/>
      <c r="G448" s="175"/>
      <c r="H448" s="175"/>
      <c r="I448" s="175"/>
      <c r="J448" s="26"/>
      <c r="Q448" s="7">
        <v>2390</v>
      </c>
      <c r="T448" s="148"/>
    </row>
    <row r="449" spans="1:20" ht="16.5" thickTop="1" thickBot="1" x14ac:dyDescent="0.3">
      <c r="A449" s="7" t="s">
        <v>42</v>
      </c>
      <c r="B449" s="25"/>
      <c r="C449" s="176"/>
      <c r="D449" s="176"/>
      <c r="E449" s="176"/>
      <c r="F449" s="27" t="s">
        <v>11</v>
      </c>
      <c r="G449" s="28"/>
      <c r="H449" s="28"/>
      <c r="I449" s="29"/>
      <c r="J449" s="30">
        <f>IF(AND(G449= "",H449= ""), 0, ROUND(ROUND(I449, 2) * ROUND(IF(H449="",G449,H449),  0), 2))</f>
        <v>0</v>
      </c>
      <c r="K449" s="7"/>
      <c r="M449" s="31">
        <v>0.2</v>
      </c>
      <c r="Q449" s="7">
        <v>2390</v>
      </c>
      <c r="T449" s="148"/>
    </row>
    <row r="450" spans="1:20" ht="16.5" thickTop="1" thickBot="1" x14ac:dyDescent="0.3">
      <c r="A450" s="7">
        <v>9</v>
      </c>
      <c r="B450" s="25" t="s">
        <v>166</v>
      </c>
      <c r="C450" s="174" t="s">
        <v>167</v>
      </c>
      <c r="D450" s="175"/>
      <c r="E450" s="175"/>
      <c r="F450" s="175"/>
      <c r="G450" s="175"/>
      <c r="H450" s="175"/>
      <c r="I450" s="175"/>
      <c r="J450" s="26"/>
      <c r="Q450" s="7">
        <v>2390</v>
      </c>
      <c r="T450" s="148"/>
    </row>
    <row r="451" spans="1:20" ht="16.5" thickTop="1" thickBot="1" x14ac:dyDescent="0.3">
      <c r="A451" s="7" t="s">
        <v>42</v>
      </c>
      <c r="B451" s="25"/>
      <c r="C451" s="176"/>
      <c r="D451" s="176"/>
      <c r="E451" s="176"/>
      <c r="F451" s="27" t="s">
        <v>11</v>
      </c>
      <c r="G451" s="28"/>
      <c r="H451" s="28"/>
      <c r="I451" s="29"/>
      <c r="J451" s="30">
        <f>IF(AND(G451= "",H451= ""), 0, ROUND(ROUND(I451, 2) * ROUND(IF(H451="",G451,H451),  0), 2))</f>
        <v>0</v>
      </c>
      <c r="K451" s="7"/>
      <c r="M451" s="31">
        <v>0.2</v>
      </c>
      <c r="Q451" s="7">
        <v>2390</v>
      </c>
      <c r="T451" s="148"/>
    </row>
    <row r="452" spans="1:20" ht="16.5" thickTop="1" thickBot="1" x14ac:dyDescent="0.3">
      <c r="A452" s="7">
        <v>9</v>
      </c>
      <c r="B452" s="25" t="s">
        <v>168</v>
      </c>
      <c r="C452" s="174" t="s">
        <v>169</v>
      </c>
      <c r="D452" s="175"/>
      <c r="E452" s="175"/>
      <c r="F452" s="175"/>
      <c r="G452" s="175"/>
      <c r="H452" s="175"/>
      <c r="I452" s="175"/>
      <c r="J452" s="26"/>
      <c r="Q452" s="7">
        <v>2390</v>
      </c>
      <c r="T452" s="148"/>
    </row>
    <row r="453" spans="1:20" ht="16.5" thickTop="1" thickBot="1" x14ac:dyDescent="0.3">
      <c r="A453" s="7" t="s">
        <v>42</v>
      </c>
      <c r="B453" s="25"/>
      <c r="C453" s="176"/>
      <c r="D453" s="176"/>
      <c r="E453" s="176"/>
      <c r="F453" s="27" t="s">
        <v>11</v>
      </c>
      <c r="G453" s="28"/>
      <c r="H453" s="28"/>
      <c r="I453" s="29"/>
      <c r="J453" s="30">
        <f>IF(AND(G453= "",H453= ""), 0, ROUND(ROUND(I453, 2) * ROUND(IF(H453="",G453,H453),  0), 2))</f>
        <v>0</v>
      </c>
      <c r="K453" s="7"/>
      <c r="M453" s="31">
        <v>0.2</v>
      </c>
      <c r="Q453" s="7">
        <v>2390</v>
      </c>
      <c r="T453" s="148"/>
    </row>
    <row r="454" spans="1:20" ht="15.75" hidden="1" thickTop="1" x14ac:dyDescent="0.25">
      <c r="A454" s="7" t="s">
        <v>47</v>
      </c>
      <c r="T454" s="148"/>
    </row>
    <row r="455" spans="1:20" ht="15.75" hidden="1" thickTop="1" x14ac:dyDescent="0.25">
      <c r="A455" s="7" t="s">
        <v>47</v>
      </c>
      <c r="T455" s="148"/>
    </row>
    <row r="456" spans="1:20" ht="15.75" hidden="1" thickTop="1" x14ac:dyDescent="0.25">
      <c r="A456" s="7" t="s">
        <v>54</v>
      </c>
      <c r="T456" s="148"/>
    </row>
    <row r="457" spans="1:20" ht="15.75" thickTop="1" x14ac:dyDescent="0.25">
      <c r="A457" s="7">
        <v>4</v>
      </c>
      <c r="B457" s="16"/>
      <c r="C457" s="177" t="s">
        <v>170</v>
      </c>
      <c r="D457" s="177"/>
      <c r="E457" s="177"/>
      <c r="F457" s="19"/>
      <c r="G457" s="19"/>
      <c r="H457" s="19"/>
      <c r="I457" s="19"/>
      <c r="J457" s="20"/>
      <c r="K457" s="7"/>
      <c r="T457" s="148"/>
    </row>
    <row r="458" spans="1:20" ht="16.899999999999999" customHeight="1" x14ac:dyDescent="0.25">
      <c r="A458" s="7">
        <v>5</v>
      </c>
      <c r="B458" s="16">
        <v>25</v>
      </c>
      <c r="C458" s="173" t="s">
        <v>171</v>
      </c>
      <c r="D458" s="173"/>
      <c r="E458" s="173"/>
      <c r="F458" s="21"/>
      <c r="G458" s="21"/>
      <c r="H458" s="21"/>
      <c r="I458" s="21"/>
      <c r="J458" s="22"/>
      <c r="K458" s="7"/>
      <c r="T458" s="148"/>
    </row>
    <row r="459" spans="1:20" x14ac:dyDescent="0.25">
      <c r="A459" s="7">
        <v>6</v>
      </c>
      <c r="B459" s="16" t="s">
        <v>279</v>
      </c>
      <c r="C459" s="178" t="s">
        <v>280</v>
      </c>
      <c r="D459" s="178"/>
      <c r="E459" s="178"/>
      <c r="F459" s="23"/>
      <c r="G459" s="23"/>
      <c r="H459" s="23"/>
      <c r="I459" s="23"/>
      <c r="J459" s="24"/>
      <c r="K459" s="7"/>
      <c r="T459" s="148"/>
    </row>
    <row r="460" spans="1:20" ht="15.75" thickBot="1" x14ac:dyDescent="0.3">
      <c r="A460" s="7">
        <v>9</v>
      </c>
      <c r="B460" s="25" t="s">
        <v>281</v>
      </c>
      <c r="C460" s="174" t="s">
        <v>282</v>
      </c>
      <c r="D460" s="175"/>
      <c r="E460" s="175"/>
      <c r="F460" s="175"/>
      <c r="G460" s="175"/>
      <c r="H460" s="175"/>
      <c r="I460" s="175"/>
      <c r="J460" s="26"/>
      <c r="Q460" s="7">
        <v>2390</v>
      </c>
      <c r="T460" s="148"/>
    </row>
    <row r="461" spans="1:20" ht="16.5" thickTop="1" thickBot="1" x14ac:dyDescent="0.3">
      <c r="A461" s="7" t="s">
        <v>42</v>
      </c>
      <c r="B461" s="25"/>
      <c r="C461" s="176"/>
      <c r="D461" s="176"/>
      <c r="E461" s="176"/>
      <c r="F461" s="27" t="s">
        <v>11</v>
      </c>
      <c r="G461" s="28"/>
      <c r="H461" s="28"/>
      <c r="I461" s="29"/>
      <c r="J461" s="30">
        <f>IF(AND(G461= "",H461= ""), 0, ROUND(ROUND(I461, 2) * ROUND(IF(H461="",G461,H461),  0), 2))</f>
        <v>0</v>
      </c>
      <c r="K461" s="7"/>
      <c r="M461" s="31">
        <v>0.2</v>
      </c>
      <c r="Q461" s="7">
        <v>2390</v>
      </c>
      <c r="T461" s="148"/>
    </row>
    <row r="462" spans="1:20" ht="16.5" thickTop="1" thickBot="1" x14ac:dyDescent="0.3">
      <c r="A462" s="7">
        <v>9</v>
      </c>
      <c r="B462" s="25" t="s">
        <v>283</v>
      </c>
      <c r="C462" s="174" t="s">
        <v>191</v>
      </c>
      <c r="D462" s="175"/>
      <c r="E462" s="175"/>
      <c r="F462" s="175"/>
      <c r="G462" s="175"/>
      <c r="H462" s="175"/>
      <c r="I462" s="175"/>
      <c r="J462" s="26"/>
      <c r="Q462" s="7">
        <v>2390</v>
      </c>
      <c r="T462" s="148"/>
    </row>
    <row r="463" spans="1:20" ht="16.5" thickTop="1" thickBot="1" x14ac:dyDescent="0.3">
      <c r="A463" s="7" t="s">
        <v>42</v>
      </c>
      <c r="B463" s="25"/>
      <c r="C463" s="176"/>
      <c r="D463" s="176"/>
      <c r="E463" s="176"/>
      <c r="F463" s="27" t="s">
        <v>11</v>
      </c>
      <c r="G463" s="28"/>
      <c r="H463" s="28"/>
      <c r="I463" s="29"/>
      <c r="J463" s="30">
        <f>IF(AND(G463= "",H463= ""), 0, ROUND(ROUND(I463, 2) * ROUND(IF(H463="",G463,H463),  0), 2))</f>
        <v>0</v>
      </c>
      <c r="K463" s="7"/>
      <c r="M463" s="31">
        <v>0.2</v>
      </c>
      <c r="Q463" s="7">
        <v>2390</v>
      </c>
      <c r="T463" s="148"/>
    </row>
    <row r="464" spans="1:20" ht="16.5" thickTop="1" thickBot="1" x14ac:dyDescent="0.3">
      <c r="A464" s="7">
        <v>9</v>
      </c>
      <c r="B464" s="25" t="s">
        <v>284</v>
      </c>
      <c r="C464" s="174" t="s">
        <v>193</v>
      </c>
      <c r="D464" s="175"/>
      <c r="E464" s="175"/>
      <c r="F464" s="175"/>
      <c r="G464" s="175"/>
      <c r="H464" s="175"/>
      <c r="I464" s="175"/>
      <c r="J464" s="26"/>
      <c r="Q464" s="7">
        <v>2390</v>
      </c>
      <c r="T464" s="148"/>
    </row>
    <row r="465" spans="1:20" ht="16.5" thickTop="1" thickBot="1" x14ac:dyDescent="0.3">
      <c r="A465" s="7" t="s">
        <v>42</v>
      </c>
      <c r="B465" s="25"/>
      <c r="C465" s="176"/>
      <c r="D465" s="176"/>
      <c r="E465" s="176"/>
      <c r="F465" s="27" t="s">
        <v>11</v>
      </c>
      <c r="G465" s="28"/>
      <c r="H465" s="28"/>
      <c r="I465" s="29"/>
      <c r="J465" s="30">
        <f>IF(AND(G465= "",H465= ""), 0, ROUND(ROUND(I465, 2) * ROUND(IF(H465="",G465,H465),  0), 2))</f>
        <v>0</v>
      </c>
      <c r="K465" s="7"/>
      <c r="M465" s="31">
        <v>0.2</v>
      </c>
      <c r="Q465" s="7">
        <v>2390</v>
      </c>
      <c r="T465" s="148"/>
    </row>
    <row r="466" spans="1:20" ht="16.5" thickTop="1" thickBot="1" x14ac:dyDescent="0.3">
      <c r="A466" s="7">
        <v>9</v>
      </c>
      <c r="B466" s="25" t="s">
        <v>285</v>
      </c>
      <c r="C466" s="174" t="s">
        <v>286</v>
      </c>
      <c r="D466" s="175"/>
      <c r="E466" s="175"/>
      <c r="F466" s="175"/>
      <c r="G466" s="175"/>
      <c r="H466" s="175"/>
      <c r="I466" s="175"/>
      <c r="J466" s="26"/>
      <c r="Q466" s="7">
        <v>2390</v>
      </c>
      <c r="T466" s="148"/>
    </row>
    <row r="467" spans="1:20" ht="16.5" thickTop="1" thickBot="1" x14ac:dyDescent="0.3">
      <c r="A467" s="7" t="s">
        <v>42</v>
      </c>
      <c r="B467" s="25"/>
      <c r="C467" s="176"/>
      <c r="D467" s="176"/>
      <c r="E467" s="176"/>
      <c r="F467" s="27" t="s">
        <v>11</v>
      </c>
      <c r="G467" s="28"/>
      <c r="H467" s="28"/>
      <c r="I467" s="29"/>
      <c r="J467" s="30">
        <f>IF(AND(G467= "",H467= ""), 0, ROUND(ROUND(I467, 2) * ROUND(IF(H467="",G467,H467),  0), 2))</f>
        <v>0</v>
      </c>
      <c r="K467" s="7"/>
      <c r="M467" s="31">
        <v>0.2</v>
      </c>
      <c r="Q467" s="7">
        <v>2390</v>
      </c>
      <c r="T467" s="148"/>
    </row>
    <row r="468" spans="1:20" ht="16.5" thickTop="1" thickBot="1" x14ac:dyDescent="0.3">
      <c r="A468" s="7">
        <v>9</v>
      </c>
      <c r="B468" s="25" t="s">
        <v>287</v>
      </c>
      <c r="C468" s="174" t="s">
        <v>183</v>
      </c>
      <c r="D468" s="175"/>
      <c r="E468" s="175"/>
      <c r="F468" s="175"/>
      <c r="G468" s="175"/>
      <c r="H468" s="175"/>
      <c r="I468" s="175"/>
      <c r="J468" s="26"/>
      <c r="Q468" s="7">
        <v>2390</v>
      </c>
      <c r="T468" s="148"/>
    </row>
    <row r="469" spans="1:20" ht="16.5" thickTop="1" thickBot="1" x14ac:dyDescent="0.3">
      <c r="A469" s="7" t="s">
        <v>42</v>
      </c>
      <c r="B469" s="25"/>
      <c r="C469" s="176"/>
      <c r="D469" s="176"/>
      <c r="E469" s="176"/>
      <c r="F469" s="27" t="s">
        <v>11</v>
      </c>
      <c r="G469" s="28"/>
      <c r="H469" s="28"/>
      <c r="I469" s="29"/>
      <c r="J469" s="30">
        <f>IF(AND(G469= "",H469= ""), 0, ROUND(ROUND(I469, 2) * ROUND(IF(H469="",G469,H469),  0), 2))</f>
        <v>0</v>
      </c>
      <c r="K469" s="7"/>
      <c r="M469" s="31">
        <v>0.2</v>
      </c>
      <c r="Q469" s="7">
        <v>2390</v>
      </c>
      <c r="T469" s="148"/>
    </row>
    <row r="470" spans="1:20" ht="16.5" thickTop="1" thickBot="1" x14ac:dyDescent="0.3">
      <c r="A470" s="7">
        <v>9</v>
      </c>
      <c r="B470" s="25" t="s">
        <v>288</v>
      </c>
      <c r="C470" s="174" t="s">
        <v>289</v>
      </c>
      <c r="D470" s="175"/>
      <c r="E470" s="175"/>
      <c r="F470" s="175"/>
      <c r="G470" s="175"/>
      <c r="H470" s="175"/>
      <c r="I470" s="175"/>
      <c r="J470" s="26"/>
      <c r="Q470" s="7">
        <v>2390</v>
      </c>
      <c r="T470" s="148"/>
    </row>
    <row r="471" spans="1:20" ht="16.5" thickTop="1" thickBot="1" x14ac:dyDescent="0.3">
      <c r="A471" s="7" t="s">
        <v>42</v>
      </c>
      <c r="B471" s="25"/>
      <c r="C471" s="176"/>
      <c r="D471" s="176"/>
      <c r="E471" s="176"/>
      <c r="F471" s="27" t="s">
        <v>11</v>
      </c>
      <c r="G471" s="28"/>
      <c r="H471" s="28"/>
      <c r="I471" s="29"/>
      <c r="J471" s="30">
        <f>IF(AND(G471= "",H471= ""), 0, ROUND(ROUND(I471, 2) * ROUND(IF(H471="",G471,H471),  0), 2))</f>
        <v>0</v>
      </c>
      <c r="K471" s="7"/>
      <c r="M471" s="31">
        <v>0.2</v>
      </c>
      <c r="Q471" s="7">
        <v>2390</v>
      </c>
      <c r="T471" s="148"/>
    </row>
    <row r="472" spans="1:20" ht="16.5" thickTop="1" thickBot="1" x14ac:dyDescent="0.3">
      <c r="A472" s="7">
        <v>9</v>
      </c>
      <c r="B472" s="25" t="s">
        <v>290</v>
      </c>
      <c r="C472" s="174" t="s">
        <v>291</v>
      </c>
      <c r="D472" s="175"/>
      <c r="E472" s="175"/>
      <c r="F472" s="175"/>
      <c r="G472" s="175"/>
      <c r="H472" s="175"/>
      <c r="I472" s="175"/>
      <c r="J472" s="26"/>
      <c r="Q472" s="7">
        <v>2390</v>
      </c>
      <c r="T472" s="148"/>
    </row>
    <row r="473" spans="1:20" ht="16.5" thickTop="1" thickBot="1" x14ac:dyDescent="0.3">
      <c r="A473" s="7" t="s">
        <v>42</v>
      </c>
      <c r="B473" s="25"/>
      <c r="C473" s="176"/>
      <c r="D473" s="176"/>
      <c r="E473" s="176"/>
      <c r="F473" s="27" t="s">
        <v>11</v>
      </c>
      <c r="G473" s="28"/>
      <c r="H473" s="28"/>
      <c r="I473" s="29"/>
      <c r="J473" s="30">
        <f>IF(AND(G473= "",H473= ""), 0, ROUND(ROUND(I473, 2) * ROUND(IF(H473="",G473,H473),  0), 2))</f>
        <v>0</v>
      </c>
      <c r="K473" s="7"/>
      <c r="M473" s="31">
        <v>0.2</v>
      </c>
      <c r="Q473" s="7">
        <v>2390</v>
      </c>
      <c r="T473" s="148"/>
    </row>
    <row r="474" spans="1:20" ht="15.75" thickTop="1" x14ac:dyDescent="0.25">
      <c r="A474" s="7">
        <v>9</v>
      </c>
      <c r="B474" s="25" t="s">
        <v>292</v>
      </c>
      <c r="C474" s="174" t="s">
        <v>293</v>
      </c>
      <c r="D474" s="175"/>
      <c r="E474" s="175"/>
      <c r="F474" s="175"/>
      <c r="G474" s="175"/>
      <c r="H474" s="175"/>
      <c r="I474" s="175"/>
      <c r="J474" s="26"/>
      <c r="Q474" s="7">
        <v>2390</v>
      </c>
      <c r="T474" s="148"/>
    </row>
    <row r="475" spans="1:20" ht="16.5" thickTop="1" thickBot="1" x14ac:dyDescent="0.3">
      <c r="A475" s="7" t="s">
        <v>42</v>
      </c>
      <c r="B475" s="25"/>
      <c r="C475" s="176"/>
      <c r="D475" s="176"/>
      <c r="E475" s="176"/>
      <c r="F475" s="27" t="s">
        <v>11</v>
      </c>
      <c r="G475" s="28"/>
      <c r="H475" s="28"/>
      <c r="I475" s="29"/>
      <c r="J475" s="30">
        <f>IF(AND(G475= "",H475= ""), 0, ROUND(ROUND(I475, 2) * ROUND(IF(H475="",G475,H475),  0), 2))</f>
        <v>0</v>
      </c>
      <c r="K475" s="7"/>
      <c r="M475" s="31">
        <v>0.2</v>
      </c>
      <c r="Q475" s="7">
        <v>2390</v>
      </c>
      <c r="T475" s="148"/>
    </row>
    <row r="476" spans="1:20" ht="15.75" hidden="1" thickTop="1" x14ac:dyDescent="0.25">
      <c r="A476" s="7" t="s">
        <v>46</v>
      </c>
      <c r="T476" s="148"/>
    </row>
    <row r="477" spans="1:20" ht="15.75" hidden="1" thickTop="1" x14ac:dyDescent="0.25">
      <c r="A477" s="7" t="s">
        <v>47</v>
      </c>
      <c r="T477" s="148"/>
    </row>
    <row r="478" spans="1:20" ht="16.899999999999999" customHeight="1" thickTop="1" x14ac:dyDescent="0.25">
      <c r="A478" s="7">
        <v>5</v>
      </c>
      <c r="B478" s="16">
        <v>26</v>
      </c>
      <c r="C478" s="173" t="s">
        <v>188</v>
      </c>
      <c r="D478" s="173"/>
      <c r="E478" s="173"/>
      <c r="F478" s="21"/>
      <c r="G478" s="21"/>
      <c r="H478" s="21"/>
      <c r="I478" s="21"/>
      <c r="J478" s="22"/>
      <c r="K478" s="7"/>
      <c r="T478" s="148"/>
    </row>
    <row r="479" spans="1:20" x14ac:dyDescent="0.25">
      <c r="A479" s="7">
        <v>6</v>
      </c>
      <c r="B479" s="16" t="s">
        <v>296</v>
      </c>
      <c r="C479" s="178" t="s">
        <v>280</v>
      </c>
      <c r="D479" s="178"/>
      <c r="E479" s="178"/>
      <c r="F479" s="23"/>
      <c r="G479" s="23"/>
      <c r="H479" s="23"/>
      <c r="I479" s="23"/>
      <c r="J479" s="24"/>
      <c r="K479" s="7"/>
      <c r="T479" s="148"/>
    </row>
    <row r="480" spans="1:20" ht="15.75" thickBot="1" x14ac:dyDescent="0.3">
      <c r="A480" s="7">
        <v>9</v>
      </c>
      <c r="B480" s="25" t="s">
        <v>297</v>
      </c>
      <c r="C480" s="174" t="s">
        <v>298</v>
      </c>
      <c r="D480" s="175"/>
      <c r="E480" s="175"/>
      <c r="F480" s="175"/>
      <c r="G480" s="175"/>
      <c r="H480" s="175"/>
      <c r="I480" s="175"/>
      <c r="J480" s="26"/>
      <c r="Q480" s="7">
        <v>2390</v>
      </c>
      <c r="T480" s="148"/>
    </row>
    <row r="481" spans="1:20" ht="16.5" thickTop="1" thickBot="1" x14ac:dyDescent="0.3">
      <c r="A481" s="7" t="s">
        <v>42</v>
      </c>
      <c r="B481" s="25"/>
      <c r="C481" s="176"/>
      <c r="D481" s="176"/>
      <c r="E481" s="176"/>
      <c r="F481" s="27" t="s">
        <v>11</v>
      </c>
      <c r="G481" s="28"/>
      <c r="H481" s="28"/>
      <c r="I481" s="29"/>
      <c r="J481" s="30">
        <f>IF(AND(G481= "",H481= ""), 0, ROUND(ROUND(I481, 2) * ROUND(IF(H481="",G481,H481),  0), 2))</f>
        <v>0</v>
      </c>
      <c r="K481" s="7"/>
      <c r="M481" s="31">
        <v>0.2</v>
      </c>
      <c r="Q481" s="7">
        <v>2390</v>
      </c>
      <c r="T481" s="148"/>
    </row>
    <row r="482" spans="1:20" ht="15.75" hidden="1" thickTop="1" x14ac:dyDescent="0.25">
      <c r="A482" s="7" t="s">
        <v>46</v>
      </c>
      <c r="T482" s="148"/>
    </row>
    <row r="483" spans="1:20" ht="15.75" hidden="1" thickTop="1" x14ac:dyDescent="0.25">
      <c r="A483" s="7" t="s">
        <v>47</v>
      </c>
      <c r="T483" s="148"/>
    </row>
    <row r="484" spans="1:20" ht="15.75" thickTop="1" x14ac:dyDescent="0.25">
      <c r="A484" s="7">
        <v>5</v>
      </c>
      <c r="B484" s="16">
        <v>27</v>
      </c>
      <c r="C484" s="46" t="s">
        <v>196</v>
      </c>
      <c r="D484" s="46"/>
      <c r="E484" s="46"/>
      <c r="F484" s="21"/>
      <c r="G484" s="21"/>
      <c r="H484" s="21"/>
      <c r="I484" s="21"/>
      <c r="J484" s="22"/>
      <c r="K484" s="7"/>
      <c r="T484" s="148"/>
    </row>
    <row r="485" spans="1:20" ht="16.899999999999999" customHeight="1" x14ac:dyDescent="0.25">
      <c r="A485" s="7">
        <v>6</v>
      </c>
      <c r="B485" s="16" t="s">
        <v>202</v>
      </c>
      <c r="C485" s="178" t="s">
        <v>203</v>
      </c>
      <c r="D485" s="178"/>
      <c r="E485" s="178"/>
      <c r="F485" s="23"/>
      <c r="G485" s="23"/>
      <c r="H485" s="23"/>
      <c r="I485" s="23"/>
      <c r="J485" s="24"/>
      <c r="K485" s="7"/>
      <c r="T485" s="148"/>
    </row>
    <row r="486" spans="1:20" ht="15.75" thickBot="1" x14ac:dyDescent="0.3">
      <c r="A486" s="7">
        <v>9</v>
      </c>
      <c r="B486" s="25" t="s">
        <v>301</v>
      </c>
      <c r="C486" s="174" t="s">
        <v>183</v>
      </c>
      <c r="D486" s="175"/>
      <c r="E486" s="175"/>
      <c r="F486" s="175"/>
      <c r="G486" s="175"/>
      <c r="H486" s="175"/>
      <c r="I486" s="175"/>
      <c r="J486" s="26"/>
      <c r="Q486" s="7">
        <v>2390</v>
      </c>
      <c r="T486" s="148"/>
    </row>
    <row r="487" spans="1:20" ht="16.5" thickTop="1" thickBot="1" x14ac:dyDescent="0.3">
      <c r="A487" s="7" t="s">
        <v>42</v>
      </c>
      <c r="B487" s="25"/>
      <c r="C487" s="176"/>
      <c r="D487" s="176"/>
      <c r="E487" s="176"/>
      <c r="F487" s="27" t="s">
        <v>11</v>
      </c>
      <c r="G487" s="28"/>
      <c r="H487" s="28"/>
      <c r="I487" s="29"/>
      <c r="J487" s="30">
        <f>IF(AND(G487= "",H487= ""), 0, ROUND(ROUND(I487, 2) * ROUND(IF(H487="",G487,H487),  0), 2))</f>
        <v>0</v>
      </c>
      <c r="K487" s="7"/>
      <c r="M487" s="31">
        <v>0.2</v>
      </c>
      <c r="Q487" s="7">
        <v>2390</v>
      </c>
      <c r="T487" s="148"/>
    </row>
    <row r="488" spans="1:20" ht="16.5" thickTop="1" thickBot="1" x14ac:dyDescent="0.3">
      <c r="A488" s="7">
        <v>9</v>
      </c>
      <c r="B488" s="25" t="s">
        <v>302</v>
      </c>
      <c r="C488" s="174" t="s">
        <v>289</v>
      </c>
      <c r="D488" s="175"/>
      <c r="E488" s="175"/>
      <c r="F488" s="175"/>
      <c r="G488" s="175"/>
      <c r="H488" s="175"/>
      <c r="I488" s="175"/>
      <c r="J488" s="26"/>
      <c r="Q488" s="7">
        <v>2390</v>
      </c>
      <c r="T488" s="148"/>
    </row>
    <row r="489" spans="1:20" ht="16.5" thickTop="1" thickBot="1" x14ac:dyDescent="0.3">
      <c r="A489" s="7" t="s">
        <v>42</v>
      </c>
      <c r="B489" s="25"/>
      <c r="C489" s="176"/>
      <c r="D489" s="176"/>
      <c r="E489" s="176"/>
      <c r="F489" s="27" t="s">
        <v>11</v>
      </c>
      <c r="G489" s="28"/>
      <c r="H489" s="28"/>
      <c r="I489" s="29"/>
      <c r="J489" s="30">
        <f>IF(AND(G489= "",H489= ""), 0, ROUND(ROUND(I489, 2) * ROUND(IF(H489="",G489,H489),  0), 2))</f>
        <v>0</v>
      </c>
      <c r="K489" s="7"/>
      <c r="M489" s="31">
        <v>0.2</v>
      </c>
      <c r="Q489" s="7">
        <v>2390</v>
      </c>
      <c r="T489" s="148"/>
    </row>
    <row r="490" spans="1:20" ht="15.75" hidden="1" thickTop="1" x14ac:dyDescent="0.25">
      <c r="A490" s="7" t="s">
        <v>46</v>
      </c>
      <c r="T490" s="148"/>
    </row>
    <row r="491" spans="1:20" ht="16.899999999999999" customHeight="1" thickTop="1" x14ac:dyDescent="0.25">
      <c r="A491" s="7">
        <v>6</v>
      </c>
      <c r="B491" s="16" t="s">
        <v>303</v>
      </c>
      <c r="C491" s="178" t="s">
        <v>304</v>
      </c>
      <c r="D491" s="178"/>
      <c r="E491" s="178"/>
      <c r="F491" s="23"/>
      <c r="G491" s="23"/>
      <c r="H491" s="23"/>
      <c r="I491" s="23"/>
      <c r="J491" s="24"/>
      <c r="K491" s="7"/>
      <c r="T491" s="148"/>
    </row>
    <row r="492" spans="1:20" ht="15.75" thickBot="1" x14ac:dyDescent="0.3">
      <c r="A492" s="7">
        <v>9</v>
      </c>
      <c r="B492" s="25" t="s">
        <v>305</v>
      </c>
      <c r="C492" s="174" t="s">
        <v>282</v>
      </c>
      <c r="D492" s="175"/>
      <c r="E492" s="175"/>
      <c r="F492" s="175"/>
      <c r="G492" s="175"/>
      <c r="H492" s="175"/>
      <c r="I492" s="175"/>
      <c r="J492" s="26"/>
      <c r="Q492" s="7">
        <v>2390</v>
      </c>
      <c r="T492" s="148"/>
    </row>
    <row r="493" spans="1:20" ht="16.5" thickTop="1" thickBot="1" x14ac:dyDescent="0.3">
      <c r="A493" s="7" t="s">
        <v>42</v>
      </c>
      <c r="B493" s="25"/>
      <c r="C493" s="176"/>
      <c r="D493" s="176"/>
      <c r="E493" s="176"/>
      <c r="F493" s="27" t="s">
        <v>11</v>
      </c>
      <c r="G493" s="28"/>
      <c r="H493" s="28"/>
      <c r="I493" s="29"/>
      <c r="J493" s="30">
        <f>IF(AND(G493= "",H493= ""), 0, ROUND(ROUND(I493, 2) * ROUND(IF(H493="",G493,H493),  0), 2))</f>
        <v>0</v>
      </c>
      <c r="K493" s="7"/>
      <c r="M493" s="31">
        <v>0.2</v>
      </c>
      <c r="Q493" s="7">
        <v>2390</v>
      </c>
      <c r="T493" s="148"/>
    </row>
    <row r="494" spans="1:20" ht="15.75" hidden="1" thickTop="1" x14ac:dyDescent="0.25">
      <c r="A494" s="7" t="s">
        <v>46</v>
      </c>
      <c r="T494" s="148"/>
    </row>
    <row r="495" spans="1:20" ht="15.75" hidden="1" thickTop="1" x14ac:dyDescent="0.25">
      <c r="A495" s="7" t="s">
        <v>47</v>
      </c>
      <c r="T495" s="148"/>
    </row>
    <row r="496" spans="1:20" ht="15.75" hidden="1" thickTop="1" x14ac:dyDescent="0.25">
      <c r="A496" s="7" t="s">
        <v>54</v>
      </c>
      <c r="T496" s="148"/>
    </row>
    <row r="497" spans="1:20" ht="15.75" thickTop="1" x14ac:dyDescent="0.25">
      <c r="A497" s="7">
        <v>4</v>
      </c>
      <c r="B497" s="16"/>
      <c r="C497" s="177" t="s">
        <v>206</v>
      </c>
      <c r="D497" s="177"/>
      <c r="E497" s="177"/>
      <c r="F497" s="19"/>
      <c r="G497" s="19"/>
      <c r="H497" s="19"/>
      <c r="I497" s="19"/>
      <c r="J497" s="20"/>
      <c r="K497" s="7"/>
      <c r="T497" s="148"/>
    </row>
    <row r="498" spans="1:20" x14ac:dyDescent="0.25">
      <c r="A498" s="7">
        <v>5</v>
      </c>
      <c r="B498" s="16">
        <v>28</v>
      </c>
      <c r="C498" s="173" t="s">
        <v>207</v>
      </c>
      <c r="D498" s="173"/>
      <c r="E498" s="173"/>
      <c r="F498" s="21"/>
      <c r="G498" s="21"/>
      <c r="H498" s="21"/>
      <c r="I498" s="21"/>
      <c r="J498" s="22"/>
      <c r="K498" s="7"/>
      <c r="T498" s="148"/>
    </row>
    <row r="499" spans="1:20" x14ac:dyDescent="0.25">
      <c r="A499" s="7">
        <v>8</v>
      </c>
      <c r="B499" s="25" t="s">
        <v>208</v>
      </c>
      <c r="C499" s="186" t="s">
        <v>209</v>
      </c>
      <c r="D499" s="186"/>
      <c r="E499" s="186"/>
      <c r="J499" s="26"/>
      <c r="K499" s="7"/>
      <c r="T499" s="148"/>
    </row>
    <row r="500" spans="1:20" ht="15.75" thickBot="1" x14ac:dyDescent="0.3">
      <c r="A500" s="7">
        <v>9</v>
      </c>
      <c r="B500" s="25" t="s">
        <v>210</v>
      </c>
      <c r="C500" s="174" t="s">
        <v>211</v>
      </c>
      <c r="D500" s="175"/>
      <c r="E500" s="175"/>
      <c r="F500" s="175"/>
      <c r="G500" s="175"/>
      <c r="H500" s="175"/>
      <c r="I500" s="175"/>
      <c r="J500" s="26"/>
      <c r="Q500" s="7">
        <v>2390</v>
      </c>
      <c r="T500" s="148"/>
    </row>
    <row r="501" spans="1:20" ht="16.5" thickTop="1" thickBot="1" x14ac:dyDescent="0.3">
      <c r="A501" s="7" t="s">
        <v>42</v>
      </c>
      <c r="B501" s="25"/>
      <c r="C501" s="176"/>
      <c r="D501" s="176"/>
      <c r="E501" s="176"/>
      <c r="F501" s="27" t="s">
        <v>10</v>
      </c>
      <c r="G501" s="32"/>
      <c r="H501" s="32"/>
      <c r="I501" s="29"/>
      <c r="J501" s="30">
        <f>IF(AND(G501= "",H501= ""), 0, ROUND(ROUND(I501, 2) * ROUND(IF(H501="",G501,H501),  2), 2))</f>
        <v>0</v>
      </c>
      <c r="K501" s="7"/>
      <c r="M501" s="31">
        <v>0.2</v>
      </c>
      <c r="Q501" s="7">
        <v>2390</v>
      </c>
      <c r="T501" s="148"/>
    </row>
    <row r="502" spans="1:20" ht="15.75" hidden="1" thickTop="1" x14ac:dyDescent="0.25">
      <c r="A502" s="7" t="s">
        <v>115</v>
      </c>
      <c r="T502" s="148"/>
    </row>
    <row r="503" spans="1:20" ht="15.75" thickTop="1" x14ac:dyDescent="0.25">
      <c r="A503" s="7">
        <v>8</v>
      </c>
      <c r="B503" s="25" t="s">
        <v>212</v>
      </c>
      <c r="C503" s="186" t="s">
        <v>213</v>
      </c>
      <c r="D503" s="186"/>
      <c r="E503" s="186"/>
      <c r="J503" s="26"/>
      <c r="K503" s="7"/>
      <c r="T503" s="148"/>
    </row>
    <row r="504" spans="1:20" ht="15.75" thickBot="1" x14ac:dyDescent="0.3">
      <c r="A504" s="7">
        <v>9</v>
      </c>
      <c r="B504" s="25" t="s">
        <v>214</v>
      </c>
      <c r="C504" s="174" t="s">
        <v>215</v>
      </c>
      <c r="D504" s="175"/>
      <c r="E504" s="175"/>
      <c r="F504" s="175"/>
      <c r="G504" s="175"/>
      <c r="H504" s="175"/>
      <c r="I504" s="175"/>
      <c r="J504" s="26"/>
      <c r="Q504" s="7">
        <v>2390</v>
      </c>
      <c r="T504" s="148"/>
    </row>
    <row r="505" spans="1:20" ht="16.5" thickTop="1" thickBot="1" x14ac:dyDescent="0.3">
      <c r="A505" s="7" t="s">
        <v>42</v>
      </c>
      <c r="B505" s="25"/>
      <c r="C505" s="176"/>
      <c r="D505" s="176"/>
      <c r="E505" s="176"/>
      <c r="F505" s="27" t="s">
        <v>10</v>
      </c>
      <c r="G505" s="32"/>
      <c r="H505" s="32"/>
      <c r="I505" s="29"/>
      <c r="J505" s="30">
        <f>IF(AND(G505= "",H505= ""), 0, ROUND(ROUND(I505, 2) * ROUND(IF(H505="",G505,H505),  2), 2))</f>
        <v>0</v>
      </c>
      <c r="K505" s="7"/>
      <c r="M505" s="31">
        <v>0.2</v>
      </c>
      <c r="Q505" s="7">
        <v>2390</v>
      </c>
      <c r="T505" s="148"/>
    </row>
    <row r="506" spans="1:20" ht="15.75" hidden="1" thickTop="1" x14ac:dyDescent="0.25">
      <c r="A506" s="7" t="s">
        <v>115</v>
      </c>
      <c r="T506" s="148"/>
    </row>
    <row r="507" spans="1:20" ht="15.75" thickTop="1" x14ac:dyDescent="0.25">
      <c r="A507" s="7">
        <v>8</v>
      </c>
      <c r="B507" s="25" t="s">
        <v>216</v>
      </c>
      <c r="C507" s="186" t="s">
        <v>217</v>
      </c>
      <c r="D507" s="186"/>
      <c r="E507" s="186"/>
      <c r="J507" s="26"/>
      <c r="K507" s="7"/>
      <c r="T507" s="148"/>
    </row>
    <row r="508" spans="1:20" ht="15.75" thickBot="1" x14ac:dyDescent="0.3">
      <c r="A508" s="7">
        <v>9</v>
      </c>
      <c r="B508" s="25" t="s">
        <v>218</v>
      </c>
      <c r="C508" s="174" t="s">
        <v>219</v>
      </c>
      <c r="D508" s="175"/>
      <c r="E508" s="175"/>
      <c r="F508" s="175"/>
      <c r="G508" s="175"/>
      <c r="H508" s="175"/>
      <c r="I508" s="175"/>
      <c r="J508" s="26"/>
      <c r="Q508" s="7">
        <v>2390</v>
      </c>
      <c r="T508" s="148"/>
    </row>
    <row r="509" spans="1:20" ht="16.5" thickTop="1" thickBot="1" x14ac:dyDescent="0.3">
      <c r="A509" s="7" t="s">
        <v>42</v>
      </c>
      <c r="B509" s="25"/>
      <c r="C509" s="176"/>
      <c r="D509" s="176"/>
      <c r="E509" s="176"/>
      <c r="F509" s="27" t="s">
        <v>10</v>
      </c>
      <c r="G509" s="32"/>
      <c r="H509" s="32"/>
      <c r="I509" s="29"/>
      <c r="J509" s="30">
        <f>IF(AND(G509= "",H509= ""), 0, ROUND(ROUND(I509, 2) * ROUND(IF(H509="",G509,H509),  2), 2))</f>
        <v>0</v>
      </c>
      <c r="K509" s="7"/>
      <c r="M509" s="31">
        <v>0.2</v>
      </c>
      <c r="Q509" s="7">
        <v>2390</v>
      </c>
      <c r="T509" s="148"/>
    </row>
    <row r="510" spans="1:20" ht="15.75" hidden="1" thickTop="1" x14ac:dyDescent="0.25">
      <c r="A510" s="7" t="s">
        <v>115</v>
      </c>
      <c r="T510" s="148"/>
    </row>
    <row r="511" spans="1:20" ht="15.75" thickTop="1" x14ac:dyDescent="0.25">
      <c r="A511" s="7">
        <v>8</v>
      </c>
      <c r="B511" s="25" t="s">
        <v>220</v>
      </c>
      <c r="C511" s="47" t="s">
        <v>221</v>
      </c>
      <c r="D511" s="47"/>
      <c r="E511" s="47"/>
      <c r="J511" s="26"/>
      <c r="K511" s="7"/>
      <c r="T511" s="148"/>
    </row>
    <row r="512" spans="1:20" ht="15.75" thickBot="1" x14ac:dyDescent="0.3">
      <c r="A512" s="7">
        <v>9</v>
      </c>
      <c r="B512" s="25" t="s">
        <v>222</v>
      </c>
      <c r="C512" s="174" t="s">
        <v>223</v>
      </c>
      <c r="D512" s="175"/>
      <c r="E512" s="175"/>
      <c r="F512" s="175"/>
      <c r="G512" s="175"/>
      <c r="H512" s="175"/>
      <c r="I512" s="175"/>
      <c r="J512" s="26"/>
      <c r="Q512" s="7">
        <v>2390</v>
      </c>
      <c r="T512" s="148"/>
    </row>
    <row r="513" spans="1:20" ht="16.5" thickTop="1" thickBot="1" x14ac:dyDescent="0.3">
      <c r="A513" s="7" t="s">
        <v>42</v>
      </c>
      <c r="B513" s="25"/>
      <c r="C513" s="176"/>
      <c r="D513" s="176"/>
      <c r="E513" s="176"/>
      <c r="F513" s="27" t="s">
        <v>10</v>
      </c>
      <c r="G513" s="32"/>
      <c r="H513" s="32"/>
      <c r="I513" s="29"/>
      <c r="J513" s="30">
        <f>IF(AND(G513= "",H513= ""), 0, ROUND(ROUND(I513, 2) * ROUND(IF(H513="",G513,H513),  2), 2))</f>
        <v>0</v>
      </c>
      <c r="K513" s="7"/>
      <c r="M513" s="31">
        <v>0.2</v>
      </c>
      <c r="Q513" s="7">
        <v>2390</v>
      </c>
      <c r="T513" s="148"/>
    </row>
    <row r="514" spans="1:20" ht="15.75" hidden="1" thickTop="1" x14ac:dyDescent="0.25">
      <c r="A514" s="7" t="s">
        <v>115</v>
      </c>
      <c r="T514" s="148"/>
    </row>
    <row r="515" spans="1:20" ht="15.75" thickTop="1" x14ac:dyDescent="0.25">
      <c r="A515" s="7">
        <v>8</v>
      </c>
      <c r="B515" s="25" t="s">
        <v>224</v>
      </c>
      <c r="C515" s="186" t="s">
        <v>225</v>
      </c>
      <c r="D515" s="186"/>
      <c r="E515" s="186"/>
      <c r="J515" s="26"/>
      <c r="K515" s="7"/>
      <c r="T515" s="148"/>
    </row>
    <row r="516" spans="1:20" ht="15.75" thickBot="1" x14ac:dyDescent="0.3">
      <c r="A516" s="7">
        <v>9</v>
      </c>
      <c r="B516" s="25" t="s">
        <v>226</v>
      </c>
      <c r="C516" s="174" t="s">
        <v>225</v>
      </c>
      <c r="D516" s="175"/>
      <c r="E516" s="175"/>
      <c r="F516" s="175"/>
      <c r="G516" s="175"/>
      <c r="H516" s="175"/>
      <c r="I516" s="175"/>
      <c r="J516" s="26"/>
      <c r="Q516" s="7">
        <v>2390</v>
      </c>
      <c r="T516" s="148"/>
    </row>
    <row r="517" spans="1:20" ht="16.5" thickTop="1" thickBot="1" x14ac:dyDescent="0.3">
      <c r="A517" s="7" t="s">
        <v>42</v>
      </c>
      <c r="B517" s="25"/>
      <c r="C517" s="176"/>
      <c r="D517" s="176"/>
      <c r="E517" s="176"/>
      <c r="F517" s="27" t="s">
        <v>10</v>
      </c>
      <c r="G517" s="32"/>
      <c r="H517" s="32"/>
      <c r="I517" s="29"/>
      <c r="J517" s="30">
        <f>IF(AND(G517= "",H517= ""), 0, ROUND(ROUND(I517, 2) * ROUND(IF(H517="",G517,H517),  2), 2))</f>
        <v>0</v>
      </c>
      <c r="K517" s="7"/>
      <c r="M517" s="31">
        <v>0.2</v>
      </c>
      <c r="Q517" s="7">
        <v>2390</v>
      </c>
      <c r="T517" s="148"/>
    </row>
    <row r="518" spans="1:20" ht="15.75" hidden="1" thickTop="1" x14ac:dyDescent="0.25">
      <c r="A518" s="7" t="s">
        <v>115</v>
      </c>
      <c r="T518" s="148"/>
    </row>
    <row r="519" spans="1:20" ht="15.75" hidden="1" thickTop="1" x14ac:dyDescent="0.25">
      <c r="A519" s="7" t="s">
        <v>47</v>
      </c>
      <c r="T519" s="148"/>
    </row>
    <row r="520" spans="1:20" ht="15.75" hidden="1" thickTop="1" x14ac:dyDescent="0.25">
      <c r="A520" s="7" t="s">
        <v>47</v>
      </c>
      <c r="T520" s="148"/>
    </row>
    <row r="521" spans="1:20" ht="15.75" hidden="1" thickTop="1" x14ac:dyDescent="0.25">
      <c r="A521" s="7" t="s">
        <v>54</v>
      </c>
      <c r="T521" s="148"/>
    </row>
    <row r="522" spans="1:20" ht="15.75" thickTop="1" x14ac:dyDescent="0.25">
      <c r="A522" s="7">
        <v>8</v>
      </c>
      <c r="B522" s="25" t="s">
        <v>532</v>
      </c>
      <c r="C522" s="186" t="s">
        <v>534</v>
      </c>
      <c r="D522" s="186"/>
      <c r="E522" s="186"/>
      <c r="J522" s="26"/>
      <c r="K522" s="7"/>
      <c r="T522" s="148"/>
    </row>
    <row r="523" spans="1:20" ht="15.75" thickBot="1" x14ac:dyDescent="0.3">
      <c r="A523" s="7">
        <v>9</v>
      </c>
      <c r="B523" s="25" t="s">
        <v>533</v>
      </c>
      <c r="C523" s="174" t="s">
        <v>534</v>
      </c>
      <c r="D523" s="175"/>
      <c r="E523" s="175"/>
      <c r="F523" s="175"/>
      <c r="G523" s="175"/>
      <c r="H523" s="175"/>
      <c r="I523" s="175"/>
      <c r="J523" s="26"/>
      <c r="Q523" s="7">
        <v>2390</v>
      </c>
      <c r="T523" s="148"/>
    </row>
    <row r="524" spans="1:20" ht="16.5" thickTop="1" thickBot="1" x14ac:dyDescent="0.3">
      <c r="A524" s="7" t="s">
        <v>42</v>
      </c>
      <c r="B524" s="25"/>
      <c r="C524" s="176"/>
      <c r="D524" s="176"/>
      <c r="E524" s="176"/>
      <c r="F524" s="27" t="s">
        <v>240</v>
      </c>
      <c r="G524" s="32"/>
      <c r="H524" s="32"/>
      <c r="I524" s="29"/>
      <c r="J524" s="30">
        <f>IF(AND(G524= "",H524= ""), 0, ROUND(ROUND(I524, 2) * ROUND(IF(H524="",G524,H524),  2), 2))</f>
        <v>0</v>
      </c>
      <c r="K524" s="7"/>
      <c r="M524" s="31">
        <v>0.2</v>
      </c>
      <c r="Q524" s="7">
        <v>2390</v>
      </c>
      <c r="T524" s="148"/>
    </row>
    <row r="525" spans="1:20" ht="15.75" hidden="1" thickTop="1" x14ac:dyDescent="0.25">
      <c r="A525" s="7" t="s">
        <v>115</v>
      </c>
      <c r="T525" s="148"/>
    </row>
    <row r="526" spans="1:20" hidden="1" x14ac:dyDescent="0.25">
      <c r="A526" s="7" t="s">
        <v>47</v>
      </c>
      <c r="T526" s="148"/>
    </row>
    <row r="527" spans="1:20" ht="15.75" thickTop="1" x14ac:dyDescent="0.25">
      <c r="A527" s="7">
        <v>4</v>
      </c>
      <c r="B527" s="16"/>
      <c r="C527" s="177" t="s">
        <v>230</v>
      </c>
      <c r="D527" s="177"/>
      <c r="E527" s="177"/>
      <c r="F527" s="19"/>
      <c r="G527" s="19"/>
      <c r="H527" s="19"/>
      <c r="I527" s="19"/>
      <c r="J527" s="20"/>
      <c r="K527" s="7"/>
      <c r="T527" s="148"/>
    </row>
    <row r="528" spans="1:20" x14ac:dyDescent="0.25">
      <c r="A528" s="7">
        <v>5</v>
      </c>
      <c r="B528" s="16">
        <v>31</v>
      </c>
      <c r="C528" s="173" t="s">
        <v>231</v>
      </c>
      <c r="D528" s="173"/>
      <c r="E528" s="173"/>
      <c r="F528" s="21"/>
      <c r="G528" s="21"/>
      <c r="H528" s="21"/>
      <c r="I528" s="21"/>
      <c r="J528" s="22"/>
      <c r="K528" s="7"/>
      <c r="T528" s="148"/>
    </row>
    <row r="529" spans="1:20" ht="15.75" thickBot="1" x14ac:dyDescent="0.3">
      <c r="A529" s="7">
        <v>9</v>
      </c>
      <c r="B529" s="25" t="s">
        <v>232</v>
      </c>
      <c r="C529" s="174" t="s">
        <v>233</v>
      </c>
      <c r="D529" s="175"/>
      <c r="E529" s="175"/>
      <c r="F529" s="175"/>
      <c r="G529" s="175"/>
      <c r="H529" s="175"/>
      <c r="I529" s="175"/>
      <c r="J529" s="26"/>
      <c r="Q529" s="7">
        <v>2390</v>
      </c>
      <c r="T529" s="148"/>
    </row>
    <row r="530" spans="1:20" ht="16.5" thickTop="1" thickBot="1" x14ac:dyDescent="0.3">
      <c r="A530" s="7" t="s">
        <v>42</v>
      </c>
      <c r="B530" s="25"/>
      <c r="C530" s="176"/>
      <c r="D530" s="176"/>
      <c r="E530" s="176"/>
      <c r="F530" s="27" t="s">
        <v>70</v>
      </c>
      <c r="G530" s="33"/>
      <c r="H530" s="33"/>
      <c r="I530" s="29"/>
      <c r="J530" s="30">
        <f>IF(AND(G530= "",H530= ""), 0, ROUND(ROUND(I530, 2) * ROUND(IF(H530="",G530,H530),  3), 2))</f>
        <v>0</v>
      </c>
      <c r="K530" s="7"/>
      <c r="M530" s="31">
        <v>0.2</v>
      </c>
      <c r="Q530" s="7">
        <v>2390</v>
      </c>
      <c r="T530" s="148"/>
    </row>
    <row r="531" spans="1:20" ht="16.5" thickTop="1" thickBot="1" x14ac:dyDescent="0.3">
      <c r="A531" s="7">
        <v>9</v>
      </c>
      <c r="B531" s="25" t="s">
        <v>234</v>
      </c>
      <c r="C531" s="174" t="s">
        <v>235</v>
      </c>
      <c r="D531" s="175"/>
      <c r="E531" s="175"/>
      <c r="F531" s="175"/>
      <c r="G531" s="175"/>
      <c r="H531" s="175"/>
      <c r="I531" s="175"/>
      <c r="J531" s="26"/>
      <c r="Q531" s="7">
        <v>2390</v>
      </c>
      <c r="T531" s="148"/>
    </row>
    <row r="532" spans="1:20" ht="16.5" thickTop="1" thickBot="1" x14ac:dyDescent="0.3">
      <c r="A532" s="7" t="s">
        <v>42</v>
      </c>
      <c r="B532" s="25"/>
      <c r="C532" s="176"/>
      <c r="D532" s="176"/>
      <c r="E532" s="176"/>
      <c r="F532" s="27" t="s">
        <v>70</v>
      </c>
      <c r="G532" s="33"/>
      <c r="H532" s="33"/>
      <c r="I532" s="29"/>
      <c r="J532" s="30">
        <f>IF(AND(G532= "",H532= ""), 0, ROUND(ROUND(I532, 2) * ROUND(IF(H532="",G532,H532),  3), 2))</f>
        <v>0</v>
      </c>
      <c r="K532" s="7"/>
      <c r="M532" s="31">
        <v>0.2</v>
      </c>
      <c r="Q532" s="7">
        <v>2390</v>
      </c>
      <c r="T532" s="148"/>
    </row>
    <row r="533" spans="1:20" ht="15.75" thickTop="1" x14ac:dyDescent="0.25">
      <c r="A533" s="7">
        <v>9</v>
      </c>
      <c r="B533" s="25" t="s">
        <v>236</v>
      </c>
      <c r="C533" s="174" t="s">
        <v>237</v>
      </c>
      <c r="D533" s="175"/>
      <c r="E533" s="175"/>
      <c r="F533" s="175"/>
      <c r="G533" s="175"/>
      <c r="H533" s="175"/>
      <c r="I533" s="175"/>
      <c r="J533" s="26"/>
      <c r="Q533" s="7">
        <v>2390</v>
      </c>
      <c r="T533" s="148"/>
    </row>
    <row r="534" spans="1:20" ht="16.5" thickTop="1" thickBot="1" x14ac:dyDescent="0.3">
      <c r="A534" s="7" t="s">
        <v>42</v>
      </c>
      <c r="B534" s="25"/>
      <c r="C534" s="176"/>
      <c r="D534" s="176"/>
      <c r="E534" s="176"/>
      <c r="F534" s="27" t="s">
        <v>70</v>
      </c>
      <c r="G534" s="33"/>
      <c r="H534" s="33"/>
      <c r="I534" s="29"/>
      <c r="J534" s="30">
        <f>IF(AND(G534= "",H534= ""), 0, ROUND(ROUND(I534, 2) * ROUND(IF(H534="",G534,H534),  3), 2))</f>
        <v>0</v>
      </c>
      <c r="K534" s="7"/>
      <c r="M534" s="31">
        <v>0.2</v>
      </c>
      <c r="Q534" s="7">
        <v>2390</v>
      </c>
      <c r="T534" s="148"/>
    </row>
    <row r="535" spans="1:20" ht="16.5" thickTop="1" thickBot="1" x14ac:dyDescent="0.3">
      <c r="A535" s="7">
        <v>9</v>
      </c>
      <c r="B535" s="25" t="s">
        <v>238</v>
      </c>
      <c r="C535" s="174" t="s">
        <v>239</v>
      </c>
      <c r="D535" s="175"/>
      <c r="E535" s="175"/>
      <c r="F535" s="175"/>
      <c r="G535" s="175"/>
      <c r="H535" s="175"/>
      <c r="I535" s="175"/>
      <c r="J535" s="26"/>
      <c r="Q535" s="7">
        <v>2390</v>
      </c>
      <c r="T535" s="148"/>
    </row>
    <row r="536" spans="1:20" ht="16.5" thickTop="1" thickBot="1" x14ac:dyDescent="0.3">
      <c r="A536" s="7" t="s">
        <v>42</v>
      </c>
      <c r="B536" s="25"/>
      <c r="C536" s="176"/>
      <c r="D536" s="176"/>
      <c r="E536" s="176"/>
      <c r="F536" s="27" t="s">
        <v>240</v>
      </c>
      <c r="G536" s="32"/>
      <c r="H536" s="32"/>
      <c r="I536" s="29"/>
      <c r="J536" s="30">
        <f>IF(AND(G536= "",H536= ""), 0, ROUND(ROUND(I536, 2) * ROUND(IF(H536="",G536,H536),  2), 2))</f>
        <v>0</v>
      </c>
      <c r="K536" s="7"/>
      <c r="M536" s="31">
        <v>0.2</v>
      </c>
      <c r="Q536" s="7">
        <v>2390</v>
      </c>
      <c r="T536" s="148"/>
    </row>
    <row r="537" spans="1:20" ht="16.5" thickTop="1" thickBot="1" x14ac:dyDescent="0.3">
      <c r="A537" s="7">
        <v>9</v>
      </c>
      <c r="B537" s="25" t="s">
        <v>241</v>
      </c>
      <c r="C537" s="174" t="s">
        <v>242</v>
      </c>
      <c r="D537" s="175"/>
      <c r="E537" s="175"/>
      <c r="F537" s="175"/>
      <c r="G537" s="175"/>
      <c r="H537" s="175"/>
      <c r="I537" s="175"/>
      <c r="J537" s="26"/>
      <c r="Q537" s="7">
        <v>2390</v>
      </c>
      <c r="T537" s="148"/>
    </row>
    <row r="538" spans="1:20" ht="16.5" thickTop="1" thickBot="1" x14ac:dyDescent="0.3">
      <c r="A538" s="7" t="s">
        <v>42</v>
      </c>
      <c r="B538" s="25"/>
      <c r="C538" s="176"/>
      <c r="D538" s="176"/>
      <c r="E538" s="176"/>
      <c r="F538" s="27" t="s">
        <v>70</v>
      </c>
      <c r="G538" s="33"/>
      <c r="H538" s="33"/>
      <c r="I538" s="29"/>
      <c r="J538" s="30">
        <f>IF(AND(G538= "",H538= ""), 0, ROUND(ROUND(I538, 2) * ROUND(IF(H538="",G538,H538),  3), 2))</f>
        <v>0</v>
      </c>
      <c r="K538" s="7"/>
      <c r="M538" s="31">
        <v>0.2</v>
      </c>
      <c r="Q538" s="7">
        <v>2390</v>
      </c>
      <c r="T538" s="148"/>
    </row>
    <row r="539" spans="1:20" ht="15.75" hidden="1" thickTop="1" x14ac:dyDescent="0.25">
      <c r="A539" s="7" t="s">
        <v>47</v>
      </c>
      <c r="T539" s="148"/>
    </row>
    <row r="540" spans="1:20" ht="16.899999999999999" customHeight="1" thickTop="1" x14ac:dyDescent="0.25">
      <c r="A540" s="7">
        <v>5</v>
      </c>
      <c r="B540" s="16">
        <v>32</v>
      </c>
      <c r="C540" s="173" t="s">
        <v>243</v>
      </c>
      <c r="D540" s="173"/>
      <c r="E540" s="173"/>
      <c r="F540" s="21"/>
      <c r="G540" s="21"/>
      <c r="H540" s="21"/>
      <c r="I540" s="21"/>
      <c r="J540" s="22"/>
      <c r="K540" s="7"/>
      <c r="T540" s="148"/>
    </row>
    <row r="541" spans="1:20" ht="15.75" thickBot="1" x14ac:dyDescent="0.3">
      <c r="A541" s="7">
        <v>9</v>
      </c>
      <c r="B541" s="25" t="s">
        <v>244</v>
      </c>
      <c r="C541" s="174" t="s">
        <v>245</v>
      </c>
      <c r="D541" s="175"/>
      <c r="E541" s="175"/>
      <c r="F541" s="175"/>
      <c r="G541" s="175"/>
      <c r="H541" s="175"/>
      <c r="I541" s="175"/>
      <c r="J541" s="26"/>
      <c r="Q541" s="7">
        <v>2390</v>
      </c>
      <c r="T541" s="148"/>
    </row>
    <row r="542" spans="1:20" ht="16.5" thickTop="1" thickBot="1" x14ac:dyDescent="0.3">
      <c r="A542" s="7" t="s">
        <v>42</v>
      </c>
      <c r="B542" s="25"/>
      <c r="C542" s="176"/>
      <c r="D542" s="176"/>
      <c r="E542" s="176"/>
      <c r="F542" s="27" t="s">
        <v>11</v>
      </c>
      <c r="G542" s="28"/>
      <c r="H542" s="28"/>
      <c r="I542" s="29"/>
      <c r="J542" s="30">
        <f>IF(AND(G542= "",H542= ""), 0, ROUND(ROUND(I542, 2) * ROUND(IF(H542="",G542,H542),  0), 2))</f>
        <v>0</v>
      </c>
      <c r="K542" s="7"/>
      <c r="M542" s="31">
        <v>0.2</v>
      </c>
      <c r="Q542" s="7">
        <v>2390</v>
      </c>
      <c r="T542" s="148"/>
    </row>
    <row r="543" spans="1:20" ht="15.75" hidden="1" thickTop="1" x14ac:dyDescent="0.25">
      <c r="A543" s="7" t="s">
        <v>47</v>
      </c>
      <c r="T543" s="148"/>
    </row>
    <row r="544" spans="1:20" ht="30.75" customHeight="1" thickTop="1" x14ac:dyDescent="0.25">
      <c r="A544" s="7">
        <v>5</v>
      </c>
      <c r="B544" s="16">
        <v>33</v>
      </c>
      <c r="C544" s="183" t="s">
        <v>246</v>
      </c>
      <c r="D544" s="184"/>
      <c r="E544" s="184"/>
      <c r="F544" s="184"/>
      <c r="G544" s="184"/>
      <c r="H544" s="184"/>
      <c r="I544" s="185"/>
      <c r="J544" s="22"/>
      <c r="K544" s="7"/>
      <c r="T544" s="148"/>
    </row>
    <row r="545" spans="1:20" ht="15.75" thickBot="1" x14ac:dyDescent="0.3">
      <c r="A545" s="7">
        <v>9</v>
      </c>
      <c r="B545" s="25" t="s">
        <v>247</v>
      </c>
      <c r="C545" s="174" t="s">
        <v>248</v>
      </c>
      <c r="D545" s="175"/>
      <c r="E545" s="175"/>
      <c r="F545" s="175"/>
      <c r="G545" s="175"/>
      <c r="H545" s="175"/>
      <c r="I545" s="175"/>
      <c r="J545" s="26"/>
      <c r="Q545" s="7">
        <v>2390</v>
      </c>
      <c r="T545" s="148"/>
    </row>
    <row r="546" spans="1:20" ht="16.5" thickTop="1" thickBot="1" x14ac:dyDescent="0.3">
      <c r="A546" s="7" t="s">
        <v>42</v>
      </c>
      <c r="B546" s="25"/>
      <c r="C546" s="176"/>
      <c r="D546" s="176"/>
      <c r="E546" s="176"/>
      <c r="F546" s="27" t="s">
        <v>11</v>
      </c>
      <c r="G546" s="28"/>
      <c r="H546" s="28"/>
      <c r="I546" s="29"/>
      <c r="J546" s="30">
        <f>IF(AND(G546= "",H546= ""), 0, ROUND(ROUND(I546, 2) * ROUND(IF(H546="",G546,H546),  0), 2))</f>
        <v>0</v>
      </c>
      <c r="K546" s="7"/>
      <c r="M546" s="31">
        <v>0.2</v>
      </c>
      <c r="Q546" s="7">
        <v>2390</v>
      </c>
      <c r="T546" s="148"/>
    </row>
    <row r="547" spans="1:20" ht="15.75" hidden="1" thickTop="1" x14ac:dyDescent="0.25">
      <c r="A547" s="7" t="s">
        <v>47</v>
      </c>
      <c r="T547" s="148"/>
    </row>
    <row r="548" spans="1:20" ht="15.75" hidden="1" thickTop="1" x14ac:dyDescent="0.25">
      <c r="A548" s="7" t="s">
        <v>47</v>
      </c>
      <c r="T548" s="148"/>
    </row>
    <row r="549" spans="1:20" ht="15.75" hidden="1" thickTop="1" x14ac:dyDescent="0.25">
      <c r="A549" s="7" t="s">
        <v>54</v>
      </c>
      <c r="T549" s="148"/>
    </row>
    <row r="550" spans="1:20" ht="15.75" thickTop="1" x14ac:dyDescent="0.25">
      <c r="A550" s="7">
        <v>4</v>
      </c>
      <c r="B550" s="16"/>
      <c r="C550" s="177" t="s">
        <v>249</v>
      </c>
      <c r="D550" s="177"/>
      <c r="E550" s="177"/>
      <c r="F550" s="19"/>
      <c r="G550" s="19"/>
      <c r="H550" s="19"/>
      <c r="I550" s="19"/>
      <c r="J550" s="20"/>
      <c r="K550" s="7"/>
      <c r="T550" s="148"/>
    </row>
    <row r="551" spans="1:20" ht="15.75" hidden="1" thickTop="1" x14ac:dyDescent="0.25">
      <c r="A551" s="7" t="s">
        <v>47</v>
      </c>
      <c r="T551" s="148"/>
    </row>
    <row r="552" spans="1:20" ht="30.75" customHeight="1" x14ac:dyDescent="0.25">
      <c r="A552" s="7">
        <v>5</v>
      </c>
      <c r="B552" s="16">
        <v>36</v>
      </c>
      <c r="C552" s="183" t="s">
        <v>250</v>
      </c>
      <c r="D552" s="184"/>
      <c r="E552" s="184"/>
      <c r="F552" s="184"/>
      <c r="G552" s="184"/>
      <c r="H552" s="184"/>
      <c r="I552" s="185"/>
      <c r="J552" s="22"/>
      <c r="K552" s="7"/>
      <c r="T552" s="148"/>
    </row>
    <row r="553" spans="1:20" ht="15.75" thickBot="1" x14ac:dyDescent="0.3">
      <c r="A553" s="7">
        <v>9</v>
      </c>
      <c r="B553" s="25" t="s">
        <v>251</v>
      </c>
      <c r="C553" s="174" t="s">
        <v>252</v>
      </c>
      <c r="D553" s="175"/>
      <c r="E553" s="175"/>
      <c r="F553" s="175"/>
      <c r="G553" s="175"/>
      <c r="H553" s="175"/>
      <c r="I553" s="175"/>
      <c r="J553" s="26"/>
      <c r="Q553" s="7">
        <v>2390</v>
      </c>
      <c r="T553" s="148"/>
    </row>
    <row r="554" spans="1:20" ht="16.5" thickTop="1" thickBot="1" x14ac:dyDescent="0.3">
      <c r="A554" s="7" t="s">
        <v>42</v>
      </c>
      <c r="B554" s="25"/>
      <c r="C554" s="176"/>
      <c r="D554" s="176"/>
      <c r="E554" s="176"/>
      <c r="F554" s="27" t="s">
        <v>253</v>
      </c>
      <c r="G554" s="28"/>
      <c r="H554" s="28"/>
      <c r="I554" s="29"/>
      <c r="J554" s="30">
        <f>IF(AND(G554= "",H554= ""), 0, ROUND(ROUND(I554, 2) * ROUND(IF(H554="",G554,H554),  0), 2))</f>
        <v>0</v>
      </c>
      <c r="K554" s="7"/>
      <c r="M554" s="31">
        <v>0.2</v>
      </c>
      <c r="Q554" s="7">
        <v>2390</v>
      </c>
      <c r="T554" s="148"/>
    </row>
    <row r="555" spans="1:20" ht="15.75" hidden="1" thickTop="1" x14ac:dyDescent="0.25">
      <c r="A555" s="7" t="s">
        <v>47</v>
      </c>
      <c r="T555" s="148"/>
    </row>
    <row r="556" spans="1:20" ht="31.5" customHeight="1" thickTop="1" x14ac:dyDescent="0.25">
      <c r="A556" s="7">
        <v>5</v>
      </c>
      <c r="B556" s="16">
        <v>37</v>
      </c>
      <c r="C556" s="183" t="s">
        <v>254</v>
      </c>
      <c r="D556" s="184"/>
      <c r="E556" s="184"/>
      <c r="F556" s="184"/>
      <c r="G556" s="184"/>
      <c r="H556" s="184"/>
      <c r="I556" s="185"/>
      <c r="J556" s="22"/>
      <c r="K556" s="7"/>
      <c r="T556" s="148"/>
    </row>
    <row r="557" spans="1:20" ht="15.75" thickBot="1" x14ac:dyDescent="0.3">
      <c r="A557" s="7">
        <v>9</v>
      </c>
      <c r="B557" s="25" t="s">
        <v>255</v>
      </c>
      <c r="C557" s="174" t="s">
        <v>256</v>
      </c>
      <c r="D557" s="175"/>
      <c r="E557" s="175"/>
      <c r="F557" s="175"/>
      <c r="G557" s="175"/>
      <c r="H557" s="175"/>
      <c r="I557" s="175"/>
      <c r="J557" s="26"/>
      <c r="Q557" s="7">
        <v>2390</v>
      </c>
      <c r="T557" s="148"/>
    </row>
    <row r="558" spans="1:20" ht="16.5" thickTop="1" thickBot="1" x14ac:dyDescent="0.3">
      <c r="A558" s="7" t="s">
        <v>42</v>
      </c>
      <c r="B558" s="25"/>
      <c r="C558" s="176"/>
      <c r="D558" s="176"/>
      <c r="E558" s="176"/>
      <c r="F558" s="27" t="s">
        <v>240</v>
      </c>
      <c r="G558" s="32"/>
      <c r="H558" s="32"/>
      <c r="I558" s="29"/>
      <c r="J558" s="30">
        <f>IF(AND(G558= "",H558= ""), 0, ROUND(ROUND(I558, 2) * ROUND(IF(H558="",G558,H558),  2), 2))</f>
        <v>0</v>
      </c>
      <c r="K558" s="7"/>
      <c r="M558" s="31">
        <v>0.2</v>
      </c>
      <c r="Q558" s="7">
        <v>2390</v>
      </c>
      <c r="T558" s="148"/>
    </row>
    <row r="559" spans="1:20" ht="15.75" hidden="1" thickTop="1" x14ac:dyDescent="0.25">
      <c r="A559" s="7" t="s">
        <v>47</v>
      </c>
      <c r="T559" s="148"/>
    </row>
    <row r="560" spans="1:20" ht="28.5" customHeight="1" thickTop="1" x14ac:dyDescent="0.25">
      <c r="A560" s="7">
        <v>5</v>
      </c>
      <c r="B560" s="16">
        <v>38</v>
      </c>
      <c r="C560" s="183" t="s">
        <v>257</v>
      </c>
      <c r="D560" s="184"/>
      <c r="E560" s="184"/>
      <c r="F560" s="184"/>
      <c r="G560" s="184"/>
      <c r="H560" s="184"/>
      <c r="I560" s="185"/>
      <c r="J560" s="22"/>
      <c r="K560" s="7"/>
      <c r="T560" s="148"/>
    </row>
    <row r="561" spans="1:20" ht="15.75" thickBot="1" x14ac:dyDescent="0.3">
      <c r="A561" s="7">
        <v>9</v>
      </c>
      <c r="B561" s="25" t="s">
        <v>258</v>
      </c>
      <c r="C561" s="174" t="s">
        <v>259</v>
      </c>
      <c r="D561" s="175"/>
      <c r="E561" s="175"/>
      <c r="F561" s="175"/>
      <c r="G561" s="175"/>
      <c r="H561" s="175"/>
      <c r="I561" s="175"/>
      <c r="J561" s="26"/>
      <c r="Q561" s="7">
        <v>2390</v>
      </c>
      <c r="T561" s="148"/>
    </row>
    <row r="562" spans="1:20" ht="16.5" thickTop="1" thickBot="1" x14ac:dyDescent="0.3">
      <c r="A562" s="7" t="s">
        <v>42</v>
      </c>
      <c r="B562" s="25"/>
      <c r="C562" s="176"/>
      <c r="D562" s="176"/>
      <c r="E562" s="176"/>
      <c r="F562" s="27" t="s">
        <v>240</v>
      </c>
      <c r="G562" s="32"/>
      <c r="H562" s="32"/>
      <c r="I562" s="29"/>
      <c r="J562" s="30">
        <f>IF(AND(G562= "",H562= ""), 0, ROUND(ROUND(I562, 2) * ROUND(IF(H562="",G562,H562),  2), 2))</f>
        <v>0</v>
      </c>
      <c r="K562" s="7"/>
      <c r="M562" s="31">
        <v>0.2</v>
      </c>
      <c r="Q562" s="7">
        <v>2390</v>
      </c>
      <c r="T562" s="148"/>
    </row>
    <row r="563" spans="1:20" ht="15.75" hidden="1" thickTop="1" x14ac:dyDescent="0.25">
      <c r="A563" s="7" t="s">
        <v>47</v>
      </c>
      <c r="T563" s="148"/>
    </row>
    <row r="564" spans="1:20" ht="16.899999999999999" customHeight="1" thickTop="1" x14ac:dyDescent="0.25">
      <c r="A564" s="7">
        <v>5</v>
      </c>
      <c r="B564" s="16">
        <v>39</v>
      </c>
      <c r="C564" s="173" t="s">
        <v>260</v>
      </c>
      <c r="D564" s="173"/>
      <c r="E564" s="173"/>
      <c r="F564" s="21"/>
      <c r="G564" s="21"/>
      <c r="H564" s="21"/>
      <c r="I564" s="21"/>
      <c r="J564" s="22"/>
      <c r="K564" s="7"/>
      <c r="T564" s="148"/>
    </row>
    <row r="565" spans="1:20" ht="15.75" thickBot="1" x14ac:dyDescent="0.3">
      <c r="A565" s="7">
        <v>9</v>
      </c>
      <c r="B565" s="25" t="s">
        <v>261</v>
      </c>
      <c r="C565" s="174" t="s">
        <v>262</v>
      </c>
      <c r="D565" s="175"/>
      <c r="E565" s="175"/>
      <c r="F565" s="175"/>
      <c r="G565" s="175"/>
      <c r="H565" s="175"/>
      <c r="I565" s="175"/>
      <c r="J565" s="26"/>
      <c r="Q565" s="7">
        <v>2390</v>
      </c>
      <c r="T565" s="148"/>
    </row>
    <row r="566" spans="1:20" ht="16.5" thickTop="1" thickBot="1" x14ac:dyDescent="0.3">
      <c r="A566" s="7" t="s">
        <v>42</v>
      </c>
      <c r="B566" s="25"/>
      <c r="C566" s="176"/>
      <c r="D566" s="176"/>
      <c r="E566" s="176"/>
      <c r="F566" s="27" t="s">
        <v>240</v>
      </c>
      <c r="G566" s="32"/>
      <c r="H566" s="32"/>
      <c r="I566" s="29"/>
      <c r="J566" s="30">
        <f>IF(AND(G566= "",H566= ""), 0, ROUND(ROUND(I566, 2) * ROUND(IF(H566="",G566,H566),  2), 2))</f>
        <v>0</v>
      </c>
      <c r="K566" s="7"/>
      <c r="M566" s="31">
        <v>0.2</v>
      </c>
      <c r="Q566" s="7">
        <v>2390</v>
      </c>
      <c r="T566" s="148"/>
    </row>
    <row r="567" spans="1:20" ht="15.75" hidden="1" thickTop="1" x14ac:dyDescent="0.25">
      <c r="A567" s="7" t="s">
        <v>47</v>
      </c>
      <c r="T567" s="148"/>
    </row>
    <row r="568" spans="1:20" ht="16.899999999999999" customHeight="1" thickTop="1" x14ac:dyDescent="0.25">
      <c r="A568" s="7">
        <v>5</v>
      </c>
      <c r="B568" s="16">
        <v>40</v>
      </c>
      <c r="C568" s="173" t="s">
        <v>263</v>
      </c>
      <c r="D568" s="173"/>
      <c r="E568" s="173"/>
      <c r="F568" s="21"/>
      <c r="G568" s="21"/>
      <c r="H568" s="21"/>
      <c r="I568" s="21"/>
      <c r="J568" s="22"/>
      <c r="K568" s="7"/>
      <c r="T568" s="148"/>
    </row>
    <row r="569" spans="1:20" ht="15.75" thickBot="1" x14ac:dyDescent="0.3">
      <c r="A569" s="7">
        <v>9</v>
      </c>
      <c r="B569" s="25" t="s">
        <v>264</v>
      </c>
      <c r="C569" s="174" t="s">
        <v>252</v>
      </c>
      <c r="D569" s="175"/>
      <c r="E569" s="175"/>
      <c r="F569" s="175"/>
      <c r="G569" s="175"/>
      <c r="H569" s="175"/>
      <c r="I569" s="175"/>
      <c r="J569" s="26"/>
      <c r="Q569" s="7">
        <v>2390</v>
      </c>
      <c r="T569" s="148"/>
    </row>
    <row r="570" spans="1:20" ht="16.5" thickTop="1" thickBot="1" x14ac:dyDescent="0.3">
      <c r="A570" s="7" t="s">
        <v>42</v>
      </c>
      <c r="B570" s="25"/>
      <c r="C570" s="176"/>
      <c r="D570" s="176"/>
      <c r="E570" s="176"/>
      <c r="F570" s="27" t="s">
        <v>253</v>
      </c>
      <c r="G570" s="28"/>
      <c r="H570" s="28"/>
      <c r="I570" s="29"/>
      <c r="J570" s="30">
        <f>IF(AND(G570= "",H570= ""), 0, ROUND(ROUND(I570, 2) * ROUND(IF(H570="",G570,H570),  0), 2))</f>
        <v>0</v>
      </c>
      <c r="K570" s="7"/>
      <c r="M570" s="31">
        <v>0.2</v>
      </c>
      <c r="Q570" s="7">
        <v>2390</v>
      </c>
      <c r="T570" s="148"/>
    </row>
    <row r="571" spans="1:20" ht="15.75" hidden="1" thickTop="1" x14ac:dyDescent="0.25">
      <c r="A571" s="7" t="s">
        <v>47</v>
      </c>
    </row>
    <row r="572" spans="1:20" ht="15.75" hidden="1" thickTop="1" x14ac:dyDescent="0.25">
      <c r="A572" s="7" t="s">
        <v>47</v>
      </c>
    </row>
    <row r="573" spans="1:20" ht="15.75" hidden="1" thickTop="1" x14ac:dyDescent="0.25">
      <c r="A573" s="7" t="s">
        <v>54</v>
      </c>
    </row>
    <row r="574" spans="1:20" ht="15.75" hidden="1" thickTop="1" x14ac:dyDescent="0.25">
      <c r="A574" s="7" t="s">
        <v>265</v>
      </c>
    </row>
    <row r="575" spans="1:20" ht="15.75" thickTop="1" x14ac:dyDescent="0.25">
      <c r="A575" s="7" t="s">
        <v>265</v>
      </c>
      <c r="B575" s="26"/>
      <c r="C575" s="175"/>
      <c r="D575" s="175"/>
      <c r="E575" s="175"/>
      <c r="J575" s="26"/>
    </row>
    <row r="576" spans="1:20" x14ac:dyDescent="0.25">
      <c r="B576" s="26"/>
      <c r="C576" s="214" t="s">
        <v>270</v>
      </c>
      <c r="D576" s="215"/>
      <c r="E576" s="215"/>
      <c r="F576" s="216"/>
      <c r="G576" s="216"/>
      <c r="H576" s="216"/>
      <c r="I576" s="216"/>
      <c r="J576" s="217"/>
    </row>
    <row r="577" spans="1:20" x14ac:dyDescent="0.25">
      <c r="B577" s="26"/>
      <c r="C577" s="207"/>
      <c r="D577" s="208"/>
      <c r="E577" s="208"/>
      <c r="F577" s="208"/>
      <c r="G577" s="208"/>
      <c r="H577" s="208"/>
      <c r="I577" s="208"/>
      <c r="J577" s="209"/>
    </row>
    <row r="578" spans="1:20" x14ac:dyDescent="0.25">
      <c r="B578" s="26"/>
      <c r="C578" s="210" t="s">
        <v>266</v>
      </c>
      <c r="D578" s="211"/>
      <c r="E578" s="211"/>
      <c r="F578" s="212">
        <f>SUMIF(K303:K575, IF(K302="","",K302), J303:J575)</f>
        <v>0</v>
      </c>
      <c r="G578" s="212"/>
      <c r="H578" s="212"/>
      <c r="I578" s="212"/>
      <c r="J578" s="213"/>
      <c r="T578" s="149"/>
    </row>
    <row r="579" spans="1:20" hidden="1" x14ac:dyDescent="0.25">
      <c r="B579" s="26"/>
      <c r="C579" s="194" t="s">
        <v>267</v>
      </c>
      <c r="D579" s="173"/>
      <c r="E579" s="173"/>
      <c r="F579" s="195">
        <f>ROUND(SUMIF(K303:K575, IF(K302="","",K302), J303:J575) * 0.2, 2)</f>
        <v>0</v>
      </c>
      <c r="G579" s="195"/>
      <c r="H579" s="195"/>
      <c r="I579" s="195"/>
      <c r="J579" s="196"/>
    </row>
    <row r="580" spans="1:20" hidden="1" x14ac:dyDescent="0.25">
      <c r="B580" s="26"/>
      <c r="C580" s="201" t="s">
        <v>268</v>
      </c>
      <c r="D580" s="202"/>
      <c r="E580" s="202"/>
      <c r="F580" s="203">
        <f>SUM(F578:F579)</f>
        <v>0</v>
      </c>
      <c r="G580" s="203"/>
      <c r="H580" s="203"/>
      <c r="I580" s="203"/>
      <c r="J580" s="204"/>
    </row>
    <row r="581" spans="1:20" ht="18.600000000000001" customHeight="1" x14ac:dyDescent="0.25">
      <c r="A581" s="7">
        <v>3</v>
      </c>
      <c r="B581" s="16" t="s">
        <v>307</v>
      </c>
      <c r="C581" s="206" t="s">
        <v>308</v>
      </c>
      <c r="D581" s="206"/>
      <c r="E581" s="206"/>
      <c r="F581" s="87"/>
      <c r="G581" s="87"/>
      <c r="H581" s="87"/>
      <c r="I581" s="87"/>
      <c r="J581" s="18"/>
      <c r="K581" s="7"/>
      <c r="T581" s="149"/>
    </row>
    <row r="582" spans="1:20" ht="18.600000000000001" customHeight="1" x14ac:dyDescent="0.25">
      <c r="A582" s="7">
        <v>3</v>
      </c>
      <c r="B582" s="16"/>
      <c r="C582" s="182" t="s">
        <v>37</v>
      </c>
      <c r="D582" s="182"/>
      <c r="E582" s="182"/>
      <c r="F582" s="17"/>
      <c r="G582" s="17"/>
      <c r="H582" s="17"/>
      <c r="I582" s="17"/>
      <c r="J582" s="18"/>
      <c r="K582" s="7"/>
      <c r="T582" s="150"/>
    </row>
    <row r="583" spans="1:20" x14ac:dyDescent="0.25">
      <c r="A583" s="7">
        <v>4</v>
      </c>
      <c r="B583" s="16"/>
      <c r="C583" s="45" t="s">
        <v>539</v>
      </c>
      <c r="D583" s="45"/>
      <c r="E583" s="45"/>
      <c r="F583" s="19"/>
      <c r="G583" s="19"/>
      <c r="H583" s="19"/>
      <c r="I583" s="19"/>
      <c r="J583" s="20"/>
      <c r="K583" s="7"/>
    </row>
    <row r="584" spans="1:20" x14ac:dyDescent="0.25">
      <c r="A584" s="7">
        <v>5</v>
      </c>
      <c r="B584" s="16">
        <v>1</v>
      </c>
      <c r="C584" s="46" t="s">
        <v>38</v>
      </c>
      <c r="D584" s="46"/>
      <c r="E584" s="46"/>
      <c r="F584" s="21"/>
      <c r="G584" s="21"/>
      <c r="H584" s="21"/>
      <c r="I584" s="21"/>
      <c r="J584" s="22"/>
      <c r="K584" s="7"/>
    </row>
    <row r="585" spans="1:20" ht="16.899999999999999" customHeight="1" x14ac:dyDescent="0.25">
      <c r="A585" s="7">
        <v>6</v>
      </c>
      <c r="B585" s="16" t="s">
        <v>309</v>
      </c>
      <c r="C585" s="178" t="s">
        <v>310</v>
      </c>
      <c r="D585" s="178"/>
      <c r="E585" s="178"/>
      <c r="F585" s="23"/>
      <c r="G585" s="23"/>
      <c r="H585" s="23"/>
      <c r="I585" s="23"/>
      <c r="J585" s="24"/>
      <c r="K585" s="7"/>
    </row>
    <row r="586" spans="1:20" ht="15.75" thickBot="1" x14ac:dyDescent="0.3">
      <c r="A586" s="7">
        <v>9</v>
      </c>
      <c r="B586" s="25" t="s">
        <v>311</v>
      </c>
      <c r="C586" s="174" t="s">
        <v>44</v>
      </c>
      <c r="D586" s="175"/>
      <c r="E586" s="175"/>
      <c r="F586" s="175"/>
      <c r="G586" s="175"/>
      <c r="H586" s="175"/>
      <c r="I586" s="175"/>
      <c r="J586" s="26"/>
      <c r="Q586" s="7">
        <v>2397</v>
      </c>
    </row>
    <row r="587" spans="1:20" ht="16.5" thickTop="1" thickBot="1" x14ac:dyDescent="0.3">
      <c r="A587" s="7" t="s">
        <v>42</v>
      </c>
      <c r="B587" s="25"/>
      <c r="C587" s="176"/>
      <c r="D587" s="176"/>
      <c r="E587" s="176"/>
      <c r="F587" s="27" t="s">
        <v>45</v>
      </c>
      <c r="G587" s="28"/>
      <c r="H587" s="28"/>
      <c r="I587" s="29"/>
      <c r="J587" s="30">
        <f>IF(AND(G587= "",H587= ""), 0, ROUND(ROUND(I587, 2) * ROUND(IF(H587="",G587,H587),  0), 2))</f>
        <v>0</v>
      </c>
      <c r="K587" s="7"/>
      <c r="M587" s="31">
        <v>0.2</v>
      </c>
      <c r="Q587" s="7">
        <v>2397</v>
      </c>
    </row>
    <row r="588" spans="1:20" ht="15.75" hidden="1" thickTop="1" x14ac:dyDescent="0.25">
      <c r="A588" s="7" t="s">
        <v>46</v>
      </c>
    </row>
    <row r="589" spans="1:20" ht="15.75" hidden="1" thickTop="1" x14ac:dyDescent="0.25">
      <c r="A589" s="7" t="s">
        <v>47</v>
      </c>
    </row>
    <row r="590" spans="1:20" ht="16.899999999999999" customHeight="1" thickTop="1" x14ac:dyDescent="0.25">
      <c r="A590" s="7">
        <v>5</v>
      </c>
      <c r="B590" s="16">
        <v>2</v>
      </c>
      <c r="C590" s="173" t="s">
        <v>48</v>
      </c>
      <c r="D590" s="173"/>
      <c r="E590" s="173"/>
      <c r="F590" s="21"/>
      <c r="G590" s="21"/>
      <c r="H590" s="21"/>
      <c r="I590" s="21"/>
      <c r="J590" s="22"/>
      <c r="K590" s="7"/>
    </row>
    <row r="591" spans="1:20" ht="15.75" thickBot="1" x14ac:dyDescent="0.3">
      <c r="A591" s="7">
        <v>9</v>
      </c>
      <c r="B591" s="25" t="s">
        <v>49</v>
      </c>
      <c r="C591" s="174" t="s">
        <v>48</v>
      </c>
      <c r="D591" s="175"/>
      <c r="E591" s="175"/>
      <c r="F591" s="175"/>
      <c r="G591" s="175"/>
      <c r="H591" s="175"/>
      <c r="I591" s="175"/>
      <c r="J591" s="26"/>
      <c r="Q591" s="7">
        <v>2397</v>
      </c>
    </row>
    <row r="592" spans="1:20" ht="16.5" thickTop="1" thickBot="1" x14ac:dyDescent="0.3">
      <c r="A592" s="7" t="s">
        <v>42</v>
      </c>
      <c r="B592" s="25"/>
      <c r="C592" s="176"/>
      <c r="D592" s="176"/>
      <c r="E592" s="176"/>
      <c r="F592" s="27" t="s">
        <v>11</v>
      </c>
      <c r="G592" s="28"/>
      <c r="H592" s="28"/>
      <c r="I592" s="29"/>
      <c r="J592" s="30">
        <f>IF(AND(G592= "",H592= ""), 0, ROUND(ROUND(I592, 2) * ROUND(IF(H592="",G592,H592),  0), 2))</f>
        <v>0</v>
      </c>
      <c r="K592" s="7"/>
      <c r="M592" s="31">
        <v>0.2</v>
      </c>
      <c r="Q592" s="7">
        <v>2397</v>
      </c>
    </row>
    <row r="593" spans="1:17" ht="15.75" hidden="1" thickTop="1" x14ac:dyDescent="0.25">
      <c r="A593" s="7" t="s">
        <v>47</v>
      </c>
    </row>
    <row r="594" spans="1:17" ht="15.75" hidden="1" thickTop="1" x14ac:dyDescent="0.25">
      <c r="A594" s="7" t="s">
        <v>46</v>
      </c>
    </row>
    <row r="595" spans="1:17" ht="15.75" hidden="1" thickTop="1" x14ac:dyDescent="0.25">
      <c r="A595" s="7" t="s">
        <v>47</v>
      </c>
    </row>
    <row r="596" spans="1:17" ht="16.899999999999999" customHeight="1" thickTop="1" x14ac:dyDescent="0.25">
      <c r="A596" s="7">
        <v>5</v>
      </c>
      <c r="B596" s="16">
        <v>4</v>
      </c>
      <c r="C596" s="173" t="s">
        <v>50</v>
      </c>
      <c r="D596" s="173"/>
      <c r="E596" s="173"/>
      <c r="F596" s="21"/>
      <c r="G596" s="21"/>
      <c r="H596" s="21"/>
      <c r="I596" s="21"/>
      <c r="J596" s="22"/>
      <c r="K596" s="7"/>
    </row>
    <row r="597" spans="1:17" ht="16.899999999999999" customHeight="1" x14ac:dyDescent="0.25">
      <c r="A597" s="7">
        <v>6</v>
      </c>
      <c r="B597" s="16" t="s">
        <v>312</v>
      </c>
      <c r="C597" s="178" t="s">
        <v>313</v>
      </c>
      <c r="D597" s="178"/>
      <c r="E597" s="178"/>
      <c r="F597" s="23"/>
      <c r="G597" s="23"/>
      <c r="H597" s="23"/>
      <c r="I597" s="23"/>
      <c r="J597" s="24"/>
      <c r="K597" s="7"/>
    </row>
    <row r="598" spans="1:17" ht="15.75" thickBot="1" x14ac:dyDescent="0.3">
      <c r="A598" s="7">
        <v>9</v>
      </c>
      <c r="B598" s="25" t="s">
        <v>314</v>
      </c>
      <c r="C598" s="174" t="s">
        <v>44</v>
      </c>
      <c r="D598" s="175"/>
      <c r="E598" s="175"/>
      <c r="F598" s="175"/>
      <c r="G598" s="175"/>
      <c r="H598" s="175"/>
      <c r="I598" s="175"/>
      <c r="J598" s="26"/>
      <c r="Q598" s="7">
        <v>2397</v>
      </c>
    </row>
    <row r="599" spans="1:17" ht="16.5" thickTop="1" thickBot="1" x14ac:dyDescent="0.3">
      <c r="A599" s="7" t="s">
        <v>42</v>
      </c>
      <c r="B599" s="25"/>
      <c r="C599" s="176"/>
      <c r="D599" s="176"/>
      <c r="E599" s="176"/>
      <c r="F599" s="27" t="s">
        <v>45</v>
      </c>
      <c r="G599" s="28"/>
      <c r="H599" s="28"/>
      <c r="I599" s="29"/>
      <c r="J599" s="30">
        <f>IF(AND(G599= "",H599= ""), 0, ROUND(ROUND(I599, 2) * ROUND(IF(H599="",G599,H599),  0), 2))</f>
        <v>0</v>
      </c>
      <c r="K599" s="7"/>
      <c r="M599" s="31">
        <v>0.2</v>
      </c>
      <c r="Q599" s="7">
        <v>2397</v>
      </c>
    </row>
    <row r="600" spans="1:17" ht="15.75" hidden="1" thickTop="1" x14ac:dyDescent="0.25">
      <c r="A600" s="7" t="s">
        <v>46</v>
      </c>
    </row>
    <row r="601" spans="1:17" ht="15.75" hidden="1" thickTop="1" x14ac:dyDescent="0.25">
      <c r="A601" s="7" t="s">
        <v>47</v>
      </c>
    </row>
    <row r="602" spans="1:17" ht="15.75" hidden="1" thickTop="1" x14ac:dyDescent="0.25">
      <c r="A602" s="7" t="s">
        <v>54</v>
      </c>
    </row>
    <row r="603" spans="1:17" ht="15.75" thickTop="1" x14ac:dyDescent="0.25">
      <c r="A603" s="7">
        <v>4</v>
      </c>
      <c r="B603" s="16"/>
      <c r="C603" s="177" t="s">
        <v>55</v>
      </c>
      <c r="D603" s="177"/>
      <c r="E603" s="177"/>
      <c r="F603" s="19"/>
      <c r="G603" s="19"/>
      <c r="H603" s="19"/>
      <c r="I603" s="19"/>
      <c r="J603" s="20"/>
      <c r="K603" s="7"/>
    </row>
    <row r="604" spans="1:17" ht="16.899999999999999" customHeight="1" x14ac:dyDescent="0.25">
      <c r="A604" s="7">
        <v>5</v>
      </c>
      <c r="B604" s="16">
        <v>6</v>
      </c>
      <c r="C604" s="173" t="s">
        <v>56</v>
      </c>
      <c r="D604" s="173"/>
      <c r="E604" s="173"/>
      <c r="F604" s="21"/>
      <c r="G604" s="21"/>
      <c r="H604" s="21"/>
      <c r="I604" s="21"/>
      <c r="J604" s="22"/>
      <c r="K604" s="7"/>
    </row>
    <row r="605" spans="1:17" ht="15.75" thickTop="1" x14ac:dyDescent="0.25">
      <c r="A605" s="7">
        <v>9</v>
      </c>
      <c r="B605" s="25" t="s">
        <v>57</v>
      </c>
      <c r="C605" s="174" t="s">
        <v>58</v>
      </c>
      <c r="D605" s="175"/>
      <c r="E605" s="175"/>
      <c r="F605" s="175"/>
      <c r="G605" s="175"/>
      <c r="H605" s="175"/>
      <c r="I605" s="175"/>
      <c r="J605" s="26"/>
      <c r="Q605" s="7">
        <v>2397</v>
      </c>
    </row>
    <row r="606" spans="1:17" ht="16.5" thickTop="1" thickBot="1" x14ac:dyDescent="0.3">
      <c r="A606" s="7" t="s">
        <v>42</v>
      </c>
      <c r="B606" s="25"/>
      <c r="C606" s="176"/>
      <c r="D606" s="176"/>
      <c r="E606" s="176"/>
      <c r="F606" s="27" t="s">
        <v>10</v>
      </c>
      <c r="G606" s="32"/>
      <c r="H606" s="32"/>
      <c r="I606" s="29"/>
      <c r="J606" s="30">
        <f>IF(AND(G606= "",H606= ""), 0, ROUND(ROUND(I606, 2) * ROUND(IF(H606="",G606,H606),  2), 2))</f>
        <v>0</v>
      </c>
      <c r="K606" s="7"/>
      <c r="M606" s="31">
        <v>0.2</v>
      </c>
      <c r="Q606" s="7">
        <v>2397</v>
      </c>
    </row>
    <row r="607" spans="1:17" ht="15.75" hidden="1" thickTop="1" x14ac:dyDescent="0.25">
      <c r="A607" s="7" t="s">
        <v>47</v>
      </c>
    </row>
    <row r="608" spans="1:17" ht="16.899999999999999" customHeight="1" thickTop="1" x14ac:dyDescent="0.25">
      <c r="A608" s="7">
        <v>5</v>
      </c>
      <c r="B608" s="16">
        <v>7</v>
      </c>
      <c r="C608" s="173" t="s">
        <v>59</v>
      </c>
      <c r="D608" s="173"/>
      <c r="E608" s="173"/>
      <c r="F608" s="21"/>
      <c r="G608" s="21"/>
      <c r="H608" s="21"/>
      <c r="I608" s="21"/>
      <c r="J608" s="22"/>
      <c r="K608" s="7"/>
    </row>
    <row r="609" spans="1:17" ht="15.75" thickBot="1" x14ac:dyDescent="0.3">
      <c r="A609" s="7">
        <v>9</v>
      </c>
      <c r="B609" s="25" t="s">
        <v>60</v>
      </c>
      <c r="C609" s="174" t="s">
        <v>61</v>
      </c>
      <c r="D609" s="175"/>
      <c r="E609" s="175"/>
      <c r="F609" s="175"/>
      <c r="G609" s="175"/>
      <c r="H609" s="175"/>
      <c r="I609" s="175"/>
      <c r="J609" s="26"/>
      <c r="Q609" s="7">
        <v>2397</v>
      </c>
    </row>
    <row r="610" spans="1:17" ht="16.5" thickTop="1" thickBot="1" x14ac:dyDescent="0.3">
      <c r="A610" s="7" t="s">
        <v>42</v>
      </c>
      <c r="B610" s="25"/>
      <c r="C610" s="176"/>
      <c r="D610" s="176"/>
      <c r="E610" s="176"/>
      <c r="F610" s="27" t="s">
        <v>10</v>
      </c>
      <c r="G610" s="32"/>
      <c r="H610" s="32"/>
      <c r="I610" s="29"/>
      <c r="J610" s="30">
        <f>IF(AND(G610= "",H610= ""), 0, ROUND(ROUND(I610, 2) * ROUND(IF(H610="",G610,H610),  2), 2))</f>
        <v>0</v>
      </c>
      <c r="K610" s="7"/>
      <c r="M610" s="31">
        <v>0.2</v>
      </c>
      <c r="Q610" s="7">
        <v>2397</v>
      </c>
    </row>
    <row r="611" spans="1:17" ht="16.5" thickTop="1" thickBot="1" x14ac:dyDescent="0.3">
      <c r="A611" s="7">
        <v>9</v>
      </c>
      <c r="B611" s="25" t="s">
        <v>62</v>
      </c>
      <c r="C611" s="174" t="s">
        <v>63</v>
      </c>
      <c r="D611" s="175"/>
      <c r="E611" s="175"/>
      <c r="F611" s="175"/>
      <c r="G611" s="175"/>
      <c r="H611" s="175"/>
      <c r="I611" s="175"/>
      <c r="J611" s="26"/>
      <c r="Q611" s="7">
        <v>2397</v>
      </c>
    </row>
    <row r="612" spans="1:17" ht="16.5" thickTop="1" thickBot="1" x14ac:dyDescent="0.3">
      <c r="A612" s="7" t="s">
        <v>42</v>
      </c>
      <c r="B612" s="25"/>
      <c r="C612" s="176"/>
      <c r="D612" s="176"/>
      <c r="E612" s="176"/>
      <c r="F612" s="27" t="s">
        <v>10</v>
      </c>
      <c r="G612" s="32"/>
      <c r="H612" s="32"/>
      <c r="I612" s="29"/>
      <c r="J612" s="30">
        <f>IF(AND(G612= "",H612= ""), 0, ROUND(ROUND(I612, 2) * ROUND(IF(H612="",G612,H612),  2), 2))</f>
        <v>0</v>
      </c>
      <c r="K612" s="7"/>
      <c r="M612" s="31">
        <v>0.2</v>
      </c>
      <c r="Q612" s="7">
        <v>2397</v>
      </c>
    </row>
    <row r="613" spans="1:17" ht="16.5" thickTop="1" thickBot="1" x14ac:dyDescent="0.3">
      <c r="A613" s="7">
        <v>9</v>
      </c>
      <c r="B613" s="25" t="s">
        <v>64</v>
      </c>
      <c r="C613" s="174" t="s">
        <v>65</v>
      </c>
      <c r="D613" s="175"/>
      <c r="E613" s="175"/>
      <c r="F613" s="175"/>
      <c r="G613" s="175"/>
      <c r="H613" s="175"/>
      <c r="I613" s="175"/>
      <c r="J613" s="26"/>
      <c r="Q613" s="7">
        <v>2397</v>
      </c>
    </row>
    <row r="614" spans="1:17" ht="16.5" thickTop="1" thickBot="1" x14ac:dyDescent="0.3">
      <c r="A614" s="7" t="s">
        <v>42</v>
      </c>
      <c r="B614" s="25"/>
      <c r="C614" s="176"/>
      <c r="D614" s="176"/>
      <c r="E614" s="176"/>
      <c r="F614" s="27" t="s">
        <v>11</v>
      </c>
      <c r="G614" s="28"/>
      <c r="H614" s="28"/>
      <c r="I614" s="29"/>
      <c r="J614" s="30">
        <f>IF(AND(G614= "",H614= ""), 0, ROUND(ROUND(I614, 2) * ROUND(IF(H614="",G614,H614),  0), 2))</f>
        <v>0</v>
      </c>
      <c r="K614" s="7"/>
      <c r="M614" s="31">
        <v>0.2</v>
      </c>
      <c r="Q614" s="7">
        <v>2397</v>
      </c>
    </row>
    <row r="615" spans="1:17" ht="15.75" hidden="1" thickTop="1" x14ac:dyDescent="0.25">
      <c r="A615" s="7" t="s">
        <v>47</v>
      </c>
    </row>
    <row r="616" spans="1:17" ht="15.75" hidden="1" thickTop="1" x14ac:dyDescent="0.25">
      <c r="A616" s="7" t="s">
        <v>54</v>
      </c>
    </row>
    <row r="617" spans="1:17" ht="15.75" thickTop="1" x14ac:dyDescent="0.25">
      <c r="A617" s="7">
        <v>4</v>
      </c>
      <c r="B617" s="16"/>
      <c r="C617" s="177" t="s">
        <v>66</v>
      </c>
      <c r="D617" s="177"/>
      <c r="E617" s="177"/>
      <c r="F617" s="19"/>
      <c r="G617" s="19"/>
      <c r="H617" s="19"/>
      <c r="I617" s="19"/>
      <c r="J617" s="20"/>
      <c r="K617" s="7"/>
    </row>
    <row r="618" spans="1:17" x14ac:dyDescent="0.25">
      <c r="A618" s="7">
        <v>5</v>
      </c>
      <c r="B618" s="16">
        <v>8</v>
      </c>
      <c r="C618" s="173" t="s">
        <v>67</v>
      </c>
      <c r="D618" s="173"/>
      <c r="E618" s="173"/>
      <c r="F618" s="21"/>
      <c r="G618" s="21"/>
      <c r="H618" s="21"/>
      <c r="I618" s="21"/>
      <c r="J618" s="22"/>
      <c r="K618" s="7"/>
    </row>
    <row r="619" spans="1:17" ht="15.75" thickBot="1" x14ac:dyDescent="0.3">
      <c r="A619" s="7">
        <v>9</v>
      </c>
      <c r="B619" s="25" t="s">
        <v>68</v>
      </c>
      <c r="C619" s="174" t="s">
        <v>69</v>
      </c>
      <c r="D619" s="175"/>
      <c r="E619" s="175"/>
      <c r="F619" s="175"/>
      <c r="G619" s="175"/>
      <c r="H619" s="175"/>
      <c r="I619" s="175"/>
      <c r="J619" s="26"/>
      <c r="Q619" s="7">
        <v>2397</v>
      </c>
    </row>
    <row r="620" spans="1:17" ht="16.5" thickTop="1" thickBot="1" x14ac:dyDescent="0.3">
      <c r="A620" s="7" t="s">
        <v>42</v>
      </c>
      <c r="B620" s="25"/>
      <c r="C620" s="176"/>
      <c r="D620" s="176"/>
      <c r="E620" s="176"/>
      <c r="F620" s="27" t="s">
        <v>70</v>
      </c>
      <c r="G620" s="33"/>
      <c r="H620" s="33"/>
      <c r="I620" s="29"/>
      <c r="J620" s="30">
        <f>IF(AND(G620= "",H620= ""), 0, ROUND(ROUND(I620, 2) * ROUND(IF(H620="",G620,H620),  3), 2))</f>
        <v>0</v>
      </c>
      <c r="K620" s="7"/>
      <c r="M620" s="31">
        <v>0.2</v>
      </c>
      <c r="Q620" s="7">
        <v>2397</v>
      </c>
    </row>
    <row r="621" spans="1:17" ht="15.75" hidden="1" thickTop="1" x14ac:dyDescent="0.25">
      <c r="A621" s="7" t="s">
        <v>47</v>
      </c>
    </row>
    <row r="622" spans="1:17" ht="27" customHeight="1" thickTop="1" x14ac:dyDescent="0.25">
      <c r="A622" s="7">
        <v>5</v>
      </c>
      <c r="B622" s="16">
        <v>9</v>
      </c>
      <c r="C622" s="183" t="s">
        <v>71</v>
      </c>
      <c r="D622" s="184"/>
      <c r="E622" s="184"/>
      <c r="F622" s="184"/>
      <c r="G622" s="184"/>
      <c r="H622" s="184"/>
      <c r="I622" s="185"/>
      <c r="J622" s="22"/>
      <c r="K622" s="7"/>
    </row>
    <row r="623" spans="1:17" ht="15.75" thickBot="1" x14ac:dyDescent="0.3">
      <c r="A623" s="7">
        <v>9</v>
      </c>
      <c r="B623" s="25" t="s">
        <v>72</v>
      </c>
      <c r="C623" s="174" t="s">
        <v>73</v>
      </c>
      <c r="D623" s="175"/>
      <c r="E623" s="175"/>
      <c r="F623" s="175"/>
      <c r="G623" s="175"/>
      <c r="H623" s="175"/>
      <c r="I623" s="175"/>
      <c r="J623" s="26"/>
      <c r="Q623" s="7">
        <v>2397</v>
      </c>
    </row>
    <row r="624" spans="1:17" ht="16.5" thickTop="1" thickBot="1" x14ac:dyDescent="0.3">
      <c r="A624" s="7" t="s">
        <v>42</v>
      </c>
      <c r="B624" s="25"/>
      <c r="C624" s="176"/>
      <c r="D624" s="176"/>
      <c r="E624" s="176"/>
      <c r="F624" s="27" t="s">
        <v>74</v>
      </c>
      <c r="G624" s="33"/>
      <c r="H624" s="33"/>
      <c r="I624" s="29"/>
      <c r="J624" s="30">
        <f>IF(AND(G624= "",H624= ""), 0, ROUND(ROUND(I624, 2) * ROUND(IF(H624="",G624,H624),  3), 2))</f>
        <v>0</v>
      </c>
      <c r="K624" s="7"/>
      <c r="M624" s="31">
        <v>0.2</v>
      </c>
      <c r="Q624" s="7">
        <v>2397</v>
      </c>
    </row>
    <row r="625" spans="1:17" ht="15.75" hidden="1" thickTop="1" x14ac:dyDescent="0.25">
      <c r="A625" s="7" t="s">
        <v>47</v>
      </c>
    </row>
    <row r="626" spans="1:17" ht="15.75" thickTop="1" x14ac:dyDescent="0.25">
      <c r="A626" s="7">
        <v>5</v>
      </c>
      <c r="B626" s="16">
        <v>10</v>
      </c>
      <c r="C626" s="173" t="s">
        <v>75</v>
      </c>
      <c r="D626" s="173"/>
      <c r="E626" s="173"/>
      <c r="F626" s="21"/>
      <c r="G626" s="21"/>
      <c r="H626" s="21"/>
      <c r="I626" s="21"/>
      <c r="J626" s="22"/>
      <c r="K626" s="7"/>
    </row>
    <row r="627" spans="1:17" ht="15.75" thickBot="1" x14ac:dyDescent="0.3">
      <c r="A627" s="7">
        <v>9</v>
      </c>
      <c r="B627" s="25" t="s">
        <v>76</v>
      </c>
      <c r="C627" s="174" t="s">
        <v>77</v>
      </c>
      <c r="D627" s="175"/>
      <c r="E627" s="175"/>
      <c r="F627" s="175"/>
      <c r="G627" s="175"/>
      <c r="H627" s="175"/>
      <c r="I627" s="175"/>
      <c r="J627" s="26"/>
      <c r="Q627" s="7">
        <v>2397</v>
      </c>
    </row>
    <row r="628" spans="1:17" ht="16.5" thickTop="1" thickBot="1" x14ac:dyDescent="0.3">
      <c r="A628" s="7" t="s">
        <v>42</v>
      </c>
      <c r="B628" s="25"/>
      <c r="C628" s="176"/>
      <c r="D628" s="176"/>
      <c r="E628" s="176"/>
      <c r="F628" s="27" t="s">
        <v>10</v>
      </c>
      <c r="G628" s="32"/>
      <c r="H628" s="32"/>
      <c r="I628" s="29"/>
      <c r="J628" s="30">
        <f>IF(AND(G628= "",H628= ""), 0, ROUND(ROUND(I628, 2) * ROUND(IF(H628="",G628,H628),  2), 2))</f>
        <v>0</v>
      </c>
      <c r="K628" s="7"/>
      <c r="M628" s="31">
        <v>0.2</v>
      </c>
      <c r="Q628" s="7">
        <v>2397</v>
      </c>
    </row>
    <row r="629" spans="1:17" ht="15.75" hidden="1" thickTop="1" x14ac:dyDescent="0.25">
      <c r="A629" s="7" t="s">
        <v>47</v>
      </c>
    </row>
    <row r="630" spans="1:17" ht="15.75" thickTop="1" x14ac:dyDescent="0.25">
      <c r="A630" s="7">
        <v>5</v>
      </c>
      <c r="B630" s="16">
        <v>11</v>
      </c>
      <c r="C630" s="46" t="s">
        <v>78</v>
      </c>
      <c r="D630" s="46"/>
      <c r="E630" s="46"/>
      <c r="F630" s="21"/>
      <c r="G630" s="21"/>
      <c r="H630" s="21"/>
      <c r="I630" s="21"/>
      <c r="J630" s="22"/>
      <c r="K630" s="7"/>
    </row>
    <row r="631" spans="1:17" ht="15.75" thickBot="1" x14ac:dyDescent="0.3">
      <c r="A631" s="7">
        <v>9</v>
      </c>
      <c r="B631" s="25" t="s">
        <v>79</v>
      </c>
      <c r="C631" s="174" t="s">
        <v>80</v>
      </c>
      <c r="D631" s="175"/>
      <c r="E631" s="175"/>
      <c r="F631" s="175"/>
      <c r="G631" s="175"/>
      <c r="H631" s="175"/>
      <c r="I631" s="175"/>
      <c r="J631" s="26"/>
      <c r="Q631" s="7">
        <v>2397</v>
      </c>
    </row>
    <row r="632" spans="1:17" ht="16.5" thickTop="1" thickBot="1" x14ac:dyDescent="0.3">
      <c r="A632" s="7" t="s">
        <v>42</v>
      </c>
      <c r="B632" s="25"/>
      <c r="C632" s="176"/>
      <c r="D632" s="176"/>
      <c r="E632" s="176"/>
      <c r="F632" s="27" t="s">
        <v>10</v>
      </c>
      <c r="G632" s="32"/>
      <c r="H632" s="32"/>
      <c r="I632" s="29"/>
      <c r="J632" s="30">
        <f>IF(AND(G632= "",H632= ""), 0, ROUND(ROUND(I632, 2) * ROUND(IF(H632="",G632,H632),  2), 2))</f>
        <v>0</v>
      </c>
      <c r="K632" s="7"/>
      <c r="M632" s="31">
        <v>0.2</v>
      </c>
      <c r="Q632" s="7">
        <v>2397</v>
      </c>
    </row>
    <row r="633" spans="1:17" ht="15.75" hidden="1" thickTop="1" x14ac:dyDescent="0.25">
      <c r="A633" s="7" t="s">
        <v>47</v>
      </c>
    </row>
    <row r="634" spans="1:17" ht="15.75" hidden="1" thickTop="1" x14ac:dyDescent="0.25">
      <c r="A634" s="7" t="s">
        <v>54</v>
      </c>
    </row>
    <row r="635" spans="1:17" ht="15.75" thickTop="1" x14ac:dyDescent="0.25">
      <c r="A635" s="7">
        <v>4</v>
      </c>
      <c r="B635" s="16"/>
      <c r="C635" s="45" t="s">
        <v>90</v>
      </c>
      <c r="D635" s="45"/>
      <c r="E635" s="45"/>
      <c r="F635" s="19"/>
      <c r="G635" s="19"/>
      <c r="H635" s="19"/>
      <c r="I635" s="19"/>
      <c r="J635" s="20"/>
      <c r="K635" s="7"/>
    </row>
    <row r="636" spans="1:17" x14ac:dyDescent="0.25">
      <c r="A636" s="7">
        <v>5</v>
      </c>
      <c r="B636" s="16">
        <v>15</v>
      </c>
      <c r="C636" s="173" t="s">
        <v>91</v>
      </c>
      <c r="D636" s="173"/>
      <c r="E636" s="173"/>
      <c r="F636" s="21"/>
      <c r="G636" s="21"/>
      <c r="H636" s="21"/>
      <c r="I636" s="21"/>
      <c r="J636" s="22"/>
      <c r="K636" s="7"/>
    </row>
    <row r="637" spans="1:17" ht="15.75" thickBot="1" x14ac:dyDescent="0.3">
      <c r="A637" s="7">
        <v>9</v>
      </c>
      <c r="B637" s="25" t="s">
        <v>92</v>
      </c>
      <c r="C637" s="174" t="s">
        <v>93</v>
      </c>
      <c r="D637" s="175"/>
      <c r="E637" s="175"/>
      <c r="F637" s="175"/>
      <c r="G637" s="175"/>
      <c r="H637" s="175"/>
      <c r="I637" s="175"/>
      <c r="J637" s="26"/>
      <c r="Q637" s="7">
        <v>2397</v>
      </c>
    </row>
    <row r="638" spans="1:17" ht="16.5" thickTop="1" thickBot="1" x14ac:dyDescent="0.3">
      <c r="A638" s="7" t="s">
        <v>42</v>
      </c>
      <c r="B638" s="25"/>
      <c r="C638" s="176"/>
      <c r="D638" s="176"/>
      <c r="E638" s="176"/>
      <c r="F638" s="27" t="s">
        <v>10</v>
      </c>
      <c r="G638" s="32"/>
      <c r="H638" s="32"/>
      <c r="I638" s="29"/>
      <c r="J638" s="30">
        <f>IF(AND(G638= "",H638= ""), 0, ROUND(ROUND(I638, 2) * ROUND(IF(H638="",G638,H638),  2), 2))</f>
        <v>0</v>
      </c>
      <c r="K638" s="7"/>
      <c r="M638" s="31">
        <v>0.2</v>
      </c>
      <c r="Q638" s="7">
        <v>2397</v>
      </c>
    </row>
    <row r="639" spans="1:17" ht="15.75" hidden="1" thickTop="1" x14ac:dyDescent="0.25">
      <c r="A639" s="7" t="s">
        <v>47</v>
      </c>
    </row>
    <row r="640" spans="1:17" ht="15.75" thickTop="1" x14ac:dyDescent="0.25">
      <c r="A640" s="7">
        <v>5</v>
      </c>
      <c r="B640" s="16">
        <v>16</v>
      </c>
      <c r="C640" s="173" t="s">
        <v>94</v>
      </c>
      <c r="D640" s="173"/>
      <c r="E640" s="173"/>
      <c r="F640" s="21"/>
      <c r="G640" s="21"/>
      <c r="H640" s="21"/>
      <c r="I640" s="21"/>
      <c r="J640" s="22"/>
      <c r="K640" s="7"/>
    </row>
    <row r="641" spans="1:17" ht="15.75" thickBot="1" x14ac:dyDescent="0.3">
      <c r="A641" s="7">
        <v>9</v>
      </c>
      <c r="B641" s="25" t="s">
        <v>95</v>
      </c>
      <c r="C641" s="174" t="s">
        <v>96</v>
      </c>
      <c r="D641" s="175"/>
      <c r="E641" s="175"/>
      <c r="F641" s="175"/>
      <c r="G641" s="175"/>
      <c r="H641" s="175"/>
      <c r="I641" s="175"/>
      <c r="J641" s="26"/>
      <c r="Q641" s="7">
        <v>2397</v>
      </c>
    </row>
    <row r="642" spans="1:17" ht="16.5" thickTop="1" thickBot="1" x14ac:dyDescent="0.3">
      <c r="A642" s="7" t="s">
        <v>42</v>
      </c>
      <c r="B642" s="25"/>
      <c r="C642" s="176"/>
      <c r="D642" s="176"/>
      <c r="E642" s="176"/>
      <c r="F642" s="27" t="s">
        <v>10</v>
      </c>
      <c r="G642" s="32"/>
      <c r="H642" s="32"/>
      <c r="I642" s="29"/>
      <c r="J642" s="30">
        <f>IF(AND(G642= "",H642= ""), 0, ROUND(ROUND(I642, 2) * ROUND(IF(H642="",G642,H642),  2), 2))</f>
        <v>0</v>
      </c>
      <c r="K642" s="7"/>
      <c r="M642" s="31">
        <v>0.2</v>
      </c>
      <c r="Q642" s="7">
        <v>2397</v>
      </c>
    </row>
    <row r="643" spans="1:17" ht="15.75" hidden="1" thickTop="1" x14ac:dyDescent="0.25">
      <c r="A643" s="7" t="s">
        <v>47</v>
      </c>
    </row>
    <row r="644" spans="1:17" ht="16.899999999999999" customHeight="1" thickTop="1" x14ac:dyDescent="0.25">
      <c r="A644" s="7">
        <v>5</v>
      </c>
      <c r="B644" s="16">
        <v>17</v>
      </c>
      <c r="C644" s="173" t="s">
        <v>97</v>
      </c>
      <c r="D644" s="173"/>
      <c r="E644" s="173"/>
      <c r="F644" s="21"/>
      <c r="G644" s="21"/>
      <c r="H644" s="21"/>
      <c r="I644" s="21"/>
      <c r="J644" s="22"/>
      <c r="K644" s="7"/>
    </row>
    <row r="645" spans="1:17" ht="15.75" thickBot="1" x14ac:dyDescent="0.3">
      <c r="A645" s="7">
        <v>9</v>
      </c>
      <c r="B645" s="25" t="s">
        <v>98</v>
      </c>
      <c r="C645" s="174" t="s">
        <v>99</v>
      </c>
      <c r="D645" s="175"/>
      <c r="E645" s="175"/>
      <c r="F645" s="175"/>
      <c r="G645" s="175"/>
      <c r="H645" s="175"/>
      <c r="I645" s="175"/>
      <c r="J645" s="26"/>
      <c r="Q645" s="7">
        <v>2397</v>
      </c>
    </row>
    <row r="646" spans="1:17" ht="16.5" thickTop="1" thickBot="1" x14ac:dyDescent="0.3">
      <c r="A646" s="7" t="s">
        <v>42</v>
      </c>
      <c r="B646" s="25"/>
      <c r="C646" s="176"/>
      <c r="D646" s="176"/>
      <c r="E646" s="176"/>
      <c r="F646" s="27" t="s">
        <v>10</v>
      </c>
      <c r="G646" s="32"/>
      <c r="H646" s="32"/>
      <c r="I646" s="29"/>
      <c r="J646" s="30">
        <f>IF(AND(G646= "",H646= ""), 0, ROUND(ROUND(I646, 2) * ROUND(IF(H646="",G646,H646),  2), 2))</f>
        <v>0</v>
      </c>
      <c r="K646" s="7"/>
      <c r="M646" s="31">
        <v>0.2</v>
      </c>
      <c r="Q646" s="7">
        <v>2397</v>
      </c>
    </row>
    <row r="647" spans="1:17" ht="15.75" hidden="1" thickTop="1" x14ac:dyDescent="0.25">
      <c r="A647" s="7" t="s">
        <v>47</v>
      </c>
    </row>
    <row r="648" spans="1:17" ht="16.899999999999999" customHeight="1" thickTop="1" x14ac:dyDescent="0.25">
      <c r="A648" s="7">
        <v>5</v>
      </c>
      <c r="B648" s="16">
        <v>18</v>
      </c>
      <c r="C648" s="173" t="s">
        <v>100</v>
      </c>
      <c r="D648" s="173"/>
      <c r="E648" s="173"/>
      <c r="F648" s="21"/>
      <c r="G648" s="21"/>
      <c r="H648" s="21"/>
      <c r="I648" s="21"/>
      <c r="J648" s="22"/>
      <c r="K648" s="7"/>
    </row>
    <row r="649" spans="1:17" ht="15.75" thickBot="1" x14ac:dyDescent="0.3">
      <c r="A649" s="7">
        <v>9</v>
      </c>
      <c r="B649" s="25" t="s">
        <v>101</v>
      </c>
      <c r="C649" s="174" t="s">
        <v>99</v>
      </c>
      <c r="D649" s="175"/>
      <c r="E649" s="175"/>
      <c r="F649" s="175"/>
      <c r="G649" s="175"/>
      <c r="H649" s="175"/>
      <c r="I649" s="175"/>
      <c r="J649" s="26"/>
      <c r="Q649" s="7">
        <v>2397</v>
      </c>
    </row>
    <row r="650" spans="1:17" ht="16.5" thickTop="1" thickBot="1" x14ac:dyDescent="0.3">
      <c r="A650" s="7" t="s">
        <v>42</v>
      </c>
      <c r="B650" s="25"/>
      <c r="C650" s="176"/>
      <c r="D650" s="176"/>
      <c r="E650" s="176"/>
      <c r="F650" s="27" t="s">
        <v>10</v>
      </c>
      <c r="G650" s="32"/>
      <c r="H650" s="32"/>
      <c r="I650" s="29"/>
      <c r="J650" s="30">
        <f>IF(AND(G650= "",H650= ""), 0, ROUND(ROUND(I650, 2) * ROUND(IF(H650="",G650,H650),  2), 2))</f>
        <v>0</v>
      </c>
      <c r="K650" s="7"/>
      <c r="M650" s="31">
        <v>0.2</v>
      </c>
      <c r="Q650" s="7">
        <v>2397</v>
      </c>
    </row>
    <row r="651" spans="1:17" ht="15.75" hidden="1" thickTop="1" x14ac:dyDescent="0.25">
      <c r="A651" s="7" t="s">
        <v>47</v>
      </c>
    </row>
    <row r="652" spans="1:17" ht="15.75" hidden="1" thickTop="1" x14ac:dyDescent="0.25">
      <c r="A652" s="7" t="s">
        <v>54</v>
      </c>
    </row>
    <row r="653" spans="1:17" ht="15.75" thickTop="1" x14ac:dyDescent="0.25">
      <c r="A653" s="7">
        <v>4</v>
      </c>
      <c r="B653" s="16"/>
      <c r="C653" s="45" t="s">
        <v>102</v>
      </c>
      <c r="D653" s="45"/>
      <c r="E653" s="45"/>
      <c r="F653" s="19"/>
      <c r="G653" s="19"/>
      <c r="H653" s="19"/>
      <c r="I653" s="19"/>
      <c r="J653" s="20"/>
      <c r="K653" s="7"/>
    </row>
    <row r="654" spans="1:17" ht="16.899999999999999" customHeight="1" x14ac:dyDescent="0.25">
      <c r="A654" s="7">
        <v>5</v>
      </c>
      <c r="B654" s="16">
        <v>19</v>
      </c>
      <c r="C654" s="173" t="s">
        <v>103</v>
      </c>
      <c r="D654" s="173"/>
      <c r="E654" s="173"/>
      <c r="F654" s="21"/>
      <c r="G654" s="21"/>
      <c r="H654" s="21"/>
      <c r="I654" s="21"/>
      <c r="J654" s="22"/>
      <c r="K654" s="7"/>
    </row>
    <row r="655" spans="1:17" ht="15.75" thickBot="1" x14ac:dyDescent="0.3">
      <c r="A655" s="7">
        <v>9</v>
      </c>
      <c r="B655" s="25" t="s">
        <v>104</v>
      </c>
      <c r="C655" s="174" t="s">
        <v>105</v>
      </c>
      <c r="D655" s="175"/>
      <c r="E655" s="175"/>
      <c r="F655" s="175"/>
      <c r="G655" s="175"/>
      <c r="H655" s="175"/>
      <c r="I655" s="175"/>
      <c r="J655" s="26"/>
      <c r="Q655" s="7">
        <v>2397</v>
      </c>
    </row>
    <row r="656" spans="1:17" ht="16.5" thickTop="1" thickBot="1" x14ac:dyDescent="0.3">
      <c r="A656" s="7" t="s">
        <v>42</v>
      </c>
      <c r="B656" s="25"/>
      <c r="C656" s="176"/>
      <c r="D656" s="176"/>
      <c r="E656" s="176"/>
      <c r="F656" s="27" t="s">
        <v>70</v>
      </c>
      <c r="G656" s="33"/>
      <c r="H656" s="33"/>
      <c r="I656" s="29"/>
      <c r="J656" s="30">
        <f>IF(AND(G656= "",H656= ""), 0, ROUND(ROUND(I656, 2) * ROUND(IF(H656="",G656,H656),  3), 2))</f>
        <v>0</v>
      </c>
      <c r="K656" s="7"/>
      <c r="M656" s="31">
        <v>0.2</v>
      </c>
      <c r="Q656" s="7">
        <v>2397</v>
      </c>
    </row>
    <row r="657" spans="1:17" ht="15.75" hidden="1" thickTop="1" x14ac:dyDescent="0.25">
      <c r="A657" s="7" t="s">
        <v>47</v>
      </c>
    </row>
    <row r="658" spans="1:17" ht="15.75" thickTop="1" x14ac:dyDescent="0.25">
      <c r="A658" s="7">
        <v>5</v>
      </c>
      <c r="B658" s="16">
        <v>20</v>
      </c>
      <c r="C658" s="173" t="s">
        <v>106</v>
      </c>
      <c r="D658" s="173"/>
      <c r="E658" s="173"/>
      <c r="F658" s="21"/>
      <c r="G658" s="21"/>
      <c r="H658" s="21"/>
      <c r="I658" s="21"/>
      <c r="J658" s="22"/>
      <c r="K658" s="7"/>
    </row>
    <row r="659" spans="1:17" x14ac:dyDescent="0.25">
      <c r="A659" s="7">
        <v>6</v>
      </c>
      <c r="B659" s="16" t="s">
        <v>107</v>
      </c>
      <c r="C659" s="178" t="s">
        <v>108</v>
      </c>
      <c r="D659" s="178"/>
      <c r="E659" s="178"/>
      <c r="F659" s="23"/>
      <c r="G659" s="23"/>
      <c r="H659" s="23"/>
      <c r="I659" s="23"/>
      <c r="J659" s="24"/>
      <c r="K659" s="7"/>
    </row>
    <row r="660" spans="1:17" x14ac:dyDescent="0.25">
      <c r="A660" s="7">
        <v>8</v>
      </c>
      <c r="B660" s="25" t="s">
        <v>109</v>
      </c>
      <c r="C660" s="47" t="s">
        <v>110</v>
      </c>
      <c r="D660" s="47"/>
      <c r="E660" s="47"/>
      <c r="J660" s="26"/>
      <c r="K660" s="7"/>
    </row>
    <row r="661" spans="1:17" ht="15.75" thickBot="1" x14ac:dyDescent="0.3">
      <c r="A661" s="7">
        <v>9</v>
      </c>
      <c r="B661" s="25" t="s">
        <v>111</v>
      </c>
      <c r="C661" s="174" t="s">
        <v>112</v>
      </c>
      <c r="D661" s="175"/>
      <c r="E661" s="175"/>
      <c r="F661" s="175"/>
      <c r="G661" s="175"/>
      <c r="H661" s="175"/>
      <c r="I661" s="175"/>
      <c r="J661" s="26"/>
      <c r="Q661" s="7">
        <v>2397</v>
      </c>
    </row>
    <row r="662" spans="1:17" ht="16.5" thickTop="1" thickBot="1" x14ac:dyDescent="0.3">
      <c r="A662" s="7" t="s">
        <v>42</v>
      </c>
      <c r="B662" s="25"/>
      <c r="C662" s="176"/>
      <c r="D662" s="176"/>
      <c r="E662" s="176"/>
      <c r="F662" s="27" t="s">
        <v>70</v>
      </c>
      <c r="G662" s="33"/>
      <c r="H662" s="33"/>
      <c r="I662" s="29"/>
      <c r="J662" s="30">
        <f>IF(AND(G662= "",H662= ""), 0, ROUND(ROUND(I662, 2) * ROUND(IF(H662="",G662,H662),  3), 2))</f>
        <v>0</v>
      </c>
      <c r="K662" s="7"/>
      <c r="M662" s="31">
        <v>0.2</v>
      </c>
      <c r="Q662" s="7">
        <v>2397</v>
      </c>
    </row>
    <row r="663" spans="1:17" ht="16.5" thickTop="1" thickBot="1" x14ac:dyDescent="0.3">
      <c r="A663" s="7">
        <v>9</v>
      </c>
      <c r="B663" s="25" t="s">
        <v>113</v>
      </c>
      <c r="C663" s="174" t="s">
        <v>114</v>
      </c>
      <c r="D663" s="175"/>
      <c r="E663" s="175"/>
      <c r="F663" s="175"/>
      <c r="G663" s="175"/>
      <c r="H663" s="175"/>
      <c r="I663" s="175"/>
      <c r="J663" s="26"/>
      <c r="Q663" s="7">
        <v>2397</v>
      </c>
    </row>
    <row r="664" spans="1:17" ht="16.5" thickTop="1" thickBot="1" x14ac:dyDescent="0.3">
      <c r="A664" s="7" t="s">
        <v>42</v>
      </c>
      <c r="B664" s="25"/>
      <c r="C664" s="176"/>
      <c r="D664" s="176"/>
      <c r="E664" s="176"/>
      <c r="F664" s="27" t="s">
        <v>70</v>
      </c>
      <c r="G664" s="33"/>
      <c r="H664" s="33"/>
      <c r="I664" s="29"/>
      <c r="J664" s="30">
        <f>IF(AND(G664= "",H664= ""), 0, ROUND(ROUND(I664, 2) * ROUND(IF(H664="",G664,H664),  3), 2))</f>
        <v>0</v>
      </c>
      <c r="K664" s="7"/>
      <c r="M664" s="31">
        <v>0.2</v>
      </c>
      <c r="Q664" s="7">
        <v>2397</v>
      </c>
    </row>
    <row r="665" spans="1:17" ht="15.75" hidden="1" thickTop="1" x14ac:dyDescent="0.25">
      <c r="A665" s="7" t="s">
        <v>115</v>
      </c>
    </row>
    <row r="666" spans="1:17" ht="15.75" thickTop="1" x14ac:dyDescent="0.25">
      <c r="A666" s="7">
        <v>8</v>
      </c>
      <c r="B666" s="25" t="s">
        <v>116</v>
      </c>
      <c r="C666" s="47" t="s">
        <v>117</v>
      </c>
      <c r="D666" s="47"/>
      <c r="E666" s="47"/>
      <c r="J666" s="26"/>
      <c r="K666" s="7"/>
    </row>
    <row r="667" spans="1:17" ht="15.75" thickBot="1" x14ac:dyDescent="0.3">
      <c r="A667" s="7">
        <v>9</v>
      </c>
      <c r="B667" s="25" t="s">
        <v>118</v>
      </c>
      <c r="C667" s="174" t="s">
        <v>119</v>
      </c>
      <c r="D667" s="175"/>
      <c r="E667" s="175"/>
      <c r="F667" s="175"/>
      <c r="G667" s="175"/>
      <c r="H667" s="175"/>
      <c r="I667" s="175"/>
      <c r="J667" s="26"/>
      <c r="Q667" s="7">
        <v>2397</v>
      </c>
    </row>
    <row r="668" spans="1:17" ht="16.5" thickTop="1" thickBot="1" x14ac:dyDescent="0.3">
      <c r="A668" s="7" t="s">
        <v>42</v>
      </c>
      <c r="B668" s="25"/>
      <c r="C668" s="176"/>
      <c r="D668" s="176"/>
      <c r="E668" s="176"/>
      <c r="F668" s="27" t="s">
        <v>70</v>
      </c>
      <c r="G668" s="33"/>
      <c r="H668" s="33"/>
      <c r="I668" s="29"/>
      <c r="J668" s="30">
        <f>IF(AND(G668= "",H668= ""), 0, ROUND(ROUND(I668, 2) * ROUND(IF(H668="",G668,H668),  3), 2))</f>
        <v>0</v>
      </c>
      <c r="K668" s="7"/>
      <c r="M668" s="31">
        <v>0.2</v>
      </c>
      <c r="Q668" s="7">
        <v>2397</v>
      </c>
    </row>
    <row r="669" spans="1:17" ht="16.5" thickTop="1" thickBot="1" x14ac:dyDescent="0.3">
      <c r="A669" s="7">
        <v>9</v>
      </c>
      <c r="B669" s="25" t="s">
        <v>120</v>
      </c>
      <c r="C669" s="174" t="s">
        <v>121</v>
      </c>
      <c r="D669" s="175"/>
      <c r="E669" s="175"/>
      <c r="F669" s="175"/>
      <c r="G669" s="175"/>
      <c r="H669" s="175"/>
      <c r="I669" s="175"/>
      <c r="J669" s="26"/>
      <c r="Q669" s="7">
        <v>2397</v>
      </c>
    </row>
    <row r="670" spans="1:17" ht="16.5" thickTop="1" thickBot="1" x14ac:dyDescent="0.3">
      <c r="A670" s="7" t="s">
        <v>42</v>
      </c>
      <c r="B670" s="25"/>
      <c r="C670" s="176"/>
      <c r="D670" s="176"/>
      <c r="E670" s="176"/>
      <c r="F670" s="27" t="s">
        <v>70</v>
      </c>
      <c r="G670" s="33"/>
      <c r="H670" s="33"/>
      <c r="I670" s="29"/>
      <c r="J670" s="30">
        <f>IF(AND(G670= "",H670= ""), 0, ROUND(ROUND(I670, 2) * ROUND(IF(H670="",G670,H670),  3), 2))</f>
        <v>0</v>
      </c>
      <c r="K670" s="7"/>
      <c r="M670" s="31">
        <v>0.2</v>
      </c>
      <c r="Q670" s="7">
        <v>2397</v>
      </c>
    </row>
    <row r="671" spans="1:17" ht="15.75" hidden="1" thickTop="1" x14ac:dyDescent="0.25">
      <c r="A671" s="7" t="s">
        <v>115</v>
      </c>
    </row>
    <row r="672" spans="1:17" ht="15.75" hidden="1" thickTop="1" x14ac:dyDescent="0.25">
      <c r="A672" s="7" t="s">
        <v>46</v>
      </c>
    </row>
    <row r="673" spans="1:17" ht="15.75" thickTop="1" x14ac:dyDescent="0.25">
      <c r="A673" s="7">
        <v>6</v>
      </c>
      <c r="B673" s="16" t="s">
        <v>122</v>
      </c>
      <c r="C673" s="178" t="s">
        <v>123</v>
      </c>
      <c r="D673" s="178"/>
      <c r="E673" s="178"/>
      <c r="F673" s="23"/>
      <c r="G673" s="23"/>
      <c r="H673" s="23"/>
      <c r="I673" s="23"/>
      <c r="J673" s="24"/>
      <c r="K673" s="7"/>
    </row>
    <row r="674" spans="1:17" x14ac:dyDescent="0.25">
      <c r="A674" s="7">
        <v>8</v>
      </c>
      <c r="B674" s="25" t="s">
        <v>124</v>
      </c>
      <c r="C674" s="186" t="s">
        <v>125</v>
      </c>
      <c r="D674" s="186"/>
      <c r="E674" s="186"/>
      <c r="J674" s="26"/>
      <c r="K674" s="7"/>
    </row>
    <row r="675" spans="1:17" ht="15.75" thickBot="1" x14ac:dyDescent="0.3">
      <c r="A675" s="7">
        <v>9</v>
      </c>
      <c r="B675" s="25" t="s">
        <v>126</v>
      </c>
      <c r="C675" s="174" t="s">
        <v>127</v>
      </c>
      <c r="D675" s="175"/>
      <c r="E675" s="175"/>
      <c r="F675" s="175"/>
      <c r="G675" s="175"/>
      <c r="H675" s="175"/>
      <c r="I675" s="175"/>
      <c r="J675" s="26"/>
      <c r="Q675" s="7">
        <v>2397</v>
      </c>
    </row>
    <row r="676" spans="1:17" ht="16.5" thickTop="1" thickBot="1" x14ac:dyDescent="0.3">
      <c r="A676" s="7" t="s">
        <v>42</v>
      </c>
      <c r="B676" s="25"/>
      <c r="C676" s="176"/>
      <c r="D676" s="176"/>
      <c r="E676" s="176"/>
      <c r="F676" s="27" t="s">
        <v>70</v>
      </c>
      <c r="G676" s="33"/>
      <c r="H676" s="33"/>
      <c r="I676" s="29"/>
      <c r="J676" s="30">
        <f>IF(AND(G676= "",H676= ""), 0, ROUND(ROUND(I676, 2) * ROUND(IF(H676="",G676,H676),  3), 2))</f>
        <v>0</v>
      </c>
      <c r="K676" s="7"/>
      <c r="M676" s="31">
        <v>0.2</v>
      </c>
      <c r="Q676" s="7">
        <v>2397</v>
      </c>
    </row>
    <row r="677" spans="1:17" ht="15.75" hidden="1" thickTop="1" x14ac:dyDescent="0.25">
      <c r="A677" s="7" t="s">
        <v>115</v>
      </c>
    </row>
    <row r="678" spans="1:17" ht="15.75" thickTop="1" x14ac:dyDescent="0.25">
      <c r="A678" s="7">
        <v>8</v>
      </c>
      <c r="B678" s="25" t="s">
        <v>128</v>
      </c>
      <c r="C678" s="186" t="s">
        <v>129</v>
      </c>
      <c r="D678" s="186"/>
      <c r="E678" s="186"/>
      <c r="J678" s="26"/>
      <c r="K678" s="7"/>
    </row>
    <row r="679" spans="1:17" ht="15.75" thickBot="1" x14ac:dyDescent="0.3">
      <c r="A679" s="7">
        <v>9</v>
      </c>
      <c r="B679" s="25" t="s">
        <v>130</v>
      </c>
      <c r="C679" s="174" t="s">
        <v>127</v>
      </c>
      <c r="D679" s="175"/>
      <c r="E679" s="175"/>
      <c r="F679" s="175"/>
      <c r="G679" s="175"/>
      <c r="H679" s="175"/>
      <c r="I679" s="175"/>
      <c r="J679" s="26"/>
      <c r="Q679" s="7">
        <v>2397</v>
      </c>
    </row>
    <row r="680" spans="1:17" ht="16.5" thickTop="1" thickBot="1" x14ac:dyDescent="0.3">
      <c r="A680" s="7" t="s">
        <v>42</v>
      </c>
      <c r="B680" s="25"/>
      <c r="C680" s="176"/>
      <c r="D680" s="176"/>
      <c r="E680" s="176"/>
      <c r="F680" s="27" t="s">
        <v>70</v>
      </c>
      <c r="G680" s="33"/>
      <c r="H680" s="33"/>
      <c r="I680" s="29"/>
      <c r="J680" s="30">
        <f>IF(AND(G680= "",H680= ""), 0, ROUND(ROUND(I680, 2) * ROUND(IF(H680="",G680,H680),  3), 2))</f>
        <v>0</v>
      </c>
      <c r="K680" s="7"/>
      <c r="M680" s="31">
        <v>0.2</v>
      </c>
      <c r="Q680" s="7">
        <v>2397</v>
      </c>
    </row>
    <row r="681" spans="1:17" ht="15.75" hidden="1" thickTop="1" x14ac:dyDescent="0.25">
      <c r="A681" s="7" t="s">
        <v>115</v>
      </c>
    </row>
    <row r="682" spans="1:17" ht="15.75" thickTop="1" x14ac:dyDescent="0.25">
      <c r="A682" s="7">
        <v>8</v>
      </c>
      <c r="B682" s="25" t="s">
        <v>131</v>
      </c>
      <c r="C682" s="186" t="s">
        <v>132</v>
      </c>
      <c r="D682" s="186"/>
      <c r="E682" s="186"/>
      <c r="J682" s="26"/>
      <c r="K682" s="7"/>
    </row>
    <row r="683" spans="1:17" ht="15.75" thickBot="1" x14ac:dyDescent="0.3">
      <c r="A683" s="7">
        <v>9</v>
      </c>
      <c r="B683" s="25" t="s">
        <v>133</v>
      </c>
      <c r="C683" s="174" t="s">
        <v>127</v>
      </c>
      <c r="D683" s="175"/>
      <c r="E683" s="175"/>
      <c r="F683" s="175"/>
      <c r="G683" s="175"/>
      <c r="H683" s="175"/>
      <c r="I683" s="175"/>
      <c r="J683" s="26"/>
      <c r="Q683" s="7">
        <v>2397</v>
      </c>
    </row>
    <row r="684" spans="1:17" ht="16.5" thickTop="1" thickBot="1" x14ac:dyDescent="0.3">
      <c r="A684" s="7" t="s">
        <v>42</v>
      </c>
      <c r="B684" s="25"/>
      <c r="C684" s="176"/>
      <c r="D684" s="176"/>
      <c r="E684" s="176"/>
      <c r="F684" s="27" t="s">
        <v>70</v>
      </c>
      <c r="G684" s="33"/>
      <c r="H684" s="33"/>
      <c r="I684" s="29"/>
      <c r="J684" s="30">
        <f>IF(AND(G684= "",H684= ""), 0, ROUND(ROUND(I684, 2) * ROUND(IF(H684="",G684,H684),  3), 2))</f>
        <v>0</v>
      </c>
      <c r="K684" s="7"/>
      <c r="M684" s="31">
        <v>0.2</v>
      </c>
      <c r="Q684" s="7">
        <v>2397</v>
      </c>
    </row>
    <row r="685" spans="1:17" ht="15.75" hidden="1" thickTop="1" x14ac:dyDescent="0.25">
      <c r="A685" s="7" t="s">
        <v>115</v>
      </c>
    </row>
    <row r="686" spans="1:17" ht="15.75" hidden="1" thickTop="1" x14ac:dyDescent="0.25">
      <c r="A686" s="7" t="s">
        <v>46</v>
      </c>
    </row>
    <row r="687" spans="1:17" ht="15.75" thickTop="1" x14ac:dyDescent="0.25">
      <c r="A687" s="7">
        <v>6</v>
      </c>
      <c r="B687" s="16" t="s">
        <v>134</v>
      </c>
      <c r="C687" s="178" t="s">
        <v>135</v>
      </c>
      <c r="D687" s="178"/>
      <c r="E687" s="178"/>
      <c r="F687" s="23"/>
      <c r="G687" s="23"/>
      <c r="H687" s="23"/>
      <c r="I687" s="23"/>
      <c r="J687" s="24"/>
      <c r="K687" s="7"/>
    </row>
    <row r="688" spans="1:17" x14ac:dyDescent="0.25">
      <c r="A688" s="7">
        <v>8</v>
      </c>
      <c r="B688" s="25" t="s">
        <v>136</v>
      </c>
      <c r="C688" s="186" t="s">
        <v>137</v>
      </c>
      <c r="D688" s="186"/>
      <c r="E688" s="186"/>
      <c r="J688" s="26"/>
      <c r="K688" s="7"/>
    </row>
    <row r="689" spans="1:17" ht="15.75" thickBot="1" x14ac:dyDescent="0.3">
      <c r="A689" s="7">
        <v>9</v>
      </c>
      <c r="B689" s="25" t="s">
        <v>138</v>
      </c>
      <c r="C689" s="174" t="s">
        <v>127</v>
      </c>
      <c r="D689" s="175"/>
      <c r="E689" s="175"/>
      <c r="F689" s="175"/>
      <c r="G689" s="175"/>
      <c r="H689" s="175"/>
      <c r="I689" s="175"/>
      <c r="J689" s="26"/>
      <c r="Q689" s="7">
        <v>2397</v>
      </c>
    </row>
    <row r="690" spans="1:17" ht="16.5" thickTop="1" thickBot="1" x14ac:dyDescent="0.3">
      <c r="A690" s="7" t="s">
        <v>42</v>
      </c>
      <c r="B690" s="25"/>
      <c r="C690" s="176"/>
      <c r="D690" s="176"/>
      <c r="E690" s="176"/>
      <c r="F690" s="27" t="s">
        <v>70</v>
      </c>
      <c r="G690" s="33"/>
      <c r="H690" s="33"/>
      <c r="I690" s="29"/>
      <c r="J690" s="30">
        <f>IF(AND(G690= "",H690= ""), 0, ROUND(ROUND(I690, 2) * ROUND(IF(H690="",G690,H690),  3), 2))</f>
        <v>0</v>
      </c>
      <c r="K690" s="7"/>
      <c r="M690" s="31">
        <v>0.2</v>
      </c>
      <c r="Q690" s="7">
        <v>2397</v>
      </c>
    </row>
    <row r="691" spans="1:17" ht="15.75" hidden="1" thickTop="1" x14ac:dyDescent="0.25">
      <c r="A691" s="7" t="s">
        <v>115</v>
      </c>
    </row>
    <row r="692" spans="1:17" ht="15.75" thickTop="1" x14ac:dyDescent="0.25">
      <c r="A692" s="7">
        <v>8</v>
      </c>
      <c r="B692" s="25" t="s">
        <v>139</v>
      </c>
      <c r="C692" s="186" t="s">
        <v>140</v>
      </c>
      <c r="D692" s="186"/>
      <c r="E692" s="186"/>
      <c r="J692" s="26"/>
      <c r="K692" s="7"/>
    </row>
    <row r="693" spans="1:17" ht="15.75" thickBot="1" x14ac:dyDescent="0.3">
      <c r="A693" s="7">
        <v>9</v>
      </c>
      <c r="B693" s="25" t="s">
        <v>141</v>
      </c>
      <c r="C693" s="174" t="s">
        <v>142</v>
      </c>
      <c r="D693" s="175"/>
      <c r="E693" s="175"/>
      <c r="F693" s="175"/>
      <c r="G693" s="175"/>
      <c r="H693" s="175"/>
      <c r="I693" s="175"/>
      <c r="J693" s="26"/>
      <c r="Q693" s="7">
        <v>2397</v>
      </c>
    </row>
    <row r="694" spans="1:17" ht="16.5" thickTop="1" thickBot="1" x14ac:dyDescent="0.3">
      <c r="A694" s="7" t="s">
        <v>42</v>
      </c>
      <c r="B694" s="25"/>
      <c r="C694" s="176"/>
      <c r="D694" s="176"/>
      <c r="E694" s="176"/>
      <c r="F694" s="27" t="s">
        <v>70</v>
      </c>
      <c r="G694" s="33"/>
      <c r="H694" s="28"/>
      <c r="I694" s="29"/>
      <c r="J694" s="30">
        <f>IF(AND(G694= "",H694= ""), 0, ROUND(ROUND(I694, 2) * ROUND(IF(H694="",G694,H694),  3), 2))</f>
        <v>0</v>
      </c>
      <c r="K694" s="7"/>
      <c r="M694" s="31">
        <v>0.2</v>
      </c>
      <c r="Q694" s="7">
        <v>2397</v>
      </c>
    </row>
    <row r="695" spans="1:17" ht="16.5" thickTop="1" thickBot="1" x14ac:dyDescent="0.3">
      <c r="A695" s="7">
        <v>9</v>
      </c>
      <c r="B695" s="25" t="s">
        <v>143</v>
      </c>
      <c r="C695" s="174" t="s">
        <v>144</v>
      </c>
      <c r="D695" s="175"/>
      <c r="E695" s="175"/>
      <c r="F695" s="175"/>
      <c r="G695" s="175"/>
      <c r="H695" s="175"/>
      <c r="I695" s="175"/>
      <c r="J695" s="26"/>
      <c r="Q695" s="7">
        <v>2397</v>
      </c>
    </row>
    <row r="696" spans="1:17" ht="16.5" thickTop="1" thickBot="1" x14ac:dyDescent="0.3">
      <c r="A696" s="7" t="s">
        <v>42</v>
      </c>
      <c r="B696" s="25"/>
      <c r="C696" s="176"/>
      <c r="D696" s="176"/>
      <c r="E696" s="176"/>
      <c r="F696" s="27" t="s">
        <v>70</v>
      </c>
      <c r="G696" s="33"/>
      <c r="H696" s="33"/>
      <c r="I696" s="29"/>
      <c r="J696" s="30">
        <f>IF(AND(G696= "",H696= ""), 0, ROUND(ROUND(I696, 2) * ROUND(IF(H696="",G696,H696),  3), 2))</f>
        <v>0</v>
      </c>
      <c r="K696" s="7"/>
      <c r="M696" s="31">
        <v>0.2</v>
      </c>
      <c r="Q696" s="7">
        <v>2397</v>
      </c>
    </row>
    <row r="697" spans="1:17" ht="15.75" hidden="1" thickTop="1" x14ac:dyDescent="0.25">
      <c r="A697" s="7" t="s">
        <v>115</v>
      </c>
    </row>
    <row r="698" spans="1:17" ht="15.75" hidden="1" thickTop="1" x14ac:dyDescent="0.25">
      <c r="A698" s="7" t="s">
        <v>46</v>
      </c>
    </row>
    <row r="699" spans="1:17" ht="15.75" hidden="1" thickTop="1" x14ac:dyDescent="0.25">
      <c r="A699" s="7" t="s">
        <v>47</v>
      </c>
    </row>
    <row r="700" spans="1:17" ht="16.899999999999999" customHeight="1" thickTop="1" x14ac:dyDescent="0.25">
      <c r="A700" s="7">
        <v>5</v>
      </c>
      <c r="B700" s="16">
        <v>21</v>
      </c>
      <c r="C700" s="173" t="s">
        <v>145</v>
      </c>
      <c r="D700" s="173"/>
      <c r="E700" s="173"/>
      <c r="F700" s="21"/>
      <c r="G700" s="21"/>
      <c r="H700" s="21"/>
      <c r="I700" s="21"/>
      <c r="J700" s="22"/>
      <c r="K700" s="7"/>
    </row>
    <row r="701" spans="1:17" x14ac:dyDescent="0.25">
      <c r="A701" s="7">
        <v>8</v>
      </c>
      <c r="B701" s="25" t="s">
        <v>146</v>
      </c>
      <c r="C701" s="186" t="s">
        <v>147</v>
      </c>
      <c r="D701" s="186"/>
      <c r="E701" s="186"/>
      <c r="J701" s="26"/>
      <c r="K701" s="7"/>
    </row>
    <row r="702" spans="1:17" ht="15.75" thickBot="1" x14ac:dyDescent="0.3">
      <c r="A702" s="7">
        <v>9</v>
      </c>
      <c r="B702" s="25" t="s">
        <v>148</v>
      </c>
      <c r="C702" s="174" t="s">
        <v>149</v>
      </c>
      <c r="D702" s="175"/>
      <c r="E702" s="175"/>
      <c r="F702" s="175"/>
      <c r="G702" s="175"/>
      <c r="H702" s="175"/>
      <c r="I702" s="175"/>
      <c r="J702" s="26"/>
      <c r="Q702" s="7">
        <v>2397</v>
      </c>
    </row>
    <row r="703" spans="1:17" ht="16.5" thickTop="1" thickBot="1" x14ac:dyDescent="0.3">
      <c r="A703" s="7" t="s">
        <v>42</v>
      </c>
      <c r="B703" s="25"/>
      <c r="C703" s="176"/>
      <c r="D703" s="176"/>
      <c r="E703" s="176"/>
      <c r="F703" s="27" t="s">
        <v>11</v>
      </c>
      <c r="G703" s="28"/>
      <c r="H703" s="28"/>
      <c r="I703" s="29"/>
      <c r="J703" s="30">
        <f>IF(AND(G703= "",H703= ""), 0, ROUND(ROUND(I703, 2) * ROUND(IF(H703="",G703,H703),  0), 2))</f>
        <v>0</v>
      </c>
      <c r="K703" s="7"/>
      <c r="M703" s="31">
        <v>0.2</v>
      </c>
      <c r="Q703" s="7">
        <v>2397</v>
      </c>
    </row>
    <row r="704" spans="1:17" ht="16.5" thickTop="1" thickBot="1" x14ac:dyDescent="0.3">
      <c r="A704" s="7">
        <v>9</v>
      </c>
      <c r="B704" s="25" t="s">
        <v>150</v>
      </c>
      <c r="C704" s="174" t="s">
        <v>151</v>
      </c>
      <c r="D704" s="175"/>
      <c r="E704" s="175"/>
      <c r="F704" s="175"/>
      <c r="G704" s="175"/>
      <c r="H704" s="175"/>
      <c r="I704" s="175"/>
      <c r="J704" s="26"/>
      <c r="Q704" s="7">
        <v>2397</v>
      </c>
    </row>
    <row r="705" spans="1:17" ht="16.5" thickTop="1" thickBot="1" x14ac:dyDescent="0.3">
      <c r="A705" s="7" t="s">
        <v>42</v>
      </c>
      <c r="B705" s="25"/>
      <c r="C705" s="176"/>
      <c r="D705" s="176"/>
      <c r="E705" s="176"/>
      <c r="F705" s="27" t="s">
        <v>11</v>
      </c>
      <c r="G705" s="28"/>
      <c r="H705" s="28"/>
      <c r="I705" s="29"/>
      <c r="J705" s="30">
        <f>IF(AND(G705= "",H705= ""), 0, ROUND(ROUND(I705, 2) * ROUND(IF(H705="",G705,H705),  0), 2))</f>
        <v>0</v>
      </c>
      <c r="K705" s="7"/>
      <c r="M705" s="31">
        <v>0.2</v>
      </c>
      <c r="Q705" s="7">
        <v>2397</v>
      </c>
    </row>
    <row r="706" spans="1:17" ht="16.5" thickTop="1" thickBot="1" x14ac:dyDescent="0.3">
      <c r="A706" s="7">
        <v>9</v>
      </c>
      <c r="B706" s="25" t="s">
        <v>152</v>
      </c>
      <c r="C706" s="174" t="s">
        <v>153</v>
      </c>
      <c r="D706" s="175"/>
      <c r="E706" s="175"/>
      <c r="F706" s="175"/>
      <c r="G706" s="175"/>
      <c r="H706" s="175"/>
      <c r="I706" s="175"/>
      <c r="J706" s="26"/>
      <c r="Q706" s="7">
        <v>2397</v>
      </c>
    </row>
    <row r="707" spans="1:17" ht="16.5" thickTop="1" thickBot="1" x14ac:dyDescent="0.3">
      <c r="A707" s="7" t="s">
        <v>42</v>
      </c>
      <c r="B707" s="25"/>
      <c r="C707" s="176"/>
      <c r="D707" s="176"/>
      <c r="E707" s="176"/>
      <c r="F707" s="27" t="s">
        <v>11</v>
      </c>
      <c r="G707" s="28"/>
      <c r="H707" s="28"/>
      <c r="I707" s="29"/>
      <c r="J707" s="30">
        <f>IF(AND(G707= "",H707= ""), 0, ROUND(ROUND(I707, 2) * ROUND(IF(H707="",G707,H707),  0), 2))</f>
        <v>0</v>
      </c>
      <c r="K707" s="7"/>
      <c r="M707" s="31">
        <v>0.2</v>
      </c>
      <c r="Q707" s="7">
        <v>2397</v>
      </c>
    </row>
    <row r="708" spans="1:17" ht="15.75" hidden="1" thickTop="1" x14ac:dyDescent="0.25">
      <c r="A708" s="7" t="s">
        <v>115</v>
      </c>
    </row>
    <row r="709" spans="1:17" ht="15.75" thickTop="1" x14ac:dyDescent="0.25">
      <c r="A709" s="7">
        <v>8</v>
      </c>
      <c r="B709" s="25" t="s">
        <v>154</v>
      </c>
      <c r="C709" s="186" t="s">
        <v>155</v>
      </c>
      <c r="D709" s="186"/>
      <c r="E709" s="186"/>
      <c r="J709" s="26"/>
      <c r="K709" s="7"/>
    </row>
    <row r="710" spans="1:17" ht="15.75" thickBot="1" x14ac:dyDescent="0.3">
      <c r="A710" s="7">
        <v>9</v>
      </c>
      <c r="B710" s="25" t="s">
        <v>156</v>
      </c>
      <c r="C710" s="174" t="s">
        <v>149</v>
      </c>
      <c r="D710" s="175"/>
      <c r="E710" s="175"/>
      <c r="F710" s="175"/>
      <c r="G710" s="175"/>
      <c r="H710" s="175"/>
      <c r="I710" s="175"/>
      <c r="J710" s="26"/>
      <c r="Q710" s="7">
        <v>2397</v>
      </c>
    </row>
    <row r="711" spans="1:17" ht="16.5" thickTop="1" thickBot="1" x14ac:dyDescent="0.3">
      <c r="A711" s="7" t="s">
        <v>42</v>
      </c>
      <c r="B711" s="25"/>
      <c r="C711" s="176"/>
      <c r="D711" s="176"/>
      <c r="E711" s="176"/>
      <c r="F711" s="27" t="s">
        <v>11</v>
      </c>
      <c r="G711" s="28"/>
      <c r="H711" s="28"/>
      <c r="I711" s="29"/>
      <c r="J711" s="30">
        <f>IF(AND(G711= "",H711= ""), 0, ROUND(ROUND(I711, 2) * ROUND(IF(H711="",G711,H711),  0), 2))</f>
        <v>0</v>
      </c>
      <c r="K711" s="7"/>
      <c r="M711" s="31">
        <v>0.2</v>
      </c>
      <c r="Q711" s="7">
        <v>2397</v>
      </c>
    </row>
    <row r="712" spans="1:17" ht="16.5" thickTop="1" thickBot="1" x14ac:dyDescent="0.3">
      <c r="A712" s="7">
        <v>9</v>
      </c>
      <c r="B712" s="25" t="s">
        <v>157</v>
      </c>
      <c r="C712" s="174" t="s">
        <v>151</v>
      </c>
      <c r="D712" s="175"/>
      <c r="E712" s="175"/>
      <c r="F712" s="175"/>
      <c r="G712" s="175"/>
      <c r="H712" s="175"/>
      <c r="I712" s="175"/>
      <c r="J712" s="26"/>
      <c r="Q712" s="7">
        <v>2397</v>
      </c>
    </row>
    <row r="713" spans="1:17" ht="16.5" thickTop="1" thickBot="1" x14ac:dyDescent="0.3">
      <c r="A713" s="7" t="s">
        <v>42</v>
      </c>
      <c r="B713" s="25"/>
      <c r="C713" s="176"/>
      <c r="D713" s="176"/>
      <c r="E713" s="176"/>
      <c r="F713" s="27" t="s">
        <v>11</v>
      </c>
      <c r="G713" s="28"/>
      <c r="H713" s="28"/>
      <c r="I713" s="29"/>
      <c r="J713" s="30">
        <f>IF(AND(G713= "",H713= ""), 0, ROUND(ROUND(I713, 2) * ROUND(IF(H713="",G713,H713),  0), 2))</f>
        <v>0</v>
      </c>
      <c r="K713" s="7"/>
      <c r="M713" s="31">
        <v>0.2</v>
      </c>
      <c r="Q713" s="7">
        <v>2397</v>
      </c>
    </row>
    <row r="714" spans="1:17" ht="16.5" thickTop="1" thickBot="1" x14ac:dyDescent="0.3">
      <c r="A714" s="7">
        <v>9</v>
      </c>
      <c r="B714" s="25" t="s">
        <v>158</v>
      </c>
      <c r="C714" s="174" t="s">
        <v>153</v>
      </c>
      <c r="D714" s="175"/>
      <c r="E714" s="175"/>
      <c r="F714" s="175"/>
      <c r="G714" s="175"/>
      <c r="H714" s="175"/>
      <c r="I714" s="175"/>
      <c r="J714" s="26"/>
      <c r="Q714" s="7">
        <v>2397</v>
      </c>
    </row>
    <row r="715" spans="1:17" ht="16.5" thickTop="1" thickBot="1" x14ac:dyDescent="0.3">
      <c r="A715" s="7" t="s">
        <v>42</v>
      </c>
      <c r="B715" s="25"/>
      <c r="C715" s="176"/>
      <c r="D715" s="176"/>
      <c r="E715" s="176"/>
      <c r="F715" s="27" t="s">
        <v>11</v>
      </c>
      <c r="G715" s="28"/>
      <c r="H715" s="28"/>
      <c r="I715" s="29"/>
      <c r="J715" s="30">
        <f>IF(AND(G715= "",H715= ""), 0, ROUND(ROUND(I715, 2) * ROUND(IF(H715="",G715,H715),  0), 2))</f>
        <v>0</v>
      </c>
      <c r="K715" s="7"/>
      <c r="M715" s="31">
        <v>0.2</v>
      </c>
      <c r="Q715" s="7">
        <v>2397</v>
      </c>
    </row>
    <row r="716" spans="1:17" ht="15.75" hidden="1" thickTop="1" x14ac:dyDescent="0.25">
      <c r="A716" s="7" t="s">
        <v>115</v>
      </c>
    </row>
    <row r="717" spans="1:17" ht="15.75" hidden="1" thickTop="1" x14ac:dyDescent="0.25">
      <c r="A717" s="7" t="s">
        <v>47</v>
      </c>
    </row>
    <row r="718" spans="1:17" ht="15.75" thickTop="1" x14ac:dyDescent="0.25">
      <c r="A718" s="7">
        <v>5</v>
      </c>
      <c r="B718" s="16">
        <v>22</v>
      </c>
      <c r="C718" s="46" t="s">
        <v>159</v>
      </c>
      <c r="D718" s="46"/>
      <c r="E718" s="46"/>
      <c r="F718" s="21"/>
      <c r="G718" s="21"/>
      <c r="H718" s="21"/>
      <c r="I718" s="21"/>
      <c r="J718" s="22"/>
      <c r="K718" s="7"/>
    </row>
    <row r="719" spans="1:17" ht="15.75" thickBot="1" x14ac:dyDescent="0.3">
      <c r="A719" s="7">
        <v>9</v>
      </c>
      <c r="B719" s="25" t="s">
        <v>160</v>
      </c>
      <c r="C719" s="174" t="s">
        <v>161</v>
      </c>
      <c r="D719" s="175"/>
      <c r="E719" s="175"/>
      <c r="F719" s="175"/>
      <c r="G719" s="175"/>
      <c r="H719" s="175"/>
      <c r="I719" s="175"/>
      <c r="J719" s="26"/>
      <c r="Q719" s="7">
        <v>2397</v>
      </c>
    </row>
    <row r="720" spans="1:17" ht="16.5" thickTop="1" thickBot="1" x14ac:dyDescent="0.3">
      <c r="A720" s="7" t="s">
        <v>42</v>
      </c>
      <c r="B720" s="25"/>
      <c r="C720" s="176"/>
      <c r="D720" s="176"/>
      <c r="E720" s="176"/>
      <c r="F720" s="27" t="s">
        <v>162</v>
      </c>
      <c r="G720" s="32"/>
      <c r="H720" s="32"/>
      <c r="I720" s="29"/>
      <c r="J720" s="30">
        <f>IF(AND(G720= "",H720= ""), 0, ROUND(ROUND(I720, 2) * ROUND(IF(H720="",G720,H720),  2), 2))</f>
        <v>0</v>
      </c>
      <c r="K720" s="7"/>
      <c r="M720" s="31">
        <v>0.2</v>
      </c>
      <c r="Q720" s="7">
        <v>2397</v>
      </c>
    </row>
    <row r="721" spans="1:17" ht="15.75" hidden="1" thickTop="1" x14ac:dyDescent="0.25">
      <c r="A721" s="7" t="s">
        <v>47</v>
      </c>
    </row>
    <row r="722" spans="1:17" ht="16.899999999999999" customHeight="1" thickTop="1" x14ac:dyDescent="0.25">
      <c r="A722" s="7">
        <v>5</v>
      </c>
      <c r="B722" s="16">
        <v>23</v>
      </c>
      <c r="C722" s="173" t="s">
        <v>163</v>
      </c>
      <c r="D722" s="173"/>
      <c r="E722" s="173"/>
      <c r="F722" s="21"/>
      <c r="G722" s="21"/>
      <c r="H722" s="21"/>
      <c r="I722" s="21"/>
      <c r="J722" s="22"/>
      <c r="K722" s="7"/>
    </row>
    <row r="723" spans="1:17" ht="15.75" thickBot="1" x14ac:dyDescent="0.3">
      <c r="A723" s="7">
        <v>9</v>
      </c>
      <c r="B723" s="25" t="s">
        <v>164</v>
      </c>
      <c r="C723" s="174" t="s">
        <v>165</v>
      </c>
      <c r="D723" s="175"/>
      <c r="E723" s="175"/>
      <c r="F723" s="175"/>
      <c r="G723" s="175"/>
      <c r="H723" s="175"/>
      <c r="I723" s="175"/>
      <c r="J723" s="26"/>
      <c r="Q723" s="7">
        <v>2397</v>
      </c>
    </row>
    <row r="724" spans="1:17" ht="16.5" thickTop="1" thickBot="1" x14ac:dyDescent="0.3">
      <c r="A724" s="7" t="s">
        <v>42</v>
      </c>
      <c r="B724" s="25"/>
      <c r="C724" s="176"/>
      <c r="D724" s="176"/>
      <c r="E724" s="176"/>
      <c r="F724" s="27" t="s">
        <v>11</v>
      </c>
      <c r="G724" s="28"/>
      <c r="H724" s="28"/>
      <c r="I724" s="29"/>
      <c r="J724" s="30">
        <f>IF(AND(G724= "",H724= ""), 0, ROUND(ROUND(I724, 2) * ROUND(IF(H724="",G724,H724),  0), 2))</f>
        <v>0</v>
      </c>
      <c r="K724" s="7"/>
      <c r="M724" s="31">
        <v>0.2</v>
      </c>
      <c r="Q724" s="7">
        <v>2397</v>
      </c>
    </row>
    <row r="725" spans="1:17" ht="16.5" thickTop="1" thickBot="1" x14ac:dyDescent="0.3">
      <c r="A725" s="7">
        <v>9</v>
      </c>
      <c r="B725" s="25" t="s">
        <v>166</v>
      </c>
      <c r="C725" s="174" t="s">
        <v>167</v>
      </c>
      <c r="D725" s="175"/>
      <c r="E725" s="175"/>
      <c r="F725" s="175"/>
      <c r="G725" s="175"/>
      <c r="H725" s="175"/>
      <c r="I725" s="175"/>
      <c r="J725" s="26"/>
      <c r="Q725" s="7">
        <v>2397</v>
      </c>
    </row>
    <row r="726" spans="1:17" ht="16.5" thickTop="1" thickBot="1" x14ac:dyDescent="0.3">
      <c r="A726" s="7" t="s">
        <v>42</v>
      </c>
      <c r="B726" s="25"/>
      <c r="C726" s="176"/>
      <c r="D726" s="176"/>
      <c r="E726" s="176"/>
      <c r="F726" s="27" t="s">
        <v>11</v>
      </c>
      <c r="G726" s="28"/>
      <c r="H726" s="28"/>
      <c r="I726" s="29"/>
      <c r="J726" s="30">
        <f>IF(AND(G726= "",H726= ""), 0, ROUND(ROUND(I726, 2) * ROUND(IF(H726="",G726,H726),  0), 2))</f>
        <v>0</v>
      </c>
      <c r="K726" s="7"/>
      <c r="M726" s="31">
        <v>0.2</v>
      </c>
      <c r="Q726" s="7">
        <v>2397</v>
      </c>
    </row>
    <row r="727" spans="1:17" ht="16.5" thickTop="1" thickBot="1" x14ac:dyDescent="0.3">
      <c r="A727" s="7">
        <v>9</v>
      </c>
      <c r="B727" s="25" t="s">
        <v>168</v>
      </c>
      <c r="C727" s="174" t="s">
        <v>169</v>
      </c>
      <c r="D727" s="175"/>
      <c r="E727" s="175"/>
      <c r="F727" s="175"/>
      <c r="G727" s="175"/>
      <c r="H727" s="175"/>
      <c r="I727" s="175"/>
      <c r="J727" s="26"/>
      <c r="Q727" s="7">
        <v>2397</v>
      </c>
    </row>
    <row r="728" spans="1:17" ht="16.5" thickTop="1" thickBot="1" x14ac:dyDescent="0.3">
      <c r="A728" s="7" t="s">
        <v>42</v>
      </c>
      <c r="B728" s="25"/>
      <c r="C728" s="176"/>
      <c r="D728" s="176"/>
      <c r="E728" s="176"/>
      <c r="F728" s="27" t="s">
        <v>11</v>
      </c>
      <c r="G728" s="28"/>
      <c r="H728" s="28"/>
      <c r="I728" s="29"/>
      <c r="J728" s="30">
        <f>IF(AND(G728= "",H728= ""), 0, ROUND(ROUND(I728, 2) * ROUND(IF(H728="",G728,H728),  0), 2))</f>
        <v>0</v>
      </c>
      <c r="K728" s="7"/>
      <c r="M728" s="31">
        <v>0.2</v>
      </c>
      <c r="Q728" s="7">
        <v>2397</v>
      </c>
    </row>
    <row r="729" spans="1:17" ht="15.75" hidden="1" thickTop="1" x14ac:dyDescent="0.25">
      <c r="A729" s="7" t="s">
        <v>47</v>
      </c>
    </row>
    <row r="730" spans="1:17" ht="15.75" hidden="1" thickTop="1" x14ac:dyDescent="0.25">
      <c r="A730" s="7" t="s">
        <v>47</v>
      </c>
    </row>
    <row r="731" spans="1:17" ht="15.75" hidden="1" thickTop="1" x14ac:dyDescent="0.25">
      <c r="A731" s="7" t="s">
        <v>54</v>
      </c>
    </row>
    <row r="732" spans="1:17" ht="15.75" thickTop="1" x14ac:dyDescent="0.25">
      <c r="A732" s="7">
        <v>4</v>
      </c>
      <c r="B732" s="16"/>
      <c r="C732" s="177" t="s">
        <v>170</v>
      </c>
      <c r="D732" s="177"/>
      <c r="E732" s="177"/>
      <c r="F732" s="19"/>
      <c r="G732" s="19"/>
      <c r="H732" s="19"/>
      <c r="I732" s="19"/>
      <c r="J732" s="20"/>
      <c r="K732" s="7"/>
    </row>
    <row r="733" spans="1:17" ht="16.899999999999999" customHeight="1" x14ac:dyDescent="0.25">
      <c r="A733" s="7">
        <v>5</v>
      </c>
      <c r="B733" s="16">
        <v>25</v>
      </c>
      <c r="C733" s="173" t="s">
        <v>171</v>
      </c>
      <c r="D733" s="173"/>
      <c r="E733" s="173"/>
      <c r="F733" s="21"/>
      <c r="G733" s="21"/>
      <c r="H733" s="21"/>
      <c r="I733" s="21"/>
      <c r="J733" s="22"/>
      <c r="K733" s="7"/>
    </row>
    <row r="734" spans="1:17" x14ac:dyDescent="0.25">
      <c r="A734" s="7">
        <v>6</v>
      </c>
      <c r="B734" s="16" t="s">
        <v>315</v>
      </c>
      <c r="C734" s="178" t="s">
        <v>316</v>
      </c>
      <c r="D734" s="178"/>
      <c r="E734" s="178"/>
      <c r="F734" s="23"/>
      <c r="G734" s="23"/>
      <c r="H734" s="23"/>
      <c r="I734" s="23"/>
      <c r="J734" s="24"/>
      <c r="K734" s="7"/>
    </row>
    <row r="735" spans="1:17" ht="15.75" thickBot="1" x14ac:dyDescent="0.3">
      <c r="A735" s="7">
        <v>9</v>
      </c>
      <c r="B735" s="25" t="s">
        <v>317</v>
      </c>
      <c r="C735" s="174" t="s">
        <v>318</v>
      </c>
      <c r="D735" s="175"/>
      <c r="E735" s="175"/>
      <c r="F735" s="175"/>
      <c r="G735" s="175"/>
      <c r="H735" s="175"/>
      <c r="I735" s="175"/>
      <c r="J735" s="26"/>
      <c r="Q735" s="7">
        <v>2397</v>
      </c>
    </row>
    <row r="736" spans="1:17" ht="16.5" thickTop="1" thickBot="1" x14ac:dyDescent="0.3">
      <c r="A736" s="7" t="s">
        <v>42</v>
      </c>
      <c r="B736" s="25"/>
      <c r="C736" s="176"/>
      <c r="D736" s="176"/>
      <c r="E736" s="176"/>
      <c r="F736" s="27" t="s">
        <v>11</v>
      </c>
      <c r="G736" s="28"/>
      <c r="H736" s="28"/>
      <c r="I736" s="29"/>
      <c r="J736" s="30">
        <f>IF(AND(G736= "",H736= ""), 0, ROUND(ROUND(I736, 2) * ROUND(IF(H736="",G736,H736),  0), 2))</f>
        <v>0</v>
      </c>
      <c r="K736" s="7"/>
      <c r="M736" s="31">
        <v>0.2</v>
      </c>
      <c r="Q736" s="7">
        <v>2397</v>
      </c>
    </row>
    <row r="737" spans="1:17" ht="16.5" thickTop="1" thickBot="1" x14ac:dyDescent="0.3">
      <c r="A737" s="7">
        <v>9</v>
      </c>
      <c r="B737" s="25" t="s">
        <v>319</v>
      </c>
      <c r="C737" s="174" t="s">
        <v>320</v>
      </c>
      <c r="D737" s="175"/>
      <c r="E737" s="175"/>
      <c r="F737" s="175"/>
      <c r="G737" s="175"/>
      <c r="H737" s="175"/>
      <c r="I737" s="175"/>
      <c r="J737" s="26"/>
      <c r="Q737" s="7">
        <v>2397</v>
      </c>
    </row>
    <row r="738" spans="1:17" ht="16.5" thickTop="1" thickBot="1" x14ac:dyDescent="0.3">
      <c r="A738" s="7" t="s">
        <v>42</v>
      </c>
      <c r="B738" s="25"/>
      <c r="C738" s="176"/>
      <c r="D738" s="176"/>
      <c r="E738" s="176"/>
      <c r="F738" s="27" t="s">
        <v>11</v>
      </c>
      <c r="G738" s="28"/>
      <c r="H738" s="28"/>
      <c r="I738" s="29"/>
      <c r="J738" s="30">
        <f>IF(AND(G738= "",H738= ""), 0, ROUND(ROUND(I738, 2) * ROUND(IF(H738="",G738,H738),  0), 2))</f>
        <v>0</v>
      </c>
      <c r="K738" s="7"/>
      <c r="M738" s="31">
        <v>0.2</v>
      </c>
      <c r="Q738" s="7">
        <v>2397</v>
      </c>
    </row>
    <row r="739" spans="1:17" ht="16.5" thickTop="1" thickBot="1" x14ac:dyDescent="0.3">
      <c r="A739" s="7">
        <v>9</v>
      </c>
      <c r="B739" s="25" t="s">
        <v>321</v>
      </c>
      <c r="C739" s="174" t="s">
        <v>322</v>
      </c>
      <c r="D739" s="175"/>
      <c r="E739" s="175"/>
      <c r="F739" s="175"/>
      <c r="G739" s="175"/>
      <c r="H739" s="175"/>
      <c r="I739" s="175"/>
      <c r="J739" s="26"/>
      <c r="Q739" s="7">
        <v>2397</v>
      </c>
    </row>
    <row r="740" spans="1:17" ht="16.5" thickTop="1" thickBot="1" x14ac:dyDescent="0.3">
      <c r="A740" s="7" t="s">
        <v>42</v>
      </c>
      <c r="B740" s="25"/>
      <c r="C740" s="176"/>
      <c r="D740" s="176"/>
      <c r="E740" s="176"/>
      <c r="F740" s="27" t="s">
        <v>11</v>
      </c>
      <c r="G740" s="28"/>
      <c r="H740" s="28"/>
      <c r="I740" s="29"/>
      <c r="J740" s="30">
        <f>IF(AND(G740= "",H740= ""), 0, ROUND(ROUND(I740, 2) * ROUND(IF(H740="",G740,H740),  0), 2))</f>
        <v>0</v>
      </c>
      <c r="K740" s="7"/>
      <c r="M740" s="31">
        <v>0.2</v>
      </c>
      <c r="Q740" s="7">
        <v>2397</v>
      </c>
    </row>
    <row r="741" spans="1:17" ht="15.75" hidden="1" thickTop="1" x14ac:dyDescent="0.25">
      <c r="A741" s="7" t="s">
        <v>46</v>
      </c>
    </row>
    <row r="742" spans="1:17" ht="15.75" hidden="1" thickTop="1" x14ac:dyDescent="0.25">
      <c r="A742" s="7" t="s">
        <v>47</v>
      </c>
    </row>
    <row r="743" spans="1:17" ht="16.899999999999999" customHeight="1" thickTop="1" x14ac:dyDescent="0.25">
      <c r="A743" s="7">
        <v>5</v>
      </c>
      <c r="B743" s="16">
        <v>26</v>
      </c>
      <c r="C743" s="173" t="s">
        <v>188</v>
      </c>
      <c r="D743" s="173"/>
      <c r="E743" s="173"/>
      <c r="F743" s="21"/>
      <c r="G743" s="21"/>
      <c r="H743" s="21"/>
      <c r="I743" s="21"/>
      <c r="J743" s="22"/>
      <c r="K743" s="7"/>
    </row>
    <row r="744" spans="1:17" x14ac:dyDescent="0.25">
      <c r="A744" s="7">
        <v>6</v>
      </c>
      <c r="B744" s="16" t="s">
        <v>323</v>
      </c>
      <c r="C744" s="178" t="s">
        <v>316</v>
      </c>
      <c r="D744" s="178"/>
      <c r="E744" s="178"/>
      <c r="F744" s="23"/>
      <c r="G744" s="23"/>
      <c r="H744" s="23"/>
      <c r="I744" s="23"/>
      <c r="J744" s="24"/>
      <c r="K744" s="7"/>
    </row>
    <row r="745" spans="1:17" ht="15.75" thickBot="1" x14ac:dyDescent="0.3">
      <c r="A745" s="7">
        <v>9</v>
      </c>
      <c r="B745" s="25" t="s">
        <v>324</v>
      </c>
      <c r="C745" s="174" t="s">
        <v>325</v>
      </c>
      <c r="D745" s="175"/>
      <c r="E745" s="175"/>
      <c r="F745" s="175"/>
      <c r="G745" s="175"/>
      <c r="H745" s="175"/>
      <c r="I745" s="175"/>
      <c r="J745" s="26"/>
      <c r="Q745" s="7">
        <v>2397</v>
      </c>
    </row>
    <row r="746" spans="1:17" ht="16.5" thickTop="1" thickBot="1" x14ac:dyDescent="0.3">
      <c r="A746" s="7" t="s">
        <v>42</v>
      </c>
      <c r="B746" s="25"/>
      <c r="C746" s="176"/>
      <c r="D746" s="176"/>
      <c r="E746" s="176"/>
      <c r="F746" s="27" t="s">
        <v>11</v>
      </c>
      <c r="G746" s="28"/>
      <c r="H746" s="28"/>
      <c r="I746" s="29"/>
      <c r="J746" s="30">
        <f>IF(AND(G746= "",H746= ""), 0, ROUND(ROUND(I746, 2) * ROUND(IF(H746="",G746,H746),  0), 2))</f>
        <v>0</v>
      </c>
      <c r="K746" s="7"/>
      <c r="M746" s="31">
        <v>0.2</v>
      </c>
      <c r="Q746" s="7">
        <v>2397</v>
      </c>
    </row>
    <row r="747" spans="1:17" ht="16.5" thickTop="1" thickBot="1" x14ac:dyDescent="0.3">
      <c r="A747" s="7">
        <v>9</v>
      </c>
      <c r="B747" s="25" t="s">
        <v>326</v>
      </c>
      <c r="C747" s="174" t="s">
        <v>327</v>
      </c>
      <c r="D747" s="175"/>
      <c r="E747" s="175"/>
      <c r="F747" s="175"/>
      <c r="G747" s="175"/>
      <c r="H747" s="175"/>
      <c r="I747" s="175"/>
      <c r="J747" s="26"/>
      <c r="Q747" s="7">
        <v>2397</v>
      </c>
    </row>
    <row r="748" spans="1:17" ht="15.75" thickTop="1" x14ac:dyDescent="0.25">
      <c r="A748" s="7" t="s">
        <v>42</v>
      </c>
      <c r="B748" s="25"/>
      <c r="C748" s="176"/>
      <c r="D748" s="176"/>
      <c r="E748" s="176"/>
      <c r="F748" s="27" t="s">
        <v>11</v>
      </c>
      <c r="G748" s="28"/>
      <c r="H748" s="28"/>
      <c r="I748" s="29"/>
      <c r="J748" s="30">
        <f>IF(AND(G748= "",H748= ""), 0, ROUND(ROUND(I748, 2) * ROUND(IF(H748="",G748,H748),  0), 2))</f>
        <v>0</v>
      </c>
      <c r="K748" s="7"/>
      <c r="M748" s="31">
        <v>0.2</v>
      </c>
      <c r="Q748" s="7">
        <v>2397</v>
      </c>
    </row>
    <row r="749" spans="1:17" ht="16.5" thickTop="1" thickBot="1" x14ac:dyDescent="0.3">
      <c r="A749" s="7">
        <v>9</v>
      </c>
      <c r="B749" s="25" t="s">
        <v>328</v>
      </c>
      <c r="C749" s="174" t="s">
        <v>329</v>
      </c>
      <c r="D749" s="175"/>
      <c r="E749" s="175"/>
      <c r="F749" s="175"/>
      <c r="G749" s="175"/>
      <c r="H749" s="175"/>
      <c r="I749" s="175"/>
      <c r="J749" s="26"/>
      <c r="Q749" s="7">
        <v>2397</v>
      </c>
    </row>
    <row r="750" spans="1:17" ht="16.5" thickTop="1" thickBot="1" x14ac:dyDescent="0.3">
      <c r="A750" s="7" t="s">
        <v>42</v>
      </c>
      <c r="B750" s="25"/>
      <c r="C750" s="176"/>
      <c r="D750" s="176"/>
      <c r="E750" s="176"/>
      <c r="F750" s="27" t="s">
        <v>11</v>
      </c>
      <c r="G750" s="28"/>
      <c r="H750" s="28"/>
      <c r="I750" s="29"/>
      <c r="J750" s="30">
        <f>IF(AND(G750= "",H750= ""), 0, ROUND(ROUND(I750, 2) * ROUND(IF(H750="",G750,H750),  0), 2))</f>
        <v>0</v>
      </c>
      <c r="K750" s="7"/>
      <c r="M750" s="31">
        <v>0.2</v>
      </c>
      <c r="Q750" s="7">
        <v>2397</v>
      </c>
    </row>
    <row r="751" spans="1:17" ht="16.5" thickTop="1" thickBot="1" x14ac:dyDescent="0.3">
      <c r="A751" s="7">
        <v>9</v>
      </c>
      <c r="B751" s="25" t="s">
        <v>330</v>
      </c>
      <c r="C751" s="174" t="s">
        <v>331</v>
      </c>
      <c r="D751" s="175"/>
      <c r="E751" s="175"/>
      <c r="F751" s="175"/>
      <c r="G751" s="175"/>
      <c r="H751" s="175"/>
      <c r="I751" s="175"/>
      <c r="J751" s="26"/>
      <c r="Q751" s="7">
        <v>2397</v>
      </c>
    </row>
    <row r="752" spans="1:17" ht="16.5" thickTop="1" thickBot="1" x14ac:dyDescent="0.3">
      <c r="A752" s="7" t="s">
        <v>42</v>
      </c>
      <c r="B752" s="25"/>
      <c r="C752" s="176"/>
      <c r="D752" s="176"/>
      <c r="E752" s="176"/>
      <c r="F752" s="27" t="s">
        <v>11</v>
      </c>
      <c r="G752" s="28"/>
      <c r="H752" s="28"/>
      <c r="I752" s="29"/>
      <c r="J752" s="30">
        <f>IF(AND(G752= "",H752= ""), 0, ROUND(ROUND(I752, 2) * ROUND(IF(H752="",G752,H752),  0), 2))</f>
        <v>0</v>
      </c>
      <c r="K752" s="7"/>
      <c r="M752" s="31">
        <v>0.2</v>
      </c>
      <c r="Q752" s="7">
        <v>2397</v>
      </c>
    </row>
    <row r="753" spans="1:17" ht="16.5" thickTop="1" thickBot="1" x14ac:dyDescent="0.3">
      <c r="A753" s="7">
        <v>9</v>
      </c>
      <c r="B753" s="25" t="s">
        <v>332</v>
      </c>
      <c r="C753" s="174" t="s">
        <v>333</v>
      </c>
      <c r="D753" s="175"/>
      <c r="E753" s="175"/>
      <c r="F753" s="175"/>
      <c r="G753" s="175"/>
      <c r="H753" s="175"/>
      <c r="I753" s="175"/>
      <c r="J753" s="26"/>
      <c r="Q753" s="7">
        <v>2397</v>
      </c>
    </row>
    <row r="754" spans="1:17" ht="16.5" thickTop="1" thickBot="1" x14ac:dyDescent="0.3">
      <c r="A754" s="7" t="s">
        <v>42</v>
      </c>
      <c r="B754" s="25"/>
      <c r="C754" s="176"/>
      <c r="D754" s="176"/>
      <c r="E754" s="176"/>
      <c r="F754" s="27" t="s">
        <v>11</v>
      </c>
      <c r="G754" s="28"/>
      <c r="H754" s="28"/>
      <c r="I754" s="29"/>
      <c r="J754" s="30">
        <f>IF(AND(G754= "",H754= ""), 0, ROUND(ROUND(I754, 2) * ROUND(IF(H754="",G754,H754),  0), 2))</f>
        <v>0</v>
      </c>
      <c r="K754" s="7"/>
      <c r="M754" s="31">
        <v>0.2</v>
      </c>
      <c r="Q754" s="7">
        <v>2397</v>
      </c>
    </row>
    <row r="755" spans="1:17" ht="15.75" hidden="1" thickTop="1" x14ac:dyDescent="0.25">
      <c r="A755" s="7" t="s">
        <v>46</v>
      </c>
    </row>
    <row r="756" spans="1:17" ht="15.75" hidden="1" thickTop="1" x14ac:dyDescent="0.25">
      <c r="A756" s="7" t="s">
        <v>47</v>
      </c>
    </row>
    <row r="757" spans="1:17" ht="15.75" thickTop="1" x14ac:dyDescent="0.25">
      <c r="A757" s="7">
        <v>5</v>
      </c>
      <c r="B757" s="16">
        <v>27</v>
      </c>
      <c r="C757" s="46" t="s">
        <v>196</v>
      </c>
      <c r="D757" s="46"/>
      <c r="E757" s="46"/>
      <c r="F757" s="21"/>
      <c r="G757" s="21"/>
      <c r="H757" s="21"/>
      <c r="I757" s="21"/>
      <c r="J757" s="22"/>
      <c r="K757" s="7"/>
    </row>
    <row r="758" spans="1:17" ht="16.899999999999999" customHeight="1" x14ac:dyDescent="0.25">
      <c r="A758" s="7">
        <v>6</v>
      </c>
      <c r="B758" s="16" t="s">
        <v>303</v>
      </c>
      <c r="C758" s="178" t="s">
        <v>304</v>
      </c>
      <c r="D758" s="178"/>
      <c r="E758" s="178"/>
      <c r="F758" s="23"/>
      <c r="G758" s="23"/>
      <c r="H758" s="23"/>
      <c r="I758" s="23"/>
      <c r="J758" s="24"/>
      <c r="K758" s="7"/>
    </row>
    <row r="759" spans="1:17" ht="15.75" thickBot="1" x14ac:dyDescent="0.3">
      <c r="A759" s="7">
        <v>9</v>
      </c>
      <c r="B759" s="25" t="s">
        <v>334</v>
      </c>
      <c r="C759" s="174" t="s">
        <v>318</v>
      </c>
      <c r="D759" s="175"/>
      <c r="E759" s="175"/>
      <c r="F759" s="175"/>
      <c r="G759" s="175"/>
      <c r="H759" s="175"/>
      <c r="I759" s="175"/>
      <c r="J759" s="26"/>
      <c r="Q759" s="7">
        <v>2397</v>
      </c>
    </row>
    <row r="760" spans="1:17" ht="16.5" thickTop="1" thickBot="1" x14ac:dyDescent="0.3">
      <c r="A760" s="7" t="s">
        <v>42</v>
      </c>
      <c r="B760" s="25"/>
      <c r="C760" s="176"/>
      <c r="D760" s="176"/>
      <c r="E760" s="176"/>
      <c r="F760" s="27" t="s">
        <v>11</v>
      </c>
      <c r="G760" s="28"/>
      <c r="H760" s="28"/>
      <c r="I760" s="29"/>
      <c r="J760" s="30">
        <f>IF(AND(G760= "",H760= ""), 0, ROUND(ROUND(I760, 2) * ROUND(IF(H760="",G760,H760),  0), 2))</f>
        <v>0</v>
      </c>
      <c r="K760" s="7"/>
      <c r="M760" s="31">
        <v>0.2</v>
      </c>
      <c r="Q760" s="7">
        <v>2397</v>
      </c>
    </row>
    <row r="761" spans="1:17" ht="16.5" thickTop="1" thickBot="1" x14ac:dyDescent="0.3">
      <c r="A761" s="7">
        <v>9</v>
      </c>
      <c r="B761" s="25" t="s">
        <v>335</v>
      </c>
      <c r="C761" s="174" t="s">
        <v>320</v>
      </c>
      <c r="D761" s="175"/>
      <c r="E761" s="175"/>
      <c r="F761" s="175"/>
      <c r="G761" s="175"/>
      <c r="H761" s="175"/>
      <c r="I761" s="175"/>
      <c r="J761" s="26"/>
      <c r="Q761" s="7">
        <v>2397</v>
      </c>
    </row>
    <row r="762" spans="1:17" ht="16.5" thickTop="1" thickBot="1" x14ac:dyDescent="0.3">
      <c r="A762" s="7" t="s">
        <v>42</v>
      </c>
      <c r="B762" s="25"/>
      <c r="C762" s="176"/>
      <c r="D762" s="176"/>
      <c r="E762" s="176"/>
      <c r="F762" s="27" t="s">
        <v>11</v>
      </c>
      <c r="G762" s="28"/>
      <c r="H762" s="28"/>
      <c r="I762" s="29"/>
      <c r="J762" s="30">
        <f>IF(AND(G762= "",H762= ""), 0, ROUND(ROUND(I762, 2) * ROUND(IF(H762="",G762,H762),  0), 2))</f>
        <v>0</v>
      </c>
      <c r="K762" s="7"/>
      <c r="M762" s="31">
        <v>0.2</v>
      </c>
      <c r="Q762" s="7">
        <v>2397</v>
      </c>
    </row>
    <row r="763" spans="1:17" ht="15.75" hidden="1" thickTop="1" x14ac:dyDescent="0.25">
      <c r="A763" s="7" t="s">
        <v>46</v>
      </c>
    </row>
    <row r="764" spans="1:17" ht="15.75" hidden="1" thickTop="1" x14ac:dyDescent="0.25">
      <c r="A764" s="7" t="s">
        <v>47</v>
      </c>
    </row>
    <row r="765" spans="1:17" ht="15.75" hidden="1" thickTop="1" x14ac:dyDescent="0.25">
      <c r="A765" s="7" t="s">
        <v>54</v>
      </c>
    </row>
    <row r="766" spans="1:17" ht="15.75" thickTop="1" x14ac:dyDescent="0.25">
      <c r="A766" s="7">
        <v>4</v>
      </c>
      <c r="B766" s="16"/>
      <c r="C766" s="177" t="s">
        <v>206</v>
      </c>
      <c r="D766" s="177"/>
      <c r="E766" s="177"/>
      <c r="F766" s="19"/>
      <c r="G766" s="19"/>
      <c r="H766" s="19"/>
      <c r="I766" s="19"/>
      <c r="J766" s="20"/>
      <c r="K766" s="7"/>
    </row>
    <row r="767" spans="1:17" x14ac:dyDescent="0.25">
      <c r="A767" s="7">
        <v>5</v>
      </c>
      <c r="B767" s="16">
        <v>28</v>
      </c>
      <c r="C767" s="173" t="s">
        <v>207</v>
      </c>
      <c r="D767" s="173"/>
      <c r="E767" s="173"/>
      <c r="F767" s="21"/>
      <c r="G767" s="21"/>
      <c r="H767" s="21"/>
      <c r="I767" s="21"/>
      <c r="J767" s="22"/>
      <c r="K767" s="7"/>
    </row>
    <row r="768" spans="1:17" x14ac:dyDescent="0.25">
      <c r="A768" s="7">
        <v>8</v>
      </c>
      <c r="B768" s="25" t="s">
        <v>208</v>
      </c>
      <c r="C768" s="186" t="s">
        <v>209</v>
      </c>
      <c r="D768" s="186"/>
      <c r="E768" s="186"/>
      <c r="J768" s="26"/>
      <c r="K768" s="7"/>
    </row>
    <row r="769" spans="1:17" ht="15.75" thickBot="1" x14ac:dyDescent="0.3">
      <c r="A769" s="7">
        <v>9</v>
      </c>
      <c r="B769" s="25" t="s">
        <v>210</v>
      </c>
      <c r="C769" s="174" t="s">
        <v>211</v>
      </c>
      <c r="D769" s="175"/>
      <c r="E769" s="175"/>
      <c r="F769" s="175"/>
      <c r="G769" s="175"/>
      <c r="H769" s="175"/>
      <c r="I769" s="175"/>
      <c r="J769" s="26"/>
      <c r="Q769" s="7">
        <v>2397</v>
      </c>
    </row>
    <row r="770" spans="1:17" ht="16.5" thickTop="1" thickBot="1" x14ac:dyDescent="0.3">
      <c r="A770" s="7" t="s">
        <v>42</v>
      </c>
      <c r="B770" s="25"/>
      <c r="C770" s="176"/>
      <c r="D770" s="176"/>
      <c r="E770" s="176"/>
      <c r="F770" s="27" t="s">
        <v>10</v>
      </c>
      <c r="G770" s="32"/>
      <c r="H770" s="32"/>
      <c r="I770" s="29"/>
      <c r="J770" s="30">
        <f>IF(AND(G770= "",H770= ""), 0, ROUND(ROUND(I770, 2) * ROUND(IF(H770="",G770,H770),  2), 2))</f>
        <v>0</v>
      </c>
      <c r="K770" s="7"/>
      <c r="M770" s="31">
        <v>0.2</v>
      </c>
      <c r="Q770" s="7">
        <v>2397</v>
      </c>
    </row>
    <row r="771" spans="1:17" ht="15.75" hidden="1" thickTop="1" x14ac:dyDescent="0.25">
      <c r="A771" s="7" t="s">
        <v>115</v>
      </c>
    </row>
    <row r="772" spans="1:17" ht="15.75" thickTop="1" x14ac:dyDescent="0.25">
      <c r="A772" s="7">
        <v>8</v>
      </c>
      <c r="B772" s="25" t="s">
        <v>216</v>
      </c>
      <c r="C772" s="186" t="s">
        <v>217</v>
      </c>
      <c r="D772" s="186"/>
      <c r="E772" s="186"/>
      <c r="J772" s="26"/>
      <c r="K772" s="7"/>
    </row>
    <row r="773" spans="1:17" ht="15.75" thickBot="1" x14ac:dyDescent="0.3">
      <c r="A773" s="7">
        <v>9</v>
      </c>
      <c r="B773" s="25" t="s">
        <v>218</v>
      </c>
      <c r="C773" s="174" t="s">
        <v>219</v>
      </c>
      <c r="D773" s="175"/>
      <c r="E773" s="175"/>
      <c r="F773" s="175"/>
      <c r="G773" s="175"/>
      <c r="H773" s="175"/>
      <c r="I773" s="175"/>
      <c r="J773" s="26"/>
      <c r="Q773" s="7">
        <v>2397</v>
      </c>
    </row>
    <row r="774" spans="1:17" ht="16.5" thickTop="1" thickBot="1" x14ac:dyDescent="0.3">
      <c r="A774" s="7" t="s">
        <v>42</v>
      </c>
      <c r="B774" s="25"/>
      <c r="C774" s="176"/>
      <c r="D774" s="176"/>
      <c r="E774" s="176"/>
      <c r="F774" s="27" t="s">
        <v>10</v>
      </c>
      <c r="G774" s="32"/>
      <c r="H774" s="32"/>
      <c r="I774" s="29"/>
      <c r="J774" s="30">
        <f>IF(AND(G774= "",H774= ""), 0, ROUND(ROUND(I774, 2) * ROUND(IF(H774="",G774,H774),  2), 2))</f>
        <v>0</v>
      </c>
      <c r="K774" s="7"/>
      <c r="M774" s="31">
        <v>0.2</v>
      </c>
      <c r="Q774" s="7">
        <v>2397</v>
      </c>
    </row>
    <row r="775" spans="1:17" ht="15.75" hidden="1" thickTop="1" x14ac:dyDescent="0.25">
      <c r="A775" s="7" t="s">
        <v>115</v>
      </c>
    </row>
    <row r="776" spans="1:17" ht="15.75" thickTop="1" x14ac:dyDescent="0.25">
      <c r="A776" s="7">
        <v>8</v>
      </c>
      <c r="B776" s="25" t="s">
        <v>220</v>
      </c>
      <c r="C776" s="47" t="s">
        <v>221</v>
      </c>
      <c r="D776" s="47"/>
      <c r="E776" s="47"/>
      <c r="J776" s="26"/>
      <c r="K776" s="7"/>
    </row>
    <row r="777" spans="1:17" ht="15.75" thickBot="1" x14ac:dyDescent="0.3">
      <c r="A777" s="7">
        <v>9</v>
      </c>
      <c r="B777" s="25" t="s">
        <v>222</v>
      </c>
      <c r="C777" s="174" t="s">
        <v>223</v>
      </c>
      <c r="D777" s="175"/>
      <c r="E777" s="175"/>
      <c r="F777" s="175"/>
      <c r="G777" s="175"/>
      <c r="H777" s="175"/>
      <c r="I777" s="175"/>
      <c r="J777" s="26"/>
      <c r="Q777" s="7">
        <v>2397</v>
      </c>
    </row>
    <row r="778" spans="1:17" ht="16.5" thickTop="1" thickBot="1" x14ac:dyDescent="0.3">
      <c r="A778" s="7" t="s">
        <v>42</v>
      </c>
      <c r="B778" s="25"/>
      <c r="C778" s="176"/>
      <c r="D778" s="176"/>
      <c r="E778" s="176"/>
      <c r="F778" s="27" t="s">
        <v>10</v>
      </c>
      <c r="G778" s="32"/>
      <c r="H778" s="32"/>
      <c r="I778" s="29"/>
      <c r="J778" s="30">
        <f>IF(AND(G778= "",H778= ""), 0, ROUND(ROUND(I778, 2) * ROUND(IF(H778="",G778,H778),  2), 2))</f>
        <v>0</v>
      </c>
      <c r="K778" s="7"/>
      <c r="M778" s="31">
        <v>0.2</v>
      </c>
      <c r="Q778" s="7">
        <v>2397</v>
      </c>
    </row>
    <row r="779" spans="1:17" ht="15.75" hidden="1" thickTop="1" x14ac:dyDescent="0.25">
      <c r="A779" s="7" t="s">
        <v>115</v>
      </c>
    </row>
    <row r="780" spans="1:17" ht="15.75" thickTop="1" x14ac:dyDescent="0.25">
      <c r="A780" s="7">
        <v>8</v>
      </c>
      <c r="B780" s="25" t="s">
        <v>224</v>
      </c>
      <c r="C780" s="186" t="s">
        <v>225</v>
      </c>
      <c r="D780" s="186"/>
      <c r="E780" s="186"/>
      <c r="J780" s="26"/>
      <c r="K780" s="7"/>
    </row>
    <row r="781" spans="1:17" ht="15.75" thickBot="1" x14ac:dyDescent="0.3">
      <c r="A781" s="7">
        <v>9</v>
      </c>
      <c r="B781" s="25" t="s">
        <v>226</v>
      </c>
      <c r="C781" s="174" t="s">
        <v>225</v>
      </c>
      <c r="D781" s="175"/>
      <c r="E781" s="175"/>
      <c r="F781" s="175"/>
      <c r="G781" s="175"/>
      <c r="H781" s="175"/>
      <c r="I781" s="175"/>
      <c r="J781" s="26"/>
      <c r="Q781" s="7">
        <v>2397</v>
      </c>
    </row>
    <row r="782" spans="1:17" ht="16.5" thickTop="1" thickBot="1" x14ac:dyDescent="0.3">
      <c r="A782" s="7" t="s">
        <v>42</v>
      </c>
      <c r="B782" s="25"/>
      <c r="C782" s="176"/>
      <c r="D782" s="176"/>
      <c r="E782" s="176"/>
      <c r="F782" s="27" t="s">
        <v>10</v>
      </c>
      <c r="G782" s="32"/>
      <c r="H782" s="32"/>
      <c r="I782" s="29"/>
      <c r="J782" s="30">
        <f>IF(AND(G782= "",H782= ""), 0, ROUND(ROUND(I782, 2) * ROUND(IF(H782="",G782,H782),  2), 2))</f>
        <v>0</v>
      </c>
      <c r="K782" s="7"/>
      <c r="M782" s="31">
        <v>0.2</v>
      </c>
      <c r="Q782" s="7">
        <v>2397</v>
      </c>
    </row>
    <row r="783" spans="1:17" ht="15.75" hidden="1" thickTop="1" x14ac:dyDescent="0.25">
      <c r="A783" s="7" t="s">
        <v>115</v>
      </c>
    </row>
    <row r="784" spans="1:17" ht="15.75" hidden="1" thickTop="1" x14ac:dyDescent="0.25">
      <c r="A784" s="7" t="s">
        <v>47</v>
      </c>
    </row>
    <row r="785" spans="1:17" ht="15.75" hidden="1" thickTop="1" x14ac:dyDescent="0.25">
      <c r="A785" s="7" t="s">
        <v>54</v>
      </c>
    </row>
    <row r="786" spans="1:17" ht="15.75" thickTop="1" x14ac:dyDescent="0.25">
      <c r="A786" s="7">
        <v>4</v>
      </c>
      <c r="B786" s="16"/>
      <c r="C786" s="177" t="s">
        <v>230</v>
      </c>
      <c r="D786" s="177"/>
      <c r="E786" s="177"/>
      <c r="F786" s="19"/>
      <c r="G786" s="19"/>
      <c r="H786" s="19"/>
      <c r="I786" s="19"/>
      <c r="J786" s="20"/>
      <c r="K786" s="7"/>
    </row>
    <row r="787" spans="1:17" x14ac:dyDescent="0.25">
      <c r="A787" s="7">
        <v>5</v>
      </c>
      <c r="B787" s="16">
        <v>31</v>
      </c>
      <c r="C787" s="173" t="s">
        <v>231</v>
      </c>
      <c r="D787" s="173"/>
      <c r="E787" s="173"/>
      <c r="F787" s="21"/>
      <c r="G787" s="21"/>
      <c r="H787" s="21"/>
      <c r="I787" s="21"/>
      <c r="J787" s="22"/>
      <c r="K787" s="7"/>
    </row>
    <row r="788" spans="1:17" ht="15.75" thickBot="1" x14ac:dyDescent="0.3">
      <c r="A788" s="7">
        <v>9</v>
      </c>
      <c r="B788" s="25" t="s">
        <v>232</v>
      </c>
      <c r="C788" s="174" t="s">
        <v>233</v>
      </c>
      <c r="D788" s="175"/>
      <c r="E788" s="175"/>
      <c r="F788" s="175"/>
      <c r="G788" s="175"/>
      <c r="H788" s="175"/>
      <c r="I788" s="175"/>
      <c r="J788" s="26"/>
      <c r="Q788" s="7">
        <v>2397</v>
      </c>
    </row>
    <row r="789" spans="1:17" ht="16.5" thickTop="1" thickBot="1" x14ac:dyDescent="0.3">
      <c r="A789" s="7" t="s">
        <v>42</v>
      </c>
      <c r="B789" s="25"/>
      <c r="C789" s="176"/>
      <c r="D789" s="176"/>
      <c r="E789" s="176"/>
      <c r="F789" s="27" t="s">
        <v>70</v>
      </c>
      <c r="G789" s="33"/>
      <c r="H789" s="33"/>
      <c r="I789" s="29"/>
      <c r="J789" s="30">
        <f>IF(AND(G789= "",H789= ""), 0, ROUND(ROUND(I789, 2) * ROUND(IF(H789="",G789,H789),  3), 2))</f>
        <v>0</v>
      </c>
      <c r="K789" s="7"/>
      <c r="M789" s="31">
        <v>0.2</v>
      </c>
      <c r="Q789" s="7">
        <v>2397</v>
      </c>
    </row>
    <row r="790" spans="1:17" ht="16.5" thickTop="1" thickBot="1" x14ac:dyDescent="0.3">
      <c r="A790" s="7">
        <v>9</v>
      </c>
      <c r="B790" s="25" t="s">
        <v>234</v>
      </c>
      <c r="C790" s="174" t="s">
        <v>235</v>
      </c>
      <c r="D790" s="175"/>
      <c r="E790" s="175"/>
      <c r="F790" s="175"/>
      <c r="G790" s="175"/>
      <c r="H790" s="175"/>
      <c r="I790" s="175"/>
      <c r="J790" s="26"/>
      <c r="Q790" s="7">
        <v>2397</v>
      </c>
    </row>
    <row r="791" spans="1:17" ht="16.5" thickTop="1" thickBot="1" x14ac:dyDescent="0.3">
      <c r="A791" s="7" t="s">
        <v>42</v>
      </c>
      <c r="B791" s="25"/>
      <c r="C791" s="176"/>
      <c r="D791" s="176"/>
      <c r="E791" s="176"/>
      <c r="F791" s="27" t="s">
        <v>70</v>
      </c>
      <c r="G791" s="33"/>
      <c r="H791" s="33"/>
      <c r="I791" s="29"/>
      <c r="J791" s="30">
        <f>IF(AND(G791= "",H791= ""), 0, ROUND(ROUND(I791, 2) * ROUND(IF(H791="",G791,H791),  3), 2))</f>
        <v>0</v>
      </c>
      <c r="K791" s="7"/>
      <c r="M791" s="31">
        <v>0.2</v>
      </c>
      <c r="Q791" s="7">
        <v>2397</v>
      </c>
    </row>
    <row r="792" spans="1:17" ht="16.5" thickTop="1" thickBot="1" x14ac:dyDescent="0.3">
      <c r="A792" s="7">
        <v>9</v>
      </c>
      <c r="B792" s="25" t="s">
        <v>236</v>
      </c>
      <c r="C792" s="174" t="s">
        <v>237</v>
      </c>
      <c r="D792" s="175"/>
      <c r="E792" s="175"/>
      <c r="F792" s="175"/>
      <c r="G792" s="175"/>
      <c r="H792" s="175"/>
      <c r="I792" s="175"/>
      <c r="J792" s="26"/>
      <c r="Q792" s="7">
        <v>2397</v>
      </c>
    </row>
    <row r="793" spans="1:17" ht="16.5" thickTop="1" thickBot="1" x14ac:dyDescent="0.3">
      <c r="A793" s="7" t="s">
        <v>42</v>
      </c>
      <c r="B793" s="25"/>
      <c r="C793" s="176"/>
      <c r="D793" s="176"/>
      <c r="E793" s="176"/>
      <c r="F793" s="27" t="s">
        <v>70</v>
      </c>
      <c r="G793" s="33"/>
      <c r="H793" s="33"/>
      <c r="I793" s="29"/>
      <c r="J793" s="30">
        <f>IF(AND(G793= "",H793= ""), 0, ROUND(ROUND(I793, 2) * ROUND(IF(H793="",G793,H793),  3), 2))</f>
        <v>0</v>
      </c>
      <c r="K793" s="7"/>
      <c r="M793" s="31">
        <v>0.2</v>
      </c>
      <c r="Q793" s="7">
        <v>2397</v>
      </c>
    </row>
    <row r="794" spans="1:17" ht="16.5" thickTop="1" thickBot="1" x14ac:dyDescent="0.3">
      <c r="A794" s="7">
        <v>9</v>
      </c>
      <c r="B794" s="25" t="s">
        <v>238</v>
      </c>
      <c r="C794" s="174" t="s">
        <v>239</v>
      </c>
      <c r="D794" s="175"/>
      <c r="E794" s="175"/>
      <c r="F794" s="175"/>
      <c r="G794" s="175"/>
      <c r="H794" s="175"/>
      <c r="I794" s="175"/>
      <c r="J794" s="26"/>
      <c r="Q794" s="7">
        <v>2397</v>
      </c>
    </row>
    <row r="795" spans="1:17" ht="16.5" thickTop="1" thickBot="1" x14ac:dyDescent="0.3">
      <c r="A795" s="7" t="s">
        <v>42</v>
      </c>
      <c r="B795" s="25"/>
      <c r="C795" s="176"/>
      <c r="D795" s="176"/>
      <c r="E795" s="176"/>
      <c r="F795" s="27" t="s">
        <v>240</v>
      </c>
      <c r="G795" s="32"/>
      <c r="H795" s="32"/>
      <c r="I795" s="29"/>
      <c r="J795" s="30">
        <f>IF(AND(G795= "",H795= ""), 0, ROUND(ROUND(I795, 2) * ROUND(IF(H795="",G795,H795),  2), 2))</f>
        <v>0</v>
      </c>
      <c r="K795" s="7"/>
      <c r="M795" s="31">
        <v>0.2</v>
      </c>
      <c r="Q795" s="7">
        <v>2397</v>
      </c>
    </row>
    <row r="796" spans="1:17" ht="16.5" thickTop="1" thickBot="1" x14ac:dyDescent="0.3">
      <c r="A796" s="7">
        <v>9</v>
      </c>
      <c r="B796" s="25" t="s">
        <v>241</v>
      </c>
      <c r="C796" s="174" t="s">
        <v>242</v>
      </c>
      <c r="D796" s="175"/>
      <c r="E796" s="175"/>
      <c r="F796" s="175"/>
      <c r="G796" s="175"/>
      <c r="H796" s="175"/>
      <c r="I796" s="175"/>
      <c r="J796" s="26"/>
      <c r="Q796" s="7">
        <v>2397</v>
      </c>
    </row>
    <row r="797" spans="1:17" ht="16.5" thickTop="1" thickBot="1" x14ac:dyDescent="0.3">
      <c r="A797" s="7" t="s">
        <v>42</v>
      </c>
      <c r="B797" s="25"/>
      <c r="C797" s="176"/>
      <c r="D797" s="176"/>
      <c r="E797" s="176"/>
      <c r="F797" s="27" t="s">
        <v>70</v>
      </c>
      <c r="G797" s="33"/>
      <c r="H797" s="33"/>
      <c r="I797" s="29"/>
      <c r="J797" s="30">
        <f>IF(AND(G797= "",H797= ""), 0, ROUND(ROUND(I797, 2) * ROUND(IF(H797="",G797,H797),  3), 2))</f>
        <v>0</v>
      </c>
      <c r="K797" s="7"/>
      <c r="M797" s="31">
        <v>0.2</v>
      </c>
      <c r="Q797" s="7">
        <v>2397</v>
      </c>
    </row>
    <row r="798" spans="1:17" ht="15.75" hidden="1" thickTop="1" x14ac:dyDescent="0.25">
      <c r="A798" s="7" t="s">
        <v>47</v>
      </c>
    </row>
    <row r="799" spans="1:17" ht="16.899999999999999" customHeight="1" thickTop="1" x14ac:dyDescent="0.25">
      <c r="A799" s="7">
        <v>5</v>
      </c>
      <c r="B799" s="16">
        <v>32</v>
      </c>
      <c r="C799" s="173" t="s">
        <v>243</v>
      </c>
      <c r="D799" s="173"/>
      <c r="E799" s="173"/>
      <c r="F799" s="21"/>
      <c r="G799" s="21"/>
      <c r="H799" s="21"/>
      <c r="I799" s="21"/>
      <c r="J799" s="22"/>
      <c r="K799" s="7"/>
    </row>
    <row r="800" spans="1:17" ht="15.75" thickBot="1" x14ac:dyDescent="0.3">
      <c r="A800" s="7">
        <v>9</v>
      </c>
      <c r="B800" s="25" t="s">
        <v>244</v>
      </c>
      <c r="C800" s="174" t="s">
        <v>245</v>
      </c>
      <c r="D800" s="175"/>
      <c r="E800" s="175"/>
      <c r="F800" s="175"/>
      <c r="G800" s="175"/>
      <c r="H800" s="175"/>
      <c r="I800" s="175"/>
      <c r="J800" s="26"/>
      <c r="Q800" s="7">
        <v>2397</v>
      </c>
    </row>
    <row r="801" spans="1:17" ht="16.5" thickTop="1" thickBot="1" x14ac:dyDescent="0.3">
      <c r="A801" s="7" t="s">
        <v>42</v>
      </c>
      <c r="B801" s="25"/>
      <c r="C801" s="176"/>
      <c r="D801" s="176"/>
      <c r="E801" s="176"/>
      <c r="F801" s="27" t="s">
        <v>11</v>
      </c>
      <c r="G801" s="28"/>
      <c r="H801" s="28"/>
      <c r="I801" s="29"/>
      <c r="J801" s="30">
        <f>IF(AND(G801= "",H801= ""), 0, ROUND(ROUND(I801, 2) * ROUND(IF(H801="",G801,H801),  0), 2))</f>
        <v>0</v>
      </c>
      <c r="K801" s="7"/>
      <c r="M801" s="31">
        <v>0.2</v>
      </c>
      <c r="Q801" s="7">
        <v>2397</v>
      </c>
    </row>
    <row r="802" spans="1:17" ht="15.75" hidden="1" thickTop="1" x14ac:dyDescent="0.25">
      <c r="A802" s="7" t="s">
        <v>47</v>
      </c>
    </row>
    <row r="803" spans="1:17" ht="28.5" customHeight="1" thickTop="1" x14ac:dyDescent="0.25">
      <c r="A803" s="7">
        <v>5</v>
      </c>
      <c r="B803" s="16">
        <v>33</v>
      </c>
      <c r="C803" s="183" t="s">
        <v>246</v>
      </c>
      <c r="D803" s="184"/>
      <c r="E803" s="184"/>
      <c r="F803" s="184"/>
      <c r="G803" s="184"/>
      <c r="H803" s="184"/>
      <c r="I803" s="185"/>
      <c r="J803" s="22"/>
      <c r="K803" s="7"/>
    </row>
    <row r="804" spans="1:17" ht="15.75" thickBot="1" x14ac:dyDescent="0.3">
      <c r="A804" s="7">
        <v>9</v>
      </c>
      <c r="B804" s="25" t="s">
        <v>247</v>
      </c>
      <c r="C804" s="174" t="s">
        <v>248</v>
      </c>
      <c r="D804" s="175"/>
      <c r="E804" s="175"/>
      <c r="F804" s="175"/>
      <c r="G804" s="175"/>
      <c r="H804" s="175"/>
      <c r="I804" s="175"/>
      <c r="J804" s="26"/>
      <c r="Q804" s="7">
        <v>2397</v>
      </c>
    </row>
    <row r="805" spans="1:17" ht="16.5" thickTop="1" thickBot="1" x14ac:dyDescent="0.3">
      <c r="A805" s="7" t="s">
        <v>42</v>
      </c>
      <c r="B805" s="25"/>
      <c r="C805" s="176"/>
      <c r="D805" s="176"/>
      <c r="E805" s="176"/>
      <c r="F805" s="27" t="s">
        <v>11</v>
      </c>
      <c r="G805" s="28"/>
      <c r="H805" s="28"/>
      <c r="I805" s="29"/>
      <c r="J805" s="30">
        <f>IF(AND(G805= "",H805= ""), 0, ROUND(ROUND(I805, 2) * ROUND(IF(H805="",G805,H805),  0), 2))</f>
        <v>0</v>
      </c>
      <c r="K805" s="7"/>
      <c r="M805" s="31">
        <v>0.2</v>
      </c>
      <c r="Q805" s="7">
        <v>2397</v>
      </c>
    </row>
    <row r="806" spans="1:17" ht="15.75" hidden="1" thickTop="1" x14ac:dyDescent="0.25">
      <c r="A806" s="7" t="s">
        <v>47</v>
      </c>
    </row>
    <row r="807" spans="1:17" ht="15.75" hidden="1" thickTop="1" x14ac:dyDescent="0.25">
      <c r="A807" s="7" t="s">
        <v>47</v>
      </c>
    </row>
    <row r="808" spans="1:17" ht="15.75" hidden="1" thickTop="1" x14ac:dyDescent="0.25">
      <c r="A808" s="7" t="s">
        <v>54</v>
      </c>
    </row>
    <row r="809" spans="1:17" ht="15.75" thickTop="1" x14ac:dyDescent="0.25">
      <c r="A809" s="7">
        <v>4</v>
      </c>
      <c r="B809" s="16"/>
      <c r="C809" s="177" t="s">
        <v>249</v>
      </c>
      <c r="D809" s="177"/>
      <c r="E809" s="177"/>
      <c r="F809" s="19"/>
      <c r="G809" s="19"/>
      <c r="H809" s="19"/>
      <c r="I809" s="19"/>
      <c r="J809" s="20"/>
      <c r="K809" s="7"/>
    </row>
    <row r="810" spans="1:17" ht="15.75" hidden="1" thickTop="1" x14ac:dyDescent="0.25">
      <c r="A810" s="7" t="s">
        <v>47</v>
      </c>
    </row>
    <row r="811" spans="1:17" ht="29.25" customHeight="1" x14ac:dyDescent="0.25">
      <c r="A811" s="7">
        <v>5</v>
      </c>
      <c r="B811" s="16">
        <v>36</v>
      </c>
      <c r="C811" s="183" t="s">
        <v>250</v>
      </c>
      <c r="D811" s="184"/>
      <c r="E811" s="184"/>
      <c r="F811" s="184"/>
      <c r="G811" s="184"/>
      <c r="H811" s="184"/>
      <c r="I811" s="185"/>
      <c r="J811" s="22"/>
      <c r="K811" s="7"/>
    </row>
    <row r="812" spans="1:17" ht="15.75" thickBot="1" x14ac:dyDescent="0.3">
      <c r="A812" s="7">
        <v>9</v>
      </c>
      <c r="B812" s="25" t="s">
        <v>251</v>
      </c>
      <c r="C812" s="174" t="s">
        <v>252</v>
      </c>
      <c r="D812" s="175"/>
      <c r="E812" s="175"/>
      <c r="F812" s="175"/>
      <c r="G812" s="175"/>
      <c r="H812" s="175"/>
      <c r="I812" s="175"/>
      <c r="J812" s="26"/>
      <c r="Q812" s="7">
        <v>2397</v>
      </c>
    </row>
    <row r="813" spans="1:17" ht="16.5" thickTop="1" thickBot="1" x14ac:dyDescent="0.3">
      <c r="A813" s="7" t="s">
        <v>42</v>
      </c>
      <c r="B813" s="25"/>
      <c r="C813" s="176"/>
      <c r="D813" s="176"/>
      <c r="E813" s="176"/>
      <c r="F813" s="27" t="s">
        <v>253</v>
      </c>
      <c r="G813" s="28"/>
      <c r="H813" s="28"/>
      <c r="I813" s="29"/>
      <c r="J813" s="30">
        <f>IF(AND(G813= "",H813= ""), 0, ROUND(ROUND(I813, 2) * ROUND(IF(H813="",G813,H813),  0), 2))</f>
        <v>0</v>
      </c>
      <c r="K813" s="7"/>
      <c r="M813" s="31">
        <v>0.2</v>
      </c>
      <c r="Q813" s="7">
        <v>2397</v>
      </c>
    </row>
    <row r="814" spans="1:17" ht="15.75" hidden="1" thickTop="1" x14ac:dyDescent="0.25">
      <c r="A814" s="7" t="s">
        <v>47</v>
      </c>
    </row>
    <row r="815" spans="1:17" ht="29.25" customHeight="1" thickTop="1" x14ac:dyDescent="0.25">
      <c r="A815" s="7">
        <v>5</v>
      </c>
      <c r="B815" s="16">
        <v>37</v>
      </c>
      <c r="C815" s="183" t="s">
        <v>254</v>
      </c>
      <c r="D815" s="184"/>
      <c r="E815" s="184"/>
      <c r="F815" s="184"/>
      <c r="G815" s="184"/>
      <c r="H815" s="184"/>
      <c r="I815" s="185"/>
      <c r="J815" s="22"/>
      <c r="K815" s="7"/>
    </row>
    <row r="816" spans="1:17" ht="15.75" thickBot="1" x14ac:dyDescent="0.3">
      <c r="A816" s="7">
        <v>9</v>
      </c>
      <c r="B816" s="25" t="s">
        <v>255</v>
      </c>
      <c r="C816" s="174" t="s">
        <v>256</v>
      </c>
      <c r="D816" s="175"/>
      <c r="E816" s="175"/>
      <c r="F816" s="175"/>
      <c r="G816" s="175"/>
      <c r="H816" s="175"/>
      <c r="I816" s="175"/>
      <c r="J816" s="26"/>
      <c r="Q816" s="7">
        <v>2397</v>
      </c>
    </row>
    <row r="817" spans="1:17" ht="16.5" thickTop="1" thickBot="1" x14ac:dyDescent="0.3">
      <c r="A817" s="7" t="s">
        <v>42</v>
      </c>
      <c r="B817" s="25"/>
      <c r="C817" s="176"/>
      <c r="D817" s="176"/>
      <c r="E817" s="176"/>
      <c r="F817" s="27" t="s">
        <v>240</v>
      </c>
      <c r="G817" s="32"/>
      <c r="H817" s="32"/>
      <c r="I817" s="29"/>
      <c r="J817" s="30">
        <f>IF(AND(G817= "",H817= ""), 0, ROUND(ROUND(I817, 2) * ROUND(IF(H817="",G817,H817),  2), 2))</f>
        <v>0</v>
      </c>
      <c r="K817" s="7"/>
      <c r="M817" s="31">
        <v>0.2</v>
      </c>
      <c r="Q817" s="7">
        <v>2397</v>
      </c>
    </row>
    <row r="818" spans="1:17" ht="15.75" hidden="1" thickTop="1" x14ac:dyDescent="0.25">
      <c r="A818" s="7" t="s">
        <v>47</v>
      </c>
    </row>
    <row r="819" spans="1:17" ht="28.5" customHeight="1" thickTop="1" x14ac:dyDescent="0.25">
      <c r="A819" s="7">
        <v>5</v>
      </c>
      <c r="B819" s="16">
        <v>38</v>
      </c>
      <c r="C819" s="183" t="s">
        <v>257</v>
      </c>
      <c r="D819" s="184"/>
      <c r="E819" s="184"/>
      <c r="F819" s="184"/>
      <c r="G819" s="184"/>
      <c r="H819" s="184"/>
      <c r="I819" s="185"/>
      <c r="J819" s="22"/>
      <c r="K819" s="7"/>
    </row>
    <row r="820" spans="1:17" ht="15.75" thickBot="1" x14ac:dyDescent="0.3">
      <c r="A820" s="7">
        <v>9</v>
      </c>
      <c r="B820" s="25" t="s">
        <v>258</v>
      </c>
      <c r="C820" s="174" t="s">
        <v>259</v>
      </c>
      <c r="D820" s="175"/>
      <c r="E820" s="175"/>
      <c r="F820" s="175"/>
      <c r="G820" s="175"/>
      <c r="H820" s="175"/>
      <c r="I820" s="175"/>
      <c r="J820" s="26"/>
      <c r="Q820" s="7">
        <v>2397</v>
      </c>
    </row>
    <row r="821" spans="1:17" ht="16.5" thickTop="1" thickBot="1" x14ac:dyDescent="0.3">
      <c r="A821" s="7" t="s">
        <v>42</v>
      </c>
      <c r="B821" s="25"/>
      <c r="C821" s="176"/>
      <c r="D821" s="176"/>
      <c r="E821" s="176"/>
      <c r="F821" s="27" t="s">
        <v>240</v>
      </c>
      <c r="G821" s="32"/>
      <c r="H821" s="32"/>
      <c r="I821" s="29"/>
      <c r="J821" s="30">
        <f>IF(AND(G821= "",H821= ""), 0, ROUND(ROUND(I821, 2) * ROUND(IF(H821="",G821,H821),  2), 2))</f>
        <v>0</v>
      </c>
      <c r="K821" s="7"/>
      <c r="M821" s="31">
        <v>0.2</v>
      </c>
      <c r="Q821" s="7">
        <v>2397</v>
      </c>
    </row>
    <row r="822" spans="1:17" ht="15.75" hidden="1" thickTop="1" x14ac:dyDescent="0.25">
      <c r="A822" s="7" t="s">
        <v>47</v>
      </c>
    </row>
    <row r="823" spans="1:17" ht="16.899999999999999" customHeight="1" thickTop="1" x14ac:dyDescent="0.25">
      <c r="A823" s="7">
        <v>5</v>
      </c>
      <c r="B823" s="16">
        <v>39</v>
      </c>
      <c r="C823" s="173" t="s">
        <v>260</v>
      </c>
      <c r="D823" s="173"/>
      <c r="E823" s="173"/>
      <c r="F823" s="21"/>
      <c r="G823" s="21"/>
      <c r="H823" s="21"/>
      <c r="I823" s="21"/>
      <c r="J823" s="22"/>
      <c r="K823" s="7"/>
    </row>
    <row r="824" spans="1:17" ht="15.75" thickBot="1" x14ac:dyDescent="0.3">
      <c r="A824" s="7">
        <v>9</v>
      </c>
      <c r="B824" s="25" t="s">
        <v>261</v>
      </c>
      <c r="C824" s="174" t="s">
        <v>262</v>
      </c>
      <c r="D824" s="175"/>
      <c r="E824" s="175"/>
      <c r="F824" s="175"/>
      <c r="G824" s="175"/>
      <c r="H824" s="175"/>
      <c r="I824" s="175"/>
      <c r="J824" s="26"/>
      <c r="Q824" s="7">
        <v>2397</v>
      </c>
    </row>
    <row r="825" spans="1:17" ht="16.5" thickTop="1" thickBot="1" x14ac:dyDescent="0.3">
      <c r="A825" s="7" t="s">
        <v>42</v>
      </c>
      <c r="B825" s="25"/>
      <c r="C825" s="176"/>
      <c r="D825" s="176"/>
      <c r="E825" s="176"/>
      <c r="F825" s="27" t="s">
        <v>240</v>
      </c>
      <c r="G825" s="32"/>
      <c r="H825" s="32"/>
      <c r="I825" s="29"/>
      <c r="J825" s="30">
        <f>IF(AND(G825= "",H825= ""), 0, ROUND(ROUND(I825, 2) * ROUND(IF(H825="",G825,H825),  2), 2))</f>
        <v>0</v>
      </c>
      <c r="K825" s="7"/>
      <c r="M825" s="31">
        <v>0.2</v>
      </c>
      <c r="Q825" s="7">
        <v>2397</v>
      </c>
    </row>
    <row r="826" spans="1:17" ht="15.75" hidden="1" thickTop="1" x14ac:dyDescent="0.25">
      <c r="A826" s="7" t="s">
        <v>47</v>
      </c>
    </row>
    <row r="827" spans="1:17" ht="16.899999999999999" customHeight="1" thickTop="1" x14ac:dyDescent="0.25">
      <c r="A827" s="7">
        <v>5</v>
      </c>
      <c r="B827" s="16">
        <v>40</v>
      </c>
      <c r="C827" s="173" t="s">
        <v>263</v>
      </c>
      <c r="D827" s="173"/>
      <c r="E827" s="173"/>
      <c r="F827" s="21"/>
      <c r="G827" s="21"/>
      <c r="H827" s="21"/>
      <c r="I827" s="21"/>
      <c r="J827" s="22"/>
      <c r="K827" s="7"/>
    </row>
    <row r="828" spans="1:17" ht="15.75" thickBot="1" x14ac:dyDescent="0.3">
      <c r="A828" s="7">
        <v>9</v>
      </c>
      <c r="B828" s="25" t="s">
        <v>264</v>
      </c>
      <c r="C828" s="174" t="s">
        <v>252</v>
      </c>
      <c r="D828" s="175"/>
      <c r="E828" s="175"/>
      <c r="F828" s="175"/>
      <c r="G828" s="175"/>
      <c r="H828" s="175"/>
      <c r="I828" s="175"/>
      <c r="J828" s="26"/>
      <c r="Q828" s="7">
        <v>2397</v>
      </c>
    </row>
    <row r="829" spans="1:17" ht="16.5" thickTop="1" thickBot="1" x14ac:dyDescent="0.3">
      <c r="A829" s="7" t="s">
        <v>42</v>
      </c>
      <c r="B829" s="25"/>
      <c r="C829" s="176"/>
      <c r="D829" s="176"/>
      <c r="E829" s="176"/>
      <c r="F829" s="27" t="s">
        <v>253</v>
      </c>
      <c r="G829" s="28"/>
      <c r="H829" s="28"/>
      <c r="I829" s="29"/>
      <c r="J829" s="30">
        <f>IF(AND(G829= "",H829= ""), 0, ROUND(ROUND(I829, 2) * ROUND(IF(H829="",G829,H829),  0), 2))</f>
        <v>0</v>
      </c>
      <c r="K829" s="7"/>
      <c r="M829" s="31">
        <v>0.2</v>
      </c>
      <c r="Q829" s="7">
        <v>2397</v>
      </c>
    </row>
    <row r="830" spans="1:17" ht="15.75" hidden="1" thickTop="1" x14ac:dyDescent="0.25">
      <c r="A830" s="7" t="s">
        <v>47</v>
      </c>
    </row>
    <row r="831" spans="1:17" ht="15.75" hidden="1" thickTop="1" x14ac:dyDescent="0.25">
      <c r="A831" s="7" t="s">
        <v>47</v>
      </c>
    </row>
    <row r="832" spans="1:17" ht="15.75" hidden="1" thickTop="1" x14ac:dyDescent="0.25">
      <c r="A832" s="7" t="s">
        <v>54</v>
      </c>
    </row>
    <row r="833" spans="1:17" ht="15.75" hidden="1" thickTop="1" x14ac:dyDescent="0.25">
      <c r="A833" s="7" t="s">
        <v>265</v>
      </c>
    </row>
    <row r="834" spans="1:17" ht="15.75" thickTop="1" x14ac:dyDescent="0.25">
      <c r="A834" s="7" t="s">
        <v>265</v>
      </c>
      <c r="B834" s="26"/>
      <c r="C834" s="175"/>
      <c r="D834" s="175"/>
      <c r="E834" s="175"/>
      <c r="J834" s="26"/>
    </row>
    <row r="835" spans="1:17" x14ac:dyDescent="0.25">
      <c r="B835" s="26"/>
      <c r="C835" s="219" t="s">
        <v>308</v>
      </c>
      <c r="D835" s="220"/>
      <c r="E835" s="220"/>
      <c r="F835" s="221"/>
      <c r="G835" s="221"/>
      <c r="H835" s="221"/>
      <c r="I835" s="221"/>
      <c r="J835" s="222"/>
    </row>
    <row r="836" spans="1:17" x14ac:dyDescent="0.25">
      <c r="B836" s="26"/>
      <c r="C836" s="223"/>
      <c r="D836" s="224"/>
      <c r="E836" s="224"/>
      <c r="F836" s="224"/>
      <c r="G836" s="224"/>
      <c r="H836" s="224"/>
      <c r="I836" s="224"/>
      <c r="J836" s="225"/>
    </row>
    <row r="837" spans="1:17" x14ac:dyDescent="0.25">
      <c r="B837" s="26"/>
      <c r="C837" s="226" t="s">
        <v>266</v>
      </c>
      <c r="D837" s="227"/>
      <c r="E837" s="227"/>
      <c r="F837" s="228">
        <f>SUMIF(K582:K834, IF(K581="","",K581), J582:J834)</f>
        <v>0</v>
      </c>
      <c r="G837" s="228"/>
      <c r="H837" s="228"/>
      <c r="I837" s="228"/>
      <c r="J837" s="229"/>
    </row>
    <row r="838" spans="1:17" hidden="1" x14ac:dyDescent="0.25">
      <c r="B838" s="26"/>
      <c r="C838" s="194" t="s">
        <v>267</v>
      </c>
      <c r="D838" s="173"/>
      <c r="E838" s="173"/>
      <c r="F838" s="195">
        <f>ROUND(SUMIF(K582:K834, IF(K581="","",K581), J582:J834) * 0.2, 2)</f>
        <v>0</v>
      </c>
      <c r="G838" s="195"/>
      <c r="H838" s="195"/>
      <c r="I838" s="195"/>
      <c r="J838" s="196"/>
    </row>
    <row r="839" spans="1:17" hidden="1" x14ac:dyDescent="0.25">
      <c r="B839" s="26"/>
      <c r="C839" s="201" t="s">
        <v>268</v>
      </c>
      <c r="D839" s="202"/>
      <c r="E839" s="202"/>
      <c r="F839" s="203">
        <f>SUM(F837:F838)</f>
        <v>0</v>
      </c>
      <c r="G839" s="203"/>
      <c r="H839" s="203"/>
      <c r="I839" s="203"/>
      <c r="J839" s="204"/>
    </row>
    <row r="840" spans="1:17" ht="18.600000000000001" customHeight="1" x14ac:dyDescent="0.25">
      <c r="A840" s="7">
        <v>3</v>
      </c>
      <c r="B840" s="16" t="s">
        <v>336</v>
      </c>
      <c r="C840" s="218" t="s">
        <v>337</v>
      </c>
      <c r="D840" s="218"/>
      <c r="E840" s="218"/>
      <c r="F840" s="71"/>
      <c r="G840" s="71"/>
      <c r="H840" s="71"/>
      <c r="I840" s="71"/>
      <c r="J840" s="18"/>
      <c r="K840" s="7"/>
    </row>
    <row r="841" spans="1:17" ht="18.600000000000001" customHeight="1" x14ac:dyDescent="0.25">
      <c r="A841" s="7">
        <v>3</v>
      </c>
      <c r="B841" s="16"/>
      <c r="C841" s="182" t="s">
        <v>37</v>
      </c>
      <c r="D841" s="182"/>
      <c r="E841" s="182"/>
      <c r="F841" s="17"/>
      <c r="G841" s="17"/>
      <c r="H841" s="17"/>
      <c r="I841" s="17"/>
      <c r="J841" s="18"/>
      <c r="K841" s="7"/>
    </row>
    <row r="842" spans="1:17" x14ac:dyDescent="0.25">
      <c r="A842" s="7">
        <v>4</v>
      </c>
      <c r="B842" s="16"/>
      <c r="C842" s="45" t="s">
        <v>539</v>
      </c>
      <c r="D842" s="45"/>
      <c r="E842" s="45"/>
      <c r="F842" s="19"/>
      <c r="G842" s="19"/>
      <c r="H842" s="19"/>
      <c r="I842" s="19"/>
      <c r="J842" s="20"/>
      <c r="K842" s="7"/>
    </row>
    <row r="843" spans="1:17" x14ac:dyDescent="0.25">
      <c r="A843" s="7">
        <v>5</v>
      </c>
      <c r="B843" s="16">
        <v>1</v>
      </c>
      <c r="C843" s="46" t="s">
        <v>38</v>
      </c>
      <c r="D843" s="46"/>
      <c r="E843" s="46"/>
      <c r="F843" s="21"/>
      <c r="G843" s="21"/>
      <c r="H843" s="21"/>
      <c r="I843" s="21"/>
      <c r="J843" s="22"/>
      <c r="K843" s="7"/>
    </row>
    <row r="844" spans="1:17" ht="16.899999999999999" customHeight="1" x14ac:dyDescent="0.25">
      <c r="A844" s="7">
        <v>6</v>
      </c>
      <c r="B844" s="16" t="s">
        <v>338</v>
      </c>
      <c r="C844" s="178" t="s">
        <v>339</v>
      </c>
      <c r="D844" s="178"/>
      <c r="E844" s="178"/>
      <c r="F844" s="23"/>
      <c r="G844" s="23"/>
      <c r="H844" s="23"/>
      <c r="I844" s="23"/>
      <c r="J844" s="24"/>
      <c r="K844" s="7"/>
    </row>
    <row r="845" spans="1:17" ht="15.75" thickBot="1" x14ac:dyDescent="0.3">
      <c r="A845" s="7">
        <v>9</v>
      </c>
      <c r="B845" s="25" t="s">
        <v>340</v>
      </c>
      <c r="C845" s="174" t="s">
        <v>44</v>
      </c>
      <c r="D845" s="175"/>
      <c r="E845" s="175"/>
      <c r="F845" s="175"/>
      <c r="G845" s="175"/>
      <c r="H845" s="175"/>
      <c r="I845" s="175"/>
      <c r="J845" s="26"/>
      <c r="Q845" s="7">
        <v>2385</v>
      </c>
    </row>
    <row r="846" spans="1:17" ht="16.5" thickTop="1" thickBot="1" x14ac:dyDescent="0.3">
      <c r="A846" s="7" t="s">
        <v>42</v>
      </c>
      <c r="B846" s="25"/>
      <c r="C846" s="176"/>
      <c r="D846" s="176"/>
      <c r="E846" s="176"/>
      <c r="F846" s="27" t="s">
        <v>45</v>
      </c>
      <c r="G846" s="28"/>
      <c r="H846" s="28"/>
      <c r="I846" s="29"/>
      <c r="J846" s="30">
        <f>IF(AND(G846= "",H846= ""), 0, ROUND(ROUND(I846, 2) * ROUND(IF(H846="",G846,H846),  0), 2))</f>
        <v>0</v>
      </c>
      <c r="K846" s="7"/>
      <c r="M846" s="31">
        <v>0.2</v>
      </c>
      <c r="Q846" s="7">
        <v>2385</v>
      </c>
    </row>
    <row r="847" spans="1:17" ht="15.75" hidden="1" thickTop="1" x14ac:dyDescent="0.25">
      <c r="A847" s="7" t="s">
        <v>46</v>
      </c>
    </row>
    <row r="848" spans="1:17" ht="15.75" hidden="1" thickTop="1" x14ac:dyDescent="0.25">
      <c r="A848" s="7" t="s">
        <v>47</v>
      </c>
    </row>
    <row r="849" spans="1:17" ht="16.899999999999999" customHeight="1" thickTop="1" x14ac:dyDescent="0.25">
      <c r="A849" s="7">
        <v>5</v>
      </c>
      <c r="B849" s="16">
        <v>2</v>
      </c>
      <c r="C849" s="173" t="s">
        <v>48</v>
      </c>
      <c r="D849" s="173"/>
      <c r="E849" s="173"/>
      <c r="F849" s="21"/>
      <c r="G849" s="21"/>
      <c r="H849" s="21"/>
      <c r="I849" s="21"/>
      <c r="J849" s="22"/>
      <c r="K849" s="7"/>
    </row>
    <row r="850" spans="1:17" ht="15.75" thickBot="1" x14ac:dyDescent="0.3">
      <c r="A850" s="7">
        <v>9</v>
      </c>
      <c r="B850" s="25" t="s">
        <v>49</v>
      </c>
      <c r="C850" s="174" t="s">
        <v>48</v>
      </c>
      <c r="D850" s="175"/>
      <c r="E850" s="175"/>
      <c r="F850" s="175"/>
      <c r="G850" s="175"/>
      <c r="H850" s="175"/>
      <c r="I850" s="175"/>
      <c r="J850" s="26"/>
      <c r="Q850" s="7">
        <v>2385</v>
      </c>
    </row>
    <row r="851" spans="1:17" ht="16.5" thickTop="1" thickBot="1" x14ac:dyDescent="0.3">
      <c r="A851" s="7" t="s">
        <v>42</v>
      </c>
      <c r="B851" s="25"/>
      <c r="C851" s="176"/>
      <c r="D851" s="176"/>
      <c r="E851" s="176"/>
      <c r="F851" s="27" t="s">
        <v>11</v>
      </c>
      <c r="G851" s="28"/>
      <c r="H851" s="28"/>
      <c r="I851" s="29"/>
      <c r="J851" s="30">
        <f>IF(AND(G851= "",H851= ""), 0, ROUND(ROUND(I851, 2) * ROUND(IF(H851="",G851,H851),  0), 2))</f>
        <v>0</v>
      </c>
      <c r="K851" s="7"/>
      <c r="M851" s="31">
        <v>0.2</v>
      </c>
      <c r="Q851" s="7">
        <v>2385</v>
      </c>
    </row>
    <row r="852" spans="1:17" ht="15.75" hidden="1" thickTop="1" x14ac:dyDescent="0.25">
      <c r="A852" s="7" t="s">
        <v>47</v>
      </c>
    </row>
    <row r="853" spans="1:17" ht="15.75" hidden="1" thickTop="1" x14ac:dyDescent="0.25">
      <c r="A853" s="7" t="s">
        <v>46</v>
      </c>
    </row>
    <row r="854" spans="1:17" ht="15.75" hidden="1" thickTop="1" x14ac:dyDescent="0.25">
      <c r="A854" s="7" t="s">
        <v>47</v>
      </c>
    </row>
    <row r="855" spans="1:17" ht="16.899999999999999" customHeight="1" thickTop="1" x14ac:dyDescent="0.25">
      <c r="A855" s="7">
        <v>5</v>
      </c>
      <c r="B855" s="16">
        <v>4</v>
      </c>
      <c r="C855" s="173" t="s">
        <v>50</v>
      </c>
      <c r="D855" s="173"/>
      <c r="E855" s="173"/>
      <c r="F855" s="21"/>
      <c r="G855" s="21"/>
      <c r="H855" s="21"/>
      <c r="I855" s="21"/>
      <c r="J855" s="22"/>
      <c r="K855" s="7"/>
    </row>
    <row r="856" spans="1:17" ht="16.899999999999999" customHeight="1" x14ac:dyDescent="0.25">
      <c r="A856" s="7">
        <v>6</v>
      </c>
      <c r="B856" s="16" t="s">
        <v>341</v>
      </c>
      <c r="C856" s="178" t="s">
        <v>342</v>
      </c>
      <c r="D856" s="178"/>
      <c r="E856" s="178"/>
      <c r="F856" s="23"/>
      <c r="G856" s="23"/>
      <c r="H856" s="23"/>
      <c r="I856" s="23"/>
      <c r="J856" s="24"/>
      <c r="K856" s="7"/>
    </row>
    <row r="857" spans="1:17" ht="15.75" thickBot="1" x14ac:dyDescent="0.3">
      <c r="A857" s="7">
        <v>9</v>
      </c>
      <c r="B857" s="25" t="s">
        <v>343</v>
      </c>
      <c r="C857" s="174" t="s">
        <v>44</v>
      </c>
      <c r="D857" s="175"/>
      <c r="E857" s="175"/>
      <c r="F857" s="175"/>
      <c r="G857" s="175"/>
      <c r="H857" s="175"/>
      <c r="I857" s="175"/>
      <c r="J857" s="26"/>
      <c r="Q857" s="7">
        <v>2385</v>
      </c>
    </row>
    <row r="858" spans="1:17" ht="16.5" thickTop="1" thickBot="1" x14ac:dyDescent="0.3">
      <c r="A858" s="7" t="s">
        <v>42</v>
      </c>
      <c r="B858" s="25"/>
      <c r="C858" s="176"/>
      <c r="D858" s="176"/>
      <c r="E858" s="176"/>
      <c r="F858" s="27" t="s">
        <v>45</v>
      </c>
      <c r="G858" s="28"/>
      <c r="H858" s="28"/>
      <c r="I858" s="29"/>
      <c r="J858" s="30">
        <f>IF(AND(G858= "",H858= ""), 0, ROUND(ROUND(I858, 2) * ROUND(IF(H858="",G858,H858),  0), 2))</f>
        <v>0</v>
      </c>
      <c r="K858" s="7"/>
      <c r="M858" s="31">
        <v>0.2</v>
      </c>
      <c r="Q858" s="7">
        <v>2385</v>
      </c>
    </row>
    <row r="859" spans="1:17" ht="15.75" hidden="1" thickTop="1" x14ac:dyDescent="0.25">
      <c r="A859" s="7" t="s">
        <v>46</v>
      </c>
    </row>
    <row r="860" spans="1:17" ht="16.5" hidden="1" thickTop="1" thickBot="1" x14ac:dyDescent="0.3">
      <c r="A860" s="7" t="s">
        <v>47</v>
      </c>
    </row>
    <row r="861" spans="1:17" ht="15.75" hidden="1" thickTop="1" x14ac:dyDescent="0.25">
      <c r="A861" s="7" t="s">
        <v>54</v>
      </c>
    </row>
    <row r="862" spans="1:17" ht="15.75" thickTop="1" x14ac:dyDescent="0.25">
      <c r="A862" s="7">
        <v>4</v>
      </c>
      <c r="B862" s="16"/>
      <c r="C862" s="177" t="s">
        <v>55</v>
      </c>
      <c r="D862" s="177"/>
      <c r="E862" s="177"/>
      <c r="F862" s="19"/>
      <c r="G862" s="19"/>
      <c r="H862" s="19"/>
      <c r="I862" s="19"/>
      <c r="J862" s="20"/>
      <c r="K862" s="7"/>
    </row>
    <row r="863" spans="1:17" ht="16.899999999999999" customHeight="1" x14ac:dyDescent="0.25">
      <c r="A863" s="7">
        <v>5</v>
      </c>
      <c r="B863" s="16">
        <v>6</v>
      </c>
      <c r="C863" s="173" t="s">
        <v>56</v>
      </c>
      <c r="D863" s="173"/>
      <c r="E863" s="173"/>
      <c r="F863" s="21"/>
      <c r="G863" s="21"/>
      <c r="H863" s="21"/>
      <c r="I863" s="21"/>
      <c r="J863" s="22"/>
      <c r="K863" s="7"/>
    </row>
    <row r="864" spans="1:17" ht="15.75" thickBot="1" x14ac:dyDescent="0.3">
      <c r="A864" s="7">
        <v>9</v>
      </c>
      <c r="B864" s="25" t="s">
        <v>57</v>
      </c>
      <c r="C864" s="174" t="s">
        <v>58</v>
      </c>
      <c r="D864" s="175"/>
      <c r="E864" s="175"/>
      <c r="F864" s="175"/>
      <c r="G864" s="175"/>
      <c r="H864" s="175"/>
      <c r="I864" s="175"/>
      <c r="J864" s="26"/>
      <c r="Q864" s="7">
        <v>2385</v>
      </c>
    </row>
    <row r="865" spans="1:17" ht="16.5" thickTop="1" thickBot="1" x14ac:dyDescent="0.3">
      <c r="A865" s="7" t="s">
        <v>42</v>
      </c>
      <c r="B865" s="25"/>
      <c r="C865" s="176"/>
      <c r="D865" s="176"/>
      <c r="E865" s="176"/>
      <c r="F865" s="27" t="s">
        <v>10</v>
      </c>
      <c r="G865" s="32"/>
      <c r="H865" s="32"/>
      <c r="I865" s="29"/>
      <c r="J865" s="30">
        <f>IF(AND(G865= "",H865= ""), 0, ROUND(ROUND(I865, 2) * ROUND(IF(H865="",G865,H865),  2), 2))</f>
        <v>0</v>
      </c>
      <c r="K865" s="7"/>
      <c r="M865" s="31">
        <v>0.2</v>
      </c>
      <c r="Q865" s="7">
        <v>2385</v>
      </c>
    </row>
    <row r="866" spans="1:17" ht="15.75" hidden="1" thickTop="1" x14ac:dyDescent="0.25">
      <c r="A866" s="7" t="s">
        <v>47</v>
      </c>
    </row>
    <row r="867" spans="1:17" ht="16.899999999999999" customHeight="1" thickTop="1" x14ac:dyDescent="0.25">
      <c r="A867" s="7">
        <v>5</v>
      </c>
      <c r="B867" s="16">
        <v>7</v>
      </c>
      <c r="C867" s="173" t="s">
        <v>59</v>
      </c>
      <c r="D867" s="173"/>
      <c r="E867" s="173"/>
      <c r="F867" s="21"/>
      <c r="G867" s="21"/>
      <c r="H867" s="21"/>
      <c r="I867" s="21"/>
      <c r="J867" s="22"/>
      <c r="K867" s="7"/>
    </row>
    <row r="868" spans="1:17" ht="15.75" thickBot="1" x14ac:dyDescent="0.3">
      <c r="A868" s="7">
        <v>9</v>
      </c>
      <c r="B868" s="25" t="s">
        <v>60</v>
      </c>
      <c r="C868" s="174" t="s">
        <v>61</v>
      </c>
      <c r="D868" s="175"/>
      <c r="E868" s="175"/>
      <c r="F868" s="175"/>
      <c r="G868" s="175"/>
      <c r="H868" s="175"/>
      <c r="I868" s="175"/>
      <c r="J868" s="26"/>
      <c r="Q868" s="7">
        <v>2385</v>
      </c>
    </row>
    <row r="869" spans="1:17" ht="16.5" thickTop="1" thickBot="1" x14ac:dyDescent="0.3">
      <c r="A869" s="7" t="s">
        <v>42</v>
      </c>
      <c r="B869" s="25"/>
      <c r="C869" s="176"/>
      <c r="D869" s="176"/>
      <c r="E869" s="176"/>
      <c r="F869" s="27" t="s">
        <v>10</v>
      </c>
      <c r="G869" s="32"/>
      <c r="H869" s="32"/>
      <c r="I869" s="29"/>
      <c r="J869" s="30">
        <f>IF(AND(G869= "",H869= ""), 0, ROUND(ROUND(I869, 2) * ROUND(IF(H869="",G869,H869),  2), 2))</f>
        <v>0</v>
      </c>
      <c r="K869" s="7"/>
      <c r="M869" s="31">
        <v>0.2</v>
      </c>
      <c r="Q869" s="7">
        <v>2385</v>
      </c>
    </row>
    <row r="870" spans="1:17" ht="16.5" thickTop="1" thickBot="1" x14ac:dyDescent="0.3">
      <c r="A870" s="7">
        <v>9</v>
      </c>
      <c r="B870" s="25" t="s">
        <v>62</v>
      </c>
      <c r="C870" s="174" t="s">
        <v>63</v>
      </c>
      <c r="D870" s="175"/>
      <c r="E870" s="175"/>
      <c r="F870" s="175"/>
      <c r="G870" s="175"/>
      <c r="H870" s="175"/>
      <c r="I870" s="175"/>
      <c r="J870" s="26"/>
      <c r="Q870" s="7">
        <v>2385</v>
      </c>
    </row>
    <row r="871" spans="1:17" ht="16.5" thickTop="1" thickBot="1" x14ac:dyDescent="0.3">
      <c r="A871" s="7" t="s">
        <v>42</v>
      </c>
      <c r="B871" s="25"/>
      <c r="C871" s="176"/>
      <c r="D871" s="176"/>
      <c r="E871" s="176"/>
      <c r="F871" s="27" t="s">
        <v>10</v>
      </c>
      <c r="G871" s="32"/>
      <c r="H871" s="32"/>
      <c r="I871" s="29"/>
      <c r="J871" s="30">
        <f>IF(AND(G871= "",H871= ""), 0, ROUND(ROUND(I871, 2) * ROUND(IF(H871="",G871,H871),  2), 2))</f>
        <v>0</v>
      </c>
      <c r="K871" s="7"/>
      <c r="M871" s="31">
        <v>0.2</v>
      </c>
      <c r="Q871" s="7">
        <v>2385</v>
      </c>
    </row>
    <row r="872" spans="1:17" ht="16.5" thickTop="1" thickBot="1" x14ac:dyDescent="0.3">
      <c r="A872" s="7">
        <v>9</v>
      </c>
      <c r="B872" s="25" t="s">
        <v>64</v>
      </c>
      <c r="C872" s="174" t="s">
        <v>65</v>
      </c>
      <c r="D872" s="175"/>
      <c r="E872" s="175"/>
      <c r="F872" s="175"/>
      <c r="G872" s="175"/>
      <c r="H872" s="175"/>
      <c r="I872" s="175"/>
      <c r="J872" s="26"/>
      <c r="Q872" s="7">
        <v>2385</v>
      </c>
    </row>
    <row r="873" spans="1:17" ht="16.5" thickTop="1" thickBot="1" x14ac:dyDescent="0.3">
      <c r="A873" s="7" t="s">
        <v>42</v>
      </c>
      <c r="B873" s="25"/>
      <c r="C873" s="176"/>
      <c r="D873" s="176"/>
      <c r="E873" s="176"/>
      <c r="F873" s="27" t="s">
        <v>11</v>
      </c>
      <c r="G873" s="28"/>
      <c r="H873" s="28"/>
      <c r="I873" s="29"/>
      <c r="J873" s="30">
        <f>IF(AND(G873= "",H873= ""), 0, ROUND(ROUND(I873, 2) * ROUND(IF(H873="",G873,H873),  0), 2))</f>
        <v>0</v>
      </c>
      <c r="K873" s="7"/>
      <c r="M873" s="31">
        <v>0.2</v>
      </c>
      <c r="Q873" s="7">
        <v>2385</v>
      </c>
    </row>
    <row r="874" spans="1:17" ht="15.75" hidden="1" thickTop="1" x14ac:dyDescent="0.25">
      <c r="A874" s="7" t="s">
        <v>47</v>
      </c>
    </row>
    <row r="875" spans="1:17" ht="15.75" hidden="1" thickTop="1" x14ac:dyDescent="0.25">
      <c r="A875" s="7" t="s">
        <v>54</v>
      </c>
    </row>
    <row r="876" spans="1:17" ht="15.75" thickTop="1" x14ac:dyDescent="0.25">
      <c r="A876" s="7">
        <v>4</v>
      </c>
      <c r="B876" s="16"/>
      <c r="C876" s="177" t="s">
        <v>66</v>
      </c>
      <c r="D876" s="177"/>
      <c r="E876" s="177"/>
      <c r="F876" s="19"/>
      <c r="G876" s="19"/>
      <c r="H876" s="19"/>
      <c r="I876" s="19"/>
      <c r="J876" s="20"/>
      <c r="K876" s="7"/>
    </row>
    <row r="877" spans="1:17" x14ac:dyDescent="0.25">
      <c r="A877" s="7">
        <v>5</v>
      </c>
      <c r="B877" s="16">
        <v>8</v>
      </c>
      <c r="C877" s="173" t="s">
        <v>67</v>
      </c>
      <c r="D877" s="173"/>
      <c r="E877" s="173"/>
      <c r="F877" s="21"/>
      <c r="G877" s="21"/>
      <c r="H877" s="21"/>
      <c r="I877" s="21"/>
      <c r="J877" s="22"/>
      <c r="K877" s="7"/>
    </row>
    <row r="878" spans="1:17" ht="15.75" thickTop="1" x14ac:dyDescent="0.25">
      <c r="A878" s="7">
        <v>9</v>
      </c>
      <c r="B878" s="25" t="s">
        <v>68</v>
      </c>
      <c r="C878" s="174" t="s">
        <v>69</v>
      </c>
      <c r="D878" s="175"/>
      <c r="E878" s="175"/>
      <c r="F878" s="175"/>
      <c r="G878" s="175"/>
      <c r="H878" s="175"/>
      <c r="I878" s="175"/>
      <c r="J878" s="26"/>
      <c r="Q878" s="7">
        <v>2385</v>
      </c>
    </row>
    <row r="879" spans="1:17" ht="16.5" thickTop="1" thickBot="1" x14ac:dyDescent="0.3">
      <c r="A879" s="7" t="s">
        <v>42</v>
      </c>
      <c r="B879" s="25"/>
      <c r="C879" s="176"/>
      <c r="D879" s="176"/>
      <c r="E879" s="176"/>
      <c r="F879" s="27" t="s">
        <v>70</v>
      </c>
      <c r="G879" s="33"/>
      <c r="H879" s="33"/>
      <c r="I879" s="29"/>
      <c r="J879" s="30">
        <f>IF(AND(G879= "",H879= ""), 0, ROUND(ROUND(I879, 2) * ROUND(IF(H879="",G879,H879),  3), 2))</f>
        <v>0</v>
      </c>
      <c r="K879" s="7"/>
      <c r="M879" s="31">
        <v>0.2</v>
      </c>
      <c r="Q879" s="7">
        <v>2385</v>
      </c>
    </row>
    <row r="880" spans="1:17" ht="15.75" hidden="1" thickTop="1" x14ac:dyDescent="0.25">
      <c r="A880" s="7" t="s">
        <v>47</v>
      </c>
    </row>
    <row r="881" spans="1:17" ht="28.5" customHeight="1" thickTop="1" x14ac:dyDescent="0.25">
      <c r="A881" s="7">
        <v>5</v>
      </c>
      <c r="B881" s="16">
        <v>9</v>
      </c>
      <c r="C881" s="183" t="s">
        <v>71</v>
      </c>
      <c r="D881" s="184"/>
      <c r="E881" s="184"/>
      <c r="F881" s="184"/>
      <c r="G881" s="184"/>
      <c r="H881" s="184"/>
      <c r="I881" s="185"/>
      <c r="J881" s="22"/>
      <c r="K881" s="7"/>
    </row>
    <row r="882" spans="1:17" ht="15.75" thickBot="1" x14ac:dyDescent="0.3">
      <c r="A882" s="7">
        <v>9</v>
      </c>
      <c r="B882" s="25" t="s">
        <v>72</v>
      </c>
      <c r="C882" s="174" t="s">
        <v>73</v>
      </c>
      <c r="D882" s="175"/>
      <c r="E882" s="175"/>
      <c r="F882" s="175"/>
      <c r="G882" s="175"/>
      <c r="H882" s="175"/>
      <c r="I882" s="175"/>
      <c r="J882" s="26"/>
      <c r="Q882" s="7">
        <v>2385</v>
      </c>
    </row>
    <row r="883" spans="1:17" ht="16.5" thickTop="1" thickBot="1" x14ac:dyDescent="0.3">
      <c r="A883" s="7" t="s">
        <v>42</v>
      </c>
      <c r="B883" s="25"/>
      <c r="C883" s="176"/>
      <c r="D883" s="176"/>
      <c r="E883" s="176"/>
      <c r="F883" s="27" t="s">
        <v>74</v>
      </c>
      <c r="G883" s="33"/>
      <c r="H883" s="33"/>
      <c r="I883" s="29"/>
      <c r="J883" s="30">
        <f>IF(AND(G883= "",H883= ""), 0, ROUND(ROUND(I883, 2) * ROUND(IF(H883="",G883,H883),  3), 2))</f>
        <v>0</v>
      </c>
      <c r="K883" s="7"/>
      <c r="M883" s="31">
        <v>0.2</v>
      </c>
      <c r="Q883" s="7">
        <v>2385</v>
      </c>
    </row>
    <row r="884" spans="1:17" ht="15.75" hidden="1" thickTop="1" x14ac:dyDescent="0.25">
      <c r="A884" s="7" t="s">
        <v>47</v>
      </c>
    </row>
    <row r="885" spans="1:17" ht="15.75" thickTop="1" x14ac:dyDescent="0.25">
      <c r="A885" s="7">
        <v>5</v>
      </c>
      <c r="B885" s="16">
        <v>10</v>
      </c>
      <c r="C885" s="173" t="s">
        <v>75</v>
      </c>
      <c r="D885" s="173"/>
      <c r="E885" s="173"/>
      <c r="F885" s="21"/>
      <c r="G885" s="21"/>
      <c r="H885" s="21"/>
      <c r="I885" s="21"/>
      <c r="J885" s="22"/>
      <c r="K885" s="7"/>
    </row>
    <row r="886" spans="1:17" ht="15.75" thickBot="1" x14ac:dyDescent="0.3">
      <c r="A886" s="7">
        <v>9</v>
      </c>
      <c r="B886" s="25" t="s">
        <v>76</v>
      </c>
      <c r="C886" s="174" t="s">
        <v>77</v>
      </c>
      <c r="D886" s="175"/>
      <c r="E886" s="175"/>
      <c r="F886" s="175"/>
      <c r="G886" s="175"/>
      <c r="H886" s="175"/>
      <c r="I886" s="175"/>
      <c r="J886" s="26"/>
      <c r="Q886" s="7">
        <v>2385</v>
      </c>
    </row>
    <row r="887" spans="1:17" ht="16.5" thickTop="1" thickBot="1" x14ac:dyDescent="0.3">
      <c r="A887" s="7" t="s">
        <v>42</v>
      </c>
      <c r="B887" s="25"/>
      <c r="C887" s="176"/>
      <c r="D887" s="176"/>
      <c r="E887" s="176"/>
      <c r="F887" s="27" t="s">
        <v>10</v>
      </c>
      <c r="G887" s="32"/>
      <c r="H887" s="32"/>
      <c r="I887" s="29"/>
      <c r="J887" s="30">
        <f>IF(AND(G887= "",H887= ""), 0, ROUND(ROUND(I887, 2) * ROUND(IF(H887="",G887,H887),  2), 2))</f>
        <v>0</v>
      </c>
      <c r="K887" s="7"/>
      <c r="M887" s="31">
        <v>0.2</v>
      </c>
      <c r="Q887" s="7">
        <v>2385</v>
      </c>
    </row>
    <row r="888" spans="1:17" ht="15.75" hidden="1" thickTop="1" x14ac:dyDescent="0.25">
      <c r="A888" s="7" t="s">
        <v>47</v>
      </c>
    </row>
    <row r="889" spans="1:17" ht="15.75" thickTop="1" x14ac:dyDescent="0.25">
      <c r="A889" s="7">
        <v>5</v>
      </c>
      <c r="B889" s="16">
        <v>11</v>
      </c>
      <c r="C889" s="46" t="s">
        <v>78</v>
      </c>
      <c r="D889" s="46"/>
      <c r="E889" s="46"/>
      <c r="F889" s="21"/>
      <c r="G889" s="21"/>
      <c r="H889" s="21"/>
      <c r="I889" s="21"/>
      <c r="J889" s="22"/>
      <c r="K889" s="7"/>
    </row>
    <row r="890" spans="1:17" ht="15.75" thickBot="1" x14ac:dyDescent="0.3">
      <c r="A890" s="7">
        <v>9</v>
      </c>
      <c r="B890" s="25" t="s">
        <v>79</v>
      </c>
      <c r="C890" s="174" t="s">
        <v>80</v>
      </c>
      <c r="D890" s="175"/>
      <c r="E890" s="175"/>
      <c r="F890" s="175"/>
      <c r="G890" s="175"/>
      <c r="H890" s="175"/>
      <c r="I890" s="175"/>
      <c r="J890" s="26"/>
      <c r="Q890" s="7">
        <v>2385</v>
      </c>
    </row>
    <row r="891" spans="1:17" ht="16.5" thickTop="1" thickBot="1" x14ac:dyDescent="0.3">
      <c r="A891" s="7" t="s">
        <v>42</v>
      </c>
      <c r="B891" s="25"/>
      <c r="C891" s="176"/>
      <c r="D891" s="176"/>
      <c r="E891" s="176"/>
      <c r="F891" s="27" t="s">
        <v>10</v>
      </c>
      <c r="G891" s="32"/>
      <c r="H891" s="32"/>
      <c r="I891" s="29"/>
      <c r="J891" s="30">
        <f>IF(AND(G891= "",H891= ""), 0, ROUND(ROUND(I891, 2) * ROUND(IF(H891="",G891,H891),  2), 2))</f>
        <v>0</v>
      </c>
      <c r="K891" s="7"/>
      <c r="M891" s="31">
        <v>0.2</v>
      </c>
      <c r="Q891" s="7">
        <v>2385</v>
      </c>
    </row>
    <row r="892" spans="1:17" ht="15.75" hidden="1" thickTop="1" x14ac:dyDescent="0.25">
      <c r="A892" s="7" t="s">
        <v>47</v>
      </c>
    </row>
    <row r="893" spans="1:17" ht="15.75" hidden="1" thickTop="1" x14ac:dyDescent="0.25">
      <c r="A893" s="7" t="s">
        <v>54</v>
      </c>
    </row>
    <row r="894" spans="1:17" ht="15.75" thickTop="1" x14ac:dyDescent="0.25">
      <c r="A894" s="7">
        <v>4</v>
      </c>
      <c r="B894" s="16"/>
      <c r="C894" s="177" t="s">
        <v>81</v>
      </c>
      <c r="D894" s="177"/>
      <c r="E894" s="177"/>
      <c r="F894" s="19"/>
      <c r="G894" s="19"/>
      <c r="H894" s="19"/>
      <c r="I894" s="19"/>
      <c r="J894" s="20"/>
      <c r="K894" s="7"/>
    </row>
    <row r="895" spans="1:17" x14ac:dyDescent="0.25">
      <c r="A895" s="7">
        <v>5</v>
      </c>
      <c r="B895" s="16">
        <v>12</v>
      </c>
      <c r="C895" s="173" t="s">
        <v>82</v>
      </c>
      <c r="D895" s="173"/>
      <c r="E895" s="173"/>
      <c r="F895" s="21"/>
      <c r="G895" s="21"/>
      <c r="H895" s="21"/>
      <c r="I895" s="21"/>
      <c r="J895" s="22"/>
      <c r="K895" s="7"/>
    </row>
    <row r="896" spans="1:17" ht="15.75" thickBot="1" x14ac:dyDescent="0.3">
      <c r="A896" s="7">
        <v>9</v>
      </c>
      <c r="B896" s="25" t="s">
        <v>344</v>
      </c>
      <c r="C896" s="174" t="s">
        <v>345</v>
      </c>
      <c r="D896" s="175"/>
      <c r="E896" s="175"/>
      <c r="F896" s="175"/>
      <c r="G896" s="175"/>
      <c r="H896" s="175"/>
      <c r="I896" s="175"/>
      <c r="J896" s="26"/>
      <c r="Q896" s="7">
        <v>2385</v>
      </c>
    </row>
    <row r="897" spans="1:17" ht="16.5" thickTop="1" thickBot="1" x14ac:dyDescent="0.3">
      <c r="A897" s="7" t="s">
        <v>42</v>
      </c>
      <c r="B897" s="25"/>
      <c r="C897" s="176"/>
      <c r="D897" s="176"/>
      <c r="E897" s="176"/>
      <c r="F897" s="27" t="s">
        <v>11</v>
      </c>
      <c r="G897" s="28"/>
      <c r="H897" s="28"/>
      <c r="I897" s="29"/>
      <c r="J897" s="30">
        <f>IF(AND(G897= "",H897= ""), 0, ROUND(ROUND(I897, 2) * ROUND(IF(H897="",G897,H897),  0), 2))</f>
        <v>0</v>
      </c>
      <c r="K897" s="7"/>
      <c r="M897" s="31">
        <v>0.2</v>
      </c>
      <c r="Q897" s="7">
        <v>2385</v>
      </c>
    </row>
    <row r="898" spans="1:17" ht="15.75" hidden="1" thickTop="1" x14ac:dyDescent="0.25">
      <c r="A898" s="7" t="s">
        <v>47</v>
      </c>
    </row>
    <row r="899" spans="1:17" ht="15.75" thickTop="1" x14ac:dyDescent="0.25">
      <c r="A899" s="7">
        <v>5</v>
      </c>
      <c r="B899" s="16">
        <v>13</v>
      </c>
      <c r="C899" s="173" t="s">
        <v>346</v>
      </c>
      <c r="D899" s="173"/>
      <c r="E899" s="173"/>
      <c r="F899" s="21"/>
      <c r="G899" s="21"/>
      <c r="H899" s="21"/>
      <c r="I899" s="21"/>
      <c r="J899" s="22"/>
      <c r="K899" s="7"/>
    </row>
    <row r="900" spans="1:17" ht="15.75" thickBot="1" x14ac:dyDescent="0.3">
      <c r="A900" s="7">
        <v>9</v>
      </c>
      <c r="B900" s="25" t="s">
        <v>347</v>
      </c>
      <c r="C900" s="174" t="s">
        <v>348</v>
      </c>
      <c r="D900" s="175"/>
      <c r="E900" s="175"/>
      <c r="F900" s="175"/>
      <c r="G900" s="175"/>
      <c r="H900" s="175"/>
      <c r="I900" s="175"/>
      <c r="J900" s="26"/>
      <c r="Q900" s="7">
        <v>2385</v>
      </c>
    </row>
    <row r="901" spans="1:17" ht="15.75" thickTop="1" x14ac:dyDescent="0.25">
      <c r="A901" s="7" t="s">
        <v>42</v>
      </c>
      <c r="B901" s="25"/>
      <c r="C901" s="176"/>
      <c r="D901" s="176"/>
      <c r="E901" s="176"/>
      <c r="F901" s="27" t="s">
        <v>11</v>
      </c>
      <c r="G901" s="28"/>
      <c r="H901" s="28"/>
      <c r="I901" s="29"/>
      <c r="J901" s="30">
        <f>IF(AND(G901= "",H901= ""), 0, ROUND(ROUND(I901, 2) * ROUND(IF(H901="",G901,H901),  0), 2))</f>
        <v>0</v>
      </c>
      <c r="K901" s="7"/>
      <c r="M901" s="31">
        <v>0.2</v>
      </c>
      <c r="Q901" s="7">
        <v>2385</v>
      </c>
    </row>
    <row r="902" spans="1:17" ht="15.75" thickTop="1" x14ac:dyDescent="0.25">
      <c r="A902" s="7">
        <v>9</v>
      </c>
      <c r="B902" s="25" t="s">
        <v>349</v>
      </c>
      <c r="C902" s="174" t="s">
        <v>350</v>
      </c>
      <c r="D902" s="175"/>
      <c r="E902" s="175"/>
      <c r="F902" s="175"/>
      <c r="G902" s="175"/>
      <c r="H902" s="175"/>
      <c r="I902" s="175"/>
      <c r="J902" s="26"/>
      <c r="Q902" s="7">
        <v>2385</v>
      </c>
    </row>
    <row r="903" spans="1:17" ht="16.5" thickTop="1" thickBot="1" x14ac:dyDescent="0.3">
      <c r="A903" s="7" t="s">
        <v>42</v>
      </c>
      <c r="B903" s="25"/>
      <c r="C903" s="176"/>
      <c r="D903" s="176"/>
      <c r="E903" s="176"/>
      <c r="F903" s="27" t="s">
        <v>11</v>
      </c>
      <c r="G903" s="28"/>
      <c r="H903" s="28"/>
      <c r="I903" s="29"/>
      <c r="J903" s="30">
        <f>IF(AND(G903= "",H903= ""), 0, ROUND(ROUND(I903, 2) * ROUND(IF(H903="",G903,H903),  0), 2))</f>
        <v>0</v>
      </c>
      <c r="K903" s="7"/>
      <c r="M903" s="31">
        <v>0.2</v>
      </c>
      <c r="Q903" s="7">
        <v>2385</v>
      </c>
    </row>
    <row r="904" spans="1:17" ht="15.75" hidden="1" thickTop="1" x14ac:dyDescent="0.25">
      <c r="A904" s="7" t="s">
        <v>47</v>
      </c>
    </row>
    <row r="905" spans="1:17" ht="15.75" thickTop="1" x14ac:dyDescent="0.25">
      <c r="A905" s="7">
        <v>5</v>
      </c>
      <c r="B905" s="16">
        <v>14</v>
      </c>
      <c r="C905" s="173" t="s">
        <v>85</v>
      </c>
      <c r="D905" s="173"/>
      <c r="E905" s="173"/>
      <c r="F905" s="21"/>
      <c r="G905" s="21"/>
      <c r="H905" s="21"/>
      <c r="I905" s="21"/>
      <c r="J905" s="22"/>
      <c r="K905" s="7"/>
    </row>
    <row r="906" spans="1:17" x14ac:dyDescent="0.25">
      <c r="A906" s="7">
        <v>6</v>
      </c>
      <c r="B906" s="16" t="s">
        <v>351</v>
      </c>
      <c r="C906" s="48" t="s">
        <v>352</v>
      </c>
      <c r="D906" s="48"/>
      <c r="E906" s="48"/>
      <c r="F906" s="23"/>
      <c r="G906" s="23"/>
      <c r="H906" s="23"/>
      <c r="I906" s="23"/>
      <c r="J906" s="24"/>
      <c r="K906" s="7"/>
    </row>
    <row r="907" spans="1:17" ht="15.75" thickBot="1" x14ac:dyDescent="0.3">
      <c r="A907" s="7">
        <v>9</v>
      </c>
      <c r="B907" s="25" t="s">
        <v>353</v>
      </c>
      <c r="C907" s="174" t="s">
        <v>354</v>
      </c>
      <c r="D907" s="175"/>
      <c r="E907" s="175"/>
      <c r="F907" s="175"/>
      <c r="G907" s="175"/>
      <c r="H907" s="175"/>
      <c r="I907" s="175"/>
      <c r="J907" s="26"/>
      <c r="Q907" s="7">
        <v>2385</v>
      </c>
    </row>
    <row r="908" spans="1:17" ht="16.5" thickTop="1" thickBot="1" x14ac:dyDescent="0.3">
      <c r="A908" s="7" t="s">
        <v>42</v>
      </c>
      <c r="B908" s="25"/>
      <c r="C908" s="176"/>
      <c r="D908" s="176"/>
      <c r="E908" s="176"/>
      <c r="F908" s="27" t="s">
        <v>11</v>
      </c>
      <c r="G908" s="28"/>
      <c r="H908" s="28"/>
      <c r="I908" s="29"/>
      <c r="J908" s="30">
        <f>IF(AND(G908= "",H908= ""), 0, ROUND(ROUND(I908, 2) * ROUND(IF(H908="",G908,H908),  0), 2))</f>
        <v>0</v>
      </c>
      <c r="K908" s="7"/>
      <c r="M908" s="31">
        <v>0.2</v>
      </c>
      <c r="Q908" s="7">
        <v>2385</v>
      </c>
    </row>
    <row r="909" spans="1:17" ht="15.75" hidden="1" thickTop="1" x14ac:dyDescent="0.25">
      <c r="A909" s="7" t="s">
        <v>46</v>
      </c>
    </row>
    <row r="910" spans="1:17" ht="15.75" thickTop="1" x14ac:dyDescent="0.25">
      <c r="A910" s="7">
        <v>6</v>
      </c>
      <c r="B910" s="16" t="s">
        <v>355</v>
      </c>
      <c r="C910" s="48" t="s">
        <v>356</v>
      </c>
      <c r="D910" s="48"/>
      <c r="E910" s="48"/>
      <c r="F910" s="23"/>
      <c r="G910" s="23"/>
      <c r="H910" s="23"/>
      <c r="I910" s="23"/>
      <c r="J910" s="24"/>
      <c r="K910" s="7"/>
    </row>
    <row r="911" spans="1:17" ht="27.2" customHeight="1" thickBot="1" x14ac:dyDescent="0.3">
      <c r="A911" s="7">
        <v>9</v>
      </c>
      <c r="B911" s="25" t="s">
        <v>357</v>
      </c>
      <c r="C911" s="174" t="s">
        <v>358</v>
      </c>
      <c r="D911" s="175"/>
      <c r="E911" s="175"/>
      <c r="F911" s="175"/>
      <c r="G911" s="175"/>
      <c r="H911" s="175"/>
      <c r="I911" s="175"/>
      <c r="J911" s="26"/>
      <c r="Q911" s="7">
        <v>2385</v>
      </c>
    </row>
    <row r="912" spans="1:17" ht="16.5" thickTop="1" thickBot="1" x14ac:dyDescent="0.3">
      <c r="A912" s="7" t="s">
        <v>42</v>
      </c>
      <c r="B912" s="25"/>
      <c r="C912" s="176"/>
      <c r="D912" s="176"/>
      <c r="E912" s="176"/>
      <c r="F912" s="27" t="s">
        <v>11</v>
      </c>
      <c r="G912" s="28"/>
      <c r="H912" s="28"/>
      <c r="I912" s="29"/>
      <c r="J912" s="30">
        <f>IF(AND(G912= "",H912= ""), 0, ROUND(ROUND(I912, 2) * ROUND(IF(H912="",G912,H912),  0), 2))</f>
        <v>0</v>
      </c>
      <c r="K912" s="7"/>
      <c r="M912" s="31">
        <v>0.2</v>
      </c>
      <c r="Q912" s="7">
        <v>2385</v>
      </c>
    </row>
    <row r="913" spans="1:17" ht="15.75" hidden="1" thickTop="1" x14ac:dyDescent="0.25">
      <c r="A913" s="7" t="s">
        <v>46</v>
      </c>
    </row>
    <row r="914" spans="1:17" ht="15.75" hidden="1" thickTop="1" x14ac:dyDescent="0.25">
      <c r="A914" s="7" t="s">
        <v>47</v>
      </c>
    </row>
    <row r="915" spans="1:17" ht="15.75" hidden="1" thickTop="1" x14ac:dyDescent="0.25">
      <c r="A915" s="7" t="s">
        <v>54</v>
      </c>
    </row>
    <row r="916" spans="1:17" ht="15.75" thickTop="1" x14ac:dyDescent="0.25">
      <c r="A916" s="7">
        <v>4</v>
      </c>
      <c r="B916" s="16"/>
      <c r="C916" s="45" t="s">
        <v>90</v>
      </c>
      <c r="D916" s="45"/>
      <c r="E916" s="45"/>
      <c r="F916" s="19"/>
      <c r="G916" s="19"/>
      <c r="H916" s="19"/>
      <c r="I916" s="19"/>
      <c r="J916" s="20"/>
      <c r="K916" s="7"/>
    </row>
    <row r="917" spans="1:17" x14ac:dyDescent="0.25">
      <c r="A917" s="7">
        <v>5</v>
      </c>
      <c r="B917" s="16">
        <v>15</v>
      </c>
      <c r="C917" s="173" t="s">
        <v>91</v>
      </c>
      <c r="D917" s="173"/>
      <c r="E917" s="173"/>
      <c r="F917" s="21"/>
      <c r="G917" s="21"/>
      <c r="H917" s="21"/>
      <c r="I917" s="21"/>
      <c r="J917" s="22"/>
      <c r="K917" s="7"/>
    </row>
    <row r="918" spans="1:17" ht="15.75" thickBot="1" x14ac:dyDescent="0.3">
      <c r="A918" s="7">
        <v>9</v>
      </c>
      <c r="B918" s="25" t="s">
        <v>92</v>
      </c>
      <c r="C918" s="174" t="s">
        <v>93</v>
      </c>
      <c r="D918" s="175"/>
      <c r="E918" s="175"/>
      <c r="F918" s="175"/>
      <c r="G918" s="175"/>
      <c r="H918" s="175"/>
      <c r="I918" s="175"/>
      <c r="J918" s="26"/>
      <c r="Q918" s="7">
        <v>2385</v>
      </c>
    </row>
    <row r="919" spans="1:17" ht="16.5" thickTop="1" thickBot="1" x14ac:dyDescent="0.3">
      <c r="A919" s="7" t="s">
        <v>42</v>
      </c>
      <c r="B919" s="25"/>
      <c r="C919" s="176"/>
      <c r="D919" s="176"/>
      <c r="E919" s="176"/>
      <c r="F919" s="27" t="s">
        <v>10</v>
      </c>
      <c r="G919" s="32"/>
      <c r="H919" s="32"/>
      <c r="I919" s="29"/>
      <c r="J919" s="30">
        <f>IF(AND(G919= "",H919= ""), 0, ROUND(ROUND(I919, 2) * ROUND(IF(H919="",G919,H919),  2), 2))</f>
        <v>0</v>
      </c>
      <c r="K919" s="7"/>
      <c r="M919" s="31">
        <v>0.2</v>
      </c>
      <c r="Q919" s="7">
        <v>2385</v>
      </c>
    </row>
    <row r="920" spans="1:17" ht="15.75" hidden="1" thickTop="1" x14ac:dyDescent="0.25">
      <c r="A920" s="7" t="s">
        <v>47</v>
      </c>
    </row>
    <row r="921" spans="1:17" ht="15.75" thickTop="1" x14ac:dyDescent="0.25">
      <c r="A921" s="7">
        <v>5</v>
      </c>
      <c r="B921" s="16">
        <v>16</v>
      </c>
      <c r="C921" s="173" t="s">
        <v>94</v>
      </c>
      <c r="D921" s="173"/>
      <c r="E921" s="173"/>
      <c r="F921" s="21"/>
      <c r="G921" s="21"/>
      <c r="H921" s="21"/>
      <c r="I921" s="21"/>
      <c r="J921" s="22"/>
      <c r="K921" s="7"/>
    </row>
    <row r="922" spans="1:17" ht="15.75" thickBot="1" x14ac:dyDescent="0.3">
      <c r="A922" s="7">
        <v>9</v>
      </c>
      <c r="B922" s="25" t="s">
        <v>95</v>
      </c>
      <c r="C922" s="174" t="s">
        <v>96</v>
      </c>
      <c r="D922" s="175"/>
      <c r="E922" s="175"/>
      <c r="F922" s="175"/>
      <c r="G922" s="175"/>
      <c r="H922" s="175"/>
      <c r="I922" s="175"/>
      <c r="J922" s="26"/>
      <c r="Q922" s="7">
        <v>2385</v>
      </c>
    </row>
    <row r="923" spans="1:17" ht="16.5" thickTop="1" thickBot="1" x14ac:dyDescent="0.3">
      <c r="A923" s="7" t="s">
        <v>42</v>
      </c>
      <c r="B923" s="25"/>
      <c r="C923" s="176"/>
      <c r="D923" s="176"/>
      <c r="E923" s="176"/>
      <c r="F923" s="27" t="s">
        <v>10</v>
      </c>
      <c r="G923" s="32"/>
      <c r="H923" s="32"/>
      <c r="I923" s="29"/>
      <c r="J923" s="30">
        <f>IF(AND(G923= "",H923= ""), 0, ROUND(ROUND(I923, 2) * ROUND(IF(H923="",G923,H923),  2), 2))</f>
        <v>0</v>
      </c>
      <c r="K923" s="7"/>
      <c r="M923" s="31">
        <v>0.2</v>
      </c>
      <c r="Q923" s="7">
        <v>2385</v>
      </c>
    </row>
    <row r="924" spans="1:17" ht="15.75" hidden="1" thickTop="1" x14ac:dyDescent="0.25">
      <c r="A924" s="7" t="s">
        <v>47</v>
      </c>
    </row>
    <row r="925" spans="1:17" ht="16.899999999999999" customHeight="1" thickTop="1" x14ac:dyDescent="0.25">
      <c r="A925" s="7">
        <v>5</v>
      </c>
      <c r="B925" s="16">
        <v>17</v>
      </c>
      <c r="C925" s="173" t="s">
        <v>97</v>
      </c>
      <c r="D925" s="173"/>
      <c r="E925" s="173"/>
      <c r="F925" s="21"/>
      <c r="G925" s="21"/>
      <c r="H925" s="21"/>
      <c r="I925" s="21"/>
      <c r="J925" s="22"/>
      <c r="K925" s="7"/>
    </row>
    <row r="926" spans="1:17" ht="15.75" thickBot="1" x14ac:dyDescent="0.3">
      <c r="A926" s="7">
        <v>9</v>
      </c>
      <c r="B926" s="25" t="s">
        <v>98</v>
      </c>
      <c r="C926" s="174" t="s">
        <v>99</v>
      </c>
      <c r="D926" s="175"/>
      <c r="E926" s="175"/>
      <c r="F926" s="175"/>
      <c r="G926" s="175"/>
      <c r="H926" s="175"/>
      <c r="I926" s="175"/>
      <c r="J926" s="26"/>
      <c r="Q926" s="7">
        <v>2385</v>
      </c>
    </row>
    <row r="927" spans="1:17" ht="16.5" thickTop="1" thickBot="1" x14ac:dyDescent="0.3">
      <c r="A927" s="7" t="s">
        <v>42</v>
      </c>
      <c r="B927" s="25"/>
      <c r="C927" s="176"/>
      <c r="D927" s="176"/>
      <c r="E927" s="176"/>
      <c r="F927" s="27" t="s">
        <v>10</v>
      </c>
      <c r="G927" s="32"/>
      <c r="H927" s="32"/>
      <c r="I927" s="29"/>
      <c r="J927" s="30">
        <f>IF(AND(G927= "",H927= ""), 0, ROUND(ROUND(I927, 2) * ROUND(IF(H927="",G927,H927),  2), 2))</f>
        <v>0</v>
      </c>
      <c r="K927" s="7"/>
      <c r="M927" s="31">
        <v>0.2</v>
      </c>
      <c r="Q927" s="7">
        <v>2385</v>
      </c>
    </row>
    <row r="928" spans="1:17" ht="15.75" hidden="1" thickTop="1" x14ac:dyDescent="0.25">
      <c r="A928" s="7" t="s">
        <v>47</v>
      </c>
    </row>
    <row r="929" spans="1:17" ht="16.899999999999999" customHeight="1" thickTop="1" x14ac:dyDescent="0.25">
      <c r="A929" s="7">
        <v>5</v>
      </c>
      <c r="B929" s="16">
        <v>18</v>
      </c>
      <c r="C929" s="173" t="s">
        <v>100</v>
      </c>
      <c r="D929" s="173"/>
      <c r="E929" s="173"/>
      <c r="F929" s="21"/>
      <c r="G929" s="21"/>
      <c r="H929" s="21"/>
      <c r="I929" s="21"/>
      <c r="J929" s="22"/>
      <c r="K929" s="7"/>
    </row>
    <row r="930" spans="1:17" ht="15.75" thickBot="1" x14ac:dyDescent="0.3">
      <c r="A930" s="7">
        <v>9</v>
      </c>
      <c r="B930" s="25" t="s">
        <v>101</v>
      </c>
      <c r="C930" s="174" t="s">
        <v>99</v>
      </c>
      <c r="D930" s="175"/>
      <c r="E930" s="175"/>
      <c r="F930" s="175"/>
      <c r="G930" s="175"/>
      <c r="H930" s="175"/>
      <c r="I930" s="175"/>
      <c r="J930" s="26"/>
      <c r="Q930" s="7">
        <v>2385</v>
      </c>
    </row>
    <row r="931" spans="1:17" ht="16.5" thickTop="1" thickBot="1" x14ac:dyDescent="0.3">
      <c r="A931" s="7" t="s">
        <v>42</v>
      </c>
      <c r="B931" s="25"/>
      <c r="C931" s="176"/>
      <c r="D931" s="176"/>
      <c r="E931" s="176"/>
      <c r="F931" s="27" t="s">
        <v>10</v>
      </c>
      <c r="G931" s="32"/>
      <c r="H931" s="32"/>
      <c r="I931" s="29"/>
      <c r="J931" s="30">
        <f>IF(AND(G931= "",H931= ""), 0, ROUND(ROUND(I931, 2) * ROUND(IF(H931="",G931,H931),  2), 2))</f>
        <v>0</v>
      </c>
      <c r="K931" s="7"/>
      <c r="M931" s="31">
        <v>0.2</v>
      </c>
      <c r="Q931" s="7">
        <v>2385</v>
      </c>
    </row>
    <row r="932" spans="1:17" ht="15.75" hidden="1" thickTop="1" x14ac:dyDescent="0.25">
      <c r="A932" s="7" t="s">
        <v>47</v>
      </c>
    </row>
    <row r="933" spans="1:17" ht="15.75" hidden="1" thickTop="1" x14ac:dyDescent="0.25">
      <c r="A933" s="7" t="s">
        <v>54</v>
      </c>
    </row>
    <row r="934" spans="1:17" ht="15.75" thickTop="1" x14ac:dyDescent="0.25">
      <c r="A934" s="7">
        <v>4</v>
      </c>
      <c r="B934" s="16"/>
      <c r="C934" s="45" t="s">
        <v>102</v>
      </c>
      <c r="D934" s="45"/>
      <c r="E934" s="45"/>
      <c r="F934" s="19"/>
      <c r="G934" s="19"/>
      <c r="H934" s="19"/>
      <c r="I934" s="19"/>
      <c r="J934" s="20"/>
      <c r="K934" s="7"/>
    </row>
    <row r="935" spans="1:17" ht="16.899999999999999" customHeight="1" x14ac:dyDescent="0.25">
      <c r="A935" s="7">
        <v>5</v>
      </c>
      <c r="B935" s="16">
        <v>19</v>
      </c>
      <c r="C935" s="173" t="s">
        <v>103</v>
      </c>
      <c r="D935" s="173"/>
      <c r="E935" s="173"/>
      <c r="F935" s="21"/>
      <c r="G935" s="21"/>
      <c r="H935" s="21"/>
      <c r="I935" s="21"/>
      <c r="J935" s="22"/>
      <c r="K935" s="7"/>
    </row>
    <row r="936" spans="1:17" ht="15.75" thickBot="1" x14ac:dyDescent="0.3">
      <c r="A936" s="7">
        <v>9</v>
      </c>
      <c r="B936" s="25" t="s">
        <v>104</v>
      </c>
      <c r="C936" s="174" t="s">
        <v>105</v>
      </c>
      <c r="D936" s="175"/>
      <c r="E936" s="175"/>
      <c r="F936" s="175"/>
      <c r="G936" s="175"/>
      <c r="H936" s="175"/>
      <c r="I936" s="175"/>
      <c r="J936" s="26"/>
      <c r="Q936" s="7">
        <v>2385</v>
      </c>
    </row>
    <row r="937" spans="1:17" ht="16.5" thickTop="1" thickBot="1" x14ac:dyDescent="0.3">
      <c r="A937" s="7" t="s">
        <v>42</v>
      </c>
      <c r="B937" s="25"/>
      <c r="C937" s="176"/>
      <c r="D937" s="176"/>
      <c r="E937" s="176"/>
      <c r="F937" s="27" t="s">
        <v>70</v>
      </c>
      <c r="G937" s="33"/>
      <c r="H937" s="33"/>
      <c r="I937" s="29"/>
      <c r="J937" s="30">
        <f>IF(AND(G937= "",H937= ""), 0, ROUND(ROUND(I937, 2) * ROUND(IF(H937="",G937,H937),  3), 2))</f>
        <v>0</v>
      </c>
      <c r="K937" s="7"/>
      <c r="M937" s="31">
        <v>0.2</v>
      </c>
      <c r="Q937" s="7">
        <v>2385</v>
      </c>
    </row>
    <row r="938" spans="1:17" ht="15.75" hidden="1" thickTop="1" x14ac:dyDescent="0.25">
      <c r="A938" s="7" t="s">
        <v>47</v>
      </c>
    </row>
    <row r="939" spans="1:17" ht="15.75" thickTop="1" x14ac:dyDescent="0.25">
      <c r="A939" s="7">
        <v>5</v>
      </c>
      <c r="B939" s="16">
        <v>20</v>
      </c>
      <c r="C939" s="173" t="s">
        <v>106</v>
      </c>
      <c r="D939" s="173"/>
      <c r="E939" s="173"/>
      <c r="F939" s="21"/>
      <c r="G939" s="21"/>
      <c r="H939" s="21"/>
      <c r="I939" s="21"/>
      <c r="J939" s="22"/>
      <c r="K939" s="7"/>
    </row>
    <row r="940" spans="1:17" x14ac:dyDescent="0.25">
      <c r="A940" s="7">
        <v>6</v>
      </c>
      <c r="B940" s="16" t="s">
        <v>107</v>
      </c>
      <c r="C940" s="178" t="s">
        <v>108</v>
      </c>
      <c r="D940" s="178"/>
      <c r="E940" s="178"/>
      <c r="F940" s="23"/>
      <c r="G940" s="23"/>
      <c r="H940" s="23"/>
      <c r="I940" s="23"/>
      <c r="J940" s="24"/>
      <c r="K940" s="7"/>
    </row>
    <row r="941" spans="1:17" x14ac:dyDescent="0.25">
      <c r="A941" s="7">
        <v>8</v>
      </c>
      <c r="B941" s="25" t="s">
        <v>109</v>
      </c>
      <c r="C941" s="47" t="s">
        <v>110</v>
      </c>
      <c r="D941" s="47"/>
      <c r="E941" s="47"/>
      <c r="J941" s="26"/>
      <c r="K941" s="7"/>
    </row>
    <row r="942" spans="1:17" ht="15.75" thickBot="1" x14ac:dyDescent="0.3">
      <c r="A942" s="7">
        <v>9</v>
      </c>
      <c r="B942" s="25" t="s">
        <v>111</v>
      </c>
      <c r="C942" s="174" t="s">
        <v>112</v>
      </c>
      <c r="D942" s="175"/>
      <c r="E942" s="175"/>
      <c r="F942" s="175"/>
      <c r="G942" s="175"/>
      <c r="H942" s="175"/>
      <c r="I942" s="175"/>
      <c r="J942" s="26"/>
      <c r="Q942" s="7">
        <v>2385</v>
      </c>
    </row>
    <row r="943" spans="1:17" ht="16.5" thickTop="1" thickBot="1" x14ac:dyDescent="0.3">
      <c r="A943" s="7" t="s">
        <v>42</v>
      </c>
      <c r="B943" s="25"/>
      <c r="C943" s="176"/>
      <c r="D943" s="176"/>
      <c r="E943" s="176"/>
      <c r="F943" s="27" t="s">
        <v>70</v>
      </c>
      <c r="G943" s="33"/>
      <c r="H943" s="33"/>
      <c r="I943" s="29"/>
      <c r="J943" s="30">
        <f>IF(AND(G943= "",H943= ""), 0, ROUND(ROUND(I943, 2) * ROUND(IF(H943="",G943,H943),  3), 2))</f>
        <v>0</v>
      </c>
      <c r="K943" s="7"/>
      <c r="M943" s="31">
        <v>0.2</v>
      </c>
      <c r="Q943" s="7">
        <v>2385</v>
      </c>
    </row>
    <row r="944" spans="1:17" ht="16.5" thickTop="1" thickBot="1" x14ac:dyDescent="0.3">
      <c r="A944" s="7">
        <v>9</v>
      </c>
      <c r="B944" s="25" t="s">
        <v>113</v>
      </c>
      <c r="C944" s="174" t="s">
        <v>114</v>
      </c>
      <c r="D944" s="175"/>
      <c r="E944" s="175"/>
      <c r="F944" s="175"/>
      <c r="G944" s="175"/>
      <c r="H944" s="175"/>
      <c r="I944" s="175"/>
      <c r="J944" s="26"/>
      <c r="Q944" s="7">
        <v>2385</v>
      </c>
    </row>
    <row r="945" spans="1:17" ht="16.5" thickTop="1" thickBot="1" x14ac:dyDescent="0.3">
      <c r="A945" s="7" t="s">
        <v>42</v>
      </c>
      <c r="B945" s="25"/>
      <c r="C945" s="176"/>
      <c r="D945" s="176"/>
      <c r="E945" s="176"/>
      <c r="F945" s="27" t="s">
        <v>70</v>
      </c>
      <c r="G945" s="33"/>
      <c r="H945" s="33"/>
      <c r="I945" s="29"/>
      <c r="J945" s="30">
        <f>IF(AND(G945= "",H945= ""), 0, ROUND(ROUND(I945, 2) * ROUND(IF(H945="",G945,H945),  3), 2))</f>
        <v>0</v>
      </c>
      <c r="K945" s="7"/>
      <c r="M945" s="31">
        <v>0.2</v>
      </c>
      <c r="Q945" s="7">
        <v>2385</v>
      </c>
    </row>
    <row r="946" spans="1:17" ht="15.75" hidden="1" thickTop="1" x14ac:dyDescent="0.25">
      <c r="A946" s="7" t="s">
        <v>115</v>
      </c>
    </row>
    <row r="947" spans="1:17" ht="15.75" thickTop="1" x14ac:dyDescent="0.25">
      <c r="A947" s="7">
        <v>8</v>
      </c>
      <c r="B947" s="25" t="s">
        <v>116</v>
      </c>
      <c r="C947" s="47" t="s">
        <v>117</v>
      </c>
      <c r="D947" s="47"/>
      <c r="E947" s="47"/>
      <c r="J947" s="26"/>
      <c r="K947" s="7"/>
    </row>
    <row r="948" spans="1:17" ht="15.75" thickBot="1" x14ac:dyDescent="0.3">
      <c r="A948" s="7">
        <v>9</v>
      </c>
      <c r="B948" s="25" t="s">
        <v>118</v>
      </c>
      <c r="C948" s="174" t="s">
        <v>119</v>
      </c>
      <c r="D948" s="175"/>
      <c r="E948" s="175"/>
      <c r="F948" s="175"/>
      <c r="G948" s="175"/>
      <c r="H948" s="175"/>
      <c r="I948" s="175"/>
      <c r="J948" s="26"/>
      <c r="Q948" s="7">
        <v>2385</v>
      </c>
    </row>
    <row r="949" spans="1:17" ht="16.5" thickTop="1" thickBot="1" x14ac:dyDescent="0.3">
      <c r="A949" s="7" t="s">
        <v>42</v>
      </c>
      <c r="B949" s="25"/>
      <c r="C949" s="176"/>
      <c r="D949" s="176"/>
      <c r="E949" s="176"/>
      <c r="F949" s="27" t="s">
        <v>70</v>
      </c>
      <c r="G949" s="33"/>
      <c r="H949" s="33"/>
      <c r="I949" s="29"/>
      <c r="J949" s="30">
        <f>IF(AND(G949= "",H949= ""), 0, ROUND(ROUND(I949, 2) * ROUND(IF(H949="",G949,H949),  3), 2))</f>
        <v>0</v>
      </c>
      <c r="K949" s="7"/>
      <c r="M949" s="31">
        <v>0.2</v>
      </c>
      <c r="Q949" s="7">
        <v>2385</v>
      </c>
    </row>
    <row r="950" spans="1:17" ht="16.5" thickTop="1" thickBot="1" x14ac:dyDescent="0.3">
      <c r="A950" s="7">
        <v>9</v>
      </c>
      <c r="B950" s="25" t="s">
        <v>120</v>
      </c>
      <c r="C950" s="174" t="s">
        <v>121</v>
      </c>
      <c r="D950" s="175"/>
      <c r="E950" s="175"/>
      <c r="F950" s="175"/>
      <c r="G950" s="175"/>
      <c r="H950" s="175"/>
      <c r="I950" s="175"/>
      <c r="J950" s="26"/>
      <c r="Q950" s="7">
        <v>2385</v>
      </c>
    </row>
    <row r="951" spans="1:17" ht="16.5" thickTop="1" thickBot="1" x14ac:dyDescent="0.3">
      <c r="A951" s="7" t="s">
        <v>42</v>
      </c>
      <c r="B951" s="25"/>
      <c r="C951" s="176"/>
      <c r="D951" s="176"/>
      <c r="E951" s="176"/>
      <c r="F951" s="27" t="s">
        <v>70</v>
      </c>
      <c r="G951" s="33"/>
      <c r="H951" s="33"/>
      <c r="I951" s="29"/>
      <c r="J951" s="30">
        <f>IF(AND(G951= "",H951= ""), 0, ROUND(ROUND(I951, 2) * ROUND(IF(H951="",G951,H951),  3), 2))</f>
        <v>0</v>
      </c>
      <c r="K951" s="7"/>
      <c r="M951" s="31">
        <v>0.2</v>
      </c>
      <c r="Q951" s="7">
        <v>2385</v>
      </c>
    </row>
    <row r="952" spans="1:17" ht="15.75" hidden="1" thickTop="1" x14ac:dyDescent="0.25">
      <c r="A952" s="7" t="s">
        <v>115</v>
      </c>
    </row>
    <row r="953" spans="1:17" ht="15.75" hidden="1" thickTop="1" x14ac:dyDescent="0.25">
      <c r="A953" s="7" t="s">
        <v>46</v>
      </c>
    </row>
    <row r="954" spans="1:17" ht="15.75" thickTop="1" x14ac:dyDescent="0.25">
      <c r="A954" s="7">
        <v>6</v>
      </c>
      <c r="B954" s="16" t="s">
        <v>122</v>
      </c>
      <c r="C954" s="178" t="s">
        <v>123</v>
      </c>
      <c r="D954" s="178"/>
      <c r="E954" s="178"/>
      <c r="F954" s="23"/>
      <c r="G954" s="23"/>
      <c r="H954" s="23"/>
      <c r="I954" s="23"/>
      <c r="J954" s="24"/>
      <c r="K954" s="7"/>
    </row>
    <row r="955" spans="1:17" x14ac:dyDescent="0.25">
      <c r="A955" s="7">
        <v>8</v>
      </c>
      <c r="B955" s="25" t="s">
        <v>124</v>
      </c>
      <c r="C955" s="186" t="s">
        <v>125</v>
      </c>
      <c r="D955" s="186"/>
      <c r="E955" s="186"/>
      <c r="J955" s="26"/>
      <c r="K955" s="7"/>
    </row>
    <row r="956" spans="1:17" ht="15.75" thickBot="1" x14ac:dyDescent="0.3">
      <c r="A956" s="7">
        <v>9</v>
      </c>
      <c r="B956" s="25" t="s">
        <v>126</v>
      </c>
      <c r="C956" s="174" t="s">
        <v>127</v>
      </c>
      <c r="D956" s="175"/>
      <c r="E956" s="175"/>
      <c r="F956" s="175"/>
      <c r="G956" s="175"/>
      <c r="H956" s="175"/>
      <c r="I956" s="175"/>
      <c r="J956" s="26"/>
      <c r="Q956" s="7">
        <v>2385</v>
      </c>
    </row>
    <row r="957" spans="1:17" ht="16.5" thickTop="1" thickBot="1" x14ac:dyDescent="0.3">
      <c r="A957" s="7" t="s">
        <v>42</v>
      </c>
      <c r="B957" s="25"/>
      <c r="C957" s="176"/>
      <c r="D957" s="176"/>
      <c r="E957" s="176"/>
      <c r="F957" s="27" t="s">
        <v>70</v>
      </c>
      <c r="G957" s="33"/>
      <c r="H957" s="33"/>
      <c r="I957" s="29"/>
      <c r="J957" s="30">
        <f>IF(AND(G957= "",H957= ""), 0, ROUND(ROUND(I957, 2) * ROUND(IF(H957="",G957,H957),  3), 2))</f>
        <v>0</v>
      </c>
      <c r="K957" s="7"/>
      <c r="M957" s="31">
        <v>0.2</v>
      </c>
      <c r="Q957" s="7">
        <v>2385</v>
      </c>
    </row>
    <row r="958" spans="1:17" ht="15.75" hidden="1" thickTop="1" x14ac:dyDescent="0.25">
      <c r="A958" s="7" t="s">
        <v>115</v>
      </c>
    </row>
    <row r="959" spans="1:17" ht="15.75" thickTop="1" x14ac:dyDescent="0.25">
      <c r="A959" s="7">
        <v>8</v>
      </c>
      <c r="B959" s="25" t="s">
        <v>128</v>
      </c>
      <c r="C959" s="186" t="s">
        <v>129</v>
      </c>
      <c r="D959" s="186"/>
      <c r="E959" s="186"/>
      <c r="J959" s="26"/>
      <c r="K959" s="7"/>
    </row>
    <row r="960" spans="1:17" ht="15.75" thickBot="1" x14ac:dyDescent="0.3">
      <c r="A960" s="7">
        <v>9</v>
      </c>
      <c r="B960" s="25" t="s">
        <v>130</v>
      </c>
      <c r="C960" s="174" t="s">
        <v>127</v>
      </c>
      <c r="D960" s="175"/>
      <c r="E960" s="175"/>
      <c r="F960" s="175"/>
      <c r="G960" s="175"/>
      <c r="H960" s="175"/>
      <c r="I960" s="175"/>
      <c r="J960" s="26"/>
      <c r="Q960" s="7">
        <v>2385</v>
      </c>
    </row>
    <row r="961" spans="1:17" ht="16.5" thickTop="1" thickBot="1" x14ac:dyDescent="0.3">
      <c r="A961" s="7" t="s">
        <v>42</v>
      </c>
      <c r="B961" s="25"/>
      <c r="C961" s="176"/>
      <c r="D961" s="176"/>
      <c r="E961" s="176"/>
      <c r="F961" s="27" t="s">
        <v>70</v>
      </c>
      <c r="G961" s="33"/>
      <c r="H961" s="33"/>
      <c r="I961" s="29"/>
      <c r="J961" s="30">
        <f>IF(AND(G961= "",H961= ""), 0, ROUND(ROUND(I961, 2) * ROUND(IF(H961="",G961,H961),  3), 2))</f>
        <v>0</v>
      </c>
      <c r="K961" s="7"/>
      <c r="M961" s="31">
        <v>0.2</v>
      </c>
      <c r="Q961" s="7">
        <v>2385</v>
      </c>
    </row>
    <row r="962" spans="1:17" ht="15.75" hidden="1" thickTop="1" x14ac:dyDescent="0.25">
      <c r="A962" s="7" t="s">
        <v>115</v>
      </c>
    </row>
    <row r="963" spans="1:17" ht="15.75" thickTop="1" x14ac:dyDescent="0.25">
      <c r="A963" s="7">
        <v>8</v>
      </c>
      <c r="B963" s="25" t="s">
        <v>131</v>
      </c>
      <c r="C963" s="186" t="s">
        <v>132</v>
      </c>
      <c r="D963" s="186"/>
      <c r="E963" s="186"/>
      <c r="J963" s="26"/>
      <c r="K963" s="7"/>
    </row>
    <row r="964" spans="1:17" ht="15.75" thickBot="1" x14ac:dyDescent="0.3">
      <c r="A964" s="7">
        <v>9</v>
      </c>
      <c r="B964" s="25" t="s">
        <v>133</v>
      </c>
      <c r="C964" s="174" t="s">
        <v>127</v>
      </c>
      <c r="D964" s="175"/>
      <c r="E964" s="175"/>
      <c r="F964" s="175"/>
      <c r="G964" s="175"/>
      <c r="H964" s="175"/>
      <c r="I964" s="175"/>
      <c r="J964" s="26"/>
      <c r="Q964" s="7">
        <v>2385</v>
      </c>
    </row>
    <row r="965" spans="1:17" ht="16.5" thickTop="1" thickBot="1" x14ac:dyDescent="0.3">
      <c r="A965" s="7" t="s">
        <v>42</v>
      </c>
      <c r="B965" s="25"/>
      <c r="C965" s="176"/>
      <c r="D965" s="176"/>
      <c r="E965" s="176"/>
      <c r="F965" s="27" t="s">
        <v>70</v>
      </c>
      <c r="G965" s="33"/>
      <c r="H965" s="33"/>
      <c r="I965" s="29"/>
      <c r="J965" s="30">
        <f>IF(AND(G965= "",H965= ""), 0, ROUND(ROUND(I965, 2) * ROUND(IF(H965="",G965,H965),  3), 2))</f>
        <v>0</v>
      </c>
      <c r="K965" s="7"/>
      <c r="M965" s="31">
        <v>0.2</v>
      </c>
      <c r="Q965" s="7">
        <v>2385</v>
      </c>
    </row>
    <row r="966" spans="1:17" ht="15.75" hidden="1" thickTop="1" x14ac:dyDescent="0.25">
      <c r="A966" s="7" t="s">
        <v>115</v>
      </c>
    </row>
    <row r="967" spans="1:17" ht="15.75" hidden="1" thickTop="1" x14ac:dyDescent="0.25">
      <c r="A967" s="7" t="s">
        <v>46</v>
      </c>
    </row>
    <row r="968" spans="1:17" ht="15.75" thickTop="1" x14ac:dyDescent="0.25">
      <c r="A968" s="7">
        <v>6</v>
      </c>
      <c r="B968" s="16" t="s">
        <v>134</v>
      </c>
      <c r="C968" s="178" t="s">
        <v>135</v>
      </c>
      <c r="D968" s="178"/>
      <c r="E968" s="178"/>
      <c r="F968" s="23"/>
      <c r="G968" s="23"/>
      <c r="H968" s="23"/>
      <c r="I968" s="23"/>
      <c r="J968" s="24"/>
      <c r="K968" s="7"/>
    </row>
    <row r="969" spans="1:17" x14ac:dyDescent="0.25">
      <c r="A969" s="7">
        <v>8</v>
      </c>
      <c r="B969" s="25" t="s">
        <v>136</v>
      </c>
      <c r="C969" s="186" t="s">
        <v>137</v>
      </c>
      <c r="D969" s="186"/>
      <c r="E969" s="186"/>
      <c r="J969" s="26"/>
      <c r="K969" s="7"/>
    </row>
    <row r="970" spans="1:17" ht="15.75" thickBot="1" x14ac:dyDescent="0.3">
      <c r="A970" s="7">
        <v>9</v>
      </c>
      <c r="B970" s="25" t="s">
        <v>138</v>
      </c>
      <c r="C970" s="174" t="s">
        <v>127</v>
      </c>
      <c r="D970" s="175"/>
      <c r="E970" s="175"/>
      <c r="F970" s="175"/>
      <c r="G970" s="175"/>
      <c r="H970" s="175"/>
      <c r="I970" s="175"/>
      <c r="J970" s="26"/>
      <c r="Q970" s="7">
        <v>2385</v>
      </c>
    </row>
    <row r="971" spans="1:17" ht="16.5" thickTop="1" thickBot="1" x14ac:dyDescent="0.3">
      <c r="A971" s="7" t="s">
        <v>42</v>
      </c>
      <c r="B971" s="25"/>
      <c r="C971" s="176"/>
      <c r="D971" s="176"/>
      <c r="E971" s="176"/>
      <c r="F971" s="27" t="s">
        <v>70</v>
      </c>
      <c r="G971" s="33"/>
      <c r="H971" s="33"/>
      <c r="I971" s="29"/>
      <c r="J971" s="30">
        <f>IF(AND(G971= "",H971= ""), 0, ROUND(ROUND(I971, 2) * ROUND(IF(H971="",G971,H971),  3), 2))</f>
        <v>0</v>
      </c>
      <c r="K971" s="7"/>
      <c r="M971" s="31">
        <v>0.2</v>
      </c>
      <c r="Q971" s="7">
        <v>2385</v>
      </c>
    </row>
    <row r="972" spans="1:17" ht="15.75" hidden="1" thickTop="1" x14ac:dyDescent="0.25">
      <c r="A972" s="7" t="s">
        <v>115</v>
      </c>
    </row>
    <row r="973" spans="1:17" ht="15.75" thickTop="1" x14ac:dyDescent="0.25">
      <c r="A973" s="7">
        <v>8</v>
      </c>
      <c r="B973" s="25" t="s">
        <v>139</v>
      </c>
      <c r="C973" s="186" t="s">
        <v>140</v>
      </c>
      <c r="D973" s="186"/>
      <c r="E973" s="186"/>
      <c r="J973" s="26"/>
      <c r="K973" s="7"/>
    </row>
    <row r="974" spans="1:17" ht="15.75" thickBot="1" x14ac:dyDescent="0.3">
      <c r="A974" s="7">
        <v>9</v>
      </c>
      <c r="B974" s="25" t="s">
        <v>141</v>
      </c>
      <c r="C974" s="174" t="s">
        <v>142</v>
      </c>
      <c r="D974" s="175"/>
      <c r="E974" s="175"/>
      <c r="F974" s="175"/>
      <c r="G974" s="175"/>
      <c r="H974" s="175"/>
      <c r="I974" s="175"/>
      <c r="J974" s="26"/>
      <c r="Q974" s="7">
        <v>2385</v>
      </c>
    </row>
    <row r="975" spans="1:17" ht="16.5" thickTop="1" thickBot="1" x14ac:dyDescent="0.3">
      <c r="A975" s="7" t="s">
        <v>42</v>
      </c>
      <c r="B975" s="25"/>
      <c r="C975" s="176"/>
      <c r="D975" s="176"/>
      <c r="E975" s="176"/>
      <c r="F975" s="27" t="s">
        <v>70</v>
      </c>
      <c r="G975" s="33"/>
      <c r="H975" s="28"/>
      <c r="I975" s="29"/>
      <c r="J975" s="30">
        <f>IF(AND(G975= "",H975= ""), 0, ROUND(ROUND(I975, 2) * ROUND(IF(H975="",G975,H975),  3), 2))</f>
        <v>0</v>
      </c>
      <c r="K975" s="7"/>
      <c r="M975" s="31">
        <v>0.2</v>
      </c>
      <c r="Q975" s="7">
        <v>2385</v>
      </c>
    </row>
    <row r="976" spans="1:17" ht="16.5" thickTop="1" thickBot="1" x14ac:dyDescent="0.3">
      <c r="A976" s="7">
        <v>9</v>
      </c>
      <c r="B976" s="25" t="s">
        <v>143</v>
      </c>
      <c r="C976" s="174" t="s">
        <v>144</v>
      </c>
      <c r="D976" s="175"/>
      <c r="E976" s="175"/>
      <c r="F976" s="175"/>
      <c r="G976" s="175"/>
      <c r="H976" s="175"/>
      <c r="I976" s="175"/>
      <c r="J976" s="26"/>
      <c r="Q976" s="7">
        <v>2385</v>
      </c>
    </row>
    <row r="977" spans="1:17" ht="16.5" thickTop="1" thickBot="1" x14ac:dyDescent="0.3">
      <c r="A977" s="7" t="s">
        <v>42</v>
      </c>
      <c r="B977" s="25"/>
      <c r="C977" s="176"/>
      <c r="D977" s="176"/>
      <c r="E977" s="176"/>
      <c r="F977" s="27" t="s">
        <v>70</v>
      </c>
      <c r="G977" s="33"/>
      <c r="H977" s="28"/>
      <c r="I977" s="29"/>
      <c r="J977" s="30">
        <f>IF(AND(G977= "",H977= ""), 0, ROUND(ROUND(I977, 2) * ROUND(IF(H977="",G977,H977),  3), 2))</f>
        <v>0</v>
      </c>
      <c r="K977" s="7"/>
      <c r="M977" s="31">
        <v>0.2</v>
      </c>
      <c r="Q977" s="7">
        <v>2385</v>
      </c>
    </row>
    <row r="978" spans="1:17" ht="15.75" hidden="1" thickTop="1" x14ac:dyDescent="0.25">
      <c r="A978" s="7" t="s">
        <v>115</v>
      </c>
    </row>
    <row r="979" spans="1:17" ht="15.75" thickTop="1" x14ac:dyDescent="0.25">
      <c r="A979" s="7">
        <v>8</v>
      </c>
      <c r="B979" s="25" t="s">
        <v>359</v>
      </c>
      <c r="C979" s="186" t="s">
        <v>360</v>
      </c>
      <c r="D979" s="186"/>
      <c r="E979" s="186"/>
      <c r="J979" s="26"/>
      <c r="K979" s="7"/>
    </row>
    <row r="980" spans="1:17" ht="15.75" thickBot="1" x14ac:dyDescent="0.3">
      <c r="A980" s="7">
        <v>9</v>
      </c>
      <c r="B980" s="25" t="s">
        <v>361</v>
      </c>
      <c r="C980" s="174" t="s">
        <v>360</v>
      </c>
      <c r="D980" s="175"/>
      <c r="E980" s="175"/>
      <c r="F980" s="175"/>
      <c r="G980" s="175"/>
      <c r="H980" s="175"/>
      <c r="I980" s="175"/>
      <c r="J980" s="26"/>
      <c r="Q980" s="7">
        <v>2385</v>
      </c>
    </row>
    <row r="981" spans="1:17" ht="16.5" thickTop="1" thickBot="1" x14ac:dyDescent="0.3">
      <c r="A981" s="7" t="s">
        <v>42</v>
      </c>
      <c r="B981" s="25"/>
      <c r="C981" s="176"/>
      <c r="D981" s="176"/>
      <c r="E981" s="176"/>
      <c r="F981" s="27" t="s">
        <v>11</v>
      </c>
      <c r="G981" s="28"/>
      <c r="H981" s="28"/>
      <c r="I981" s="29"/>
      <c r="J981" s="30">
        <f>IF(AND(G981= "",H981= ""), 0, ROUND(ROUND(I981, 2) * ROUND(IF(H981="",G981,H981),  0), 2))</f>
        <v>0</v>
      </c>
      <c r="K981" s="7"/>
      <c r="M981" s="31">
        <v>0.2</v>
      </c>
      <c r="Q981" s="7">
        <v>2385</v>
      </c>
    </row>
    <row r="982" spans="1:17" ht="15.75" hidden="1" thickTop="1" x14ac:dyDescent="0.25">
      <c r="A982" s="7" t="s">
        <v>115</v>
      </c>
    </row>
    <row r="983" spans="1:17" ht="15.75" hidden="1" thickTop="1" x14ac:dyDescent="0.25">
      <c r="A983" s="7" t="s">
        <v>46</v>
      </c>
    </row>
    <row r="984" spans="1:17" ht="15.75" hidden="1" thickTop="1" x14ac:dyDescent="0.25">
      <c r="A984" s="7" t="s">
        <v>47</v>
      </c>
    </row>
    <row r="985" spans="1:17" ht="16.899999999999999" customHeight="1" thickTop="1" x14ac:dyDescent="0.25">
      <c r="A985" s="7">
        <v>5</v>
      </c>
      <c r="B985" s="16">
        <v>21</v>
      </c>
      <c r="C985" s="173" t="s">
        <v>145</v>
      </c>
      <c r="D985" s="173"/>
      <c r="E985" s="173"/>
      <c r="F985" s="21"/>
      <c r="G985" s="21"/>
      <c r="H985" s="21"/>
      <c r="I985" s="21"/>
      <c r="J985" s="22"/>
      <c r="K985" s="7"/>
    </row>
    <row r="986" spans="1:17" x14ac:dyDescent="0.25">
      <c r="A986" s="7">
        <v>8</v>
      </c>
      <c r="B986" s="25" t="s">
        <v>146</v>
      </c>
      <c r="C986" s="186" t="s">
        <v>147</v>
      </c>
      <c r="D986" s="186"/>
      <c r="E986" s="186"/>
      <c r="J986" s="26"/>
      <c r="K986" s="7"/>
    </row>
    <row r="987" spans="1:17" ht="15.75" thickBot="1" x14ac:dyDescent="0.3">
      <c r="A987" s="7">
        <v>9</v>
      </c>
      <c r="B987" s="25" t="s">
        <v>148</v>
      </c>
      <c r="C987" s="174" t="s">
        <v>149</v>
      </c>
      <c r="D987" s="175"/>
      <c r="E987" s="175"/>
      <c r="F987" s="175"/>
      <c r="G987" s="175"/>
      <c r="H987" s="175"/>
      <c r="I987" s="175"/>
      <c r="J987" s="26"/>
      <c r="Q987" s="7">
        <v>2385</v>
      </c>
    </row>
    <row r="988" spans="1:17" ht="16.5" thickTop="1" thickBot="1" x14ac:dyDescent="0.3">
      <c r="A988" s="7" t="s">
        <v>42</v>
      </c>
      <c r="B988" s="25"/>
      <c r="C988" s="176"/>
      <c r="D988" s="176"/>
      <c r="E988" s="176"/>
      <c r="F988" s="27" t="s">
        <v>11</v>
      </c>
      <c r="G988" s="28"/>
      <c r="H988" s="28"/>
      <c r="I988" s="29"/>
      <c r="J988" s="30">
        <f>IF(AND(G988= "",H988= ""), 0, ROUND(ROUND(I988, 2) * ROUND(IF(H988="",G988,H988),  0), 2))</f>
        <v>0</v>
      </c>
      <c r="K988" s="7"/>
      <c r="M988" s="31">
        <v>0.2</v>
      </c>
      <c r="Q988" s="7">
        <v>2385</v>
      </c>
    </row>
    <row r="989" spans="1:17" ht="16.5" thickTop="1" thickBot="1" x14ac:dyDescent="0.3">
      <c r="A989" s="7">
        <v>9</v>
      </c>
      <c r="B989" s="25" t="s">
        <v>150</v>
      </c>
      <c r="C989" s="174" t="s">
        <v>151</v>
      </c>
      <c r="D989" s="175"/>
      <c r="E989" s="175"/>
      <c r="F989" s="175"/>
      <c r="G989" s="175"/>
      <c r="H989" s="175"/>
      <c r="I989" s="175"/>
      <c r="J989" s="26"/>
      <c r="Q989" s="7">
        <v>2385</v>
      </c>
    </row>
    <row r="990" spans="1:17" ht="16.5" thickTop="1" thickBot="1" x14ac:dyDescent="0.3">
      <c r="A990" s="7" t="s">
        <v>42</v>
      </c>
      <c r="B990" s="25"/>
      <c r="C990" s="176"/>
      <c r="D990" s="176"/>
      <c r="E990" s="176"/>
      <c r="F990" s="27" t="s">
        <v>11</v>
      </c>
      <c r="G990" s="28"/>
      <c r="H990" s="28"/>
      <c r="I990" s="29"/>
      <c r="J990" s="30">
        <f>IF(AND(G990= "",H990= ""), 0, ROUND(ROUND(I990, 2) * ROUND(IF(H990="",G990,H990),  0), 2))</f>
        <v>0</v>
      </c>
      <c r="K990" s="7"/>
      <c r="M990" s="31">
        <v>0.2</v>
      </c>
      <c r="Q990" s="7">
        <v>2385</v>
      </c>
    </row>
    <row r="991" spans="1:17" ht="16.5" thickTop="1" thickBot="1" x14ac:dyDescent="0.3">
      <c r="A991" s="7">
        <v>9</v>
      </c>
      <c r="B991" s="25" t="s">
        <v>152</v>
      </c>
      <c r="C991" s="174" t="s">
        <v>153</v>
      </c>
      <c r="D991" s="175"/>
      <c r="E991" s="175"/>
      <c r="F991" s="175"/>
      <c r="G991" s="175"/>
      <c r="H991" s="175"/>
      <c r="I991" s="175"/>
      <c r="J991" s="26"/>
      <c r="Q991" s="7">
        <v>2385</v>
      </c>
    </row>
    <row r="992" spans="1:17" ht="16.5" thickTop="1" thickBot="1" x14ac:dyDescent="0.3">
      <c r="A992" s="7" t="s">
        <v>42</v>
      </c>
      <c r="B992" s="25"/>
      <c r="C992" s="176"/>
      <c r="D992" s="176"/>
      <c r="E992" s="176"/>
      <c r="F992" s="27" t="s">
        <v>11</v>
      </c>
      <c r="G992" s="28"/>
      <c r="H992" s="28"/>
      <c r="I992" s="29"/>
      <c r="J992" s="30">
        <f>IF(AND(G992= "",H992= ""), 0, ROUND(ROUND(I992, 2) * ROUND(IF(H992="",G992,H992),  0), 2))</f>
        <v>0</v>
      </c>
      <c r="K992" s="7"/>
      <c r="M992" s="31">
        <v>0.2</v>
      </c>
      <c r="Q992" s="7">
        <v>2385</v>
      </c>
    </row>
    <row r="993" spans="1:17" ht="15.75" hidden="1" thickTop="1" x14ac:dyDescent="0.25">
      <c r="A993" s="7" t="s">
        <v>115</v>
      </c>
    </row>
    <row r="994" spans="1:17" ht="15.75" thickTop="1" x14ac:dyDescent="0.25">
      <c r="A994" s="7">
        <v>8</v>
      </c>
      <c r="B994" s="25" t="s">
        <v>154</v>
      </c>
      <c r="C994" s="186" t="s">
        <v>155</v>
      </c>
      <c r="D994" s="186"/>
      <c r="E994" s="186"/>
      <c r="J994" s="26"/>
      <c r="K994" s="7"/>
    </row>
    <row r="995" spans="1:17" ht="15.75" thickBot="1" x14ac:dyDescent="0.3">
      <c r="A995" s="7">
        <v>9</v>
      </c>
      <c r="B995" s="25" t="s">
        <v>156</v>
      </c>
      <c r="C995" s="174" t="s">
        <v>149</v>
      </c>
      <c r="D995" s="175"/>
      <c r="E995" s="175"/>
      <c r="F995" s="175"/>
      <c r="G995" s="175"/>
      <c r="H995" s="175"/>
      <c r="I995" s="175"/>
      <c r="J995" s="26"/>
      <c r="Q995" s="7">
        <v>2385</v>
      </c>
    </row>
    <row r="996" spans="1:17" ht="16.5" thickTop="1" thickBot="1" x14ac:dyDescent="0.3">
      <c r="A996" s="7" t="s">
        <v>42</v>
      </c>
      <c r="B996" s="25"/>
      <c r="C996" s="176"/>
      <c r="D996" s="176"/>
      <c r="E996" s="176"/>
      <c r="F996" s="27" t="s">
        <v>11</v>
      </c>
      <c r="G996" s="28"/>
      <c r="H996" s="28"/>
      <c r="I996" s="29"/>
      <c r="J996" s="30">
        <f>IF(AND(G996= "",H996= ""), 0, ROUND(ROUND(I996, 2) * ROUND(IF(H996="",G996,H996),  0), 2))</f>
        <v>0</v>
      </c>
      <c r="K996" s="7"/>
      <c r="M996" s="31">
        <v>0.2</v>
      </c>
      <c r="Q996" s="7">
        <v>2385</v>
      </c>
    </row>
    <row r="997" spans="1:17" ht="16.5" thickTop="1" thickBot="1" x14ac:dyDescent="0.3">
      <c r="A997" s="7">
        <v>9</v>
      </c>
      <c r="B997" s="25" t="s">
        <v>157</v>
      </c>
      <c r="C997" s="174" t="s">
        <v>151</v>
      </c>
      <c r="D997" s="175"/>
      <c r="E997" s="175"/>
      <c r="F997" s="175"/>
      <c r="G997" s="175"/>
      <c r="H997" s="175"/>
      <c r="I997" s="175"/>
      <c r="J997" s="26"/>
      <c r="Q997" s="7">
        <v>2385</v>
      </c>
    </row>
    <row r="998" spans="1:17" ht="16.5" thickTop="1" thickBot="1" x14ac:dyDescent="0.3">
      <c r="A998" s="7" t="s">
        <v>42</v>
      </c>
      <c r="B998" s="25"/>
      <c r="C998" s="176"/>
      <c r="D998" s="176"/>
      <c r="E998" s="176"/>
      <c r="F998" s="27" t="s">
        <v>11</v>
      </c>
      <c r="G998" s="28"/>
      <c r="H998" s="28"/>
      <c r="I998" s="29"/>
      <c r="J998" s="30">
        <f>IF(AND(G998= "",H998= ""), 0, ROUND(ROUND(I998, 2) * ROUND(IF(H998="",G998,H998),  0), 2))</f>
        <v>0</v>
      </c>
      <c r="K998" s="7"/>
      <c r="M998" s="31">
        <v>0.2</v>
      </c>
      <c r="Q998" s="7">
        <v>2385</v>
      </c>
    </row>
    <row r="999" spans="1:17" ht="16.5" thickTop="1" thickBot="1" x14ac:dyDescent="0.3">
      <c r="A999" s="7">
        <v>9</v>
      </c>
      <c r="B999" s="25" t="s">
        <v>158</v>
      </c>
      <c r="C999" s="174" t="s">
        <v>153</v>
      </c>
      <c r="D999" s="175"/>
      <c r="E999" s="175"/>
      <c r="F999" s="175"/>
      <c r="G999" s="175"/>
      <c r="H999" s="175"/>
      <c r="I999" s="175"/>
      <c r="J999" s="26"/>
      <c r="Q999" s="7">
        <v>2385</v>
      </c>
    </row>
    <row r="1000" spans="1:17" ht="16.5" thickTop="1" thickBot="1" x14ac:dyDescent="0.3">
      <c r="A1000" s="7" t="s">
        <v>42</v>
      </c>
      <c r="B1000" s="25"/>
      <c r="C1000" s="176"/>
      <c r="D1000" s="176"/>
      <c r="E1000" s="176"/>
      <c r="F1000" s="27" t="s">
        <v>11</v>
      </c>
      <c r="G1000" s="28"/>
      <c r="H1000" s="28"/>
      <c r="I1000" s="29"/>
      <c r="J1000" s="30">
        <f>IF(AND(G1000= "",H1000= ""), 0, ROUND(ROUND(I1000, 2) * ROUND(IF(H1000="",G1000,H1000),  0), 2))</f>
        <v>0</v>
      </c>
      <c r="K1000" s="7"/>
      <c r="M1000" s="31">
        <v>0.2</v>
      </c>
      <c r="Q1000" s="7">
        <v>2385</v>
      </c>
    </row>
    <row r="1001" spans="1:17" ht="15.75" hidden="1" thickTop="1" x14ac:dyDescent="0.25">
      <c r="A1001" s="7" t="s">
        <v>115</v>
      </c>
    </row>
    <row r="1002" spans="1:17" ht="15.75" hidden="1" thickTop="1" x14ac:dyDescent="0.25">
      <c r="A1002" s="7" t="s">
        <v>47</v>
      </c>
    </row>
    <row r="1003" spans="1:17" ht="15.75" thickTop="1" x14ac:dyDescent="0.25">
      <c r="A1003" s="7">
        <v>5</v>
      </c>
      <c r="B1003" s="16">
        <v>22</v>
      </c>
      <c r="C1003" s="46" t="s">
        <v>159</v>
      </c>
      <c r="D1003" s="46"/>
      <c r="E1003" s="46"/>
      <c r="F1003" s="21"/>
      <c r="G1003" s="21"/>
      <c r="H1003" s="21"/>
      <c r="I1003" s="21"/>
      <c r="J1003" s="22"/>
      <c r="K1003" s="7"/>
    </row>
    <row r="1004" spans="1:17" ht="15.75" thickBot="1" x14ac:dyDescent="0.3">
      <c r="A1004" s="7">
        <v>9</v>
      </c>
      <c r="B1004" s="25" t="s">
        <v>160</v>
      </c>
      <c r="C1004" s="174" t="s">
        <v>161</v>
      </c>
      <c r="D1004" s="175"/>
      <c r="E1004" s="175"/>
      <c r="F1004" s="175"/>
      <c r="G1004" s="175"/>
      <c r="H1004" s="175"/>
      <c r="I1004" s="175"/>
      <c r="J1004" s="26"/>
      <c r="Q1004" s="7">
        <v>2385</v>
      </c>
    </row>
    <row r="1005" spans="1:17" ht="16.5" thickTop="1" thickBot="1" x14ac:dyDescent="0.3">
      <c r="A1005" s="7" t="s">
        <v>42</v>
      </c>
      <c r="B1005" s="25"/>
      <c r="C1005" s="176"/>
      <c r="D1005" s="176"/>
      <c r="E1005" s="176"/>
      <c r="F1005" s="27" t="s">
        <v>162</v>
      </c>
      <c r="G1005" s="32"/>
      <c r="H1005" s="32"/>
      <c r="I1005" s="29"/>
      <c r="J1005" s="30">
        <f>IF(AND(G1005= "",H1005= ""), 0, ROUND(ROUND(I1005, 2) * ROUND(IF(H1005="",G1005,H1005),  2), 2))</f>
        <v>0</v>
      </c>
      <c r="K1005" s="7"/>
      <c r="M1005" s="31">
        <v>0.2</v>
      </c>
      <c r="Q1005" s="7">
        <v>2385</v>
      </c>
    </row>
    <row r="1006" spans="1:17" ht="15.75" hidden="1" thickTop="1" x14ac:dyDescent="0.25">
      <c r="A1006" s="7" t="s">
        <v>47</v>
      </c>
    </row>
    <row r="1007" spans="1:17" ht="16.899999999999999" customHeight="1" thickTop="1" x14ac:dyDescent="0.25">
      <c r="A1007" s="7">
        <v>5</v>
      </c>
      <c r="B1007" s="16">
        <v>23</v>
      </c>
      <c r="C1007" s="173" t="s">
        <v>163</v>
      </c>
      <c r="D1007" s="173"/>
      <c r="E1007" s="173"/>
      <c r="F1007" s="21"/>
      <c r="G1007" s="21"/>
      <c r="H1007" s="21"/>
      <c r="I1007" s="21"/>
      <c r="J1007" s="22"/>
      <c r="K1007" s="7"/>
    </row>
    <row r="1008" spans="1:17" ht="15.75" thickBot="1" x14ac:dyDescent="0.3">
      <c r="A1008" s="7">
        <v>9</v>
      </c>
      <c r="B1008" s="25" t="s">
        <v>164</v>
      </c>
      <c r="C1008" s="174" t="s">
        <v>165</v>
      </c>
      <c r="D1008" s="175"/>
      <c r="E1008" s="175"/>
      <c r="F1008" s="175"/>
      <c r="G1008" s="175"/>
      <c r="H1008" s="175"/>
      <c r="I1008" s="175"/>
      <c r="J1008" s="26"/>
      <c r="Q1008" s="7">
        <v>2385</v>
      </c>
    </row>
    <row r="1009" spans="1:17" ht="16.5" thickTop="1" thickBot="1" x14ac:dyDescent="0.3">
      <c r="A1009" s="7" t="s">
        <v>42</v>
      </c>
      <c r="B1009" s="25"/>
      <c r="C1009" s="176"/>
      <c r="D1009" s="176"/>
      <c r="E1009" s="176"/>
      <c r="F1009" s="27" t="s">
        <v>11</v>
      </c>
      <c r="G1009" s="28"/>
      <c r="H1009" s="28"/>
      <c r="I1009" s="29"/>
      <c r="J1009" s="30">
        <f>IF(AND(G1009= "",H1009= ""), 0, ROUND(ROUND(I1009, 2) * ROUND(IF(H1009="",G1009,H1009),  0), 2))</f>
        <v>0</v>
      </c>
      <c r="K1009" s="7"/>
      <c r="M1009" s="31">
        <v>0.2</v>
      </c>
      <c r="Q1009" s="7">
        <v>2385</v>
      </c>
    </row>
    <row r="1010" spans="1:17" ht="16.5" thickTop="1" thickBot="1" x14ac:dyDescent="0.3">
      <c r="A1010" s="7">
        <v>9</v>
      </c>
      <c r="B1010" s="25" t="s">
        <v>166</v>
      </c>
      <c r="C1010" s="174" t="s">
        <v>167</v>
      </c>
      <c r="D1010" s="175"/>
      <c r="E1010" s="175"/>
      <c r="F1010" s="175"/>
      <c r="G1010" s="175"/>
      <c r="H1010" s="175"/>
      <c r="I1010" s="175"/>
      <c r="J1010" s="26"/>
      <c r="Q1010" s="7">
        <v>2385</v>
      </c>
    </row>
    <row r="1011" spans="1:17" ht="16.5" thickTop="1" thickBot="1" x14ac:dyDescent="0.3">
      <c r="A1011" s="7" t="s">
        <v>42</v>
      </c>
      <c r="B1011" s="25"/>
      <c r="C1011" s="176"/>
      <c r="D1011" s="176"/>
      <c r="E1011" s="176"/>
      <c r="F1011" s="27" t="s">
        <v>11</v>
      </c>
      <c r="G1011" s="28"/>
      <c r="H1011" s="28"/>
      <c r="I1011" s="29"/>
      <c r="J1011" s="30">
        <f>IF(AND(G1011= "",H1011= ""), 0, ROUND(ROUND(I1011, 2) * ROUND(IF(H1011="",G1011,H1011),  0), 2))</f>
        <v>0</v>
      </c>
      <c r="K1011" s="7"/>
      <c r="M1011" s="31">
        <v>0.2</v>
      </c>
      <c r="Q1011" s="7">
        <v>2385</v>
      </c>
    </row>
    <row r="1012" spans="1:17" ht="16.5" thickTop="1" thickBot="1" x14ac:dyDescent="0.3">
      <c r="A1012" s="7">
        <v>9</v>
      </c>
      <c r="B1012" s="25" t="s">
        <v>168</v>
      </c>
      <c r="C1012" s="174" t="s">
        <v>169</v>
      </c>
      <c r="D1012" s="175"/>
      <c r="E1012" s="175"/>
      <c r="F1012" s="175"/>
      <c r="G1012" s="175"/>
      <c r="H1012" s="175"/>
      <c r="I1012" s="175"/>
      <c r="J1012" s="26"/>
      <c r="Q1012" s="7">
        <v>2385</v>
      </c>
    </row>
    <row r="1013" spans="1:17" ht="16.5" thickTop="1" thickBot="1" x14ac:dyDescent="0.3">
      <c r="A1013" s="7" t="s">
        <v>42</v>
      </c>
      <c r="B1013" s="25"/>
      <c r="C1013" s="176"/>
      <c r="D1013" s="176"/>
      <c r="E1013" s="176"/>
      <c r="F1013" s="27" t="s">
        <v>11</v>
      </c>
      <c r="G1013" s="28"/>
      <c r="H1013" s="28"/>
      <c r="I1013" s="29"/>
      <c r="J1013" s="30">
        <f>IF(AND(G1013= "",H1013= ""), 0, ROUND(ROUND(I1013, 2) * ROUND(IF(H1013="",G1013,H1013),  0), 2))</f>
        <v>0</v>
      </c>
      <c r="K1013" s="7"/>
      <c r="M1013" s="31">
        <v>0.2</v>
      </c>
      <c r="Q1013" s="7">
        <v>2385</v>
      </c>
    </row>
    <row r="1014" spans="1:17" ht="15.75" hidden="1" thickTop="1" x14ac:dyDescent="0.25">
      <c r="A1014" s="7" t="s">
        <v>47</v>
      </c>
    </row>
    <row r="1015" spans="1:17" ht="15.75" hidden="1" thickTop="1" x14ac:dyDescent="0.25">
      <c r="A1015" s="7" t="s">
        <v>47</v>
      </c>
    </row>
    <row r="1016" spans="1:17" ht="15.75" hidden="1" thickTop="1" x14ac:dyDescent="0.25">
      <c r="A1016" s="7" t="s">
        <v>54</v>
      </c>
    </row>
    <row r="1017" spans="1:17" ht="15.75" thickTop="1" x14ac:dyDescent="0.25">
      <c r="A1017" s="7">
        <v>4</v>
      </c>
      <c r="B1017" s="16"/>
      <c r="C1017" s="177" t="s">
        <v>170</v>
      </c>
      <c r="D1017" s="177"/>
      <c r="E1017" s="177"/>
      <c r="F1017" s="19"/>
      <c r="G1017" s="19"/>
      <c r="H1017" s="19"/>
      <c r="I1017" s="19"/>
      <c r="J1017" s="20"/>
      <c r="K1017" s="7"/>
    </row>
    <row r="1018" spans="1:17" ht="16.899999999999999" customHeight="1" x14ac:dyDescent="0.25">
      <c r="A1018" s="7">
        <v>5</v>
      </c>
      <c r="B1018" s="16">
        <v>25</v>
      </c>
      <c r="C1018" s="173" t="s">
        <v>171</v>
      </c>
      <c r="D1018" s="173"/>
      <c r="E1018" s="173"/>
      <c r="F1018" s="21"/>
      <c r="G1018" s="21"/>
      <c r="H1018" s="21"/>
      <c r="I1018" s="21"/>
      <c r="J1018" s="22"/>
      <c r="K1018" s="7"/>
    </row>
    <row r="1019" spans="1:17" x14ac:dyDescent="0.25">
      <c r="A1019" s="7">
        <v>6</v>
      </c>
      <c r="B1019" s="16" t="s">
        <v>362</v>
      </c>
      <c r="C1019" s="178" t="s">
        <v>363</v>
      </c>
      <c r="D1019" s="178"/>
      <c r="E1019" s="178"/>
      <c r="F1019" s="23"/>
      <c r="G1019" s="23"/>
      <c r="H1019" s="23"/>
      <c r="I1019" s="23"/>
      <c r="J1019" s="24"/>
      <c r="K1019" s="7"/>
    </row>
    <row r="1020" spans="1:17" ht="15.75" thickBot="1" x14ac:dyDescent="0.3">
      <c r="A1020" s="7">
        <v>9</v>
      </c>
      <c r="B1020" s="25" t="s">
        <v>364</v>
      </c>
      <c r="C1020" s="174" t="s">
        <v>365</v>
      </c>
      <c r="D1020" s="175"/>
      <c r="E1020" s="175"/>
      <c r="F1020" s="175"/>
      <c r="G1020" s="175"/>
      <c r="H1020" s="175"/>
      <c r="I1020" s="175"/>
      <c r="J1020" s="26"/>
      <c r="Q1020" s="7">
        <v>2385</v>
      </c>
    </row>
    <row r="1021" spans="1:17" ht="16.5" thickTop="1" thickBot="1" x14ac:dyDescent="0.3">
      <c r="A1021" s="7" t="s">
        <v>42</v>
      </c>
      <c r="B1021" s="25"/>
      <c r="C1021" s="176"/>
      <c r="D1021" s="176"/>
      <c r="E1021" s="176"/>
      <c r="F1021" s="27" t="s">
        <v>11</v>
      </c>
      <c r="G1021" s="28"/>
      <c r="H1021" s="28"/>
      <c r="I1021" s="29"/>
      <c r="J1021" s="30">
        <f>IF(AND(G1021= "",H1021= ""), 0, ROUND(ROUND(I1021, 2) * ROUND(IF(H1021="",G1021,H1021),  0), 2))</f>
        <v>0</v>
      </c>
      <c r="K1021" s="7"/>
      <c r="M1021" s="31">
        <v>0.2</v>
      </c>
      <c r="Q1021" s="7">
        <v>2385</v>
      </c>
    </row>
    <row r="1022" spans="1:17" ht="16.5" thickTop="1" thickBot="1" x14ac:dyDescent="0.3">
      <c r="A1022" s="7">
        <v>9</v>
      </c>
      <c r="B1022" s="25" t="s">
        <v>366</v>
      </c>
      <c r="C1022" s="174" t="s">
        <v>367</v>
      </c>
      <c r="D1022" s="175"/>
      <c r="E1022" s="175"/>
      <c r="F1022" s="175"/>
      <c r="G1022" s="175"/>
      <c r="H1022" s="175"/>
      <c r="I1022" s="175"/>
      <c r="J1022" s="26"/>
      <c r="Q1022" s="7">
        <v>2385</v>
      </c>
    </row>
    <row r="1023" spans="1:17" ht="16.5" thickTop="1" thickBot="1" x14ac:dyDescent="0.3">
      <c r="A1023" s="7" t="s">
        <v>42</v>
      </c>
      <c r="B1023" s="25"/>
      <c r="C1023" s="176"/>
      <c r="D1023" s="176"/>
      <c r="E1023" s="176"/>
      <c r="F1023" s="27" t="s">
        <v>11</v>
      </c>
      <c r="G1023" s="28"/>
      <c r="H1023" s="28"/>
      <c r="I1023" s="29"/>
      <c r="J1023" s="30">
        <f>IF(AND(G1023= "",H1023= ""), 0, ROUND(ROUND(I1023, 2) * ROUND(IF(H1023="",G1023,H1023),  0), 2))</f>
        <v>0</v>
      </c>
      <c r="K1023" s="7"/>
      <c r="M1023" s="31">
        <v>0.2</v>
      </c>
      <c r="Q1023" s="7">
        <v>2385</v>
      </c>
    </row>
    <row r="1024" spans="1:17" ht="16.5" thickTop="1" thickBot="1" x14ac:dyDescent="0.3">
      <c r="A1024" s="7">
        <v>9</v>
      </c>
      <c r="B1024" s="25" t="s">
        <v>368</v>
      </c>
      <c r="C1024" s="174" t="s">
        <v>369</v>
      </c>
      <c r="D1024" s="175"/>
      <c r="E1024" s="175"/>
      <c r="F1024" s="175"/>
      <c r="G1024" s="175"/>
      <c r="H1024" s="175"/>
      <c r="I1024" s="175"/>
      <c r="J1024" s="26"/>
      <c r="Q1024" s="7">
        <v>2385</v>
      </c>
    </row>
    <row r="1025" spans="1:17" ht="16.5" thickTop="1" thickBot="1" x14ac:dyDescent="0.3">
      <c r="A1025" s="7" t="s">
        <v>42</v>
      </c>
      <c r="B1025" s="25"/>
      <c r="C1025" s="176"/>
      <c r="D1025" s="176"/>
      <c r="E1025" s="176"/>
      <c r="F1025" s="27" t="s">
        <v>11</v>
      </c>
      <c r="G1025" s="28"/>
      <c r="H1025" s="28"/>
      <c r="I1025" s="29"/>
      <c r="J1025" s="30">
        <f>IF(AND(G1025= "",H1025= ""), 0, ROUND(ROUND(I1025, 2) * ROUND(IF(H1025="",G1025,H1025),  0), 2))</f>
        <v>0</v>
      </c>
      <c r="K1025" s="7"/>
      <c r="M1025" s="31">
        <v>0.2</v>
      </c>
      <c r="Q1025" s="7">
        <v>2385</v>
      </c>
    </row>
    <row r="1026" spans="1:17" ht="16.5" thickTop="1" thickBot="1" x14ac:dyDescent="0.3">
      <c r="A1026" s="7">
        <v>9</v>
      </c>
      <c r="B1026" s="25" t="s">
        <v>370</v>
      </c>
      <c r="C1026" s="174" t="s">
        <v>371</v>
      </c>
      <c r="D1026" s="175"/>
      <c r="E1026" s="175"/>
      <c r="F1026" s="175"/>
      <c r="G1026" s="175"/>
      <c r="H1026" s="175"/>
      <c r="I1026" s="175"/>
      <c r="J1026" s="26"/>
      <c r="Q1026" s="7">
        <v>2385</v>
      </c>
    </row>
    <row r="1027" spans="1:17" ht="16.5" thickTop="1" thickBot="1" x14ac:dyDescent="0.3">
      <c r="A1027" s="7" t="s">
        <v>42</v>
      </c>
      <c r="B1027" s="25"/>
      <c r="C1027" s="176"/>
      <c r="D1027" s="176"/>
      <c r="E1027" s="176"/>
      <c r="F1027" s="27" t="s">
        <v>11</v>
      </c>
      <c r="G1027" s="28"/>
      <c r="H1027" s="28"/>
      <c r="I1027" s="29"/>
      <c r="J1027" s="30">
        <f>IF(AND(G1027= "",H1027= ""), 0, ROUND(ROUND(I1027, 2) * ROUND(IF(H1027="",G1027,H1027),  0), 2))</f>
        <v>0</v>
      </c>
      <c r="K1027" s="7"/>
      <c r="M1027" s="31">
        <v>0.2</v>
      </c>
      <c r="Q1027" s="7">
        <v>2385</v>
      </c>
    </row>
    <row r="1028" spans="1:17" ht="15.75" hidden="1" thickTop="1" x14ac:dyDescent="0.25">
      <c r="A1028" s="7" t="s">
        <v>46</v>
      </c>
    </row>
    <row r="1029" spans="1:17" ht="15.75" hidden="1" thickTop="1" x14ac:dyDescent="0.25">
      <c r="A1029" s="7" t="s">
        <v>47</v>
      </c>
    </row>
    <row r="1030" spans="1:17" ht="16.899999999999999" customHeight="1" thickTop="1" x14ac:dyDescent="0.25">
      <c r="A1030" s="7">
        <v>5</v>
      </c>
      <c r="B1030" s="16">
        <v>26</v>
      </c>
      <c r="C1030" s="173" t="s">
        <v>188</v>
      </c>
      <c r="D1030" s="173"/>
      <c r="E1030" s="173"/>
      <c r="F1030" s="21"/>
      <c r="G1030" s="21"/>
      <c r="H1030" s="21"/>
      <c r="I1030" s="21"/>
      <c r="J1030" s="22"/>
      <c r="K1030" s="7"/>
    </row>
    <row r="1031" spans="1:17" x14ac:dyDescent="0.25">
      <c r="A1031" s="7">
        <v>6</v>
      </c>
      <c r="B1031" s="16" t="s">
        <v>374</v>
      </c>
      <c r="C1031" s="178" t="s">
        <v>363</v>
      </c>
      <c r="D1031" s="178"/>
      <c r="E1031" s="178"/>
      <c r="F1031" s="23"/>
      <c r="G1031" s="23"/>
      <c r="H1031" s="23"/>
      <c r="I1031" s="23"/>
      <c r="J1031" s="24"/>
      <c r="K1031" s="7"/>
    </row>
    <row r="1032" spans="1:17" ht="15.75" thickBot="1" x14ac:dyDescent="0.3">
      <c r="A1032" s="7">
        <v>9</v>
      </c>
      <c r="B1032" s="25" t="s">
        <v>375</v>
      </c>
      <c r="C1032" s="174" t="s">
        <v>325</v>
      </c>
      <c r="D1032" s="175"/>
      <c r="E1032" s="175"/>
      <c r="F1032" s="175"/>
      <c r="G1032" s="175"/>
      <c r="H1032" s="175"/>
      <c r="I1032" s="175"/>
      <c r="J1032" s="26"/>
      <c r="Q1032" s="7">
        <v>2385</v>
      </c>
    </row>
    <row r="1033" spans="1:17" ht="16.5" thickTop="1" thickBot="1" x14ac:dyDescent="0.3">
      <c r="A1033" s="7" t="s">
        <v>42</v>
      </c>
      <c r="B1033" s="25"/>
      <c r="C1033" s="176"/>
      <c r="D1033" s="176"/>
      <c r="E1033" s="176"/>
      <c r="F1033" s="27" t="s">
        <v>11</v>
      </c>
      <c r="G1033" s="28"/>
      <c r="H1033" s="28"/>
      <c r="I1033" s="29"/>
      <c r="J1033" s="30">
        <f>IF(AND(G1033= "",H1033= ""), 0, ROUND(ROUND(I1033, 2) * ROUND(IF(H1033="",G1033,H1033),  0), 2))</f>
        <v>0</v>
      </c>
      <c r="K1033" s="7"/>
      <c r="M1033" s="31">
        <v>0.2</v>
      </c>
      <c r="Q1033" s="7">
        <v>2385</v>
      </c>
    </row>
    <row r="1034" spans="1:17" ht="16.5" thickTop="1" thickBot="1" x14ac:dyDescent="0.3">
      <c r="A1034" s="7">
        <v>9</v>
      </c>
      <c r="B1034" s="25" t="s">
        <v>376</v>
      </c>
      <c r="C1034" s="174" t="s">
        <v>320</v>
      </c>
      <c r="D1034" s="175"/>
      <c r="E1034" s="175"/>
      <c r="F1034" s="175"/>
      <c r="G1034" s="175"/>
      <c r="H1034" s="175"/>
      <c r="I1034" s="175"/>
      <c r="J1034" s="26"/>
      <c r="Q1034" s="7">
        <v>2385</v>
      </c>
    </row>
    <row r="1035" spans="1:17" ht="16.5" thickTop="1" thickBot="1" x14ac:dyDescent="0.3">
      <c r="A1035" s="7" t="s">
        <v>42</v>
      </c>
      <c r="B1035" s="25"/>
      <c r="C1035" s="176"/>
      <c r="D1035" s="176"/>
      <c r="E1035" s="176"/>
      <c r="F1035" s="27" t="s">
        <v>11</v>
      </c>
      <c r="G1035" s="28"/>
      <c r="H1035" s="28"/>
      <c r="I1035" s="29"/>
      <c r="J1035" s="30">
        <f>IF(AND(G1035= "",H1035= ""), 0, ROUND(ROUND(I1035, 2) * ROUND(IF(H1035="",G1035,H1035),  0), 2))</f>
        <v>0</v>
      </c>
      <c r="K1035" s="7"/>
      <c r="M1035" s="31">
        <v>0.2</v>
      </c>
      <c r="Q1035" s="7">
        <v>2385</v>
      </c>
    </row>
    <row r="1036" spans="1:17" ht="15.75" hidden="1" thickTop="1" x14ac:dyDescent="0.25">
      <c r="A1036" s="7" t="s">
        <v>46</v>
      </c>
    </row>
    <row r="1037" spans="1:17" ht="15.75" hidden="1" thickTop="1" x14ac:dyDescent="0.25">
      <c r="A1037" s="7" t="s">
        <v>47</v>
      </c>
    </row>
    <row r="1038" spans="1:17" ht="15.75" thickTop="1" x14ac:dyDescent="0.25">
      <c r="A1038" s="7">
        <v>5</v>
      </c>
      <c r="B1038" s="16">
        <v>27</v>
      </c>
      <c r="C1038" s="46" t="s">
        <v>196</v>
      </c>
      <c r="D1038" s="46"/>
      <c r="E1038" s="46"/>
      <c r="F1038" s="21"/>
      <c r="G1038" s="21"/>
      <c r="H1038" s="21"/>
      <c r="I1038" s="21"/>
      <c r="J1038" s="22"/>
      <c r="K1038" s="7"/>
    </row>
    <row r="1039" spans="1:17" ht="16.899999999999999" customHeight="1" x14ac:dyDescent="0.25">
      <c r="A1039" s="7">
        <v>6</v>
      </c>
      <c r="B1039" s="16" t="s">
        <v>202</v>
      </c>
      <c r="C1039" s="178" t="s">
        <v>203</v>
      </c>
      <c r="D1039" s="178"/>
      <c r="E1039" s="178"/>
      <c r="F1039" s="23"/>
      <c r="G1039" s="23"/>
      <c r="H1039" s="23"/>
      <c r="I1039" s="23"/>
      <c r="J1039" s="24"/>
      <c r="K1039" s="7"/>
    </row>
    <row r="1040" spans="1:17" ht="15.75" thickBot="1" x14ac:dyDescent="0.3">
      <c r="A1040" s="7">
        <v>9</v>
      </c>
      <c r="B1040" s="25" t="s">
        <v>378</v>
      </c>
      <c r="C1040" s="174" t="s">
        <v>365</v>
      </c>
      <c r="D1040" s="175"/>
      <c r="E1040" s="175"/>
      <c r="F1040" s="175"/>
      <c r="G1040" s="175"/>
      <c r="H1040" s="175"/>
      <c r="I1040" s="175"/>
      <c r="J1040" s="26"/>
      <c r="Q1040" s="7">
        <v>2385</v>
      </c>
    </row>
    <row r="1041" spans="1:17" ht="16.5" thickTop="1" thickBot="1" x14ac:dyDescent="0.3">
      <c r="A1041" s="7" t="s">
        <v>42</v>
      </c>
      <c r="B1041" s="25"/>
      <c r="C1041" s="176"/>
      <c r="D1041" s="176"/>
      <c r="E1041" s="176"/>
      <c r="F1041" s="27" t="s">
        <v>11</v>
      </c>
      <c r="G1041" s="28"/>
      <c r="H1041" s="28"/>
      <c r="I1041" s="29"/>
      <c r="J1041" s="30">
        <f>IF(AND(G1041= "",H1041= ""), 0, ROUND(ROUND(I1041, 2) * ROUND(IF(H1041="",G1041,H1041),  0), 2))</f>
        <v>0</v>
      </c>
      <c r="K1041" s="7"/>
      <c r="M1041" s="31">
        <v>0.2</v>
      </c>
      <c r="Q1041" s="7">
        <v>2385</v>
      </c>
    </row>
    <row r="1042" spans="1:17" ht="16.5" thickTop="1" thickBot="1" x14ac:dyDescent="0.3">
      <c r="A1042" s="7">
        <v>9</v>
      </c>
      <c r="B1042" s="25" t="s">
        <v>379</v>
      </c>
      <c r="C1042" s="174" t="s">
        <v>369</v>
      </c>
      <c r="D1042" s="175"/>
      <c r="E1042" s="175"/>
      <c r="F1042" s="175"/>
      <c r="G1042" s="175"/>
      <c r="H1042" s="175"/>
      <c r="I1042" s="175"/>
      <c r="J1042" s="26"/>
      <c r="Q1042" s="7">
        <v>2385</v>
      </c>
    </row>
    <row r="1043" spans="1:17" ht="16.5" thickTop="1" thickBot="1" x14ac:dyDescent="0.3">
      <c r="A1043" s="7" t="s">
        <v>42</v>
      </c>
      <c r="B1043" s="25"/>
      <c r="C1043" s="176"/>
      <c r="D1043" s="176"/>
      <c r="E1043" s="176"/>
      <c r="F1043" s="27" t="s">
        <v>11</v>
      </c>
      <c r="G1043" s="28"/>
      <c r="H1043" s="28"/>
      <c r="I1043" s="29"/>
      <c r="J1043" s="30">
        <f>IF(AND(G1043= "",H1043= ""), 0, ROUND(ROUND(I1043, 2) * ROUND(IF(H1043="",G1043,H1043),  0), 2))</f>
        <v>0</v>
      </c>
      <c r="K1043" s="7"/>
      <c r="M1043" s="31">
        <v>0.2</v>
      </c>
      <c r="Q1043" s="7">
        <v>2385</v>
      </c>
    </row>
    <row r="1044" spans="1:17" ht="16.5" thickTop="1" thickBot="1" x14ac:dyDescent="0.3">
      <c r="A1044" s="7">
        <v>9</v>
      </c>
      <c r="B1044" s="25" t="s">
        <v>380</v>
      </c>
      <c r="C1044" s="174" t="s">
        <v>371</v>
      </c>
      <c r="D1044" s="175"/>
      <c r="E1044" s="175"/>
      <c r="F1044" s="175"/>
      <c r="G1044" s="175"/>
      <c r="H1044" s="175"/>
      <c r="I1044" s="175"/>
      <c r="J1044" s="26"/>
      <c r="Q1044" s="7">
        <v>2385</v>
      </c>
    </row>
    <row r="1045" spans="1:17" ht="16.5" thickTop="1" thickBot="1" x14ac:dyDescent="0.3">
      <c r="A1045" s="7" t="s">
        <v>42</v>
      </c>
      <c r="B1045" s="25"/>
      <c r="C1045" s="176"/>
      <c r="D1045" s="176"/>
      <c r="E1045" s="176"/>
      <c r="F1045" s="27" t="s">
        <v>11</v>
      </c>
      <c r="G1045" s="28"/>
      <c r="H1045" s="28"/>
      <c r="I1045" s="29"/>
      <c r="J1045" s="30">
        <f>IF(AND(G1045= "",H1045= ""), 0, ROUND(ROUND(I1045, 2) * ROUND(IF(H1045="",G1045,H1045),  0), 2))</f>
        <v>0</v>
      </c>
      <c r="K1045" s="7"/>
      <c r="M1045" s="31">
        <v>0.2</v>
      </c>
      <c r="Q1045" s="7">
        <v>2385</v>
      </c>
    </row>
    <row r="1046" spans="1:17" ht="15.75" hidden="1" thickTop="1" x14ac:dyDescent="0.25">
      <c r="A1046" s="7" t="s">
        <v>46</v>
      </c>
    </row>
    <row r="1047" spans="1:17" ht="16.899999999999999" customHeight="1" thickTop="1" x14ac:dyDescent="0.25">
      <c r="A1047" s="7">
        <v>6</v>
      </c>
      <c r="B1047" s="16" t="s">
        <v>303</v>
      </c>
      <c r="C1047" s="178" t="s">
        <v>304</v>
      </c>
      <c r="D1047" s="178"/>
      <c r="E1047" s="178"/>
      <c r="F1047" s="23"/>
      <c r="G1047" s="23"/>
      <c r="H1047" s="23"/>
      <c r="I1047" s="23"/>
      <c r="J1047" s="24"/>
      <c r="K1047" s="7"/>
    </row>
    <row r="1048" spans="1:17" ht="15.75" thickBot="1" x14ac:dyDescent="0.3">
      <c r="A1048" s="7">
        <v>9</v>
      </c>
      <c r="B1048" s="25" t="s">
        <v>381</v>
      </c>
      <c r="C1048" s="174" t="s">
        <v>367</v>
      </c>
      <c r="D1048" s="175"/>
      <c r="E1048" s="175"/>
      <c r="F1048" s="175"/>
      <c r="G1048" s="175"/>
      <c r="H1048" s="175"/>
      <c r="I1048" s="175"/>
      <c r="J1048" s="26"/>
      <c r="Q1048" s="7">
        <v>2385</v>
      </c>
    </row>
    <row r="1049" spans="1:17" ht="16.5" thickTop="1" thickBot="1" x14ac:dyDescent="0.3">
      <c r="A1049" s="7" t="s">
        <v>42</v>
      </c>
      <c r="B1049" s="25"/>
      <c r="C1049" s="176"/>
      <c r="D1049" s="176"/>
      <c r="E1049" s="176"/>
      <c r="F1049" s="27" t="s">
        <v>11</v>
      </c>
      <c r="G1049" s="28"/>
      <c r="H1049" s="28"/>
      <c r="I1049" s="29"/>
      <c r="J1049" s="30">
        <f>IF(AND(G1049= "",H1049= ""), 0, ROUND(ROUND(I1049, 2) * ROUND(IF(H1049="",G1049,H1049),  0), 2))</f>
        <v>0</v>
      </c>
      <c r="K1049" s="7"/>
      <c r="M1049" s="31">
        <v>0.2</v>
      </c>
      <c r="Q1049" s="7">
        <v>2385</v>
      </c>
    </row>
    <row r="1050" spans="1:17" ht="15.75" hidden="1" thickTop="1" x14ac:dyDescent="0.25">
      <c r="A1050" s="7" t="s">
        <v>46</v>
      </c>
    </row>
    <row r="1051" spans="1:17" ht="15.75" hidden="1" thickTop="1" x14ac:dyDescent="0.25">
      <c r="A1051" s="7" t="s">
        <v>47</v>
      </c>
    </row>
    <row r="1052" spans="1:17" ht="15.75" hidden="1" thickTop="1" x14ac:dyDescent="0.25">
      <c r="A1052" s="7" t="s">
        <v>54</v>
      </c>
    </row>
    <row r="1053" spans="1:17" ht="15.75" thickTop="1" x14ac:dyDescent="0.25">
      <c r="A1053" s="7">
        <v>4</v>
      </c>
      <c r="B1053" s="16"/>
      <c r="C1053" s="177" t="s">
        <v>206</v>
      </c>
      <c r="D1053" s="177"/>
      <c r="E1053" s="177"/>
      <c r="F1053" s="19"/>
      <c r="G1053" s="19"/>
      <c r="H1053" s="19"/>
      <c r="I1053" s="19"/>
      <c r="J1053" s="20"/>
      <c r="K1053" s="7"/>
    </row>
    <row r="1054" spans="1:17" x14ac:dyDescent="0.25">
      <c r="A1054" s="7">
        <v>5</v>
      </c>
      <c r="B1054" s="16">
        <v>28</v>
      </c>
      <c r="C1054" s="173" t="s">
        <v>207</v>
      </c>
      <c r="D1054" s="173"/>
      <c r="E1054" s="173"/>
      <c r="F1054" s="21"/>
      <c r="G1054" s="21"/>
      <c r="H1054" s="21"/>
      <c r="I1054" s="21"/>
      <c r="J1054" s="22"/>
      <c r="K1054" s="7"/>
    </row>
    <row r="1055" spans="1:17" x14ac:dyDescent="0.25">
      <c r="A1055" s="7">
        <v>8</v>
      </c>
      <c r="B1055" s="25" t="s">
        <v>208</v>
      </c>
      <c r="C1055" s="186" t="s">
        <v>209</v>
      </c>
      <c r="D1055" s="186"/>
      <c r="E1055" s="186"/>
      <c r="J1055" s="26"/>
      <c r="K1055" s="7"/>
    </row>
    <row r="1056" spans="1:17" ht="15.75" thickBot="1" x14ac:dyDescent="0.3">
      <c r="A1056" s="7">
        <v>9</v>
      </c>
      <c r="B1056" s="25" t="s">
        <v>210</v>
      </c>
      <c r="C1056" s="174" t="s">
        <v>211</v>
      </c>
      <c r="D1056" s="175"/>
      <c r="E1056" s="175"/>
      <c r="F1056" s="175"/>
      <c r="G1056" s="175"/>
      <c r="H1056" s="175"/>
      <c r="I1056" s="175"/>
      <c r="J1056" s="26"/>
      <c r="Q1056" s="7">
        <v>2385</v>
      </c>
    </row>
    <row r="1057" spans="1:17" ht="16.5" thickTop="1" thickBot="1" x14ac:dyDescent="0.3">
      <c r="A1057" s="7" t="s">
        <v>42</v>
      </c>
      <c r="B1057" s="25"/>
      <c r="C1057" s="176"/>
      <c r="D1057" s="176"/>
      <c r="E1057" s="176"/>
      <c r="F1057" s="27" t="s">
        <v>10</v>
      </c>
      <c r="G1057" s="32"/>
      <c r="H1057" s="32"/>
      <c r="I1057" s="29"/>
      <c r="J1057" s="30">
        <f>IF(AND(G1057= "",H1057= ""), 0, ROUND(ROUND(I1057, 2) * ROUND(IF(H1057="",G1057,H1057),  2), 2))</f>
        <v>0</v>
      </c>
      <c r="K1057" s="7"/>
      <c r="M1057" s="31">
        <v>0.2</v>
      </c>
      <c r="Q1057" s="7">
        <v>2385</v>
      </c>
    </row>
    <row r="1058" spans="1:17" ht="15.75" hidden="1" thickTop="1" x14ac:dyDescent="0.25">
      <c r="A1058" s="7" t="s">
        <v>115</v>
      </c>
    </row>
    <row r="1059" spans="1:17" ht="15.75" thickTop="1" x14ac:dyDescent="0.25">
      <c r="A1059" s="7">
        <v>8</v>
      </c>
      <c r="B1059" s="25" t="s">
        <v>212</v>
      </c>
      <c r="C1059" s="186" t="s">
        <v>213</v>
      </c>
      <c r="D1059" s="186"/>
      <c r="E1059" s="186"/>
      <c r="J1059" s="26"/>
      <c r="K1059" s="7"/>
    </row>
    <row r="1060" spans="1:17" ht="15.75" thickBot="1" x14ac:dyDescent="0.3">
      <c r="A1060" s="7">
        <v>9</v>
      </c>
      <c r="B1060" s="25" t="s">
        <v>214</v>
      </c>
      <c r="C1060" s="174" t="s">
        <v>215</v>
      </c>
      <c r="D1060" s="175"/>
      <c r="E1060" s="175"/>
      <c r="F1060" s="175"/>
      <c r="G1060" s="175"/>
      <c r="H1060" s="175"/>
      <c r="I1060" s="175"/>
      <c r="J1060" s="26"/>
      <c r="Q1060" s="7">
        <v>2385</v>
      </c>
    </row>
    <row r="1061" spans="1:17" ht="16.5" thickTop="1" thickBot="1" x14ac:dyDescent="0.3">
      <c r="A1061" s="7" t="s">
        <v>42</v>
      </c>
      <c r="B1061" s="25"/>
      <c r="C1061" s="176"/>
      <c r="D1061" s="176"/>
      <c r="E1061" s="176"/>
      <c r="F1061" s="27" t="s">
        <v>10</v>
      </c>
      <c r="G1061" s="32"/>
      <c r="H1061" s="32"/>
      <c r="I1061" s="29"/>
      <c r="J1061" s="30">
        <f>IF(AND(G1061= "",H1061= ""), 0, ROUND(ROUND(I1061, 2) * ROUND(IF(H1061="",G1061,H1061),  2), 2))</f>
        <v>0</v>
      </c>
      <c r="K1061" s="7"/>
      <c r="M1061" s="31">
        <v>0.2</v>
      </c>
      <c r="Q1061" s="7">
        <v>2385</v>
      </c>
    </row>
    <row r="1062" spans="1:17" ht="15.75" hidden="1" thickTop="1" x14ac:dyDescent="0.25">
      <c r="A1062" s="7" t="s">
        <v>115</v>
      </c>
    </row>
    <row r="1063" spans="1:17" ht="15.75" thickTop="1" x14ac:dyDescent="0.25">
      <c r="A1063" s="7">
        <v>8</v>
      </c>
      <c r="B1063" s="25" t="s">
        <v>216</v>
      </c>
      <c r="C1063" s="186" t="s">
        <v>217</v>
      </c>
      <c r="D1063" s="186"/>
      <c r="E1063" s="186"/>
      <c r="J1063" s="26"/>
      <c r="K1063" s="7"/>
    </row>
    <row r="1064" spans="1:17" ht="15.75" thickBot="1" x14ac:dyDescent="0.3">
      <c r="A1064" s="7">
        <v>9</v>
      </c>
      <c r="B1064" s="25" t="s">
        <v>218</v>
      </c>
      <c r="C1064" s="174" t="s">
        <v>219</v>
      </c>
      <c r="D1064" s="175"/>
      <c r="E1064" s="175"/>
      <c r="F1064" s="175"/>
      <c r="G1064" s="175"/>
      <c r="H1064" s="175"/>
      <c r="I1064" s="175"/>
      <c r="J1064" s="26"/>
      <c r="Q1064" s="7">
        <v>2385</v>
      </c>
    </row>
    <row r="1065" spans="1:17" ht="16.5" thickTop="1" thickBot="1" x14ac:dyDescent="0.3">
      <c r="A1065" s="7" t="s">
        <v>42</v>
      </c>
      <c r="B1065" s="25"/>
      <c r="C1065" s="176"/>
      <c r="D1065" s="176"/>
      <c r="E1065" s="176"/>
      <c r="F1065" s="27" t="s">
        <v>10</v>
      </c>
      <c r="G1065" s="32"/>
      <c r="H1065" s="32"/>
      <c r="I1065" s="29"/>
      <c r="J1065" s="30">
        <f>IF(AND(G1065= "",H1065= ""), 0, ROUND(ROUND(I1065, 2) * ROUND(IF(H1065="",G1065,H1065),  2), 2))</f>
        <v>0</v>
      </c>
      <c r="K1065" s="7"/>
      <c r="M1065" s="31">
        <v>0.2</v>
      </c>
      <c r="Q1065" s="7">
        <v>2385</v>
      </c>
    </row>
    <row r="1066" spans="1:17" ht="15.75" hidden="1" thickTop="1" x14ac:dyDescent="0.25">
      <c r="A1066" s="7" t="s">
        <v>115</v>
      </c>
    </row>
    <row r="1067" spans="1:17" ht="15.75" thickTop="1" x14ac:dyDescent="0.25">
      <c r="A1067" s="7">
        <v>8</v>
      </c>
      <c r="B1067" s="25" t="s">
        <v>220</v>
      </c>
      <c r="C1067" s="47" t="s">
        <v>221</v>
      </c>
      <c r="D1067" s="47"/>
      <c r="E1067" s="47"/>
      <c r="J1067" s="26"/>
      <c r="K1067" s="7"/>
    </row>
    <row r="1068" spans="1:17" ht="15.75" thickBot="1" x14ac:dyDescent="0.3">
      <c r="A1068" s="7">
        <v>9</v>
      </c>
      <c r="B1068" s="25" t="s">
        <v>222</v>
      </c>
      <c r="C1068" s="174" t="s">
        <v>223</v>
      </c>
      <c r="D1068" s="175"/>
      <c r="E1068" s="175"/>
      <c r="F1068" s="175"/>
      <c r="G1068" s="175"/>
      <c r="H1068" s="175"/>
      <c r="I1068" s="175"/>
      <c r="J1068" s="26"/>
      <c r="Q1068" s="7">
        <v>2385</v>
      </c>
    </row>
    <row r="1069" spans="1:17" ht="16.5" thickTop="1" thickBot="1" x14ac:dyDescent="0.3">
      <c r="A1069" s="7" t="s">
        <v>42</v>
      </c>
      <c r="B1069" s="25"/>
      <c r="C1069" s="176"/>
      <c r="D1069" s="176"/>
      <c r="E1069" s="176"/>
      <c r="F1069" s="27" t="s">
        <v>10</v>
      </c>
      <c r="G1069" s="32"/>
      <c r="H1069" s="32"/>
      <c r="I1069" s="29"/>
      <c r="J1069" s="30">
        <f>IF(AND(G1069= "",H1069= ""), 0, ROUND(ROUND(I1069, 2) * ROUND(IF(H1069="",G1069,H1069),  2), 2))</f>
        <v>0</v>
      </c>
      <c r="K1069" s="7"/>
      <c r="M1069" s="31">
        <v>0.2</v>
      </c>
      <c r="Q1069" s="7">
        <v>2385</v>
      </c>
    </row>
    <row r="1070" spans="1:17" ht="15.75" hidden="1" thickTop="1" x14ac:dyDescent="0.25">
      <c r="A1070" s="7" t="s">
        <v>115</v>
      </c>
    </row>
    <row r="1071" spans="1:17" ht="15.75" thickTop="1" x14ac:dyDescent="0.25">
      <c r="A1071" s="7">
        <v>8</v>
      </c>
      <c r="B1071" s="25" t="s">
        <v>224</v>
      </c>
      <c r="C1071" s="186" t="s">
        <v>225</v>
      </c>
      <c r="D1071" s="186"/>
      <c r="E1071" s="186"/>
      <c r="J1071" s="26"/>
      <c r="K1071" s="7"/>
    </row>
    <row r="1072" spans="1:17" ht="15.75" thickBot="1" x14ac:dyDescent="0.3">
      <c r="A1072" s="7">
        <v>9</v>
      </c>
      <c r="B1072" s="25" t="s">
        <v>226</v>
      </c>
      <c r="C1072" s="174" t="s">
        <v>225</v>
      </c>
      <c r="D1072" s="175"/>
      <c r="E1072" s="175"/>
      <c r="F1072" s="175"/>
      <c r="G1072" s="175"/>
      <c r="H1072" s="175"/>
      <c r="I1072" s="175"/>
      <c r="J1072" s="26"/>
      <c r="Q1072" s="7">
        <v>2385</v>
      </c>
    </row>
    <row r="1073" spans="1:17" ht="16.5" thickTop="1" thickBot="1" x14ac:dyDescent="0.3">
      <c r="A1073" s="7" t="s">
        <v>42</v>
      </c>
      <c r="B1073" s="25"/>
      <c r="C1073" s="176"/>
      <c r="D1073" s="176"/>
      <c r="E1073" s="176"/>
      <c r="F1073" s="27" t="s">
        <v>10</v>
      </c>
      <c r="G1073" s="32"/>
      <c r="H1073" s="32"/>
      <c r="I1073" s="29"/>
      <c r="J1073" s="30">
        <f>IF(AND(G1073= "",H1073= ""), 0, ROUND(ROUND(I1073, 2) * ROUND(IF(H1073="",G1073,H1073),  2), 2))</f>
        <v>0</v>
      </c>
      <c r="K1073" s="7"/>
      <c r="M1073" s="31">
        <v>0.2</v>
      </c>
      <c r="Q1073" s="7">
        <v>2385</v>
      </c>
    </row>
    <row r="1074" spans="1:17" ht="15.75" hidden="1" thickTop="1" x14ac:dyDescent="0.25">
      <c r="A1074" s="7" t="s">
        <v>115</v>
      </c>
    </row>
    <row r="1075" spans="1:17" hidden="1" x14ac:dyDescent="0.25">
      <c r="A1075" s="7" t="s">
        <v>47</v>
      </c>
    </row>
    <row r="1076" spans="1:17" hidden="1" x14ac:dyDescent="0.25">
      <c r="A1076" s="7" t="s">
        <v>54</v>
      </c>
    </row>
    <row r="1077" spans="1:17" ht="15.75" thickTop="1" x14ac:dyDescent="0.25">
      <c r="A1077" s="7">
        <v>8</v>
      </c>
      <c r="B1077" s="25" t="s">
        <v>535</v>
      </c>
      <c r="C1077" s="186" t="s">
        <v>537</v>
      </c>
      <c r="D1077" s="186"/>
      <c r="E1077" s="186"/>
      <c r="J1077" s="26"/>
      <c r="K1077" s="7"/>
    </row>
    <row r="1078" spans="1:17" ht="15.75" thickBot="1" x14ac:dyDescent="0.3">
      <c r="A1078" s="7">
        <v>9</v>
      </c>
      <c r="B1078" s="25" t="s">
        <v>536</v>
      </c>
      <c r="C1078" s="174" t="s">
        <v>538</v>
      </c>
      <c r="D1078" s="175"/>
      <c r="E1078" s="175"/>
      <c r="F1078" s="175"/>
      <c r="G1078" s="175"/>
      <c r="H1078" s="175"/>
      <c r="I1078" s="175"/>
      <c r="J1078" s="26"/>
      <c r="Q1078" s="7">
        <v>2385</v>
      </c>
    </row>
    <row r="1079" spans="1:17" ht="16.5" thickTop="1" thickBot="1" x14ac:dyDescent="0.3">
      <c r="A1079" s="7" t="s">
        <v>42</v>
      </c>
      <c r="B1079" s="25"/>
      <c r="C1079" s="176"/>
      <c r="D1079" s="176"/>
      <c r="E1079" s="176"/>
      <c r="F1079" s="27" t="s">
        <v>70</v>
      </c>
      <c r="G1079" s="33"/>
      <c r="H1079" s="32"/>
      <c r="I1079" s="29"/>
      <c r="J1079" s="30">
        <f>IF(AND(G1079= "",H1079= ""), 0, ROUND(ROUND(I1079, 2) * ROUND(IF(H1079="",G1079,H1079),  2), 2))</f>
        <v>0</v>
      </c>
      <c r="K1079" s="7"/>
      <c r="M1079" s="31">
        <v>0.2</v>
      </c>
      <c r="Q1079" s="7">
        <v>2385</v>
      </c>
    </row>
    <row r="1080" spans="1:17" ht="15.75" hidden="1" thickTop="1" x14ac:dyDescent="0.25">
      <c r="A1080" s="7" t="s">
        <v>115</v>
      </c>
    </row>
    <row r="1081" spans="1:17" hidden="1" x14ac:dyDescent="0.25">
      <c r="A1081" s="7" t="s">
        <v>47</v>
      </c>
    </row>
    <row r="1082" spans="1:17" hidden="1" x14ac:dyDescent="0.25">
      <c r="A1082" s="7" t="s">
        <v>54</v>
      </c>
    </row>
    <row r="1083" spans="1:17" ht="15.75" thickTop="1" x14ac:dyDescent="0.25">
      <c r="A1083" s="7">
        <v>8</v>
      </c>
      <c r="B1083" s="25" t="s">
        <v>532</v>
      </c>
      <c r="C1083" s="186" t="s">
        <v>534</v>
      </c>
      <c r="D1083" s="186"/>
      <c r="E1083" s="186"/>
      <c r="J1083" s="26"/>
      <c r="K1083" s="7"/>
    </row>
    <row r="1084" spans="1:17" ht="15.75" thickBot="1" x14ac:dyDescent="0.3">
      <c r="A1084" s="7">
        <v>9</v>
      </c>
      <c r="B1084" s="25" t="s">
        <v>533</v>
      </c>
      <c r="C1084" s="174" t="s">
        <v>534</v>
      </c>
      <c r="D1084" s="175"/>
      <c r="E1084" s="175"/>
      <c r="F1084" s="175"/>
      <c r="G1084" s="175"/>
      <c r="H1084" s="175"/>
      <c r="I1084" s="175"/>
      <c r="J1084" s="26"/>
      <c r="Q1084" s="7">
        <v>2385</v>
      </c>
    </row>
    <row r="1085" spans="1:17" ht="16.5" thickTop="1" thickBot="1" x14ac:dyDescent="0.3">
      <c r="A1085" s="7" t="s">
        <v>42</v>
      </c>
      <c r="B1085" s="25"/>
      <c r="C1085" s="176"/>
      <c r="D1085" s="176"/>
      <c r="E1085" s="176"/>
      <c r="F1085" s="27" t="s">
        <v>240</v>
      </c>
      <c r="G1085" s="32"/>
      <c r="H1085" s="32"/>
      <c r="I1085" s="29"/>
      <c r="J1085" s="30">
        <f>IF(AND(G1085= "",H1085= ""), 0, ROUND(ROUND(I1085, 2) * ROUND(IF(H1085="",G1085,H1085),  2), 2))</f>
        <v>0</v>
      </c>
      <c r="K1085" s="7"/>
      <c r="M1085" s="31">
        <v>0.2</v>
      </c>
      <c r="Q1085" s="7">
        <v>2385</v>
      </c>
    </row>
    <row r="1086" spans="1:17" ht="15.75" hidden="1" thickTop="1" x14ac:dyDescent="0.25">
      <c r="A1086" s="7" t="s">
        <v>115</v>
      </c>
    </row>
    <row r="1087" spans="1:17" hidden="1" x14ac:dyDescent="0.25">
      <c r="A1087" s="7" t="s">
        <v>47</v>
      </c>
    </row>
    <row r="1088" spans="1:17" ht="15.75" thickTop="1" x14ac:dyDescent="0.25">
      <c r="A1088" s="7">
        <v>4</v>
      </c>
      <c r="B1088" s="16"/>
      <c r="C1088" s="177" t="s">
        <v>230</v>
      </c>
      <c r="D1088" s="177"/>
      <c r="E1088" s="177"/>
      <c r="F1088" s="19"/>
      <c r="G1088" s="19"/>
      <c r="H1088" s="19"/>
      <c r="I1088" s="19"/>
      <c r="J1088" s="20"/>
      <c r="K1088" s="7"/>
    </row>
    <row r="1089" spans="1:17" x14ac:dyDescent="0.25">
      <c r="A1089" s="7">
        <v>5</v>
      </c>
      <c r="B1089" s="16">
        <v>31</v>
      </c>
      <c r="C1089" s="173" t="s">
        <v>231</v>
      </c>
      <c r="D1089" s="173"/>
      <c r="E1089" s="173"/>
      <c r="F1089" s="21"/>
      <c r="G1089" s="21"/>
      <c r="H1089" s="21"/>
      <c r="I1089" s="21"/>
      <c r="J1089" s="22"/>
      <c r="K1089" s="7"/>
    </row>
    <row r="1090" spans="1:17" ht="15.75" thickBot="1" x14ac:dyDescent="0.3">
      <c r="A1090" s="7">
        <v>9</v>
      </c>
      <c r="B1090" s="25" t="s">
        <v>232</v>
      </c>
      <c r="C1090" s="174" t="s">
        <v>233</v>
      </c>
      <c r="D1090" s="175"/>
      <c r="E1090" s="175"/>
      <c r="F1090" s="175"/>
      <c r="G1090" s="175"/>
      <c r="H1090" s="175"/>
      <c r="I1090" s="175"/>
      <c r="J1090" s="26"/>
      <c r="Q1090" s="7">
        <v>2385</v>
      </c>
    </row>
    <row r="1091" spans="1:17" ht="16.5" thickTop="1" thickBot="1" x14ac:dyDescent="0.3">
      <c r="A1091" s="7" t="s">
        <v>42</v>
      </c>
      <c r="B1091" s="25"/>
      <c r="C1091" s="176"/>
      <c r="D1091" s="176"/>
      <c r="E1091" s="176"/>
      <c r="F1091" s="27" t="s">
        <v>70</v>
      </c>
      <c r="G1091" s="33"/>
      <c r="H1091" s="33"/>
      <c r="I1091" s="29"/>
      <c r="J1091" s="30">
        <f>IF(AND(G1091= "",H1091= ""), 0, ROUND(ROUND(I1091, 2) * ROUND(IF(H1091="",G1091,H1091),  3), 2))</f>
        <v>0</v>
      </c>
      <c r="K1091" s="7"/>
      <c r="M1091" s="31">
        <v>0.2</v>
      </c>
      <c r="Q1091" s="7">
        <v>2385</v>
      </c>
    </row>
    <row r="1092" spans="1:17" ht="16.5" thickTop="1" thickBot="1" x14ac:dyDescent="0.3">
      <c r="A1092" s="7">
        <v>9</v>
      </c>
      <c r="B1092" s="25" t="s">
        <v>234</v>
      </c>
      <c r="C1092" s="174" t="s">
        <v>235</v>
      </c>
      <c r="D1092" s="175"/>
      <c r="E1092" s="175"/>
      <c r="F1092" s="175"/>
      <c r="G1092" s="175"/>
      <c r="H1092" s="175"/>
      <c r="I1092" s="175"/>
      <c r="J1092" s="26"/>
      <c r="Q1092" s="7">
        <v>2385</v>
      </c>
    </row>
    <row r="1093" spans="1:17" ht="16.5" thickTop="1" thickBot="1" x14ac:dyDescent="0.3">
      <c r="A1093" s="7" t="s">
        <v>42</v>
      </c>
      <c r="B1093" s="25"/>
      <c r="C1093" s="176"/>
      <c r="D1093" s="176"/>
      <c r="E1093" s="176"/>
      <c r="F1093" s="27" t="s">
        <v>70</v>
      </c>
      <c r="G1093" s="33"/>
      <c r="H1093" s="33"/>
      <c r="I1093" s="29"/>
      <c r="J1093" s="30">
        <f>IF(AND(G1093= "",H1093= ""), 0, ROUND(ROUND(I1093, 2) * ROUND(IF(H1093="",G1093,H1093),  3), 2))</f>
        <v>0</v>
      </c>
      <c r="K1093" s="7"/>
      <c r="M1093" s="31">
        <v>0.2</v>
      </c>
      <c r="Q1093" s="7">
        <v>2385</v>
      </c>
    </row>
    <row r="1094" spans="1:17" ht="16.5" thickTop="1" thickBot="1" x14ac:dyDescent="0.3">
      <c r="A1094" s="7">
        <v>9</v>
      </c>
      <c r="B1094" s="25" t="s">
        <v>236</v>
      </c>
      <c r="C1094" s="174" t="s">
        <v>237</v>
      </c>
      <c r="D1094" s="175"/>
      <c r="E1094" s="175"/>
      <c r="F1094" s="175"/>
      <c r="G1094" s="175"/>
      <c r="H1094" s="175"/>
      <c r="I1094" s="175"/>
      <c r="J1094" s="26"/>
      <c r="Q1094" s="7">
        <v>2385</v>
      </c>
    </row>
    <row r="1095" spans="1:17" ht="16.5" thickTop="1" thickBot="1" x14ac:dyDescent="0.3">
      <c r="A1095" s="7" t="s">
        <v>42</v>
      </c>
      <c r="B1095" s="25"/>
      <c r="C1095" s="176"/>
      <c r="D1095" s="176"/>
      <c r="E1095" s="176"/>
      <c r="F1095" s="27" t="s">
        <v>70</v>
      </c>
      <c r="G1095" s="33"/>
      <c r="H1095" s="33"/>
      <c r="I1095" s="29"/>
      <c r="J1095" s="30">
        <f>IF(AND(G1095= "",H1095= ""), 0, ROUND(ROUND(I1095, 2) * ROUND(IF(H1095="",G1095,H1095),  3), 2))</f>
        <v>0</v>
      </c>
      <c r="K1095" s="7"/>
      <c r="M1095" s="31">
        <v>0.2</v>
      </c>
      <c r="Q1095" s="7">
        <v>2385</v>
      </c>
    </row>
    <row r="1096" spans="1:17" ht="16.5" thickTop="1" thickBot="1" x14ac:dyDescent="0.3">
      <c r="A1096" s="7">
        <v>9</v>
      </c>
      <c r="B1096" s="25" t="s">
        <v>238</v>
      </c>
      <c r="C1096" s="174" t="s">
        <v>239</v>
      </c>
      <c r="D1096" s="175"/>
      <c r="E1096" s="175"/>
      <c r="F1096" s="175"/>
      <c r="G1096" s="175"/>
      <c r="H1096" s="175"/>
      <c r="I1096" s="175"/>
      <c r="J1096" s="26"/>
      <c r="Q1096" s="7">
        <v>2385</v>
      </c>
    </row>
    <row r="1097" spans="1:17" ht="16.5" thickTop="1" thickBot="1" x14ac:dyDescent="0.3">
      <c r="A1097" s="7" t="s">
        <v>42</v>
      </c>
      <c r="B1097" s="25"/>
      <c r="C1097" s="176"/>
      <c r="D1097" s="176"/>
      <c r="E1097" s="176"/>
      <c r="F1097" s="27" t="s">
        <v>240</v>
      </c>
      <c r="G1097" s="32"/>
      <c r="H1097" s="32"/>
      <c r="I1097" s="29"/>
      <c r="J1097" s="30">
        <f>IF(AND(G1097= "",H1097= ""), 0, ROUND(ROUND(I1097, 2) * ROUND(IF(H1097="",G1097,H1097),  2), 2))</f>
        <v>0</v>
      </c>
      <c r="K1097" s="7"/>
      <c r="M1097" s="31">
        <v>0.2</v>
      </c>
      <c r="Q1097" s="7">
        <v>2385</v>
      </c>
    </row>
    <row r="1098" spans="1:17" ht="16.5" thickTop="1" thickBot="1" x14ac:dyDescent="0.3">
      <c r="A1098" s="7">
        <v>9</v>
      </c>
      <c r="B1098" s="25" t="s">
        <v>241</v>
      </c>
      <c r="C1098" s="174" t="s">
        <v>242</v>
      </c>
      <c r="D1098" s="175"/>
      <c r="E1098" s="175"/>
      <c r="F1098" s="175"/>
      <c r="G1098" s="175"/>
      <c r="H1098" s="175"/>
      <c r="I1098" s="175"/>
      <c r="J1098" s="26"/>
      <c r="Q1098" s="7">
        <v>2385</v>
      </c>
    </row>
    <row r="1099" spans="1:17" ht="16.5" thickTop="1" thickBot="1" x14ac:dyDescent="0.3">
      <c r="A1099" s="7" t="s">
        <v>42</v>
      </c>
      <c r="B1099" s="25"/>
      <c r="C1099" s="176"/>
      <c r="D1099" s="176"/>
      <c r="E1099" s="176"/>
      <c r="F1099" s="27" t="s">
        <v>70</v>
      </c>
      <c r="G1099" s="33"/>
      <c r="H1099" s="33"/>
      <c r="I1099" s="29"/>
      <c r="J1099" s="30">
        <f>IF(AND(G1099= "",H1099= ""), 0, ROUND(ROUND(I1099, 2) * ROUND(IF(H1099="",G1099,H1099),  3), 2))</f>
        <v>0</v>
      </c>
      <c r="K1099" s="7"/>
      <c r="M1099" s="31">
        <v>0.2</v>
      </c>
      <c r="Q1099" s="7">
        <v>2385</v>
      </c>
    </row>
    <row r="1100" spans="1:17" ht="15.75" hidden="1" thickTop="1" x14ac:dyDescent="0.25">
      <c r="A1100" s="7" t="s">
        <v>47</v>
      </c>
    </row>
    <row r="1101" spans="1:17" ht="16.899999999999999" customHeight="1" thickTop="1" x14ac:dyDescent="0.25">
      <c r="A1101" s="7">
        <v>5</v>
      </c>
      <c r="B1101" s="16">
        <v>32</v>
      </c>
      <c r="C1101" s="173" t="s">
        <v>243</v>
      </c>
      <c r="D1101" s="173"/>
      <c r="E1101" s="173"/>
      <c r="F1101" s="21"/>
      <c r="G1101" s="21"/>
      <c r="H1101" s="21"/>
      <c r="I1101" s="21"/>
      <c r="J1101" s="22"/>
      <c r="K1101" s="7"/>
    </row>
    <row r="1102" spans="1:17" ht="15.75" thickBot="1" x14ac:dyDescent="0.3">
      <c r="A1102" s="7">
        <v>9</v>
      </c>
      <c r="B1102" s="25" t="s">
        <v>244</v>
      </c>
      <c r="C1102" s="174" t="s">
        <v>245</v>
      </c>
      <c r="D1102" s="175"/>
      <c r="E1102" s="175"/>
      <c r="F1102" s="175"/>
      <c r="G1102" s="175"/>
      <c r="H1102" s="175"/>
      <c r="I1102" s="175"/>
      <c r="J1102" s="26"/>
      <c r="Q1102" s="7">
        <v>2385</v>
      </c>
    </row>
    <row r="1103" spans="1:17" ht="16.5" thickTop="1" thickBot="1" x14ac:dyDescent="0.3">
      <c r="A1103" s="7" t="s">
        <v>42</v>
      </c>
      <c r="B1103" s="25"/>
      <c r="C1103" s="176"/>
      <c r="D1103" s="176"/>
      <c r="E1103" s="176"/>
      <c r="F1103" s="27" t="s">
        <v>11</v>
      </c>
      <c r="G1103" s="28"/>
      <c r="H1103" s="28"/>
      <c r="I1103" s="29"/>
      <c r="J1103" s="30">
        <f>IF(AND(G1103= "",H1103= ""), 0, ROUND(ROUND(I1103, 2) * ROUND(IF(H1103="",G1103,H1103),  0), 2))</f>
        <v>0</v>
      </c>
      <c r="K1103" s="7"/>
      <c r="M1103" s="31">
        <v>0.2</v>
      </c>
      <c r="Q1103" s="7">
        <v>2385</v>
      </c>
    </row>
    <row r="1104" spans="1:17" ht="15.75" hidden="1" thickTop="1" x14ac:dyDescent="0.25">
      <c r="A1104" s="7" t="s">
        <v>47</v>
      </c>
    </row>
    <row r="1105" spans="1:17" ht="27.75" customHeight="1" thickTop="1" x14ac:dyDescent="0.25">
      <c r="A1105" s="7">
        <v>5</v>
      </c>
      <c r="B1105" s="16">
        <v>33</v>
      </c>
      <c r="C1105" s="183" t="s">
        <v>246</v>
      </c>
      <c r="D1105" s="184"/>
      <c r="E1105" s="184"/>
      <c r="F1105" s="184"/>
      <c r="G1105" s="184"/>
      <c r="H1105" s="184"/>
      <c r="I1105" s="185"/>
      <c r="J1105" s="22"/>
      <c r="K1105" s="7"/>
    </row>
    <row r="1106" spans="1:17" ht="15.75" thickBot="1" x14ac:dyDescent="0.3">
      <c r="A1106" s="7">
        <v>9</v>
      </c>
      <c r="B1106" s="25" t="s">
        <v>247</v>
      </c>
      <c r="C1106" s="174" t="s">
        <v>248</v>
      </c>
      <c r="D1106" s="175"/>
      <c r="E1106" s="175"/>
      <c r="F1106" s="175"/>
      <c r="G1106" s="175"/>
      <c r="H1106" s="175"/>
      <c r="I1106" s="175"/>
      <c r="J1106" s="26"/>
      <c r="Q1106" s="7">
        <v>2385</v>
      </c>
    </row>
    <row r="1107" spans="1:17" ht="16.5" thickTop="1" thickBot="1" x14ac:dyDescent="0.3">
      <c r="A1107" s="7" t="s">
        <v>42</v>
      </c>
      <c r="B1107" s="25"/>
      <c r="C1107" s="176"/>
      <c r="D1107" s="176"/>
      <c r="E1107" s="176"/>
      <c r="F1107" s="27" t="s">
        <v>11</v>
      </c>
      <c r="G1107" s="28"/>
      <c r="H1107" s="28"/>
      <c r="I1107" s="29"/>
      <c r="J1107" s="30">
        <f>IF(AND(G1107= "",H1107= ""), 0, ROUND(ROUND(I1107, 2) * ROUND(IF(H1107="",G1107,H1107),  0), 2))</f>
        <v>0</v>
      </c>
      <c r="K1107" s="7"/>
      <c r="M1107" s="31">
        <v>0.2</v>
      </c>
      <c r="Q1107" s="7">
        <v>2385</v>
      </c>
    </row>
    <row r="1108" spans="1:17" ht="15.75" hidden="1" thickTop="1" x14ac:dyDescent="0.25">
      <c r="A1108" s="7" t="s">
        <v>47</v>
      </c>
    </row>
    <row r="1109" spans="1:17" ht="15.75" hidden="1" thickTop="1" x14ac:dyDescent="0.25">
      <c r="A1109" s="7" t="s">
        <v>47</v>
      </c>
    </row>
    <row r="1110" spans="1:17" ht="15.75" hidden="1" thickTop="1" x14ac:dyDescent="0.25">
      <c r="A1110" s="7" t="s">
        <v>54</v>
      </c>
    </row>
    <row r="1111" spans="1:17" ht="15.75" thickTop="1" x14ac:dyDescent="0.25">
      <c r="A1111" s="7">
        <v>4</v>
      </c>
      <c r="B1111" s="16"/>
      <c r="C1111" s="177" t="s">
        <v>249</v>
      </c>
      <c r="D1111" s="177"/>
      <c r="E1111" s="177"/>
      <c r="F1111" s="19"/>
      <c r="G1111" s="19"/>
      <c r="H1111" s="19"/>
      <c r="I1111" s="19"/>
      <c r="J1111" s="20"/>
      <c r="K1111" s="7"/>
    </row>
    <row r="1112" spans="1:17" ht="15.75" hidden="1" thickTop="1" x14ac:dyDescent="0.25">
      <c r="A1112" s="7" t="s">
        <v>47</v>
      </c>
    </row>
    <row r="1113" spans="1:17" ht="30" customHeight="1" x14ac:dyDescent="0.25">
      <c r="A1113" s="7">
        <v>5</v>
      </c>
      <c r="B1113" s="16">
        <v>36</v>
      </c>
      <c r="C1113" s="183" t="s">
        <v>250</v>
      </c>
      <c r="D1113" s="184"/>
      <c r="E1113" s="184"/>
      <c r="F1113" s="184"/>
      <c r="G1113" s="184"/>
      <c r="H1113" s="184"/>
      <c r="I1113" s="185"/>
      <c r="J1113" s="22"/>
      <c r="K1113" s="7"/>
    </row>
    <row r="1114" spans="1:17" ht="15.75" thickBot="1" x14ac:dyDescent="0.3">
      <c r="A1114" s="7">
        <v>9</v>
      </c>
      <c r="B1114" s="25" t="s">
        <v>251</v>
      </c>
      <c r="C1114" s="174" t="s">
        <v>252</v>
      </c>
      <c r="D1114" s="175"/>
      <c r="E1114" s="175"/>
      <c r="F1114" s="175"/>
      <c r="G1114" s="175"/>
      <c r="H1114" s="175"/>
      <c r="I1114" s="175"/>
      <c r="J1114" s="26"/>
      <c r="Q1114" s="7">
        <v>2385</v>
      </c>
    </row>
    <row r="1115" spans="1:17" ht="16.5" thickTop="1" thickBot="1" x14ac:dyDescent="0.3">
      <c r="A1115" s="7" t="s">
        <v>42</v>
      </c>
      <c r="B1115" s="25"/>
      <c r="C1115" s="176"/>
      <c r="D1115" s="176"/>
      <c r="E1115" s="176"/>
      <c r="F1115" s="27" t="s">
        <v>253</v>
      </c>
      <c r="G1115" s="28"/>
      <c r="H1115" s="28"/>
      <c r="I1115" s="29"/>
      <c r="J1115" s="30">
        <f>IF(AND(G1115= "",H1115= ""), 0, ROUND(ROUND(I1115, 2) * ROUND(IF(H1115="",G1115,H1115),  0), 2))</f>
        <v>0</v>
      </c>
      <c r="K1115" s="7"/>
      <c r="M1115" s="31">
        <v>0.2</v>
      </c>
      <c r="Q1115" s="7">
        <v>2385</v>
      </c>
    </row>
    <row r="1116" spans="1:17" ht="15.75" hidden="1" thickTop="1" x14ac:dyDescent="0.25">
      <c r="A1116" s="7" t="s">
        <v>47</v>
      </c>
    </row>
    <row r="1117" spans="1:17" ht="30.75" customHeight="1" thickTop="1" x14ac:dyDescent="0.25">
      <c r="A1117" s="7">
        <v>5</v>
      </c>
      <c r="B1117" s="16">
        <v>37</v>
      </c>
      <c r="C1117" s="183" t="s">
        <v>254</v>
      </c>
      <c r="D1117" s="184"/>
      <c r="E1117" s="184"/>
      <c r="F1117" s="184"/>
      <c r="G1117" s="184"/>
      <c r="H1117" s="184"/>
      <c r="I1117" s="185"/>
      <c r="J1117" s="22"/>
      <c r="K1117" s="7"/>
    </row>
    <row r="1118" spans="1:17" ht="15.75" thickBot="1" x14ac:dyDescent="0.3">
      <c r="A1118" s="7">
        <v>9</v>
      </c>
      <c r="B1118" s="25" t="s">
        <v>255</v>
      </c>
      <c r="C1118" s="174" t="s">
        <v>256</v>
      </c>
      <c r="D1118" s="175"/>
      <c r="E1118" s="175"/>
      <c r="F1118" s="175"/>
      <c r="G1118" s="175"/>
      <c r="H1118" s="175"/>
      <c r="I1118" s="175"/>
      <c r="J1118" s="26"/>
      <c r="Q1118" s="7">
        <v>2385</v>
      </c>
    </row>
    <row r="1119" spans="1:17" ht="16.5" thickTop="1" thickBot="1" x14ac:dyDescent="0.3">
      <c r="A1119" s="7" t="s">
        <v>42</v>
      </c>
      <c r="B1119" s="25"/>
      <c r="C1119" s="176"/>
      <c r="D1119" s="176"/>
      <c r="E1119" s="176"/>
      <c r="F1119" s="27" t="s">
        <v>240</v>
      </c>
      <c r="G1119" s="32"/>
      <c r="H1119" s="32"/>
      <c r="I1119" s="29"/>
      <c r="J1119" s="30">
        <f>IF(AND(G1119= "",H1119= ""), 0, ROUND(ROUND(I1119, 2) * ROUND(IF(H1119="",G1119,H1119),  2), 2))</f>
        <v>0</v>
      </c>
      <c r="K1119" s="7"/>
      <c r="M1119" s="31">
        <v>0.2</v>
      </c>
      <c r="Q1119" s="7">
        <v>2385</v>
      </c>
    </row>
    <row r="1120" spans="1:17" ht="15.75" hidden="1" thickTop="1" x14ac:dyDescent="0.25">
      <c r="A1120" s="7" t="s">
        <v>47</v>
      </c>
    </row>
    <row r="1121" spans="1:17" ht="29.25" customHeight="1" thickTop="1" x14ac:dyDescent="0.25">
      <c r="A1121" s="7">
        <v>5</v>
      </c>
      <c r="B1121" s="16">
        <v>38</v>
      </c>
      <c r="C1121" s="183" t="s">
        <v>257</v>
      </c>
      <c r="D1121" s="184"/>
      <c r="E1121" s="184"/>
      <c r="F1121" s="184"/>
      <c r="G1121" s="184"/>
      <c r="H1121" s="184"/>
      <c r="I1121" s="185"/>
      <c r="J1121" s="22"/>
      <c r="K1121" s="7"/>
    </row>
    <row r="1122" spans="1:17" ht="15.75" thickBot="1" x14ac:dyDescent="0.3">
      <c r="A1122" s="7">
        <v>9</v>
      </c>
      <c r="B1122" s="25" t="s">
        <v>258</v>
      </c>
      <c r="C1122" s="174" t="s">
        <v>259</v>
      </c>
      <c r="D1122" s="175"/>
      <c r="E1122" s="175"/>
      <c r="F1122" s="175"/>
      <c r="G1122" s="175"/>
      <c r="H1122" s="175"/>
      <c r="I1122" s="175"/>
      <c r="J1122" s="26"/>
      <c r="Q1122" s="7">
        <v>2385</v>
      </c>
    </row>
    <row r="1123" spans="1:17" ht="16.5" thickTop="1" thickBot="1" x14ac:dyDescent="0.3">
      <c r="A1123" s="7" t="s">
        <v>42</v>
      </c>
      <c r="B1123" s="25"/>
      <c r="C1123" s="176"/>
      <c r="D1123" s="176"/>
      <c r="E1123" s="176"/>
      <c r="F1123" s="27" t="s">
        <v>240</v>
      </c>
      <c r="G1123" s="32"/>
      <c r="H1123" s="32"/>
      <c r="I1123" s="29"/>
      <c r="J1123" s="30">
        <f>IF(AND(G1123= "",H1123= ""), 0, ROUND(ROUND(I1123, 2) * ROUND(IF(H1123="",G1123,H1123),  2), 2))</f>
        <v>0</v>
      </c>
      <c r="K1123" s="7"/>
      <c r="M1123" s="31">
        <v>0.2</v>
      </c>
      <c r="Q1123" s="7">
        <v>2385</v>
      </c>
    </row>
    <row r="1124" spans="1:17" ht="15.75" hidden="1" thickTop="1" x14ac:dyDescent="0.25">
      <c r="A1124" s="7" t="s">
        <v>47</v>
      </c>
    </row>
    <row r="1125" spans="1:17" ht="16.5" thickTop="1" thickBot="1" x14ac:dyDescent="0.3">
      <c r="A1125" s="7">
        <v>9</v>
      </c>
      <c r="B1125" s="25" t="s">
        <v>543</v>
      </c>
      <c r="C1125" s="174" t="s">
        <v>542</v>
      </c>
      <c r="D1125" s="175"/>
      <c r="E1125" s="175"/>
      <c r="F1125" s="175"/>
      <c r="G1125" s="175"/>
      <c r="H1125" s="175"/>
      <c r="I1125" s="175"/>
      <c r="J1125" s="26"/>
      <c r="Q1125" s="7">
        <v>2385</v>
      </c>
    </row>
    <row r="1126" spans="1:17" ht="16.5" thickTop="1" thickBot="1" x14ac:dyDescent="0.3">
      <c r="A1126" s="7" t="s">
        <v>42</v>
      </c>
      <c r="B1126" s="25"/>
      <c r="C1126" s="176"/>
      <c r="D1126" s="176"/>
      <c r="E1126" s="176"/>
      <c r="F1126" s="27" t="s">
        <v>240</v>
      </c>
      <c r="G1126" s="32"/>
      <c r="H1126" s="32"/>
      <c r="I1126" s="29"/>
      <c r="J1126" s="30">
        <f>IF(AND(G1126= "",H1126= ""), 0, ROUND(ROUND(I1126, 2) * ROUND(IF(H1126="",G1126,H1126),  2), 2))</f>
        <v>0</v>
      </c>
      <c r="K1126" s="7"/>
      <c r="M1126" s="31">
        <v>0.2</v>
      </c>
      <c r="Q1126" s="7">
        <v>2385</v>
      </c>
    </row>
    <row r="1127" spans="1:17" ht="16.899999999999999" customHeight="1" thickTop="1" x14ac:dyDescent="0.25">
      <c r="A1127" s="7">
        <v>5</v>
      </c>
      <c r="B1127" s="16">
        <v>39</v>
      </c>
      <c r="C1127" s="173" t="s">
        <v>260</v>
      </c>
      <c r="D1127" s="173"/>
      <c r="E1127" s="173"/>
      <c r="F1127" s="21"/>
      <c r="G1127" s="21"/>
      <c r="H1127" s="21"/>
      <c r="I1127" s="21"/>
      <c r="J1127" s="22"/>
      <c r="K1127" s="7"/>
    </row>
    <row r="1128" spans="1:17" ht="15.75" thickBot="1" x14ac:dyDescent="0.3">
      <c r="A1128" s="7">
        <v>9</v>
      </c>
      <c r="B1128" s="25" t="s">
        <v>261</v>
      </c>
      <c r="C1128" s="174" t="s">
        <v>262</v>
      </c>
      <c r="D1128" s="175"/>
      <c r="E1128" s="175"/>
      <c r="F1128" s="175"/>
      <c r="G1128" s="175"/>
      <c r="H1128" s="175"/>
      <c r="I1128" s="175"/>
      <c r="J1128" s="26"/>
      <c r="Q1128" s="7">
        <v>2385</v>
      </c>
    </row>
    <row r="1129" spans="1:17" ht="16.5" thickTop="1" thickBot="1" x14ac:dyDescent="0.3">
      <c r="A1129" s="7" t="s">
        <v>42</v>
      </c>
      <c r="B1129" s="25"/>
      <c r="C1129" s="176"/>
      <c r="D1129" s="176"/>
      <c r="E1129" s="176"/>
      <c r="F1129" s="27" t="s">
        <v>240</v>
      </c>
      <c r="G1129" s="32"/>
      <c r="H1129" s="32"/>
      <c r="I1129" s="29"/>
      <c r="J1129" s="30">
        <f>IF(AND(G1129= "",H1129= ""), 0, ROUND(ROUND(I1129, 2) * ROUND(IF(H1129="",G1129,H1129),  2), 2))</f>
        <v>0</v>
      </c>
      <c r="K1129" s="7"/>
      <c r="M1129" s="31">
        <v>0.2</v>
      </c>
      <c r="Q1129" s="7">
        <v>2385</v>
      </c>
    </row>
    <row r="1130" spans="1:17" ht="15.75" hidden="1" thickTop="1" x14ac:dyDescent="0.25">
      <c r="A1130" s="7" t="s">
        <v>47</v>
      </c>
    </row>
    <row r="1131" spans="1:17" ht="16.899999999999999" customHeight="1" thickTop="1" x14ac:dyDescent="0.25">
      <c r="A1131" s="7">
        <v>5</v>
      </c>
      <c r="B1131" s="16">
        <v>40</v>
      </c>
      <c r="C1131" s="173" t="s">
        <v>263</v>
      </c>
      <c r="D1131" s="173"/>
      <c r="E1131" s="173"/>
      <c r="F1131" s="21"/>
      <c r="G1131" s="21"/>
      <c r="H1131" s="21"/>
      <c r="I1131" s="21"/>
      <c r="J1131" s="22"/>
      <c r="K1131" s="7"/>
    </row>
    <row r="1132" spans="1:17" ht="15.75" thickBot="1" x14ac:dyDescent="0.3">
      <c r="A1132" s="7">
        <v>9</v>
      </c>
      <c r="B1132" s="25" t="s">
        <v>264</v>
      </c>
      <c r="C1132" s="174" t="s">
        <v>252</v>
      </c>
      <c r="D1132" s="175"/>
      <c r="E1132" s="175"/>
      <c r="F1132" s="175"/>
      <c r="G1132" s="175"/>
      <c r="H1132" s="175"/>
      <c r="I1132" s="175"/>
      <c r="J1132" s="26"/>
      <c r="Q1132" s="7">
        <v>2385</v>
      </c>
    </row>
    <row r="1133" spans="1:17" ht="16.5" thickTop="1" thickBot="1" x14ac:dyDescent="0.3">
      <c r="A1133" s="7" t="s">
        <v>42</v>
      </c>
      <c r="B1133" s="25"/>
      <c r="C1133" s="176"/>
      <c r="D1133" s="176"/>
      <c r="E1133" s="176"/>
      <c r="F1133" s="27" t="s">
        <v>253</v>
      </c>
      <c r="G1133" s="28"/>
      <c r="H1133" s="28"/>
      <c r="I1133" s="29"/>
      <c r="J1133" s="30">
        <f>IF(AND(G1133= "",H1133= ""), 0, ROUND(ROUND(I1133, 2) * ROUND(IF(H1133="",G1133,H1133),  0), 2))</f>
        <v>0</v>
      </c>
      <c r="K1133" s="7"/>
      <c r="M1133" s="31">
        <v>0.2</v>
      </c>
      <c r="Q1133" s="7">
        <v>2385</v>
      </c>
    </row>
    <row r="1134" spans="1:17" ht="15.75" hidden="1" thickTop="1" x14ac:dyDescent="0.25">
      <c r="A1134" s="7" t="s">
        <v>47</v>
      </c>
    </row>
    <row r="1135" spans="1:17" ht="15.75" hidden="1" thickTop="1" x14ac:dyDescent="0.25">
      <c r="A1135" s="7" t="s">
        <v>47</v>
      </c>
    </row>
    <row r="1136" spans="1:17" ht="15.75" hidden="1" thickTop="1" x14ac:dyDescent="0.25">
      <c r="A1136" s="7" t="s">
        <v>54</v>
      </c>
    </row>
    <row r="1137" spans="1:17" ht="15.75" hidden="1" thickTop="1" x14ac:dyDescent="0.25">
      <c r="A1137" s="7" t="s">
        <v>265</v>
      </c>
    </row>
    <row r="1138" spans="1:17" ht="15.75" thickTop="1" x14ac:dyDescent="0.25">
      <c r="A1138" s="7" t="s">
        <v>265</v>
      </c>
      <c r="B1138" s="26"/>
      <c r="C1138" s="175"/>
      <c r="D1138" s="175"/>
      <c r="E1138" s="175"/>
      <c r="J1138" s="26"/>
    </row>
    <row r="1139" spans="1:17" x14ac:dyDescent="0.25">
      <c r="B1139" s="26"/>
      <c r="C1139" s="234" t="s">
        <v>337</v>
      </c>
      <c r="D1139" s="235"/>
      <c r="E1139" s="235"/>
      <c r="F1139" s="236"/>
      <c r="G1139" s="236"/>
      <c r="H1139" s="236"/>
      <c r="I1139" s="236"/>
      <c r="J1139" s="237"/>
    </row>
    <row r="1140" spans="1:17" x14ac:dyDescent="0.25">
      <c r="B1140" s="26"/>
      <c r="C1140" s="238"/>
      <c r="D1140" s="239"/>
      <c r="E1140" s="239"/>
      <c r="F1140" s="239"/>
      <c r="G1140" s="239"/>
      <c r="H1140" s="239"/>
      <c r="I1140" s="239"/>
      <c r="J1140" s="240"/>
    </row>
    <row r="1141" spans="1:17" x14ac:dyDescent="0.25">
      <c r="B1141" s="26"/>
      <c r="C1141" s="230" t="s">
        <v>266</v>
      </c>
      <c r="D1141" s="231"/>
      <c r="E1141" s="231"/>
      <c r="F1141" s="232">
        <f>SUMIF(K841:K1138, IF(K840="","",K840), J841:J1138)</f>
        <v>0</v>
      </c>
      <c r="G1141" s="232"/>
      <c r="H1141" s="232"/>
      <c r="I1141" s="232"/>
      <c r="J1141" s="233"/>
    </row>
    <row r="1142" spans="1:17" hidden="1" x14ac:dyDescent="0.25">
      <c r="B1142" s="26"/>
      <c r="C1142" s="194" t="s">
        <v>267</v>
      </c>
      <c r="D1142" s="173"/>
      <c r="E1142" s="173"/>
      <c r="F1142" s="195">
        <f>ROUND(SUMIF(K841:K1138, IF(K840="","",K840), J841:J1138) * 0.2, 2)</f>
        <v>0</v>
      </c>
      <c r="G1142" s="195"/>
      <c r="H1142" s="195"/>
      <c r="I1142" s="195"/>
      <c r="J1142" s="196"/>
    </row>
    <row r="1143" spans="1:17" hidden="1" x14ac:dyDescent="0.25">
      <c r="B1143" s="26"/>
      <c r="C1143" s="201" t="s">
        <v>268</v>
      </c>
      <c r="D1143" s="202"/>
      <c r="E1143" s="202"/>
      <c r="F1143" s="203">
        <f>SUM(F1141:F1142)</f>
        <v>0</v>
      </c>
      <c r="G1143" s="203"/>
      <c r="H1143" s="203"/>
      <c r="I1143" s="203"/>
      <c r="J1143" s="204"/>
    </row>
    <row r="1144" spans="1:17" ht="18.600000000000001" customHeight="1" x14ac:dyDescent="0.25">
      <c r="A1144" s="7">
        <v>3</v>
      </c>
      <c r="B1144" s="16" t="s">
        <v>41</v>
      </c>
      <c r="C1144" s="241" t="s">
        <v>383</v>
      </c>
      <c r="D1144" s="241"/>
      <c r="E1144" s="241"/>
      <c r="F1144" s="72"/>
      <c r="G1144" s="72"/>
      <c r="H1144" s="72"/>
      <c r="I1144" s="72"/>
      <c r="J1144" s="18"/>
      <c r="K1144" s="7"/>
    </row>
    <row r="1145" spans="1:17" ht="18.600000000000001" customHeight="1" x14ac:dyDescent="0.25">
      <c r="A1145" s="7">
        <v>3</v>
      </c>
      <c r="B1145" s="16"/>
      <c r="C1145" s="182" t="s">
        <v>37</v>
      </c>
      <c r="D1145" s="182"/>
      <c r="E1145" s="182"/>
      <c r="F1145" s="17"/>
      <c r="G1145" s="17"/>
      <c r="H1145" s="17"/>
      <c r="I1145" s="17"/>
      <c r="J1145" s="18"/>
      <c r="K1145" s="7"/>
    </row>
    <row r="1146" spans="1:17" x14ac:dyDescent="0.25">
      <c r="A1146" s="7">
        <v>4</v>
      </c>
      <c r="B1146" s="16"/>
      <c r="C1146" s="45" t="s">
        <v>539</v>
      </c>
      <c r="D1146" s="45"/>
      <c r="E1146" s="45"/>
      <c r="F1146" s="19"/>
      <c r="G1146" s="19"/>
      <c r="H1146" s="19"/>
      <c r="I1146" s="19"/>
      <c r="J1146" s="20"/>
      <c r="K1146" s="7"/>
    </row>
    <row r="1147" spans="1:17" x14ac:dyDescent="0.25">
      <c r="A1147" s="7">
        <v>5</v>
      </c>
      <c r="B1147" s="16">
        <v>1</v>
      </c>
      <c r="C1147" s="46" t="s">
        <v>38</v>
      </c>
      <c r="D1147" s="46"/>
      <c r="E1147" s="46"/>
      <c r="F1147" s="21"/>
      <c r="G1147" s="21"/>
      <c r="H1147" s="21"/>
      <c r="I1147" s="21"/>
      <c r="J1147" s="22"/>
      <c r="K1147" s="7"/>
    </row>
    <row r="1148" spans="1:17" ht="16.899999999999999" customHeight="1" x14ac:dyDescent="0.25">
      <c r="A1148" s="7">
        <v>6</v>
      </c>
      <c r="B1148" s="16" t="s">
        <v>384</v>
      </c>
      <c r="C1148" s="178" t="s">
        <v>385</v>
      </c>
      <c r="D1148" s="178"/>
      <c r="E1148" s="178"/>
      <c r="F1148" s="23"/>
      <c r="G1148" s="23"/>
      <c r="H1148" s="23"/>
      <c r="I1148" s="23"/>
      <c r="J1148" s="24"/>
      <c r="K1148" s="7"/>
    </row>
    <row r="1149" spans="1:17" ht="15.75" thickBot="1" x14ac:dyDescent="0.3">
      <c r="A1149" s="7">
        <v>9</v>
      </c>
      <c r="B1149" s="25" t="s">
        <v>386</v>
      </c>
      <c r="C1149" s="174" t="s">
        <v>44</v>
      </c>
      <c r="D1149" s="175"/>
      <c r="E1149" s="175"/>
      <c r="F1149" s="175"/>
      <c r="G1149" s="175"/>
      <c r="H1149" s="175"/>
      <c r="I1149" s="175"/>
      <c r="J1149" s="26"/>
      <c r="Q1149" s="7">
        <v>2378</v>
      </c>
    </row>
    <row r="1150" spans="1:17" ht="16.5" thickTop="1" thickBot="1" x14ac:dyDescent="0.3">
      <c r="A1150" s="7" t="s">
        <v>42</v>
      </c>
      <c r="B1150" s="25"/>
      <c r="C1150" s="176"/>
      <c r="D1150" s="176"/>
      <c r="E1150" s="176"/>
      <c r="F1150" s="27" t="s">
        <v>45</v>
      </c>
      <c r="G1150" s="28"/>
      <c r="H1150" s="28"/>
      <c r="I1150" s="29"/>
      <c r="J1150" s="30">
        <f>IF(AND(G1150= "",H1150= ""), 0, ROUND(ROUND(I1150, 2) * ROUND(IF(H1150="",G1150,H1150),  0), 2))</f>
        <v>0</v>
      </c>
      <c r="K1150" s="7"/>
      <c r="M1150" s="31">
        <v>0.2</v>
      </c>
      <c r="Q1150" s="7">
        <v>2378</v>
      </c>
    </row>
    <row r="1151" spans="1:17" ht="15.75" hidden="1" thickTop="1" x14ac:dyDescent="0.25">
      <c r="A1151" s="7" t="s">
        <v>46</v>
      </c>
    </row>
    <row r="1152" spans="1:17" ht="15.75" hidden="1" thickTop="1" x14ac:dyDescent="0.25">
      <c r="A1152" s="7" t="s">
        <v>47</v>
      </c>
    </row>
    <row r="1153" spans="1:17" ht="16.899999999999999" customHeight="1" thickTop="1" x14ac:dyDescent="0.25">
      <c r="A1153" s="7">
        <v>5</v>
      </c>
      <c r="B1153" s="16">
        <v>2</v>
      </c>
      <c r="C1153" s="173" t="s">
        <v>48</v>
      </c>
      <c r="D1153" s="173"/>
      <c r="E1153" s="173"/>
      <c r="F1153" s="21"/>
      <c r="G1153" s="21"/>
      <c r="H1153" s="21"/>
      <c r="I1153" s="21"/>
      <c r="J1153" s="22"/>
      <c r="K1153" s="7"/>
    </row>
    <row r="1154" spans="1:17" ht="15.75" thickBot="1" x14ac:dyDescent="0.3">
      <c r="A1154" s="7">
        <v>9</v>
      </c>
      <c r="B1154" s="25" t="s">
        <v>49</v>
      </c>
      <c r="C1154" s="174" t="s">
        <v>48</v>
      </c>
      <c r="D1154" s="175"/>
      <c r="E1154" s="175"/>
      <c r="F1154" s="175"/>
      <c r="G1154" s="175"/>
      <c r="H1154" s="175"/>
      <c r="I1154" s="175"/>
      <c r="J1154" s="26"/>
      <c r="Q1154" s="7">
        <v>2378</v>
      </c>
    </row>
    <row r="1155" spans="1:17" ht="16.5" thickTop="1" thickBot="1" x14ac:dyDescent="0.3">
      <c r="A1155" s="7" t="s">
        <v>42</v>
      </c>
      <c r="B1155" s="25"/>
      <c r="C1155" s="176"/>
      <c r="D1155" s="176"/>
      <c r="E1155" s="176"/>
      <c r="F1155" s="27" t="s">
        <v>11</v>
      </c>
      <c r="G1155" s="28"/>
      <c r="H1155" s="28"/>
      <c r="I1155" s="29"/>
      <c r="J1155" s="30">
        <f>IF(AND(G1155= "",H1155= ""), 0, ROUND(ROUND(I1155, 2) * ROUND(IF(H1155="",G1155,H1155),  0), 2))</f>
        <v>0</v>
      </c>
      <c r="K1155" s="7"/>
      <c r="M1155" s="31">
        <v>0.2</v>
      </c>
      <c r="Q1155" s="7">
        <v>2378</v>
      </c>
    </row>
    <row r="1156" spans="1:17" ht="15.75" hidden="1" thickTop="1" x14ac:dyDescent="0.25">
      <c r="A1156" s="7" t="s">
        <v>47</v>
      </c>
    </row>
    <row r="1157" spans="1:17" ht="15.75" hidden="1" thickTop="1" x14ac:dyDescent="0.25">
      <c r="A1157" s="7" t="s">
        <v>46</v>
      </c>
    </row>
    <row r="1158" spans="1:17" ht="15.75" hidden="1" thickTop="1" x14ac:dyDescent="0.25">
      <c r="A1158" s="7" t="s">
        <v>47</v>
      </c>
    </row>
    <row r="1159" spans="1:17" ht="16.899999999999999" customHeight="1" thickTop="1" x14ac:dyDescent="0.25">
      <c r="A1159" s="7">
        <v>5</v>
      </c>
      <c r="B1159" s="16">
        <v>4</v>
      </c>
      <c r="C1159" s="173" t="s">
        <v>50</v>
      </c>
      <c r="D1159" s="173"/>
      <c r="E1159" s="173"/>
      <c r="F1159" s="21"/>
      <c r="G1159" s="21"/>
      <c r="H1159" s="21"/>
      <c r="I1159" s="21"/>
      <c r="J1159" s="22"/>
      <c r="K1159" s="7"/>
    </row>
    <row r="1160" spans="1:17" ht="16.899999999999999" customHeight="1" x14ac:dyDescent="0.25">
      <c r="A1160" s="7">
        <v>6</v>
      </c>
      <c r="B1160" s="16" t="s">
        <v>387</v>
      </c>
      <c r="C1160" s="178" t="s">
        <v>388</v>
      </c>
      <c r="D1160" s="178"/>
      <c r="E1160" s="178"/>
      <c r="F1160" s="23"/>
      <c r="G1160" s="23"/>
      <c r="H1160" s="23"/>
      <c r="I1160" s="23"/>
      <c r="J1160" s="24"/>
      <c r="K1160" s="7"/>
    </row>
    <row r="1161" spans="1:17" ht="15.75" thickBot="1" x14ac:dyDescent="0.3">
      <c r="A1161" s="7">
        <v>9</v>
      </c>
      <c r="B1161" s="25" t="s">
        <v>389</v>
      </c>
      <c r="C1161" s="174" t="s">
        <v>44</v>
      </c>
      <c r="D1161" s="175"/>
      <c r="E1161" s="175"/>
      <c r="F1161" s="175"/>
      <c r="G1161" s="175"/>
      <c r="H1161" s="175"/>
      <c r="I1161" s="175"/>
      <c r="J1161" s="26"/>
      <c r="Q1161" s="7">
        <v>2378</v>
      </c>
    </row>
    <row r="1162" spans="1:17" ht="16.5" thickTop="1" thickBot="1" x14ac:dyDescent="0.3">
      <c r="A1162" s="7" t="s">
        <v>42</v>
      </c>
      <c r="B1162" s="25"/>
      <c r="C1162" s="176"/>
      <c r="D1162" s="176"/>
      <c r="E1162" s="176"/>
      <c r="F1162" s="27" t="s">
        <v>45</v>
      </c>
      <c r="G1162" s="28"/>
      <c r="H1162" s="28"/>
      <c r="I1162" s="29"/>
      <c r="J1162" s="30">
        <f>IF(AND(G1162= "",H1162= ""), 0, ROUND(ROUND(I1162, 2) * ROUND(IF(H1162="",G1162,H1162),  0), 2))</f>
        <v>0</v>
      </c>
      <c r="K1162" s="7"/>
      <c r="M1162" s="31">
        <v>0.2</v>
      </c>
      <c r="Q1162" s="7">
        <v>2378</v>
      </c>
    </row>
    <row r="1163" spans="1:17" ht="15.75" hidden="1" thickTop="1" x14ac:dyDescent="0.25">
      <c r="A1163" s="7" t="s">
        <v>46</v>
      </c>
    </row>
    <row r="1164" spans="1:17" ht="15.75" hidden="1" thickTop="1" x14ac:dyDescent="0.25">
      <c r="A1164" s="7" t="s">
        <v>47</v>
      </c>
    </row>
    <row r="1165" spans="1:17" ht="15.75" hidden="1" thickTop="1" x14ac:dyDescent="0.25">
      <c r="A1165" s="7" t="s">
        <v>54</v>
      </c>
    </row>
    <row r="1166" spans="1:17" ht="15.75" thickTop="1" x14ac:dyDescent="0.25">
      <c r="A1166" s="7">
        <v>4</v>
      </c>
      <c r="B1166" s="16"/>
      <c r="C1166" s="177" t="s">
        <v>55</v>
      </c>
      <c r="D1166" s="177"/>
      <c r="E1166" s="177"/>
      <c r="F1166" s="19"/>
      <c r="G1166" s="19"/>
      <c r="H1166" s="19"/>
      <c r="I1166" s="19"/>
      <c r="J1166" s="20"/>
      <c r="K1166" s="7"/>
    </row>
    <row r="1167" spans="1:17" ht="16.899999999999999" customHeight="1" x14ac:dyDescent="0.25">
      <c r="A1167" s="7">
        <v>5</v>
      </c>
      <c r="B1167" s="16">
        <v>6</v>
      </c>
      <c r="C1167" s="173" t="s">
        <v>56</v>
      </c>
      <c r="D1167" s="173"/>
      <c r="E1167" s="173"/>
      <c r="F1167" s="21"/>
      <c r="G1167" s="21"/>
      <c r="H1167" s="21"/>
      <c r="I1167" s="21"/>
      <c r="J1167" s="22"/>
      <c r="K1167" s="7"/>
    </row>
    <row r="1168" spans="1:17" ht="15.75" thickBot="1" x14ac:dyDescent="0.3">
      <c r="A1168" s="7">
        <v>9</v>
      </c>
      <c r="B1168" s="25" t="s">
        <v>57</v>
      </c>
      <c r="C1168" s="174" t="s">
        <v>58</v>
      </c>
      <c r="D1168" s="175"/>
      <c r="E1168" s="175"/>
      <c r="F1168" s="175"/>
      <c r="G1168" s="175"/>
      <c r="H1168" s="175"/>
      <c r="I1168" s="175"/>
      <c r="J1168" s="26"/>
      <c r="Q1168" s="7">
        <v>2378</v>
      </c>
    </row>
    <row r="1169" spans="1:17" ht="16.5" thickTop="1" thickBot="1" x14ac:dyDescent="0.3">
      <c r="A1169" s="7" t="s">
        <v>42</v>
      </c>
      <c r="B1169" s="25"/>
      <c r="C1169" s="176"/>
      <c r="D1169" s="176"/>
      <c r="E1169" s="176"/>
      <c r="F1169" s="27" t="s">
        <v>10</v>
      </c>
      <c r="G1169" s="32"/>
      <c r="H1169" s="32"/>
      <c r="I1169" s="29"/>
      <c r="J1169" s="30">
        <f>IF(AND(G1169= "",H1169= ""), 0, ROUND(ROUND(I1169, 2) * ROUND(IF(H1169="",G1169,H1169),  2), 2))</f>
        <v>0</v>
      </c>
      <c r="K1169" s="7"/>
      <c r="M1169" s="31">
        <v>0.2</v>
      </c>
      <c r="Q1169" s="7">
        <v>2378</v>
      </c>
    </row>
    <row r="1170" spans="1:17" ht="15.75" hidden="1" thickTop="1" x14ac:dyDescent="0.25">
      <c r="A1170" s="7" t="s">
        <v>47</v>
      </c>
    </row>
    <row r="1171" spans="1:17" ht="16.899999999999999" customHeight="1" thickTop="1" x14ac:dyDescent="0.25">
      <c r="A1171" s="7">
        <v>5</v>
      </c>
      <c r="B1171" s="16">
        <v>7</v>
      </c>
      <c r="C1171" s="173" t="s">
        <v>59</v>
      </c>
      <c r="D1171" s="173"/>
      <c r="E1171" s="173"/>
      <c r="F1171" s="21"/>
      <c r="G1171" s="21"/>
      <c r="H1171" s="21"/>
      <c r="I1171" s="21"/>
      <c r="J1171" s="22"/>
      <c r="K1171" s="7"/>
    </row>
    <row r="1172" spans="1:17" ht="15.75" thickBot="1" x14ac:dyDescent="0.3">
      <c r="A1172" s="7">
        <v>9</v>
      </c>
      <c r="B1172" s="25" t="s">
        <v>60</v>
      </c>
      <c r="C1172" s="174" t="s">
        <v>61</v>
      </c>
      <c r="D1172" s="175"/>
      <c r="E1172" s="175"/>
      <c r="F1172" s="175"/>
      <c r="G1172" s="175"/>
      <c r="H1172" s="175"/>
      <c r="I1172" s="175"/>
      <c r="J1172" s="26"/>
      <c r="Q1172" s="7">
        <v>2378</v>
      </c>
    </row>
    <row r="1173" spans="1:17" ht="16.5" thickTop="1" thickBot="1" x14ac:dyDescent="0.3">
      <c r="A1173" s="7" t="s">
        <v>42</v>
      </c>
      <c r="B1173" s="25"/>
      <c r="C1173" s="176"/>
      <c r="D1173" s="176"/>
      <c r="E1173" s="176"/>
      <c r="F1173" s="27" t="s">
        <v>10</v>
      </c>
      <c r="G1173" s="32"/>
      <c r="H1173" s="32"/>
      <c r="I1173" s="29"/>
      <c r="J1173" s="30">
        <f>IF(AND(G1173= "",H1173= ""), 0, ROUND(ROUND(I1173, 2) * ROUND(IF(H1173="",G1173,H1173),  2), 2))</f>
        <v>0</v>
      </c>
      <c r="K1173" s="7"/>
      <c r="M1173" s="31">
        <v>0.2</v>
      </c>
      <c r="Q1173" s="7">
        <v>2378</v>
      </c>
    </row>
    <row r="1174" spans="1:17" ht="16.5" thickTop="1" thickBot="1" x14ac:dyDescent="0.3">
      <c r="A1174" s="7">
        <v>9</v>
      </c>
      <c r="B1174" s="25" t="s">
        <v>62</v>
      </c>
      <c r="C1174" s="174" t="s">
        <v>63</v>
      </c>
      <c r="D1174" s="175"/>
      <c r="E1174" s="175"/>
      <c r="F1174" s="175"/>
      <c r="G1174" s="175"/>
      <c r="H1174" s="175"/>
      <c r="I1174" s="175"/>
      <c r="J1174" s="26"/>
      <c r="Q1174" s="7">
        <v>2378</v>
      </c>
    </row>
    <row r="1175" spans="1:17" ht="16.5" thickTop="1" thickBot="1" x14ac:dyDescent="0.3">
      <c r="A1175" s="7" t="s">
        <v>42</v>
      </c>
      <c r="B1175" s="25"/>
      <c r="C1175" s="176"/>
      <c r="D1175" s="176"/>
      <c r="E1175" s="176"/>
      <c r="F1175" s="27" t="s">
        <v>10</v>
      </c>
      <c r="G1175" s="32"/>
      <c r="H1175" s="32"/>
      <c r="I1175" s="29"/>
      <c r="J1175" s="30">
        <f>IF(AND(G1175= "",H1175= ""), 0, ROUND(ROUND(I1175, 2) * ROUND(IF(H1175="",G1175,H1175),  2), 2))</f>
        <v>0</v>
      </c>
      <c r="K1175" s="7"/>
      <c r="M1175" s="31">
        <v>0.2</v>
      </c>
      <c r="Q1175" s="7">
        <v>2378</v>
      </c>
    </row>
    <row r="1176" spans="1:17" ht="16.5" thickTop="1" thickBot="1" x14ac:dyDescent="0.3">
      <c r="A1176" s="7">
        <v>9</v>
      </c>
      <c r="B1176" s="25" t="s">
        <v>64</v>
      </c>
      <c r="C1176" s="174" t="s">
        <v>65</v>
      </c>
      <c r="D1176" s="175"/>
      <c r="E1176" s="175"/>
      <c r="F1176" s="175"/>
      <c r="G1176" s="175"/>
      <c r="H1176" s="175"/>
      <c r="I1176" s="175"/>
      <c r="J1176" s="26"/>
      <c r="Q1176" s="7">
        <v>2378</v>
      </c>
    </row>
    <row r="1177" spans="1:17" ht="16.5" thickTop="1" thickBot="1" x14ac:dyDescent="0.3">
      <c r="A1177" s="7" t="s">
        <v>42</v>
      </c>
      <c r="B1177" s="25"/>
      <c r="C1177" s="176"/>
      <c r="D1177" s="176"/>
      <c r="E1177" s="176"/>
      <c r="F1177" s="27" t="s">
        <v>11</v>
      </c>
      <c r="G1177" s="28"/>
      <c r="H1177" s="28"/>
      <c r="I1177" s="29"/>
      <c r="J1177" s="30">
        <f>IF(AND(G1177= "",H1177= ""), 0, ROUND(ROUND(I1177, 2) * ROUND(IF(H1177="",G1177,H1177),  0), 2))</f>
        <v>0</v>
      </c>
      <c r="K1177" s="7"/>
      <c r="M1177" s="31">
        <v>0.2</v>
      </c>
      <c r="Q1177" s="7">
        <v>2378</v>
      </c>
    </row>
    <row r="1178" spans="1:17" ht="15.75" hidden="1" thickTop="1" x14ac:dyDescent="0.25">
      <c r="A1178" s="7" t="s">
        <v>47</v>
      </c>
    </row>
    <row r="1179" spans="1:17" ht="15.75" hidden="1" thickTop="1" x14ac:dyDescent="0.25">
      <c r="A1179" s="7" t="s">
        <v>54</v>
      </c>
    </row>
    <row r="1180" spans="1:17" ht="15.75" thickTop="1" x14ac:dyDescent="0.25">
      <c r="A1180" s="7">
        <v>4</v>
      </c>
      <c r="B1180" s="16"/>
      <c r="C1180" s="177" t="s">
        <v>66</v>
      </c>
      <c r="D1180" s="177"/>
      <c r="E1180" s="177"/>
      <c r="F1180" s="19"/>
      <c r="G1180" s="19"/>
      <c r="H1180" s="19"/>
      <c r="I1180" s="19"/>
      <c r="J1180" s="20"/>
      <c r="K1180" s="7"/>
    </row>
    <row r="1181" spans="1:17" x14ac:dyDescent="0.25">
      <c r="A1181" s="7">
        <v>5</v>
      </c>
      <c r="B1181" s="16">
        <v>8</v>
      </c>
      <c r="C1181" s="173" t="s">
        <v>67</v>
      </c>
      <c r="D1181" s="173"/>
      <c r="E1181" s="173"/>
      <c r="F1181" s="21"/>
      <c r="G1181" s="21"/>
      <c r="H1181" s="21"/>
      <c r="I1181" s="21"/>
      <c r="J1181" s="22"/>
      <c r="K1181" s="7"/>
    </row>
    <row r="1182" spans="1:17" ht="15.75" thickBot="1" x14ac:dyDescent="0.3">
      <c r="A1182" s="7">
        <v>9</v>
      </c>
      <c r="B1182" s="25" t="s">
        <v>68</v>
      </c>
      <c r="C1182" s="174" t="s">
        <v>69</v>
      </c>
      <c r="D1182" s="175"/>
      <c r="E1182" s="175"/>
      <c r="F1182" s="175"/>
      <c r="G1182" s="175"/>
      <c r="H1182" s="175"/>
      <c r="I1182" s="175"/>
      <c r="J1182" s="26"/>
      <c r="Q1182" s="7">
        <v>2378</v>
      </c>
    </row>
    <row r="1183" spans="1:17" ht="16.5" thickTop="1" thickBot="1" x14ac:dyDescent="0.3">
      <c r="A1183" s="7" t="s">
        <v>42</v>
      </c>
      <c r="B1183" s="25"/>
      <c r="C1183" s="176"/>
      <c r="D1183" s="176"/>
      <c r="E1183" s="176"/>
      <c r="F1183" s="27" t="s">
        <v>70</v>
      </c>
      <c r="G1183" s="33"/>
      <c r="H1183" s="33"/>
      <c r="I1183" s="29"/>
      <c r="J1183" s="30">
        <f>IF(AND(G1183= "",H1183= ""), 0, ROUND(ROUND(I1183, 2) * ROUND(IF(H1183="",G1183,H1183),  3), 2))</f>
        <v>0</v>
      </c>
      <c r="K1183" s="7"/>
      <c r="M1183" s="31">
        <v>0.2</v>
      </c>
      <c r="Q1183" s="7">
        <v>2378</v>
      </c>
    </row>
    <row r="1184" spans="1:17" ht="15.75" hidden="1" thickTop="1" x14ac:dyDescent="0.25">
      <c r="A1184" s="7" t="s">
        <v>47</v>
      </c>
    </row>
    <row r="1185" spans="1:17" ht="28.5" customHeight="1" thickTop="1" x14ac:dyDescent="0.25">
      <c r="A1185" s="7">
        <v>5</v>
      </c>
      <c r="B1185" s="16">
        <v>9</v>
      </c>
      <c r="C1185" s="183" t="s">
        <v>71</v>
      </c>
      <c r="D1185" s="184"/>
      <c r="E1185" s="184"/>
      <c r="F1185" s="184"/>
      <c r="G1185" s="184"/>
      <c r="H1185" s="184"/>
      <c r="I1185" s="185"/>
      <c r="J1185" s="22"/>
      <c r="K1185" s="7"/>
    </row>
    <row r="1186" spans="1:17" ht="15.75" thickBot="1" x14ac:dyDescent="0.3">
      <c r="A1186" s="7">
        <v>9</v>
      </c>
      <c r="B1186" s="25" t="s">
        <v>72</v>
      </c>
      <c r="C1186" s="174" t="s">
        <v>73</v>
      </c>
      <c r="D1186" s="175"/>
      <c r="E1186" s="175"/>
      <c r="F1186" s="175"/>
      <c r="G1186" s="175"/>
      <c r="H1186" s="175"/>
      <c r="I1186" s="175"/>
      <c r="J1186" s="26"/>
      <c r="Q1186" s="7">
        <v>2378</v>
      </c>
    </row>
    <row r="1187" spans="1:17" ht="16.5" thickTop="1" thickBot="1" x14ac:dyDescent="0.3">
      <c r="A1187" s="7" t="s">
        <v>42</v>
      </c>
      <c r="B1187" s="25"/>
      <c r="C1187" s="176"/>
      <c r="D1187" s="176"/>
      <c r="E1187" s="176"/>
      <c r="F1187" s="27" t="s">
        <v>74</v>
      </c>
      <c r="G1187" s="33"/>
      <c r="H1187" s="33"/>
      <c r="I1187" s="29"/>
      <c r="J1187" s="30">
        <f>IF(AND(G1187= "",H1187= ""), 0, ROUND(ROUND(I1187, 2) * ROUND(IF(H1187="",G1187,H1187),  3), 2))</f>
        <v>0</v>
      </c>
      <c r="K1187" s="7"/>
      <c r="M1187" s="31">
        <v>0.2</v>
      </c>
      <c r="Q1187" s="7">
        <v>2378</v>
      </c>
    </row>
    <row r="1188" spans="1:17" ht="15.75" hidden="1" thickTop="1" x14ac:dyDescent="0.25">
      <c r="A1188" s="7" t="s">
        <v>47</v>
      </c>
    </row>
    <row r="1189" spans="1:17" ht="15.75" thickTop="1" x14ac:dyDescent="0.25">
      <c r="A1189" s="7">
        <v>5</v>
      </c>
      <c r="B1189" s="16">
        <v>10</v>
      </c>
      <c r="C1189" s="173" t="s">
        <v>75</v>
      </c>
      <c r="D1189" s="173"/>
      <c r="E1189" s="173"/>
      <c r="F1189" s="21"/>
      <c r="G1189" s="21"/>
      <c r="H1189" s="21"/>
      <c r="I1189" s="21"/>
      <c r="J1189" s="22"/>
      <c r="K1189" s="7"/>
    </row>
    <row r="1190" spans="1:17" ht="15.75" thickBot="1" x14ac:dyDescent="0.3">
      <c r="A1190" s="7">
        <v>9</v>
      </c>
      <c r="B1190" s="25" t="s">
        <v>76</v>
      </c>
      <c r="C1190" s="174" t="s">
        <v>77</v>
      </c>
      <c r="D1190" s="175"/>
      <c r="E1190" s="175"/>
      <c r="F1190" s="175"/>
      <c r="G1190" s="175"/>
      <c r="H1190" s="175"/>
      <c r="I1190" s="175"/>
      <c r="J1190" s="26"/>
      <c r="Q1190" s="7">
        <v>2378</v>
      </c>
    </row>
    <row r="1191" spans="1:17" ht="16.5" thickTop="1" thickBot="1" x14ac:dyDescent="0.3">
      <c r="A1191" s="7" t="s">
        <v>42</v>
      </c>
      <c r="B1191" s="25"/>
      <c r="C1191" s="176"/>
      <c r="D1191" s="176"/>
      <c r="E1191" s="176"/>
      <c r="F1191" s="27" t="s">
        <v>10</v>
      </c>
      <c r="G1191" s="32"/>
      <c r="H1191" s="32"/>
      <c r="I1191" s="29"/>
      <c r="J1191" s="30">
        <f>IF(AND(G1191= "",H1191= ""), 0, ROUND(ROUND(I1191, 2) * ROUND(IF(H1191="",G1191,H1191),  2), 2))</f>
        <v>0</v>
      </c>
      <c r="K1191" s="7"/>
      <c r="M1191" s="31">
        <v>0.2</v>
      </c>
      <c r="Q1191" s="7">
        <v>2378</v>
      </c>
    </row>
    <row r="1192" spans="1:17" ht="15.75" hidden="1" thickTop="1" x14ac:dyDescent="0.25">
      <c r="A1192" s="7" t="s">
        <v>47</v>
      </c>
    </row>
    <row r="1193" spans="1:17" ht="15.75" thickTop="1" x14ac:dyDescent="0.25">
      <c r="A1193" s="7">
        <v>5</v>
      </c>
      <c r="B1193" s="16">
        <v>11</v>
      </c>
      <c r="C1193" s="46" t="s">
        <v>78</v>
      </c>
      <c r="D1193" s="46"/>
      <c r="E1193" s="46"/>
      <c r="F1193" s="21"/>
      <c r="G1193" s="21"/>
      <c r="H1193" s="21"/>
      <c r="I1193" s="21"/>
      <c r="J1193" s="22"/>
      <c r="K1193" s="7"/>
    </row>
    <row r="1194" spans="1:17" ht="15.75" thickBot="1" x14ac:dyDescent="0.3">
      <c r="A1194" s="7">
        <v>9</v>
      </c>
      <c r="B1194" s="25" t="s">
        <v>79</v>
      </c>
      <c r="C1194" s="174" t="s">
        <v>80</v>
      </c>
      <c r="D1194" s="175"/>
      <c r="E1194" s="175"/>
      <c r="F1194" s="175"/>
      <c r="G1194" s="175"/>
      <c r="H1194" s="175"/>
      <c r="I1194" s="175"/>
      <c r="J1194" s="26"/>
      <c r="Q1194" s="7">
        <v>2378</v>
      </c>
    </row>
    <row r="1195" spans="1:17" ht="16.5" thickTop="1" thickBot="1" x14ac:dyDescent="0.3">
      <c r="A1195" s="7" t="s">
        <v>42</v>
      </c>
      <c r="B1195" s="25"/>
      <c r="C1195" s="176"/>
      <c r="D1195" s="176"/>
      <c r="E1195" s="176"/>
      <c r="F1195" s="27" t="s">
        <v>10</v>
      </c>
      <c r="G1195" s="32"/>
      <c r="H1195" s="32"/>
      <c r="I1195" s="29"/>
      <c r="J1195" s="30">
        <f>IF(AND(G1195= "",H1195= ""), 0, ROUND(ROUND(I1195, 2) * ROUND(IF(H1195="",G1195,H1195),  2), 2))</f>
        <v>0</v>
      </c>
      <c r="K1195" s="7"/>
      <c r="M1195" s="31">
        <v>0.2</v>
      </c>
      <c r="Q1195" s="7">
        <v>2378</v>
      </c>
    </row>
    <row r="1196" spans="1:17" ht="15.75" hidden="1" thickTop="1" x14ac:dyDescent="0.25">
      <c r="A1196" s="7" t="s">
        <v>47</v>
      </c>
    </row>
    <row r="1197" spans="1:17" ht="15.75" hidden="1" thickTop="1" x14ac:dyDescent="0.25">
      <c r="A1197" s="7" t="s">
        <v>54</v>
      </c>
    </row>
    <row r="1198" spans="1:17" ht="15.75" thickTop="1" x14ac:dyDescent="0.25">
      <c r="A1198" s="7">
        <v>4</v>
      </c>
      <c r="B1198" s="16"/>
      <c r="C1198" s="177" t="s">
        <v>81</v>
      </c>
      <c r="D1198" s="177"/>
      <c r="E1198" s="177"/>
      <c r="F1198" s="19"/>
      <c r="G1198" s="19"/>
      <c r="H1198" s="19"/>
      <c r="I1198" s="19"/>
      <c r="J1198" s="20"/>
      <c r="K1198" s="7"/>
    </row>
    <row r="1199" spans="1:17" x14ac:dyDescent="0.25">
      <c r="A1199" s="7">
        <v>5</v>
      </c>
      <c r="B1199" s="16">
        <v>13</v>
      </c>
      <c r="C1199" s="173" t="s">
        <v>346</v>
      </c>
      <c r="D1199" s="173"/>
      <c r="E1199" s="173"/>
      <c r="F1199" s="21"/>
      <c r="G1199" s="21"/>
      <c r="H1199" s="21"/>
      <c r="I1199" s="21"/>
      <c r="J1199" s="22"/>
      <c r="K1199" s="7"/>
    </row>
    <row r="1200" spans="1:17" ht="27.2" customHeight="1" thickBot="1" x14ac:dyDescent="0.3">
      <c r="A1200" s="7">
        <v>9</v>
      </c>
      <c r="B1200" s="25" t="s">
        <v>390</v>
      </c>
      <c r="C1200" s="174" t="s">
        <v>391</v>
      </c>
      <c r="D1200" s="175"/>
      <c r="E1200" s="175"/>
      <c r="F1200" s="175"/>
      <c r="G1200" s="175"/>
      <c r="H1200" s="175"/>
      <c r="I1200" s="175"/>
      <c r="J1200" s="26"/>
      <c r="Q1200" s="7">
        <v>2378</v>
      </c>
    </row>
    <row r="1201" spans="1:17" ht="16.5" thickTop="1" thickBot="1" x14ac:dyDescent="0.3">
      <c r="A1201" s="7" t="s">
        <v>42</v>
      </c>
      <c r="B1201" s="25"/>
      <c r="C1201" s="176"/>
      <c r="D1201" s="176"/>
      <c r="E1201" s="176"/>
      <c r="F1201" s="27" t="s">
        <v>11</v>
      </c>
      <c r="G1201" s="28"/>
      <c r="H1201" s="28"/>
      <c r="I1201" s="29"/>
      <c r="J1201" s="30">
        <f>IF(AND(G1201= "",H1201= ""), 0, ROUND(ROUND(I1201, 2) * ROUND(IF(H1201="",G1201,H1201),  0), 2))</f>
        <v>0</v>
      </c>
      <c r="K1201" s="7"/>
      <c r="M1201" s="31">
        <v>0.2</v>
      </c>
      <c r="Q1201" s="7">
        <v>2378</v>
      </c>
    </row>
    <row r="1202" spans="1:17" ht="15.75" hidden="1" thickTop="1" x14ac:dyDescent="0.25">
      <c r="A1202" s="7" t="s">
        <v>47</v>
      </c>
    </row>
    <row r="1203" spans="1:17" ht="15.75" hidden="1" thickTop="1" x14ac:dyDescent="0.25">
      <c r="A1203" s="7" t="s">
        <v>54</v>
      </c>
    </row>
    <row r="1204" spans="1:17" ht="15.75" thickTop="1" x14ac:dyDescent="0.25">
      <c r="A1204" s="7">
        <v>4</v>
      </c>
      <c r="B1204" s="16"/>
      <c r="C1204" s="45" t="s">
        <v>90</v>
      </c>
      <c r="D1204" s="45"/>
      <c r="E1204" s="45"/>
      <c r="F1204" s="19"/>
      <c r="G1204" s="19"/>
      <c r="H1204" s="19"/>
      <c r="I1204" s="19"/>
      <c r="J1204" s="20"/>
      <c r="K1204" s="7"/>
    </row>
    <row r="1205" spans="1:17" x14ac:dyDescent="0.25">
      <c r="A1205" s="7">
        <v>5</v>
      </c>
      <c r="B1205" s="16">
        <v>15</v>
      </c>
      <c r="C1205" s="173" t="s">
        <v>91</v>
      </c>
      <c r="D1205" s="173"/>
      <c r="E1205" s="173"/>
      <c r="F1205" s="21"/>
      <c r="G1205" s="21"/>
      <c r="H1205" s="21"/>
      <c r="I1205" s="21"/>
      <c r="J1205" s="22"/>
      <c r="K1205" s="7"/>
    </row>
    <row r="1206" spans="1:17" ht="15.75" thickBot="1" x14ac:dyDescent="0.3">
      <c r="A1206" s="7">
        <v>9</v>
      </c>
      <c r="B1206" s="25" t="s">
        <v>92</v>
      </c>
      <c r="C1206" s="174" t="s">
        <v>93</v>
      </c>
      <c r="D1206" s="175"/>
      <c r="E1206" s="175"/>
      <c r="F1206" s="175"/>
      <c r="G1206" s="175"/>
      <c r="H1206" s="175"/>
      <c r="I1206" s="175"/>
      <c r="J1206" s="26"/>
      <c r="Q1206" s="7">
        <v>2378</v>
      </c>
    </row>
    <row r="1207" spans="1:17" ht="16.5" thickTop="1" thickBot="1" x14ac:dyDescent="0.3">
      <c r="A1207" s="7" t="s">
        <v>42</v>
      </c>
      <c r="B1207" s="25"/>
      <c r="C1207" s="176"/>
      <c r="D1207" s="176"/>
      <c r="E1207" s="176"/>
      <c r="F1207" s="27" t="s">
        <v>10</v>
      </c>
      <c r="G1207" s="32"/>
      <c r="H1207" s="32"/>
      <c r="I1207" s="29"/>
      <c r="J1207" s="30">
        <f>IF(AND(G1207= "",H1207= ""), 0, ROUND(ROUND(I1207, 2) * ROUND(IF(H1207="",G1207,H1207),  2), 2))</f>
        <v>0</v>
      </c>
      <c r="K1207" s="7"/>
      <c r="M1207" s="31">
        <v>0.2</v>
      </c>
      <c r="Q1207" s="7">
        <v>2378</v>
      </c>
    </row>
    <row r="1208" spans="1:17" ht="15.75" hidden="1" thickTop="1" x14ac:dyDescent="0.25">
      <c r="A1208" s="7" t="s">
        <v>47</v>
      </c>
    </row>
    <row r="1209" spans="1:17" ht="15.75" thickTop="1" x14ac:dyDescent="0.25">
      <c r="A1209" s="7">
        <v>5</v>
      </c>
      <c r="B1209" s="16">
        <v>16</v>
      </c>
      <c r="C1209" s="173" t="s">
        <v>94</v>
      </c>
      <c r="D1209" s="173"/>
      <c r="E1209" s="173"/>
      <c r="F1209" s="21"/>
      <c r="G1209" s="21"/>
      <c r="H1209" s="21"/>
      <c r="I1209" s="21"/>
      <c r="J1209" s="22"/>
      <c r="K1209" s="7"/>
    </row>
    <row r="1210" spans="1:17" ht="15.75" thickBot="1" x14ac:dyDescent="0.3">
      <c r="A1210" s="7">
        <v>9</v>
      </c>
      <c r="B1210" s="25" t="s">
        <v>95</v>
      </c>
      <c r="C1210" s="174" t="s">
        <v>96</v>
      </c>
      <c r="D1210" s="175"/>
      <c r="E1210" s="175"/>
      <c r="F1210" s="175"/>
      <c r="G1210" s="175"/>
      <c r="H1210" s="175"/>
      <c r="I1210" s="175"/>
      <c r="J1210" s="26"/>
      <c r="Q1210" s="7">
        <v>2378</v>
      </c>
    </row>
    <row r="1211" spans="1:17" ht="16.5" thickTop="1" thickBot="1" x14ac:dyDescent="0.3">
      <c r="A1211" s="7" t="s">
        <v>42</v>
      </c>
      <c r="B1211" s="25"/>
      <c r="C1211" s="176"/>
      <c r="D1211" s="176"/>
      <c r="E1211" s="176"/>
      <c r="F1211" s="27" t="s">
        <v>10</v>
      </c>
      <c r="G1211" s="32"/>
      <c r="H1211" s="32"/>
      <c r="I1211" s="29"/>
      <c r="J1211" s="30">
        <f>IF(AND(G1211= "",H1211= ""), 0, ROUND(ROUND(I1211, 2) * ROUND(IF(H1211="",G1211,H1211),  2), 2))</f>
        <v>0</v>
      </c>
      <c r="K1211" s="7"/>
      <c r="M1211" s="31">
        <v>0.2</v>
      </c>
      <c r="Q1211" s="7">
        <v>2378</v>
      </c>
    </row>
    <row r="1212" spans="1:17" ht="15.75" hidden="1" thickTop="1" x14ac:dyDescent="0.25">
      <c r="A1212" s="7" t="s">
        <v>47</v>
      </c>
    </row>
    <row r="1213" spans="1:17" ht="16.899999999999999" customHeight="1" thickTop="1" x14ac:dyDescent="0.25">
      <c r="A1213" s="7">
        <v>5</v>
      </c>
      <c r="B1213" s="16">
        <v>17</v>
      </c>
      <c r="C1213" s="173" t="s">
        <v>97</v>
      </c>
      <c r="D1213" s="173"/>
      <c r="E1213" s="173"/>
      <c r="F1213" s="21"/>
      <c r="G1213" s="21"/>
      <c r="H1213" s="21"/>
      <c r="I1213" s="21"/>
      <c r="J1213" s="22"/>
      <c r="K1213" s="7"/>
    </row>
    <row r="1214" spans="1:17" ht="15.75" thickBot="1" x14ac:dyDescent="0.3">
      <c r="A1214" s="7">
        <v>9</v>
      </c>
      <c r="B1214" s="25" t="s">
        <v>98</v>
      </c>
      <c r="C1214" s="174" t="s">
        <v>99</v>
      </c>
      <c r="D1214" s="175"/>
      <c r="E1214" s="175"/>
      <c r="F1214" s="175"/>
      <c r="G1214" s="175"/>
      <c r="H1214" s="175"/>
      <c r="I1214" s="175"/>
      <c r="J1214" s="26"/>
      <c r="Q1214" s="7">
        <v>2378</v>
      </c>
    </row>
    <row r="1215" spans="1:17" ht="16.5" thickTop="1" thickBot="1" x14ac:dyDescent="0.3">
      <c r="A1215" s="7" t="s">
        <v>42</v>
      </c>
      <c r="B1215" s="25"/>
      <c r="C1215" s="176"/>
      <c r="D1215" s="176"/>
      <c r="E1215" s="176"/>
      <c r="F1215" s="27" t="s">
        <v>10</v>
      </c>
      <c r="G1215" s="32"/>
      <c r="H1215" s="32"/>
      <c r="I1215" s="29"/>
      <c r="J1215" s="30">
        <f>IF(AND(G1215= "",H1215= ""), 0, ROUND(ROUND(I1215, 2) * ROUND(IF(H1215="",G1215,H1215),  2), 2))</f>
        <v>0</v>
      </c>
      <c r="K1215" s="7"/>
      <c r="M1215" s="31">
        <v>0.2</v>
      </c>
      <c r="Q1215" s="7">
        <v>2378</v>
      </c>
    </row>
    <row r="1216" spans="1:17" ht="15.75" hidden="1" thickTop="1" x14ac:dyDescent="0.25">
      <c r="A1216" s="7" t="s">
        <v>47</v>
      </c>
    </row>
    <row r="1217" spans="1:17" ht="16.899999999999999" customHeight="1" thickTop="1" x14ac:dyDescent="0.25">
      <c r="A1217" s="7">
        <v>5</v>
      </c>
      <c r="B1217" s="16">
        <v>18</v>
      </c>
      <c r="C1217" s="173" t="s">
        <v>100</v>
      </c>
      <c r="D1217" s="173"/>
      <c r="E1217" s="173"/>
      <c r="F1217" s="21"/>
      <c r="G1217" s="21"/>
      <c r="H1217" s="21"/>
      <c r="I1217" s="21"/>
      <c r="J1217" s="22"/>
      <c r="K1217" s="7"/>
    </row>
    <row r="1218" spans="1:17" ht="15.75" thickBot="1" x14ac:dyDescent="0.3">
      <c r="A1218" s="7">
        <v>9</v>
      </c>
      <c r="B1218" s="25" t="s">
        <v>101</v>
      </c>
      <c r="C1218" s="174" t="s">
        <v>99</v>
      </c>
      <c r="D1218" s="175"/>
      <c r="E1218" s="175"/>
      <c r="F1218" s="175"/>
      <c r="G1218" s="175"/>
      <c r="H1218" s="175"/>
      <c r="I1218" s="175"/>
      <c r="J1218" s="26"/>
      <c r="Q1218" s="7">
        <v>2378</v>
      </c>
    </row>
    <row r="1219" spans="1:17" ht="16.5" thickTop="1" thickBot="1" x14ac:dyDescent="0.3">
      <c r="A1219" s="7" t="s">
        <v>42</v>
      </c>
      <c r="B1219" s="25"/>
      <c r="C1219" s="176"/>
      <c r="D1219" s="176"/>
      <c r="E1219" s="176"/>
      <c r="F1219" s="27" t="s">
        <v>10</v>
      </c>
      <c r="G1219" s="32"/>
      <c r="H1219" s="32"/>
      <c r="I1219" s="29"/>
      <c r="J1219" s="30">
        <f>IF(AND(G1219= "",H1219= ""), 0, ROUND(ROUND(I1219, 2) * ROUND(IF(H1219="",G1219,H1219),  2), 2))</f>
        <v>0</v>
      </c>
      <c r="K1219" s="7"/>
      <c r="M1219" s="31">
        <v>0.2</v>
      </c>
      <c r="Q1219" s="7">
        <v>2378</v>
      </c>
    </row>
    <row r="1220" spans="1:17" ht="15.75" hidden="1" thickTop="1" x14ac:dyDescent="0.25">
      <c r="A1220" s="7" t="s">
        <v>47</v>
      </c>
    </row>
    <row r="1221" spans="1:17" ht="15.75" hidden="1" thickTop="1" x14ac:dyDescent="0.25">
      <c r="A1221" s="7" t="s">
        <v>54</v>
      </c>
    </row>
    <row r="1222" spans="1:17" ht="15.75" thickTop="1" x14ac:dyDescent="0.25">
      <c r="A1222" s="7">
        <v>4</v>
      </c>
      <c r="B1222" s="16"/>
      <c r="C1222" s="45" t="s">
        <v>102</v>
      </c>
      <c r="D1222" s="45"/>
      <c r="E1222" s="45"/>
      <c r="F1222" s="19"/>
      <c r="G1222" s="19"/>
      <c r="H1222" s="19"/>
      <c r="I1222" s="19"/>
      <c r="J1222" s="20"/>
      <c r="K1222" s="7"/>
    </row>
    <row r="1223" spans="1:17" ht="16.899999999999999" customHeight="1" x14ac:dyDescent="0.25">
      <c r="A1223" s="7">
        <v>5</v>
      </c>
      <c r="B1223" s="16">
        <v>19</v>
      </c>
      <c r="C1223" s="173" t="s">
        <v>103</v>
      </c>
      <c r="D1223" s="173"/>
      <c r="E1223" s="173"/>
      <c r="F1223" s="21"/>
      <c r="G1223" s="21"/>
      <c r="H1223" s="21"/>
      <c r="I1223" s="21"/>
      <c r="J1223" s="22"/>
      <c r="K1223" s="7"/>
    </row>
    <row r="1224" spans="1:17" ht="15.75" thickBot="1" x14ac:dyDescent="0.3">
      <c r="A1224" s="7">
        <v>9</v>
      </c>
      <c r="B1224" s="25" t="s">
        <v>104</v>
      </c>
      <c r="C1224" s="174" t="s">
        <v>105</v>
      </c>
      <c r="D1224" s="175"/>
      <c r="E1224" s="175"/>
      <c r="F1224" s="175"/>
      <c r="G1224" s="175"/>
      <c r="H1224" s="175"/>
      <c r="I1224" s="175"/>
      <c r="J1224" s="26"/>
      <c r="Q1224" s="7">
        <v>2378</v>
      </c>
    </row>
    <row r="1225" spans="1:17" ht="16.5" thickTop="1" thickBot="1" x14ac:dyDescent="0.3">
      <c r="A1225" s="7" t="s">
        <v>42</v>
      </c>
      <c r="B1225" s="25"/>
      <c r="C1225" s="176"/>
      <c r="D1225" s="176"/>
      <c r="E1225" s="176"/>
      <c r="F1225" s="27" t="s">
        <v>70</v>
      </c>
      <c r="G1225" s="33"/>
      <c r="H1225" s="33"/>
      <c r="I1225" s="29"/>
      <c r="J1225" s="30">
        <f>IF(AND(G1225= "",H1225= ""), 0, ROUND(ROUND(I1225, 2) * ROUND(IF(H1225="",G1225,H1225),  3), 2))</f>
        <v>0</v>
      </c>
      <c r="K1225" s="7"/>
      <c r="M1225" s="31">
        <v>0.2</v>
      </c>
      <c r="Q1225" s="7">
        <v>2378</v>
      </c>
    </row>
    <row r="1226" spans="1:17" ht="15.75" hidden="1" thickTop="1" x14ac:dyDescent="0.25">
      <c r="A1226" s="7" t="s">
        <v>47</v>
      </c>
    </row>
    <row r="1227" spans="1:17" ht="15.75" thickTop="1" x14ac:dyDescent="0.25">
      <c r="A1227" s="7">
        <v>5</v>
      </c>
      <c r="B1227" s="16">
        <v>20</v>
      </c>
      <c r="C1227" s="173" t="s">
        <v>106</v>
      </c>
      <c r="D1227" s="173"/>
      <c r="E1227" s="173"/>
      <c r="F1227" s="21"/>
      <c r="G1227" s="21"/>
      <c r="H1227" s="21"/>
      <c r="I1227" s="21"/>
      <c r="J1227" s="22"/>
      <c r="K1227" s="7"/>
    </row>
    <row r="1228" spans="1:17" x14ac:dyDescent="0.25">
      <c r="A1228" s="7">
        <v>6</v>
      </c>
      <c r="B1228" s="16" t="s">
        <v>107</v>
      </c>
      <c r="C1228" s="178" t="s">
        <v>108</v>
      </c>
      <c r="D1228" s="178"/>
      <c r="E1228" s="178"/>
      <c r="F1228" s="23"/>
      <c r="G1228" s="23"/>
      <c r="H1228" s="23"/>
      <c r="I1228" s="23"/>
      <c r="J1228" s="24"/>
      <c r="K1228" s="7"/>
    </row>
    <row r="1229" spans="1:17" x14ac:dyDescent="0.25">
      <c r="A1229" s="7">
        <v>8</v>
      </c>
      <c r="B1229" s="25" t="s">
        <v>109</v>
      </c>
      <c r="C1229" s="47" t="s">
        <v>110</v>
      </c>
      <c r="D1229" s="47"/>
      <c r="E1229" s="47"/>
      <c r="J1229" s="26"/>
      <c r="K1229" s="7"/>
    </row>
    <row r="1230" spans="1:17" ht="15.75" thickBot="1" x14ac:dyDescent="0.3">
      <c r="A1230" s="7">
        <v>9</v>
      </c>
      <c r="B1230" s="25" t="s">
        <v>111</v>
      </c>
      <c r="C1230" s="174" t="s">
        <v>112</v>
      </c>
      <c r="D1230" s="175"/>
      <c r="E1230" s="175"/>
      <c r="F1230" s="175"/>
      <c r="G1230" s="175"/>
      <c r="H1230" s="175"/>
      <c r="I1230" s="175"/>
      <c r="J1230" s="26"/>
      <c r="Q1230" s="7">
        <v>2378</v>
      </c>
    </row>
    <row r="1231" spans="1:17" ht="16.5" thickTop="1" thickBot="1" x14ac:dyDescent="0.3">
      <c r="A1231" s="7" t="s">
        <v>42</v>
      </c>
      <c r="B1231" s="25"/>
      <c r="C1231" s="176"/>
      <c r="D1231" s="176"/>
      <c r="E1231" s="176"/>
      <c r="F1231" s="27" t="s">
        <v>70</v>
      </c>
      <c r="G1231" s="33"/>
      <c r="H1231" s="33"/>
      <c r="I1231" s="29"/>
      <c r="J1231" s="30">
        <f>IF(AND(G1231= "",H1231= ""), 0, ROUND(ROUND(I1231, 2) * ROUND(IF(H1231="",G1231,H1231),  3), 2))</f>
        <v>0</v>
      </c>
      <c r="K1231" s="7"/>
      <c r="M1231" s="31">
        <v>0.2</v>
      </c>
      <c r="Q1231" s="7">
        <v>2378</v>
      </c>
    </row>
    <row r="1232" spans="1:17" ht="16.5" thickTop="1" thickBot="1" x14ac:dyDescent="0.3">
      <c r="A1232" s="7">
        <v>9</v>
      </c>
      <c r="B1232" s="25" t="s">
        <v>113</v>
      </c>
      <c r="C1232" s="174" t="s">
        <v>114</v>
      </c>
      <c r="D1232" s="175"/>
      <c r="E1232" s="175"/>
      <c r="F1232" s="175"/>
      <c r="G1232" s="175"/>
      <c r="H1232" s="175"/>
      <c r="I1232" s="175"/>
      <c r="J1232" s="26"/>
      <c r="Q1232" s="7">
        <v>2378</v>
      </c>
    </row>
    <row r="1233" spans="1:17" ht="16.5" thickTop="1" thickBot="1" x14ac:dyDescent="0.3">
      <c r="A1233" s="7" t="s">
        <v>42</v>
      </c>
      <c r="B1233" s="25"/>
      <c r="C1233" s="176"/>
      <c r="D1233" s="176"/>
      <c r="E1233" s="176"/>
      <c r="F1233" s="27" t="s">
        <v>70</v>
      </c>
      <c r="G1233" s="33"/>
      <c r="H1233" s="33"/>
      <c r="I1233" s="29"/>
      <c r="J1233" s="30">
        <f>IF(AND(G1233= "",H1233= ""), 0, ROUND(ROUND(I1233, 2) * ROUND(IF(H1233="",G1233,H1233),  3), 2))</f>
        <v>0</v>
      </c>
      <c r="K1233" s="7"/>
      <c r="M1233" s="31">
        <v>0.2</v>
      </c>
      <c r="Q1233" s="7">
        <v>2378</v>
      </c>
    </row>
    <row r="1234" spans="1:17" ht="15.75" hidden="1" thickTop="1" x14ac:dyDescent="0.25">
      <c r="A1234" s="7" t="s">
        <v>115</v>
      </c>
    </row>
    <row r="1235" spans="1:17" ht="15.75" thickTop="1" x14ac:dyDescent="0.25">
      <c r="A1235" s="7">
        <v>8</v>
      </c>
      <c r="B1235" s="25" t="s">
        <v>116</v>
      </c>
      <c r="C1235" s="47" t="s">
        <v>117</v>
      </c>
      <c r="D1235" s="47"/>
      <c r="E1235" s="47"/>
      <c r="J1235" s="26"/>
      <c r="K1235" s="7"/>
    </row>
    <row r="1236" spans="1:17" ht="15.75" thickBot="1" x14ac:dyDescent="0.3">
      <c r="A1236" s="7">
        <v>9</v>
      </c>
      <c r="B1236" s="25" t="s">
        <v>118</v>
      </c>
      <c r="C1236" s="174" t="s">
        <v>119</v>
      </c>
      <c r="D1236" s="175"/>
      <c r="E1236" s="175"/>
      <c r="F1236" s="175"/>
      <c r="G1236" s="175"/>
      <c r="H1236" s="175"/>
      <c r="I1236" s="175"/>
      <c r="J1236" s="26"/>
      <c r="Q1236" s="7">
        <v>2378</v>
      </c>
    </row>
    <row r="1237" spans="1:17" ht="16.5" thickTop="1" thickBot="1" x14ac:dyDescent="0.3">
      <c r="A1237" s="7" t="s">
        <v>42</v>
      </c>
      <c r="B1237" s="25"/>
      <c r="C1237" s="176"/>
      <c r="D1237" s="176"/>
      <c r="E1237" s="176"/>
      <c r="F1237" s="27" t="s">
        <v>70</v>
      </c>
      <c r="G1237" s="33"/>
      <c r="H1237" s="33"/>
      <c r="I1237" s="29"/>
      <c r="J1237" s="30">
        <f>IF(AND(G1237= "",H1237= ""), 0, ROUND(ROUND(I1237, 2) * ROUND(IF(H1237="",G1237,H1237),  3), 2))</f>
        <v>0</v>
      </c>
      <c r="K1237" s="7"/>
      <c r="M1237" s="31">
        <v>0.2</v>
      </c>
      <c r="Q1237" s="7">
        <v>2378</v>
      </c>
    </row>
    <row r="1238" spans="1:17" ht="16.5" thickTop="1" thickBot="1" x14ac:dyDescent="0.3">
      <c r="A1238" s="7">
        <v>9</v>
      </c>
      <c r="B1238" s="25" t="s">
        <v>120</v>
      </c>
      <c r="C1238" s="174" t="s">
        <v>121</v>
      </c>
      <c r="D1238" s="175"/>
      <c r="E1238" s="175"/>
      <c r="F1238" s="175"/>
      <c r="G1238" s="175"/>
      <c r="H1238" s="175"/>
      <c r="I1238" s="175"/>
      <c r="J1238" s="26"/>
      <c r="Q1238" s="7">
        <v>2378</v>
      </c>
    </row>
    <row r="1239" spans="1:17" ht="16.5" thickTop="1" thickBot="1" x14ac:dyDescent="0.3">
      <c r="A1239" s="7" t="s">
        <v>42</v>
      </c>
      <c r="B1239" s="25"/>
      <c r="C1239" s="176"/>
      <c r="D1239" s="176"/>
      <c r="E1239" s="176"/>
      <c r="F1239" s="27" t="s">
        <v>70</v>
      </c>
      <c r="G1239" s="33"/>
      <c r="H1239" s="33"/>
      <c r="I1239" s="29"/>
      <c r="J1239" s="30">
        <f>IF(AND(G1239= "",H1239= ""), 0, ROUND(ROUND(I1239, 2) * ROUND(IF(H1239="",G1239,H1239),  3), 2))</f>
        <v>0</v>
      </c>
      <c r="K1239" s="7"/>
      <c r="M1239" s="31">
        <v>0.2</v>
      </c>
      <c r="Q1239" s="7">
        <v>2378</v>
      </c>
    </row>
    <row r="1240" spans="1:17" ht="15.75" hidden="1" thickTop="1" x14ac:dyDescent="0.25">
      <c r="A1240" s="7" t="s">
        <v>115</v>
      </c>
    </row>
    <row r="1241" spans="1:17" ht="15.75" hidden="1" thickTop="1" x14ac:dyDescent="0.25">
      <c r="A1241" s="7" t="s">
        <v>46</v>
      </c>
    </row>
    <row r="1242" spans="1:17" ht="15.75" thickTop="1" x14ac:dyDescent="0.25">
      <c r="A1242" s="7">
        <v>6</v>
      </c>
      <c r="B1242" s="16" t="s">
        <v>122</v>
      </c>
      <c r="C1242" s="178" t="s">
        <v>123</v>
      </c>
      <c r="D1242" s="178"/>
      <c r="E1242" s="178"/>
      <c r="F1242" s="23"/>
      <c r="G1242" s="23"/>
      <c r="H1242" s="23"/>
      <c r="I1242" s="23"/>
      <c r="J1242" s="24"/>
      <c r="K1242" s="7"/>
    </row>
    <row r="1243" spans="1:17" x14ac:dyDescent="0.25">
      <c r="A1243" s="7">
        <v>8</v>
      </c>
      <c r="B1243" s="25" t="s">
        <v>124</v>
      </c>
      <c r="C1243" s="186" t="s">
        <v>125</v>
      </c>
      <c r="D1243" s="186"/>
      <c r="E1243" s="186"/>
      <c r="J1243" s="26"/>
      <c r="K1243" s="7"/>
    </row>
    <row r="1244" spans="1:17" ht="15.75" thickBot="1" x14ac:dyDescent="0.3">
      <c r="A1244" s="7">
        <v>9</v>
      </c>
      <c r="B1244" s="25" t="s">
        <v>126</v>
      </c>
      <c r="C1244" s="174" t="s">
        <v>127</v>
      </c>
      <c r="D1244" s="175"/>
      <c r="E1244" s="175"/>
      <c r="F1244" s="175"/>
      <c r="G1244" s="175"/>
      <c r="H1244" s="175"/>
      <c r="I1244" s="175"/>
      <c r="J1244" s="26"/>
      <c r="Q1244" s="7">
        <v>2378</v>
      </c>
    </row>
    <row r="1245" spans="1:17" ht="16.5" thickTop="1" thickBot="1" x14ac:dyDescent="0.3">
      <c r="A1245" s="7" t="s">
        <v>42</v>
      </c>
      <c r="B1245" s="25"/>
      <c r="C1245" s="176"/>
      <c r="D1245" s="176"/>
      <c r="E1245" s="176"/>
      <c r="F1245" s="27" t="s">
        <v>70</v>
      </c>
      <c r="G1245" s="33"/>
      <c r="H1245" s="33"/>
      <c r="I1245" s="29"/>
      <c r="J1245" s="30">
        <f>IF(AND(G1245= "",H1245= ""), 0, ROUND(ROUND(I1245, 2) * ROUND(IF(H1245="",G1245,H1245),  3), 2))</f>
        <v>0</v>
      </c>
      <c r="K1245" s="7"/>
      <c r="M1245" s="31">
        <v>0.2</v>
      </c>
      <c r="Q1245" s="7">
        <v>2378</v>
      </c>
    </row>
    <row r="1246" spans="1:17" ht="15.75" hidden="1" thickTop="1" x14ac:dyDescent="0.25">
      <c r="A1246" s="7" t="s">
        <v>115</v>
      </c>
    </row>
    <row r="1247" spans="1:17" ht="15.75" thickTop="1" x14ac:dyDescent="0.25">
      <c r="A1247" s="7">
        <v>8</v>
      </c>
      <c r="B1247" s="25" t="s">
        <v>128</v>
      </c>
      <c r="C1247" s="186" t="s">
        <v>129</v>
      </c>
      <c r="D1247" s="186"/>
      <c r="E1247" s="186"/>
      <c r="J1247" s="26"/>
      <c r="K1247" s="7"/>
    </row>
    <row r="1248" spans="1:17" ht="15.75" thickBot="1" x14ac:dyDescent="0.3">
      <c r="A1248" s="7">
        <v>9</v>
      </c>
      <c r="B1248" s="25" t="s">
        <v>130</v>
      </c>
      <c r="C1248" s="174" t="s">
        <v>127</v>
      </c>
      <c r="D1248" s="175"/>
      <c r="E1248" s="175"/>
      <c r="F1248" s="175"/>
      <c r="G1248" s="175"/>
      <c r="H1248" s="175"/>
      <c r="I1248" s="175"/>
      <c r="J1248" s="26"/>
      <c r="Q1248" s="7">
        <v>2378</v>
      </c>
    </row>
    <row r="1249" spans="1:17" ht="16.5" thickTop="1" thickBot="1" x14ac:dyDescent="0.3">
      <c r="A1249" s="7" t="s">
        <v>42</v>
      </c>
      <c r="B1249" s="25"/>
      <c r="C1249" s="176"/>
      <c r="D1249" s="176"/>
      <c r="E1249" s="176"/>
      <c r="F1249" s="27" t="s">
        <v>70</v>
      </c>
      <c r="G1249" s="33"/>
      <c r="H1249" s="33"/>
      <c r="I1249" s="29"/>
      <c r="J1249" s="30">
        <f>IF(AND(G1249= "",H1249= ""), 0, ROUND(ROUND(I1249, 2) * ROUND(IF(H1249="",G1249,H1249),  3), 2))</f>
        <v>0</v>
      </c>
      <c r="K1249" s="7"/>
      <c r="M1249" s="31">
        <v>0.2</v>
      </c>
      <c r="Q1249" s="7">
        <v>2378</v>
      </c>
    </row>
    <row r="1250" spans="1:17" ht="15.75" hidden="1" thickTop="1" x14ac:dyDescent="0.25">
      <c r="A1250" s="7" t="s">
        <v>115</v>
      </c>
    </row>
    <row r="1251" spans="1:17" ht="15.75" hidden="1" thickTop="1" x14ac:dyDescent="0.25">
      <c r="A1251" s="7" t="s">
        <v>46</v>
      </c>
    </row>
    <row r="1252" spans="1:17" ht="15.75" thickTop="1" x14ac:dyDescent="0.25">
      <c r="A1252" s="7">
        <v>6</v>
      </c>
      <c r="B1252" s="16" t="s">
        <v>134</v>
      </c>
      <c r="C1252" s="178" t="s">
        <v>135</v>
      </c>
      <c r="D1252" s="178"/>
      <c r="E1252" s="178"/>
      <c r="F1252" s="23"/>
      <c r="G1252" s="23"/>
      <c r="H1252" s="23"/>
      <c r="I1252" s="23"/>
      <c r="J1252" s="24"/>
      <c r="K1252" s="7"/>
    </row>
    <row r="1253" spans="1:17" x14ac:dyDescent="0.25">
      <c r="A1253" s="7">
        <v>8</v>
      </c>
      <c r="B1253" s="25" t="s">
        <v>136</v>
      </c>
      <c r="C1253" s="186" t="s">
        <v>137</v>
      </c>
      <c r="D1253" s="186"/>
      <c r="E1253" s="186"/>
      <c r="J1253" s="26"/>
      <c r="K1253" s="7"/>
    </row>
    <row r="1254" spans="1:17" ht="15.75" thickBot="1" x14ac:dyDescent="0.3">
      <c r="A1254" s="7">
        <v>9</v>
      </c>
      <c r="B1254" s="25" t="s">
        <v>138</v>
      </c>
      <c r="C1254" s="174" t="s">
        <v>127</v>
      </c>
      <c r="D1254" s="175"/>
      <c r="E1254" s="175"/>
      <c r="F1254" s="175"/>
      <c r="G1254" s="175"/>
      <c r="H1254" s="175"/>
      <c r="I1254" s="175"/>
      <c r="J1254" s="26"/>
      <c r="Q1254" s="7">
        <v>2378</v>
      </c>
    </row>
    <row r="1255" spans="1:17" ht="16.5" thickTop="1" thickBot="1" x14ac:dyDescent="0.3">
      <c r="A1255" s="7" t="s">
        <v>42</v>
      </c>
      <c r="B1255" s="25"/>
      <c r="C1255" s="176"/>
      <c r="D1255" s="176"/>
      <c r="E1255" s="176"/>
      <c r="F1255" s="27" t="s">
        <v>70</v>
      </c>
      <c r="G1255" s="33"/>
      <c r="H1255" s="33"/>
      <c r="I1255" s="29"/>
      <c r="J1255" s="30">
        <f>IF(AND(G1255= "",H1255= ""), 0, ROUND(ROUND(I1255, 2) * ROUND(IF(H1255="",G1255,H1255),  3), 2))</f>
        <v>0</v>
      </c>
      <c r="K1255" s="7"/>
      <c r="M1255" s="31">
        <v>0.2</v>
      </c>
      <c r="Q1255" s="7">
        <v>2378</v>
      </c>
    </row>
    <row r="1256" spans="1:17" ht="15.75" hidden="1" thickTop="1" x14ac:dyDescent="0.25">
      <c r="A1256" s="7" t="s">
        <v>115</v>
      </c>
    </row>
    <row r="1257" spans="1:17" ht="15.75" thickTop="1" x14ac:dyDescent="0.25">
      <c r="A1257" s="7">
        <v>8</v>
      </c>
      <c r="B1257" s="25" t="s">
        <v>139</v>
      </c>
      <c r="C1257" s="186" t="s">
        <v>140</v>
      </c>
      <c r="D1257" s="186"/>
      <c r="E1257" s="186"/>
      <c r="J1257" s="26"/>
      <c r="K1257" s="7"/>
    </row>
    <row r="1258" spans="1:17" ht="15.75" thickBot="1" x14ac:dyDescent="0.3">
      <c r="A1258" s="7">
        <v>9</v>
      </c>
      <c r="B1258" s="25" t="s">
        <v>141</v>
      </c>
      <c r="C1258" s="174" t="s">
        <v>142</v>
      </c>
      <c r="D1258" s="175"/>
      <c r="E1258" s="175"/>
      <c r="F1258" s="175"/>
      <c r="G1258" s="175"/>
      <c r="H1258" s="175"/>
      <c r="I1258" s="175"/>
      <c r="J1258" s="26"/>
      <c r="Q1258" s="7">
        <v>2378</v>
      </c>
    </row>
    <row r="1259" spans="1:17" ht="16.5" thickTop="1" thickBot="1" x14ac:dyDescent="0.3">
      <c r="A1259" s="7" t="s">
        <v>42</v>
      </c>
      <c r="B1259" s="25"/>
      <c r="C1259" s="176"/>
      <c r="D1259" s="176"/>
      <c r="E1259" s="176"/>
      <c r="F1259" s="27" t="s">
        <v>70</v>
      </c>
      <c r="G1259" s="33"/>
      <c r="H1259" s="28"/>
      <c r="I1259" s="29"/>
      <c r="J1259" s="30">
        <f>IF(AND(G1259= "",H1259= ""), 0, ROUND(ROUND(I1259, 2) * ROUND(IF(H1259="",G1259,H1259),  3), 2))</f>
        <v>0</v>
      </c>
      <c r="K1259" s="7"/>
      <c r="M1259" s="31">
        <v>0.2</v>
      </c>
      <c r="Q1259" s="7">
        <v>2378</v>
      </c>
    </row>
    <row r="1260" spans="1:17" ht="16.5" thickTop="1" thickBot="1" x14ac:dyDescent="0.3">
      <c r="A1260" s="7">
        <v>9</v>
      </c>
      <c r="B1260" s="25" t="s">
        <v>143</v>
      </c>
      <c r="C1260" s="174" t="s">
        <v>144</v>
      </c>
      <c r="D1260" s="175"/>
      <c r="E1260" s="175"/>
      <c r="F1260" s="175"/>
      <c r="G1260" s="175"/>
      <c r="H1260" s="175"/>
      <c r="I1260" s="175"/>
      <c r="J1260" s="26"/>
      <c r="Q1260" s="7">
        <v>2378</v>
      </c>
    </row>
    <row r="1261" spans="1:17" ht="16.5" thickTop="1" thickBot="1" x14ac:dyDescent="0.3">
      <c r="A1261" s="7" t="s">
        <v>42</v>
      </c>
      <c r="B1261" s="25"/>
      <c r="C1261" s="176"/>
      <c r="D1261" s="176"/>
      <c r="E1261" s="176"/>
      <c r="F1261" s="27" t="s">
        <v>70</v>
      </c>
      <c r="G1261" s="33"/>
      <c r="H1261" s="33"/>
      <c r="I1261" s="29"/>
      <c r="J1261" s="30">
        <f>IF(AND(G1261= "",H1261= ""), 0, ROUND(ROUND(I1261, 2) * ROUND(IF(H1261="",G1261,H1261),  3), 2))</f>
        <v>0</v>
      </c>
      <c r="K1261" s="7"/>
      <c r="M1261" s="31">
        <v>0.2</v>
      </c>
      <c r="Q1261" s="7">
        <v>2378</v>
      </c>
    </row>
    <row r="1262" spans="1:17" ht="15.75" hidden="1" thickTop="1" x14ac:dyDescent="0.25">
      <c r="A1262" s="7" t="s">
        <v>115</v>
      </c>
    </row>
    <row r="1263" spans="1:17" ht="15.75" hidden="1" thickTop="1" x14ac:dyDescent="0.25">
      <c r="A1263" s="7" t="s">
        <v>46</v>
      </c>
    </row>
    <row r="1264" spans="1:17" ht="15.75" hidden="1" thickTop="1" x14ac:dyDescent="0.25">
      <c r="A1264" s="7" t="s">
        <v>47</v>
      </c>
    </row>
    <row r="1265" spans="1:17" ht="16.899999999999999" customHeight="1" thickTop="1" x14ac:dyDescent="0.25">
      <c r="A1265" s="7">
        <v>5</v>
      </c>
      <c r="B1265" s="16">
        <v>21</v>
      </c>
      <c r="C1265" s="173" t="s">
        <v>145</v>
      </c>
      <c r="D1265" s="173"/>
      <c r="E1265" s="173"/>
      <c r="F1265" s="21"/>
      <c r="G1265" s="21"/>
      <c r="H1265" s="21"/>
      <c r="I1265" s="21"/>
      <c r="J1265" s="22"/>
      <c r="K1265" s="7"/>
    </row>
    <row r="1266" spans="1:17" x14ac:dyDescent="0.25">
      <c r="A1266" s="7">
        <v>8</v>
      </c>
      <c r="B1266" s="25" t="s">
        <v>146</v>
      </c>
      <c r="C1266" s="186" t="s">
        <v>147</v>
      </c>
      <c r="D1266" s="186"/>
      <c r="E1266" s="186"/>
      <c r="J1266" s="26"/>
      <c r="K1266" s="7"/>
    </row>
    <row r="1267" spans="1:17" ht="15.75" thickBot="1" x14ac:dyDescent="0.3">
      <c r="A1267" s="7">
        <v>9</v>
      </c>
      <c r="B1267" s="25" t="s">
        <v>148</v>
      </c>
      <c r="C1267" s="174" t="s">
        <v>149</v>
      </c>
      <c r="D1267" s="175"/>
      <c r="E1267" s="175"/>
      <c r="F1267" s="175"/>
      <c r="G1267" s="175"/>
      <c r="H1267" s="175"/>
      <c r="I1267" s="175"/>
      <c r="J1267" s="26"/>
      <c r="Q1267" s="7">
        <v>2378</v>
      </c>
    </row>
    <row r="1268" spans="1:17" ht="16.5" thickTop="1" thickBot="1" x14ac:dyDescent="0.3">
      <c r="A1268" s="7" t="s">
        <v>42</v>
      </c>
      <c r="B1268" s="25"/>
      <c r="C1268" s="176"/>
      <c r="D1268" s="176"/>
      <c r="E1268" s="176"/>
      <c r="F1268" s="27" t="s">
        <v>11</v>
      </c>
      <c r="G1268" s="28"/>
      <c r="H1268" s="28"/>
      <c r="I1268" s="29"/>
      <c r="J1268" s="30">
        <f>IF(AND(G1268= "",H1268= ""), 0, ROUND(ROUND(I1268, 2) * ROUND(IF(H1268="",G1268,H1268),  0), 2))</f>
        <v>0</v>
      </c>
      <c r="K1268" s="7"/>
      <c r="M1268" s="31">
        <v>0.2</v>
      </c>
      <c r="Q1268" s="7">
        <v>2378</v>
      </c>
    </row>
    <row r="1269" spans="1:17" ht="16.5" thickTop="1" thickBot="1" x14ac:dyDescent="0.3">
      <c r="A1269" s="7">
        <v>9</v>
      </c>
      <c r="B1269" s="25" t="s">
        <v>150</v>
      </c>
      <c r="C1269" s="174" t="s">
        <v>151</v>
      </c>
      <c r="D1269" s="175"/>
      <c r="E1269" s="175"/>
      <c r="F1269" s="175"/>
      <c r="G1269" s="175"/>
      <c r="H1269" s="175"/>
      <c r="I1269" s="175"/>
      <c r="J1269" s="26"/>
      <c r="Q1269" s="7">
        <v>2378</v>
      </c>
    </row>
    <row r="1270" spans="1:17" ht="16.5" thickTop="1" thickBot="1" x14ac:dyDescent="0.3">
      <c r="A1270" s="7" t="s">
        <v>42</v>
      </c>
      <c r="B1270" s="25"/>
      <c r="C1270" s="176"/>
      <c r="D1270" s="176"/>
      <c r="E1270" s="176"/>
      <c r="F1270" s="27" t="s">
        <v>11</v>
      </c>
      <c r="G1270" s="28"/>
      <c r="H1270" s="28"/>
      <c r="I1270" s="29"/>
      <c r="J1270" s="30">
        <f>IF(AND(G1270= "",H1270= ""), 0, ROUND(ROUND(I1270, 2) * ROUND(IF(H1270="",G1270,H1270),  0), 2))</f>
        <v>0</v>
      </c>
      <c r="K1270" s="7"/>
      <c r="M1270" s="31">
        <v>0.2</v>
      </c>
      <c r="Q1270" s="7">
        <v>2378</v>
      </c>
    </row>
    <row r="1271" spans="1:17" ht="16.5" thickTop="1" thickBot="1" x14ac:dyDescent="0.3">
      <c r="A1271" s="7">
        <v>9</v>
      </c>
      <c r="B1271" s="25" t="s">
        <v>152</v>
      </c>
      <c r="C1271" s="174" t="s">
        <v>153</v>
      </c>
      <c r="D1271" s="175"/>
      <c r="E1271" s="175"/>
      <c r="F1271" s="175"/>
      <c r="G1271" s="175"/>
      <c r="H1271" s="175"/>
      <c r="I1271" s="175"/>
      <c r="J1271" s="26"/>
      <c r="Q1271" s="7">
        <v>2378</v>
      </c>
    </row>
    <row r="1272" spans="1:17" ht="16.5" thickTop="1" thickBot="1" x14ac:dyDescent="0.3">
      <c r="A1272" s="7" t="s">
        <v>42</v>
      </c>
      <c r="B1272" s="25"/>
      <c r="C1272" s="176"/>
      <c r="D1272" s="176"/>
      <c r="E1272" s="176"/>
      <c r="F1272" s="27" t="s">
        <v>11</v>
      </c>
      <c r="G1272" s="28"/>
      <c r="H1272" s="28"/>
      <c r="I1272" s="29"/>
      <c r="J1272" s="30">
        <f>IF(AND(G1272= "",H1272= ""), 0, ROUND(ROUND(I1272, 2) * ROUND(IF(H1272="",G1272,H1272),  0), 2))</f>
        <v>0</v>
      </c>
      <c r="K1272" s="7"/>
      <c r="M1272" s="31">
        <v>0.2</v>
      </c>
      <c r="Q1272" s="7">
        <v>2378</v>
      </c>
    </row>
    <row r="1273" spans="1:17" ht="15.75" hidden="1" thickTop="1" x14ac:dyDescent="0.25">
      <c r="A1273" s="7" t="s">
        <v>115</v>
      </c>
    </row>
    <row r="1274" spans="1:17" ht="15.75" thickTop="1" x14ac:dyDescent="0.25">
      <c r="A1274" s="7">
        <v>8</v>
      </c>
      <c r="B1274" s="25" t="s">
        <v>154</v>
      </c>
      <c r="C1274" s="186" t="s">
        <v>155</v>
      </c>
      <c r="D1274" s="186"/>
      <c r="E1274" s="186"/>
      <c r="J1274" s="26"/>
      <c r="K1274" s="7"/>
    </row>
    <row r="1275" spans="1:17" ht="15.75" thickBot="1" x14ac:dyDescent="0.3">
      <c r="A1275" s="7">
        <v>9</v>
      </c>
      <c r="B1275" s="25" t="s">
        <v>156</v>
      </c>
      <c r="C1275" s="174" t="s">
        <v>149</v>
      </c>
      <c r="D1275" s="175"/>
      <c r="E1275" s="175"/>
      <c r="F1275" s="175"/>
      <c r="G1275" s="175"/>
      <c r="H1275" s="175"/>
      <c r="I1275" s="175"/>
      <c r="J1275" s="26"/>
      <c r="Q1275" s="7">
        <v>2378</v>
      </c>
    </row>
    <row r="1276" spans="1:17" ht="16.5" thickTop="1" thickBot="1" x14ac:dyDescent="0.3">
      <c r="A1276" s="7" t="s">
        <v>42</v>
      </c>
      <c r="B1276" s="25"/>
      <c r="C1276" s="176"/>
      <c r="D1276" s="176"/>
      <c r="E1276" s="176"/>
      <c r="F1276" s="27" t="s">
        <v>11</v>
      </c>
      <c r="G1276" s="28"/>
      <c r="H1276" s="28"/>
      <c r="I1276" s="29"/>
      <c r="J1276" s="30">
        <f>IF(AND(G1276= "",H1276= ""), 0, ROUND(ROUND(I1276, 2) * ROUND(IF(H1276="",G1276,H1276),  0), 2))</f>
        <v>0</v>
      </c>
      <c r="K1276" s="7"/>
      <c r="M1276" s="31">
        <v>0.2</v>
      </c>
      <c r="Q1276" s="7">
        <v>2378</v>
      </c>
    </row>
    <row r="1277" spans="1:17" ht="16.5" thickTop="1" thickBot="1" x14ac:dyDescent="0.3">
      <c r="A1277" s="7">
        <v>9</v>
      </c>
      <c r="B1277" s="25" t="s">
        <v>157</v>
      </c>
      <c r="C1277" s="174" t="s">
        <v>151</v>
      </c>
      <c r="D1277" s="175"/>
      <c r="E1277" s="175"/>
      <c r="F1277" s="175"/>
      <c r="G1277" s="175"/>
      <c r="H1277" s="175"/>
      <c r="I1277" s="175"/>
      <c r="J1277" s="26"/>
      <c r="Q1277" s="7">
        <v>2378</v>
      </c>
    </row>
    <row r="1278" spans="1:17" ht="16.5" thickTop="1" thickBot="1" x14ac:dyDescent="0.3">
      <c r="A1278" s="7" t="s">
        <v>42</v>
      </c>
      <c r="B1278" s="25"/>
      <c r="C1278" s="176"/>
      <c r="D1278" s="176"/>
      <c r="E1278" s="176"/>
      <c r="F1278" s="27" t="s">
        <v>11</v>
      </c>
      <c r="G1278" s="28"/>
      <c r="H1278" s="28"/>
      <c r="I1278" s="29"/>
      <c r="J1278" s="30">
        <f>IF(AND(G1278= "",H1278= ""), 0, ROUND(ROUND(I1278, 2) * ROUND(IF(H1278="",G1278,H1278),  0), 2))</f>
        <v>0</v>
      </c>
      <c r="K1278" s="7"/>
      <c r="M1278" s="31">
        <v>0.2</v>
      </c>
      <c r="Q1278" s="7">
        <v>2378</v>
      </c>
    </row>
    <row r="1279" spans="1:17" ht="16.5" thickTop="1" thickBot="1" x14ac:dyDescent="0.3">
      <c r="A1279" s="7">
        <v>9</v>
      </c>
      <c r="B1279" s="25" t="s">
        <v>158</v>
      </c>
      <c r="C1279" s="174" t="s">
        <v>153</v>
      </c>
      <c r="D1279" s="175"/>
      <c r="E1279" s="175"/>
      <c r="F1279" s="175"/>
      <c r="G1279" s="175"/>
      <c r="H1279" s="175"/>
      <c r="I1279" s="175"/>
      <c r="J1279" s="26"/>
      <c r="Q1279" s="7">
        <v>2378</v>
      </c>
    </row>
    <row r="1280" spans="1:17" ht="16.5" thickTop="1" thickBot="1" x14ac:dyDescent="0.3">
      <c r="A1280" s="7" t="s">
        <v>42</v>
      </c>
      <c r="B1280" s="25"/>
      <c r="C1280" s="176"/>
      <c r="D1280" s="176"/>
      <c r="E1280" s="176"/>
      <c r="F1280" s="27" t="s">
        <v>11</v>
      </c>
      <c r="G1280" s="28"/>
      <c r="H1280" s="28"/>
      <c r="I1280" s="29"/>
      <c r="J1280" s="30">
        <f>IF(AND(G1280= "",H1280= ""), 0, ROUND(ROUND(I1280, 2) * ROUND(IF(H1280="",G1280,H1280),  0), 2))</f>
        <v>0</v>
      </c>
      <c r="K1280" s="7"/>
      <c r="M1280" s="31">
        <v>0.2</v>
      </c>
      <c r="Q1280" s="7">
        <v>2378</v>
      </c>
    </row>
    <row r="1281" spans="1:17" ht="15.75" hidden="1" thickTop="1" x14ac:dyDescent="0.25">
      <c r="A1281" s="7" t="s">
        <v>115</v>
      </c>
    </row>
    <row r="1282" spans="1:17" ht="15.75" hidden="1" thickTop="1" x14ac:dyDescent="0.25">
      <c r="A1282" s="7" t="s">
        <v>47</v>
      </c>
    </row>
    <row r="1283" spans="1:17" ht="15.75" thickTop="1" x14ac:dyDescent="0.25">
      <c r="A1283" s="7">
        <v>5</v>
      </c>
      <c r="B1283" s="16">
        <v>22</v>
      </c>
      <c r="C1283" s="46" t="s">
        <v>159</v>
      </c>
      <c r="D1283" s="46"/>
      <c r="E1283" s="46"/>
      <c r="F1283" s="21"/>
      <c r="G1283" s="21"/>
      <c r="H1283" s="21"/>
      <c r="I1283" s="21"/>
      <c r="J1283" s="22"/>
      <c r="K1283" s="7"/>
    </row>
    <row r="1284" spans="1:17" ht="15.75" thickBot="1" x14ac:dyDescent="0.3">
      <c r="A1284" s="7">
        <v>9</v>
      </c>
      <c r="B1284" s="25" t="s">
        <v>160</v>
      </c>
      <c r="C1284" s="174" t="s">
        <v>161</v>
      </c>
      <c r="D1284" s="175"/>
      <c r="E1284" s="175"/>
      <c r="F1284" s="175"/>
      <c r="G1284" s="175"/>
      <c r="H1284" s="175"/>
      <c r="I1284" s="175"/>
      <c r="J1284" s="26"/>
      <c r="Q1284" s="7">
        <v>2378</v>
      </c>
    </row>
    <row r="1285" spans="1:17" ht="16.5" thickTop="1" thickBot="1" x14ac:dyDescent="0.3">
      <c r="A1285" s="7" t="s">
        <v>42</v>
      </c>
      <c r="B1285" s="25"/>
      <c r="C1285" s="176"/>
      <c r="D1285" s="176"/>
      <c r="E1285" s="176"/>
      <c r="F1285" s="27" t="s">
        <v>162</v>
      </c>
      <c r="G1285" s="32"/>
      <c r="H1285" s="32"/>
      <c r="I1285" s="29"/>
      <c r="J1285" s="30">
        <f>IF(AND(G1285= "",H1285= ""), 0, ROUND(ROUND(I1285, 2) * ROUND(IF(H1285="",G1285,H1285),  2), 2))</f>
        <v>0</v>
      </c>
      <c r="K1285" s="7"/>
      <c r="M1285" s="31">
        <v>0.2</v>
      </c>
      <c r="Q1285" s="7">
        <v>2378</v>
      </c>
    </row>
    <row r="1286" spans="1:17" ht="15.75" hidden="1" thickTop="1" x14ac:dyDescent="0.25">
      <c r="A1286" s="7" t="s">
        <v>47</v>
      </c>
    </row>
    <row r="1287" spans="1:17" ht="16.899999999999999" customHeight="1" thickTop="1" x14ac:dyDescent="0.25">
      <c r="A1287" s="7">
        <v>5</v>
      </c>
      <c r="B1287" s="16">
        <v>23</v>
      </c>
      <c r="C1287" s="173" t="s">
        <v>163</v>
      </c>
      <c r="D1287" s="173"/>
      <c r="E1287" s="173"/>
      <c r="F1287" s="21"/>
      <c r="G1287" s="21"/>
      <c r="H1287" s="21"/>
      <c r="I1287" s="21"/>
      <c r="J1287" s="22"/>
      <c r="K1287" s="7"/>
    </row>
    <row r="1288" spans="1:17" ht="15.75" thickBot="1" x14ac:dyDescent="0.3">
      <c r="A1288" s="7">
        <v>9</v>
      </c>
      <c r="B1288" s="25" t="s">
        <v>164</v>
      </c>
      <c r="C1288" s="174" t="s">
        <v>165</v>
      </c>
      <c r="D1288" s="175"/>
      <c r="E1288" s="175"/>
      <c r="F1288" s="175"/>
      <c r="G1288" s="175"/>
      <c r="H1288" s="175"/>
      <c r="I1288" s="175"/>
      <c r="J1288" s="26"/>
      <c r="Q1288" s="7">
        <v>2378</v>
      </c>
    </row>
    <row r="1289" spans="1:17" ht="16.5" thickTop="1" thickBot="1" x14ac:dyDescent="0.3">
      <c r="A1289" s="7" t="s">
        <v>42</v>
      </c>
      <c r="B1289" s="25"/>
      <c r="C1289" s="176"/>
      <c r="D1289" s="176"/>
      <c r="E1289" s="176"/>
      <c r="F1289" s="27" t="s">
        <v>11</v>
      </c>
      <c r="G1289" s="28"/>
      <c r="H1289" s="28"/>
      <c r="I1289" s="29"/>
      <c r="J1289" s="30">
        <f>IF(AND(G1289= "",H1289= ""), 0, ROUND(ROUND(I1289, 2) * ROUND(IF(H1289="",G1289,H1289),  0), 2))</f>
        <v>0</v>
      </c>
      <c r="K1289" s="7"/>
      <c r="M1289" s="31">
        <v>0.2</v>
      </c>
      <c r="Q1289" s="7">
        <v>2378</v>
      </c>
    </row>
    <row r="1290" spans="1:17" ht="16.5" thickTop="1" thickBot="1" x14ac:dyDescent="0.3">
      <c r="A1290" s="7">
        <v>9</v>
      </c>
      <c r="B1290" s="25" t="s">
        <v>166</v>
      </c>
      <c r="C1290" s="174" t="s">
        <v>167</v>
      </c>
      <c r="D1290" s="175"/>
      <c r="E1290" s="175"/>
      <c r="F1290" s="175"/>
      <c r="G1290" s="175"/>
      <c r="H1290" s="175"/>
      <c r="I1290" s="175"/>
      <c r="J1290" s="26"/>
      <c r="Q1290" s="7">
        <v>2378</v>
      </c>
    </row>
    <row r="1291" spans="1:17" ht="16.5" thickTop="1" thickBot="1" x14ac:dyDescent="0.3">
      <c r="A1291" s="7" t="s">
        <v>42</v>
      </c>
      <c r="B1291" s="25"/>
      <c r="C1291" s="176"/>
      <c r="D1291" s="176"/>
      <c r="E1291" s="176"/>
      <c r="F1291" s="27" t="s">
        <v>11</v>
      </c>
      <c r="G1291" s="28"/>
      <c r="H1291" s="28"/>
      <c r="I1291" s="29"/>
      <c r="J1291" s="30">
        <f>IF(AND(G1291= "",H1291= ""), 0, ROUND(ROUND(I1291, 2) * ROUND(IF(H1291="",G1291,H1291),  0), 2))</f>
        <v>0</v>
      </c>
      <c r="K1291" s="7"/>
      <c r="M1291" s="31">
        <v>0.2</v>
      </c>
      <c r="Q1291" s="7">
        <v>2378</v>
      </c>
    </row>
    <row r="1292" spans="1:17" ht="16.5" thickTop="1" thickBot="1" x14ac:dyDescent="0.3">
      <c r="A1292" s="7">
        <v>9</v>
      </c>
      <c r="B1292" s="25" t="s">
        <v>168</v>
      </c>
      <c r="C1292" s="174" t="s">
        <v>169</v>
      </c>
      <c r="D1292" s="175"/>
      <c r="E1292" s="175"/>
      <c r="F1292" s="175"/>
      <c r="G1292" s="175"/>
      <c r="H1292" s="175"/>
      <c r="I1292" s="175"/>
      <c r="J1292" s="26"/>
      <c r="Q1292" s="7">
        <v>2378</v>
      </c>
    </row>
    <row r="1293" spans="1:17" ht="16.5" thickTop="1" thickBot="1" x14ac:dyDescent="0.3">
      <c r="A1293" s="7" t="s">
        <v>42</v>
      </c>
      <c r="B1293" s="25"/>
      <c r="C1293" s="176"/>
      <c r="D1293" s="176"/>
      <c r="E1293" s="176"/>
      <c r="F1293" s="27" t="s">
        <v>11</v>
      </c>
      <c r="G1293" s="28"/>
      <c r="H1293" s="28"/>
      <c r="I1293" s="29"/>
      <c r="J1293" s="30">
        <f>IF(AND(G1293= "",H1293= ""), 0, ROUND(ROUND(I1293, 2) * ROUND(IF(H1293="",G1293,H1293),  0), 2))</f>
        <v>0</v>
      </c>
      <c r="K1293" s="7"/>
      <c r="M1293" s="31">
        <v>0.2</v>
      </c>
      <c r="Q1293" s="7">
        <v>2378</v>
      </c>
    </row>
    <row r="1294" spans="1:17" ht="15.75" hidden="1" thickTop="1" x14ac:dyDescent="0.25">
      <c r="A1294" s="7" t="s">
        <v>47</v>
      </c>
    </row>
    <row r="1295" spans="1:17" ht="15.75" hidden="1" thickTop="1" x14ac:dyDescent="0.25">
      <c r="A1295" s="7" t="s">
        <v>47</v>
      </c>
    </row>
    <row r="1296" spans="1:17" ht="15.75" hidden="1" thickTop="1" x14ac:dyDescent="0.25">
      <c r="A1296" s="7" t="s">
        <v>54</v>
      </c>
    </row>
    <row r="1297" spans="1:17" ht="15.75" thickTop="1" x14ac:dyDescent="0.25">
      <c r="A1297" s="7">
        <v>4</v>
      </c>
      <c r="B1297" s="16"/>
      <c r="C1297" s="177" t="s">
        <v>170</v>
      </c>
      <c r="D1297" s="177"/>
      <c r="E1297" s="177"/>
      <c r="F1297" s="19"/>
      <c r="G1297" s="19"/>
      <c r="H1297" s="19"/>
      <c r="I1297" s="19"/>
      <c r="J1297" s="20"/>
      <c r="K1297" s="7"/>
    </row>
    <row r="1298" spans="1:17" ht="16.899999999999999" customHeight="1" x14ac:dyDescent="0.25">
      <c r="A1298" s="7">
        <v>5</v>
      </c>
      <c r="B1298" s="16">
        <v>25</v>
      </c>
      <c r="C1298" s="173" t="s">
        <v>171</v>
      </c>
      <c r="D1298" s="173"/>
      <c r="E1298" s="173"/>
      <c r="F1298" s="21"/>
      <c r="G1298" s="21"/>
      <c r="H1298" s="21"/>
      <c r="I1298" s="21"/>
      <c r="J1298" s="22"/>
      <c r="K1298" s="7"/>
    </row>
    <row r="1299" spans="1:17" x14ac:dyDescent="0.25">
      <c r="A1299" s="7">
        <v>6</v>
      </c>
      <c r="B1299" s="16" t="s">
        <v>392</v>
      </c>
      <c r="C1299" s="178" t="s">
        <v>393</v>
      </c>
      <c r="D1299" s="178"/>
      <c r="E1299" s="178"/>
      <c r="F1299" s="23"/>
      <c r="G1299" s="23"/>
      <c r="H1299" s="23"/>
      <c r="I1299" s="23"/>
      <c r="J1299" s="24"/>
      <c r="K1299" s="7"/>
    </row>
    <row r="1300" spans="1:17" ht="15.75" thickBot="1" x14ac:dyDescent="0.3">
      <c r="A1300" s="7">
        <v>9</v>
      </c>
      <c r="B1300" s="25" t="s">
        <v>394</v>
      </c>
      <c r="C1300" s="174" t="s">
        <v>395</v>
      </c>
      <c r="D1300" s="175"/>
      <c r="E1300" s="175"/>
      <c r="F1300" s="175"/>
      <c r="G1300" s="175"/>
      <c r="H1300" s="175"/>
      <c r="I1300" s="175"/>
      <c r="J1300" s="26"/>
      <c r="Q1300" s="7">
        <v>2378</v>
      </c>
    </row>
    <row r="1301" spans="1:17" ht="16.5" thickTop="1" thickBot="1" x14ac:dyDescent="0.3">
      <c r="A1301" s="7" t="s">
        <v>42</v>
      </c>
      <c r="B1301" s="25"/>
      <c r="C1301" s="176"/>
      <c r="D1301" s="176"/>
      <c r="E1301" s="176"/>
      <c r="F1301" s="27" t="s">
        <v>11</v>
      </c>
      <c r="G1301" s="28"/>
      <c r="H1301" s="28"/>
      <c r="I1301" s="29"/>
      <c r="J1301" s="30">
        <f>IF(AND(G1301= "",H1301= ""), 0, ROUND(ROUND(I1301, 2) * ROUND(IF(H1301="",G1301,H1301),  0), 2))</f>
        <v>0</v>
      </c>
      <c r="K1301" s="7"/>
      <c r="M1301" s="31">
        <v>0.2</v>
      </c>
      <c r="Q1301" s="7">
        <v>2378</v>
      </c>
    </row>
    <row r="1302" spans="1:17" ht="16.5" thickTop="1" thickBot="1" x14ac:dyDescent="0.3">
      <c r="A1302" s="7">
        <v>9</v>
      </c>
      <c r="B1302" s="25" t="s">
        <v>396</v>
      </c>
      <c r="C1302" s="174" t="s">
        <v>397</v>
      </c>
      <c r="D1302" s="175"/>
      <c r="E1302" s="175"/>
      <c r="F1302" s="175"/>
      <c r="G1302" s="175"/>
      <c r="H1302" s="175"/>
      <c r="I1302" s="175"/>
      <c r="J1302" s="26"/>
      <c r="Q1302" s="7">
        <v>2378</v>
      </c>
    </row>
    <row r="1303" spans="1:17" ht="16.5" thickTop="1" thickBot="1" x14ac:dyDescent="0.3">
      <c r="A1303" s="7" t="s">
        <v>42</v>
      </c>
      <c r="B1303" s="25"/>
      <c r="C1303" s="176"/>
      <c r="D1303" s="176"/>
      <c r="E1303" s="176"/>
      <c r="F1303" s="27" t="s">
        <v>11</v>
      </c>
      <c r="G1303" s="28"/>
      <c r="H1303" s="28"/>
      <c r="I1303" s="29"/>
      <c r="J1303" s="30">
        <f>IF(AND(G1303= "",H1303= ""), 0, ROUND(ROUND(I1303, 2) * ROUND(IF(H1303="",G1303,H1303),  0), 2))</f>
        <v>0</v>
      </c>
      <c r="K1303" s="7"/>
      <c r="M1303" s="31">
        <v>0.2</v>
      </c>
      <c r="Q1303" s="7">
        <v>2378</v>
      </c>
    </row>
    <row r="1304" spans="1:17" ht="16.5" thickTop="1" thickBot="1" x14ac:dyDescent="0.3">
      <c r="A1304" s="7">
        <v>9</v>
      </c>
      <c r="B1304" s="25" t="s">
        <v>398</v>
      </c>
      <c r="C1304" s="174" t="s">
        <v>399</v>
      </c>
      <c r="D1304" s="175"/>
      <c r="E1304" s="175"/>
      <c r="F1304" s="175"/>
      <c r="G1304" s="175"/>
      <c r="H1304" s="175"/>
      <c r="I1304" s="175"/>
      <c r="J1304" s="26"/>
      <c r="Q1304" s="7">
        <v>2378</v>
      </c>
    </row>
    <row r="1305" spans="1:17" ht="16.5" thickTop="1" thickBot="1" x14ac:dyDescent="0.3">
      <c r="A1305" s="7" t="s">
        <v>42</v>
      </c>
      <c r="B1305" s="25"/>
      <c r="C1305" s="176"/>
      <c r="D1305" s="176"/>
      <c r="E1305" s="176"/>
      <c r="F1305" s="27" t="s">
        <v>11</v>
      </c>
      <c r="G1305" s="28"/>
      <c r="H1305" s="28"/>
      <c r="I1305" s="29"/>
      <c r="J1305" s="30">
        <f>IF(AND(G1305= "",H1305= ""), 0, ROUND(ROUND(I1305, 2) * ROUND(IF(H1305="",G1305,H1305),  0), 2))</f>
        <v>0</v>
      </c>
      <c r="K1305" s="7"/>
      <c r="M1305" s="31">
        <v>0.2</v>
      </c>
      <c r="Q1305" s="7">
        <v>2378</v>
      </c>
    </row>
    <row r="1306" spans="1:17" ht="16.5" thickTop="1" thickBot="1" x14ac:dyDescent="0.3">
      <c r="A1306" s="7">
        <v>9</v>
      </c>
      <c r="B1306" s="25" t="s">
        <v>400</v>
      </c>
      <c r="C1306" s="174" t="s">
        <v>401</v>
      </c>
      <c r="D1306" s="175"/>
      <c r="E1306" s="175"/>
      <c r="F1306" s="175"/>
      <c r="G1306" s="175"/>
      <c r="H1306" s="175"/>
      <c r="I1306" s="175"/>
      <c r="J1306" s="26"/>
      <c r="Q1306" s="7">
        <v>2378</v>
      </c>
    </row>
    <row r="1307" spans="1:17" ht="16.5" thickTop="1" thickBot="1" x14ac:dyDescent="0.3">
      <c r="A1307" s="7" t="s">
        <v>42</v>
      </c>
      <c r="B1307" s="25"/>
      <c r="C1307" s="176"/>
      <c r="D1307" s="176"/>
      <c r="E1307" s="176"/>
      <c r="F1307" s="27" t="s">
        <v>11</v>
      </c>
      <c r="G1307" s="28"/>
      <c r="H1307" s="28"/>
      <c r="I1307" s="29"/>
      <c r="J1307" s="30">
        <f>IF(AND(G1307= "",H1307= ""), 0, ROUND(ROUND(I1307, 2) * ROUND(IF(H1307="",G1307,H1307),  0), 2))</f>
        <v>0</v>
      </c>
      <c r="K1307" s="7"/>
      <c r="M1307" s="31">
        <v>0.2</v>
      </c>
      <c r="Q1307" s="7">
        <v>2378</v>
      </c>
    </row>
    <row r="1308" spans="1:17" ht="15.75" hidden="1" thickTop="1" x14ac:dyDescent="0.25">
      <c r="A1308" s="7" t="s">
        <v>46</v>
      </c>
    </row>
    <row r="1309" spans="1:17" ht="15.75" hidden="1" thickTop="1" x14ac:dyDescent="0.25">
      <c r="A1309" s="7" t="s">
        <v>47</v>
      </c>
    </row>
    <row r="1310" spans="1:17" ht="16.899999999999999" customHeight="1" thickTop="1" x14ac:dyDescent="0.25">
      <c r="A1310" s="7">
        <v>5</v>
      </c>
      <c r="B1310" s="16">
        <v>26</v>
      </c>
      <c r="C1310" s="173" t="s">
        <v>188</v>
      </c>
      <c r="D1310" s="173"/>
      <c r="E1310" s="173"/>
      <c r="F1310" s="21"/>
      <c r="G1310" s="21"/>
      <c r="H1310" s="21"/>
      <c r="I1310" s="21"/>
      <c r="J1310" s="22"/>
      <c r="K1310" s="7"/>
    </row>
    <row r="1311" spans="1:17" x14ac:dyDescent="0.25">
      <c r="A1311" s="7">
        <v>6</v>
      </c>
      <c r="B1311" s="16" t="s">
        <v>406</v>
      </c>
      <c r="C1311" s="178" t="s">
        <v>393</v>
      </c>
      <c r="D1311" s="178"/>
      <c r="E1311" s="178"/>
      <c r="F1311" s="23"/>
      <c r="G1311" s="23"/>
      <c r="H1311" s="23"/>
      <c r="I1311" s="23"/>
      <c r="J1311" s="24"/>
      <c r="K1311" s="7"/>
    </row>
    <row r="1312" spans="1:17" ht="15.75" thickBot="1" x14ac:dyDescent="0.3">
      <c r="A1312" s="7">
        <v>9</v>
      </c>
      <c r="B1312" s="25" t="s">
        <v>407</v>
      </c>
      <c r="C1312" s="174" t="s">
        <v>408</v>
      </c>
      <c r="D1312" s="175"/>
      <c r="E1312" s="175"/>
      <c r="F1312" s="175"/>
      <c r="G1312" s="175"/>
      <c r="H1312" s="175"/>
      <c r="I1312" s="175"/>
      <c r="J1312" s="26"/>
      <c r="Q1312" s="7">
        <v>2378</v>
      </c>
    </row>
    <row r="1313" spans="1:17" ht="16.5" thickTop="1" thickBot="1" x14ac:dyDescent="0.3">
      <c r="A1313" s="7" t="s">
        <v>42</v>
      </c>
      <c r="B1313" s="25"/>
      <c r="C1313" s="176"/>
      <c r="D1313" s="176"/>
      <c r="E1313" s="176"/>
      <c r="F1313" s="27" t="s">
        <v>11</v>
      </c>
      <c r="G1313" s="28"/>
      <c r="H1313" s="28"/>
      <c r="I1313" s="29"/>
      <c r="J1313" s="30">
        <f>IF(AND(G1313= "",H1313= ""), 0, ROUND(ROUND(I1313, 2) * ROUND(IF(H1313="",G1313,H1313),  0), 2))</f>
        <v>0</v>
      </c>
      <c r="K1313" s="7"/>
      <c r="M1313" s="31">
        <v>0.2</v>
      </c>
      <c r="Q1313" s="7">
        <v>2378</v>
      </c>
    </row>
    <row r="1314" spans="1:17" ht="15.75" thickTop="1" x14ac:dyDescent="0.25">
      <c r="A1314" s="7">
        <v>9</v>
      </c>
      <c r="B1314" s="25" t="s">
        <v>409</v>
      </c>
      <c r="C1314" s="174" t="s">
        <v>410</v>
      </c>
      <c r="D1314" s="175"/>
      <c r="E1314" s="175"/>
      <c r="F1314" s="175"/>
      <c r="G1314" s="175"/>
      <c r="H1314" s="175"/>
      <c r="I1314" s="175"/>
      <c r="J1314" s="26"/>
      <c r="Q1314" s="7">
        <v>2378</v>
      </c>
    </row>
    <row r="1315" spans="1:17" ht="16.5" thickTop="1" thickBot="1" x14ac:dyDescent="0.3">
      <c r="A1315" s="7" t="s">
        <v>42</v>
      </c>
      <c r="B1315" s="25"/>
      <c r="C1315" s="176"/>
      <c r="D1315" s="176"/>
      <c r="E1315" s="176"/>
      <c r="F1315" s="27" t="s">
        <v>11</v>
      </c>
      <c r="G1315" s="28"/>
      <c r="H1315" s="28"/>
      <c r="I1315" s="29"/>
      <c r="J1315" s="30">
        <f>IF(AND(G1315= "",H1315= ""), 0, ROUND(ROUND(I1315, 2) * ROUND(IF(H1315="",G1315,H1315),  0), 2))</f>
        <v>0</v>
      </c>
      <c r="K1315" s="7"/>
      <c r="M1315" s="31">
        <v>0.2</v>
      </c>
      <c r="Q1315" s="7">
        <v>2378</v>
      </c>
    </row>
    <row r="1316" spans="1:17" ht="16.5" thickTop="1" thickBot="1" x14ac:dyDescent="0.3">
      <c r="A1316" s="7">
        <v>9</v>
      </c>
      <c r="B1316" s="25" t="s">
        <v>411</v>
      </c>
      <c r="C1316" s="174" t="s">
        <v>412</v>
      </c>
      <c r="D1316" s="175"/>
      <c r="E1316" s="175"/>
      <c r="F1316" s="175"/>
      <c r="G1316" s="175"/>
      <c r="H1316" s="175"/>
      <c r="I1316" s="175"/>
      <c r="J1316" s="26"/>
      <c r="Q1316" s="7">
        <v>2378</v>
      </c>
    </row>
    <row r="1317" spans="1:17" ht="16.5" thickTop="1" thickBot="1" x14ac:dyDescent="0.3">
      <c r="A1317" s="7" t="s">
        <v>42</v>
      </c>
      <c r="B1317" s="25"/>
      <c r="C1317" s="176"/>
      <c r="D1317" s="176"/>
      <c r="E1317" s="176"/>
      <c r="F1317" s="27" t="s">
        <v>11</v>
      </c>
      <c r="G1317" s="28"/>
      <c r="H1317" s="28"/>
      <c r="I1317" s="29"/>
      <c r="J1317" s="30">
        <f>IF(AND(G1317= "",H1317= ""), 0, ROUND(ROUND(I1317, 2) * ROUND(IF(H1317="",G1317,H1317),  0), 2))</f>
        <v>0</v>
      </c>
      <c r="K1317" s="7"/>
      <c r="M1317" s="31">
        <v>0.2</v>
      </c>
      <c r="Q1317" s="7">
        <v>2378</v>
      </c>
    </row>
    <row r="1318" spans="1:17" ht="16.5" thickTop="1" thickBot="1" x14ac:dyDescent="0.3">
      <c r="A1318" s="7">
        <v>9</v>
      </c>
      <c r="B1318" s="25" t="s">
        <v>413</v>
      </c>
      <c r="C1318" s="174" t="s">
        <v>414</v>
      </c>
      <c r="D1318" s="175"/>
      <c r="E1318" s="175"/>
      <c r="F1318" s="175"/>
      <c r="G1318" s="175"/>
      <c r="H1318" s="175"/>
      <c r="I1318" s="175"/>
      <c r="J1318" s="26"/>
      <c r="Q1318" s="7">
        <v>2378</v>
      </c>
    </row>
    <row r="1319" spans="1:17" ht="16.5" thickTop="1" thickBot="1" x14ac:dyDescent="0.3">
      <c r="A1319" s="7" t="s">
        <v>42</v>
      </c>
      <c r="B1319" s="25"/>
      <c r="C1319" s="176"/>
      <c r="D1319" s="176"/>
      <c r="E1319" s="176"/>
      <c r="F1319" s="27" t="s">
        <v>11</v>
      </c>
      <c r="G1319" s="28"/>
      <c r="H1319" s="28"/>
      <c r="I1319" s="29"/>
      <c r="J1319" s="30">
        <f>IF(AND(G1319= "",H1319= ""), 0, ROUND(ROUND(I1319, 2) * ROUND(IF(H1319="",G1319,H1319),  0), 2))</f>
        <v>0</v>
      </c>
      <c r="K1319" s="7"/>
      <c r="M1319" s="31">
        <v>0.2</v>
      </c>
      <c r="Q1319" s="7">
        <v>2378</v>
      </c>
    </row>
    <row r="1320" spans="1:17" ht="16.5" thickTop="1" thickBot="1" x14ac:dyDescent="0.3">
      <c r="A1320" s="7">
        <v>9</v>
      </c>
      <c r="B1320" s="25" t="s">
        <v>415</v>
      </c>
      <c r="C1320" s="174" t="s">
        <v>416</v>
      </c>
      <c r="D1320" s="175"/>
      <c r="E1320" s="175"/>
      <c r="F1320" s="175"/>
      <c r="G1320" s="175"/>
      <c r="H1320" s="175"/>
      <c r="I1320" s="175"/>
      <c r="J1320" s="26"/>
      <c r="Q1320" s="7">
        <v>2378</v>
      </c>
    </row>
    <row r="1321" spans="1:17" ht="16.5" thickTop="1" thickBot="1" x14ac:dyDescent="0.3">
      <c r="A1321" s="7" t="s">
        <v>42</v>
      </c>
      <c r="B1321" s="25"/>
      <c r="C1321" s="176"/>
      <c r="D1321" s="176"/>
      <c r="E1321" s="176"/>
      <c r="F1321" s="27" t="s">
        <v>11</v>
      </c>
      <c r="G1321" s="28"/>
      <c r="H1321" s="28"/>
      <c r="I1321" s="29"/>
      <c r="J1321" s="30">
        <f>IF(AND(G1321= "",H1321= ""), 0, ROUND(ROUND(I1321, 2) * ROUND(IF(H1321="",G1321,H1321),  0), 2))</f>
        <v>0</v>
      </c>
      <c r="K1321" s="7"/>
      <c r="M1321" s="31">
        <v>0.2</v>
      </c>
      <c r="Q1321" s="7">
        <v>2378</v>
      </c>
    </row>
    <row r="1322" spans="1:17" ht="16.5" thickTop="1" thickBot="1" x14ac:dyDescent="0.3">
      <c r="A1322" s="7">
        <v>9</v>
      </c>
      <c r="B1322" s="25" t="s">
        <v>417</v>
      </c>
      <c r="C1322" s="174" t="s">
        <v>418</v>
      </c>
      <c r="D1322" s="175"/>
      <c r="E1322" s="175"/>
      <c r="F1322" s="175"/>
      <c r="G1322" s="175"/>
      <c r="H1322" s="175"/>
      <c r="I1322" s="175"/>
      <c r="J1322" s="26"/>
      <c r="Q1322" s="7">
        <v>2378</v>
      </c>
    </row>
    <row r="1323" spans="1:17" ht="16.5" thickTop="1" thickBot="1" x14ac:dyDescent="0.3">
      <c r="A1323" s="7" t="s">
        <v>42</v>
      </c>
      <c r="B1323" s="25"/>
      <c r="C1323" s="176"/>
      <c r="D1323" s="176"/>
      <c r="E1323" s="176"/>
      <c r="F1323" s="27" t="s">
        <v>11</v>
      </c>
      <c r="G1323" s="28"/>
      <c r="H1323" s="28"/>
      <c r="I1323" s="29"/>
      <c r="J1323" s="30">
        <f>IF(AND(G1323= "",H1323= ""), 0, ROUND(ROUND(I1323, 2) * ROUND(IF(H1323="",G1323,H1323),  0), 2))</f>
        <v>0</v>
      </c>
      <c r="K1323" s="7"/>
      <c r="M1323" s="31">
        <v>0.2</v>
      </c>
      <c r="Q1323" s="7">
        <v>2378</v>
      </c>
    </row>
    <row r="1324" spans="1:17" ht="15.75" hidden="1" thickTop="1" x14ac:dyDescent="0.25">
      <c r="A1324" s="7" t="s">
        <v>46</v>
      </c>
    </row>
    <row r="1325" spans="1:17" ht="15.75" hidden="1" thickTop="1" x14ac:dyDescent="0.25">
      <c r="A1325" s="7" t="s">
        <v>47</v>
      </c>
    </row>
    <row r="1326" spans="1:17" ht="15.75" thickTop="1" x14ac:dyDescent="0.25">
      <c r="A1326" s="7">
        <v>5</v>
      </c>
      <c r="B1326" s="16">
        <v>27</v>
      </c>
      <c r="C1326" s="46" t="s">
        <v>196</v>
      </c>
      <c r="D1326" s="46"/>
      <c r="E1326" s="46"/>
      <c r="F1326" s="21"/>
      <c r="G1326" s="21"/>
      <c r="H1326" s="21"/>
      <c r="I1326" s="21"/>
      <c r="J1326" s="22"/>
      <c r="K1326" s="7"/>
    </row>
    <row r="1327" spans="1:17" ht="16.899999999999999" customHeight="1" x14ac:dyDescent="0.25">
      <c r="A1327" s="7">
        <v>6</v>
      </c>
      <c r="B1327" s="16" t="s">
        <v>421</v>
      </c>
      <c r="C1327" s="178" t="s">
        <v>422</v>
      </c>
      <c r="D1327" s="178"/>
      <c r="E1327" s="178"/>
      <c r="F1327" s="23"/>
      <c r="G1327" s="23"/>
      <c r="H1327" s="23"/>
      <c r="I1327" s="23"/>
      <c r="J1327" s="24"/>
      <c r="K1327" s="7"/>
    </row>
    <row r="1328" spans="1:17" ht="15.75" thickBot="1" x14ac:dyDescent="0.3">
      <c r="A1328" s="7">
        <v>9</v>
      </c>
      <c r="B1328" s="25" t="s">
        <v>423</v>
      </c>
      <c r="C1328" s="174" t="s">
        <v>395</v>
      </c>
      <c r="D1328" s="175"/>
      <c r="E1328" s="175"/>
      <c r="F1328" s="175"/>
      <c r="G1328" s="175"/>
      <c r="H1328" s="175"/>
      <c r="I1328" s="175"/>
      <c r="J1328" s="26"/>
      <c r="Q1328" s="7">
        <v>2378</v>
      </c>
    </row>
    <row r="1329" spans="1:17" ht="16.5" thickTop="1" thickBot="1" x14ac:dyDescent="0.3">
      <c r="A1329" s="7" t="s">
        <v>42</v>
      </c>
      <c r="B1329" s="25"/>
      <c r="C1329" s="176"/>
      <c r="D1329" s="176"/>
      <c r="E1329" s="176"/>
      <c r="F1329" s="27" t="s">
        <v>11</v>
      </c>
      <c r="G1329" s="28"/>
      <c r="H1329" s="28"/>
      <c r="I1329" s="29"/>
      <c r="J1329" s="30">
        <f>IF(AND(G1329= "",H1329= ""), 0, ROUND(ROUND(I1329, 2) * ROUND(IF(H1329="",G1329,H1329),  0), 2))</f>
        <v>0</v>
      </c>
      <c r="K1329" s="7"/>
      <c r="M1329" s="31">
        <v>0.2</v>
      </c>
      <c r="Q1329" s="7">
        <v>2378</v>
      </c>
    </row>
    <row r="1330" spans="1:17" ht="16.5" thickTop="1" thickBot="1" x14ac:dyDescent="0.3">
      <c r="A1330" s="7">
        <v>9</v>
      </c>
      <c r="B1330" s="25" t="s">
        <v>424</v>
      </c>
      <c r="C1330" s="174" t="s">
        <v>397</v>
      </c>
      <c r="D1330" s="175"/>
      <c r="E1330" s="175"/>
      <c r="F1330" s="175"/>
      <c r="G1330" s="175"/>
      <c r="H1330" s="175"/>
      <c r="I1330" s="175"/>
      <c r="J1330" s="26"/>
      <c r="Q1330" s="7">
        <v>2378</v>
      </c>
    </row>
    <row r="1331" spans="1:17" ht="16.5" thickTop="1" thickBot="1" x14ac:dyDescent="0.3">
      <c r="A1331" s="7" t="s">
        <v>42</v>
      </c>
      <c r="B1331" s="25"/>
      <c r="C1331" s="176"/>
      <c r="D1331" s="176"/>
      <c r="E1331" s="176"/>
      <c r="F1331" s="27" t="s">
        <v>11</v>
      </c>
      <c r="G1331" s="28"/>
      <c r="H1331" s="28"/>
      <c r="I1331" s="29"/>
      <c r="J1331" s="30">
        <f>IF(AND(G1331= "",H1331= ""), 0, ROUND(ROUND(I1331, 2) * ROUND(IF(H1331="",G1331,H1331),  0), 2))</f>
        <v>0</v>
      </c>
      <c r="K1331" s="7"/>
      <c r="M1331" s="31">
        <v>0.2</v>
      </c>
      <c r="Q1331" s="7">
        <v>2378</v>
      </c>
    </row>
    <row r="1332" spans="1:17" ht="15.75" hidden="1" thickTop="1" x14ac:dyDescent="0.25">
      <c r="A1332" s="7" t="s">
        <v>46</v>
      </c>
    </row>
    <row r="1333" spans="1:17" ht="16.899999999999999" customHeight="1" thickTop="1" x14ac:dyDescent="0.25">
      <c r="A1333" s="7">
        <v>6</v>
      </c>
      <c r="B1333" s="16" t="s">
        <v>303</v>
      </c>
      <c r="C1333" s="178" t="s">
        <v>304</v>
      </c>
      <c r="D1333" s="178"/>
      <c r="E1333" s="178"/>
      <c r="F1333" s="23"/>
      <c r="G1333" s="23"/>
      <c r="H1333" s="23"/>
      <c r="I1333" s="23"/>
      <c r="J1333" s="24"/>
      <c r="K1333" s="7"/>
    </row>
    <row r="1334" spans="1:17" ht="15.75" thickBot="1" x14ac:dyDescent="0.3">
      <c r="A1334" s="7">
        <v>9</v>
      </c>
      <c r="B1334" s="25" t="s">
        <v>425</v>
      </c>
      <c r="C1334" s="174" t="s">
        <v>399</v>
      </c>
      <c r="D1334" s="175"/>
      <c r="E1334" s="175"/>
      <c r="F1334" s="175"/>
      <c r="G1334" s="175"/>
      <c r="H1334" s="175"/>
      <c r="I1334" s="175"/>
      <c r="J1334" s="26"/>
      <c r="Q1334" s="7">
        <v>2378</v>
      </c>
    </row>
    <row r="1335" spans="1:17" ht="16.5" thickTop="1" thickBot="1" x14ac:dyDescent="0.3">
      <c r="A1335" s="7" t="s">
        <v>42</v>
      </c>
      <c r="B1335" s="25"/>
      <c r="C1335" s="176"/>
      <c r="D1335" s="176"/>
      <c r="E1335" s="176"/>
      <c r="F1335" s="27" t="s">
        <v>11</v>
      </c>
      <c r="G1335" s="28"/>
      <c r="H1335" s="28"/>
      <c r="I1335" s="29"/>
      <c r="J1335" s="30">
        <f>IF(AND(G1335= "",H1335= ""), 0, ROUND(ROUND(I1335, 2) * ROUND(IF(H1335="",G1335,H1335),  0), 2))</f>
        <v>0</v>
      </c>
      <c r="K1335" s="7"/>
      <c r="M1335" s="31">
        <v>0.2</v>
      </c>
      <c r="Q1335" s="7">
        <v>2378</v>
      </c>
    </row>
    <row r="1336" spans="1:17" ht="15.75" hidden="1" thickTop="1" x14ac:dyDescent="0.25">
      <c r="A1336" s="7" t="s">
        <v>46</v>
      </c>
    </row>
    <row r="1337" spans="1:17" ht="15.75" hidden="1" thickTop="1" x14ac:dyDescent="0.25">
      <c r="A1337" s="7" t="s">
        <v>47</v>
      </c>
    </row>
    <row r="1338" spans="1:17" ht="15.75" hidden="1" thickTop="1" x14ac:dyDescent="0.25">
      <c r="A1338" s="7" t="s">
        <v>54</v>
      </c>
    </row>
    <row r="1339" spans="1:17" ht="15.75" thickTop="1" x14ac:dyDescent="0.25">
      <c r="A1339" s="7">
        <v>4</v>
      </c>
      <c r="B1339" s="16"/>
      <c r="C1339" s="177" t="s">
        <v>206</v>
      </c>
      <c r="D1339" s="177"/>
      <c r="E1339" s="177"/>
      <c r="F1339" s="19"/>
      <c r="G1339" s="19"/>
      <c r="H1339" s="19"/>
      <c r="I1339" s="19"/>
      <c r="J1339" s="20"/>
      <c r="K1339" s="7"/>
    </row>
    <row r="1340" spans="1:17" x14ac:dyDescent="0.25">
      <c r="A1340" s="7">
        <v>5</v>
      </c>
      <c r="B1340" s="16">
        <v>28</v>
      </c>
      <c r="C1340" s="173" t="s">
        <v>207</v>
      </c>
      <c r="D1340" s="173"/>
      <c r="E1340" s="173"/>
      <c r="F1340" s="21"/>
      <c r="G1340" s="21"/>
      <c r="H1340" s="21"/>
      <c r="I1340" s="21"/>
      <c r="J1340" s="22"/>
      <c r="K1340" s="7"/>
    </row>
    <row r="1341" spans="1:17" x14ac:dyDescent="0.25">
      <c r="A1341" s="7">
        <v>8</v>
      </c>
      <c r="B1341" s="25" t="s">
        <v>208</v>
      </c>
      <c r="C1341" s="186" t="s">
        <v>209</v>
      </c>
      <c r="D1341" s="186"/>
      <c r="E1341" s="186"/>
      <c r="J1341" s="26"/>
      <c r="K1341" s="7"/>
    </row>
    <row r="1342" spans="1:17" ht="15.75" thickBot="1" x14ac:dyDescent="0.3">
      <c r="A1342" s="7">
        <v>9</v>
      </c>
      <c r="B1342" s="25" t="s">
        <v>210</v>
      </c>
      <c r="C1342" s="174" t="s">
        <v>211</v>
      </c>
      <c r="D1342" s="175"/>
      <c r="E1342" s="175"/>
      <c r="F1342" s="175"/>
      <c r="G1342" s="175"/>
      <c r="H1342" s="175"/>
      <c r="I1342" s="175"/>
      <c r="J1342" s="26"/>
      <c r="Q1342" s="7">
        <v>2378</v>
      </c>
    </row>
    <row r="1343" spans="1:17" ht="16.5" thickTop="1" thickBot="1" x14ac:dyDescent="0.3">
      <c r="A1343" s="7" t="s">
        <v>42</v>
      </c>
      <c r="B1343" s="25"/>
      <c r="C1343" s="176"/>
      <c r="D1343" s="176"/>
      <c r="E1343" s="176"/>
      <c r="F1343" s="27" t="s">
        <v>10</v>
      </c>
      <c r="G1343" s="32"/>
      <c r="H1343" s="32"/>
      <c r="I1343" s="29"/>
      <c r="J1343" s="30">
        <f>IF(AND(G1343= "",H1343= ""), 0, ROUND(ROUND(I1343, 2) * ROUND(IF(H1343="",G1343,H1343),  2), 2))</f>
        <v>0</v>
      </c>
      <c r="K1343" s="7"/>
      <c r="M1343" s="31">
        <v>0.2</v>
      </c>
      <c r="Q1343" s="7">
        <v>2378</v>
      </c>
    </row>
    <row r="1344" spans="1:17" ht="15.75" hidden="1" thickTop="1" x14ac:dyDescent="0.25">
      <c r="A1344" s="7" t="s">
        <v>115</v>
      </c>
    </row>
    <row r="1345" spans="1:17" ht="15.75" thickTop="1" x14ac:dyDescent="0.25">
      <c r="A1345" s="7">
        <v>8</v>
      </c>
      <c r="B1345" s="25" t="s">
        <v>212</v>
      </c>
      <c r="C1345" s="186" t="s">
        <v>213</v>
      </c>
      <c r="D1345" s="186"/>
      <c r="E1345" s="186"/>
      <c r="J1345" s="26"/>
      <c r="K1345" s="7"/>
    </row>
    <row r="1346" spans="1:17" ht="15.75" thickBot="1" x14ac:dyDescent="0.3">
      <c r="A1346" s="7">
        <v>9</v>
      </c>
      <c r="B1346" s="25" t="s">
        <v>214</v>
      </c>
      <c r="C1346" s="174" t="s">
        <v>215</v>
      </c>
      <c r="D1346" s="175"/>
      <c r="E1346" s="175"/>
      <c r="F1346" s="175"/>
      <c r="G1346" s="175"/>
      <c r="H1346" s="175"/>
      <c r="I1346" s="175"/>
      <c r="J1346" s="26"/>
      <c r="Q1346" s="7">
        <v>2378</v>
      </c>
    </row>
    <row r="1347" spans="1:17" ht="16.5" thickTop="1" thickBot="1" x14ac:dyDescent="0.3">
      <c r="A1347" s="7" t="s">
        <v>42</v>
      </c>
      <c r="B1347" s="25"/>
      <c r="C1347" s="176"/>
      <c r="D1347" s="176"/>
      <c r="E1347" s="176"/>
      <c r="F1347" s="27" t="s">
        <v>10</v>
      </c>
      <c r="G1347" s="32"/>
      <c r="H1347" s="32"/>
      <c r="I1347" s="29"/>
      <c r="J1347" s="30">
        <f>IF(AND(G1347= "",H1347= ""), 0, ROUND(ROUND(I1347, 2) * ROUND(IF(H1347="",G1347,H1347),  2), 2))</f>
        <v>0</v>
      </c>
      <c r="K1347" s="7"/>
      <c r="M1347" s="31">
        <v>0.2</v>
      </c>
      <c r="Q1347" s="7">
        <v>2378</v>
      </c>
    </row>
    <row r="1348" spans="1:17" ht="15.75" hidden="1" thickTop="1" x14ac:dyDescent="0.25">
      <c r="A1348" s="7" t="s">
        <v>115</v>
      </c>
    </row>
    <row r="1349" spans="1:17" ht="15.75" thickTop="1" x14ac:dyDescent="0.25">
      <c r="A1349" s="7">
        <v>8</v>
      </c>
      <c r="B1349" s="25" t="s">
        <v>216</v>
      </c>
      <c r="C1349" s="186" t="s">
        <v>217</v>
      </c>
      <c r="D1349" s="186"/>
      <c r="E1349" s="186"/>
      <c r="J1349" s="26"/>
      <c r="K1349" s="7"/>
    </row>
    <row r="1350" spans="1:17" ht="15.75" thickBot="1" x14ac:dyDescent="0.3">
      <c r="A1350" s="7">
        <v>9</v>
      </c>
      <c r="B1350" s="25" t="s">
        <v>218</v>
      </c>
      <c r="C1350" s="174" t="s">
        <v>219</v>
      </c>
      <c r="D1350" s="175"/>
      <c r="E1350" s="175"/>
      <c r="F1350" s="175"/>
      <c r="G1350" s="175"/>
      <c r="H1350" s="175"/>
      <c r="I1350" s="175"/>
      <c r="J1350" s="26"/>
      <c r="Q1350" s="7">
        <v>2378</v>
      </c>
    </row>
    <row r="1351" spans="1:17" ht="16.5" thickTop="1" thickBot="1" x14ac:dyDescent="0.3">
      <c r="A1351" s="7" t="s">
        <v>42</v>
      </c>
      <c r="B1351" s="25"/>
      <c r="C1351" s="176"/>
      <c r="D1351" s="176"/>
      <c r="E1351" s="176"/>
      <c r="F1351" s="27" t="s">
        <v>10</v>
      </c>
      <c r="G1351" s="32"/>
      <c r="H1351" s="32"/>
      <c r="I1351" s="29"/>
      <c r="J1351" s="30">
        <f>IF(AND(G1351= "",H1351= ""), 0, ROUND(ROUND(I1351, 2) * ROUND(IF(H1351="",G1351,H1351),  2), 2))</f>
        <v>0</v>
      </c>
      <c r="K1351" s="7"/>
      <c r="M1351" s="31">
        <v>0.2</v>
      </c>
      <c r="Q1351" s="7">
        <v>2378</v>
      </c>
    </row>
    <row r="1352" spans="1:17" ht="15.75" hidden="1" thickTop="1" x14ac:dyDescent="0.25">
      <c r="A1352" s="7" t="s">
        <v>115</v>
      </c>
    </row>
    <row r="1353" spans="1:17" ht="15.75" thickTop="1" x14ac:dyDescent="0.25">
      <c r="A1353" s="7">
        <v>8</v>
      </c>
      <c r="B1353" s="25" t="s">
        <v>220</v>
      </c>
      <c r="C1353" s="47" t="s">
        <v>221</v>
      </c>
      <c r="D1353" s="47"/>
      <c r="E1353" s="47"/>
      <c r="J1353" s="26"/>
      <c r="K1353" s="7"/>
    </row>
    <row r="1354" spans="1:17" ht="15.75" thickBot="1" x14ac:dyDescent="0.3">
      <c r="A1354" s="7">
        <v>9</v>
      </c>
      <c r="B1354" s="25" t="s">
        <v>222</v>
      </c>
      <c r="C1354" s="174" t="s">
        <v>223</v>
      </c>
      <c r="D1354" s="175"/>
      <c r="E1354" s="175"/>
      <c r="F1354" s="175"/>
      <c r="G1354" s="175"/>
      <c r="H1354" s="175"/>
      <c r="I1354" s="175"/>
      <c r="J1354" s="26"/>
      <c r="Q1354" s="7">
        <v>2378</v>
      </c>
    </row>
    <row r="1355" spans="1:17" ht="16.5" thickTop="1" thickBot="1" x14ac:dyDescent="0.3">
      <c r="A1355" s="7" t="s">
        <v>42</v>
      </c>
      <c r="B1355" s="25"/>
      <c r="C1355" s="176"/>
      <c r="D1355" s="176"/>
      <c r="E1355" s="176"/>
      <c r="F1355" s="27" t="s">
        <v>10</v>
      </c>
      <c r="G1355" s="32"/>
      <c r="H1355" s="32"/>
      <c r="I1355" s="29"/>
      <c r="J1355" s="30">
        <f>IF(AND(G1355= "",H1355= ""), 0, ROUND(ROUND(I1355, 2) * ROUND(IF(H1355="",G1355,H1355),  2), 2))</f>
        <v>0</v>
      </c>
      <c r="K1355" s="7"/>
      <c r="M1355" s="31">
        <v>0.2</v>
      </c>
      <c r="Q1355" s="7">
        <v>2378</v>
      </c>
    </row>
    <row r="1356" spans="1:17" ht="15.75" hidden="1" thickTop="1" x14ac:dyDescent="0.25">
      <c r="A1356" s="7" t="s">
        <v>115</v>
      </c>
    </row>
    <row r="1357" spans="1:17" ht="15.75" thickTop="1" x14ac:dyDescent="0.25">
      <c r="A1357" s="7">
        <v>8</v>
      </c>
      <c r="B1357" s="25" t="s">
        <v>224</v>
      </c>
      <c r="C1357" s="186" t="s">
        <v>225</v>
      </c>
      <c r="D1357" s="186"/>
      <c r="E1357" s="186"/>
      <c r="J1357" s="26"/>
      <c r="K1357" s="7"/>
    </row>
    <row r="1358" spans="1:17" ht="15.75" thickBot="1" x14ac:dyDescent="0.3">
      <c r="A1358" s="7">
        <v>9</v>
      </c>
      <c r="B1358" s="25" t="s">
        <v>226</v>
      </c>
      <c r="C1358" s="174" t="s">
        <v>225</v>
      </c>
      <c r="D1358" s="175"/>
      <c r="E1358" s="175"/>
      <c r="F1358" s="175"/>
      <c r="G1358" s="175"/>
      <c r="H1358" s="175"/>
      <c r="I1358" s="175"/>
      <c r="J1358" s="26"/>
      <c r="Q1358" s="7">
        <v>2378</v>
      </c>
    </row>
    <row r="1359" spans="1:17" ht="16.5" thickTop="1" thickBot="1" x14ac:dyDescent="0.3">
      <c r="A1359" s="7" t="s">
        <v>42</v>
      </c>
      <c r="B1359" s="25"/>
      <c r="C1359" s="176"/>
      <c r="D1359" s="176"/>
      <c r="E1359" s="176"/>
      <c r="F1359" s="27" t="s">
        <v>10</v>
      </c>
      <c r="G1359" s="32"/>
      <c r="H1359" s="32"/>
      <c r="I1359" s="29"/>
      <c r="J1359" s="30">
        <f>IF(AND(G1359= "",H1359= ""), 0, ROUND(ROUND(I1359, 2) * ROUND(IF(H1359="",G1359,H1359),  2), 2))</f>
        <v>0</v>
      </c>
      <c r="K1359" s="7"/>
      <c r="M1359" s="31">
        <v>0.2</v>
      </c>
      <c r="Q1359" s="7">
        <v>2378</v>
      </c>
    </row>
    <row r="1360" spans="1:17" ht="15.75" hidden="1" thickTop="1" x14ac:dyDescent="0.25">
      <c r="A1360" s="7" t="s">
        <v>115</v>
      </c>
    </row>
    <row r="1361" spans="1:17" ht="15.75" hidden="1" thickTop="1" x14ac:dyDescent="0.25">
      <c r="A1361" s="7" t="s">
        <v>47</v>
      </c>
    </row>
    <row r="1362" spans="1:17" ht="15.75" hidden="1" thickTop="1" x14ac:dyDescent="0.25">
      <c r="A1362" s="7" t="s">
        <v>54</v>
      </c>
    </row>
    <row r="1363" spans="1:17" ht="15.75" thickTop="1" x14ac:dyDescent="0.25">
      <c r="A1363" s="7">
        <v>8</v>
      </c>
      <c r="B1363" s="25" t="s">
        <v>535</v>
      </c>
      <c r="C1363" s="186" t="s">
        <v>537</v>
      </c>
      <c r="D1363" s="186"/>
      <c r="E1363" s="186"/>
      <c r="J1363" s="26"/>
      <c r="K1363" s="7"/>
    </row>
    <row r="1364" spans="1:17" ht="15.75" thickBot="1" x14ac:dyDescent="0.3">
      <c r="A1364" s="7">
        <v>9</v>
      </c>
      <c r="B1364" s="25" t="s">
        <v>536</v>
      </c>
      <c r="C1364" s="174" t="s">
        <v>538</v>
      </c>
      <c r="D1364" s="175"/>
      <c r="E1364" s="175"/>
      <c r="F1364" s="175"/>
      <c r="G1364" s="175"/>
      <c r="H1364" s="175"/>
      <c r="I1364" s="175"/>
      <c r="J1364" s="26"/>
      <c r="Q1364" s="7">
        <v>2378</v>
      </c>
    </row>
    <row r="1365" spans="1:17" ht="16.5" thickTop="1" thickBot="1" x14ac:dyDescent="0.3">
      <c r="A1365" s="7" t="s">
        <v>42</v>
      </c>
      <c r="B1365" s="25"/>
      <c r="C1365" s="176"/>
      <c r="D1365" s="176"/>
      <c r="E1365" s="176"/>
      <c r="F1365" s="27" t="s">
        <v>70</v>
      </c>
      <c r="G1365" s="33"/>
      <c r="H1365" s="32"/>
      <c r="I1365" s="29"/>
      <c r="J1365" s="30">
        <f>IF(AND(G1365= "",H1365= ""), 0, ROUND(ROUND(I1365, 2) * ROUND(IF(H1365="",G1365,H1365),  2), 2))</f>
        <v>0</v>
      </c>
      <c r="K1365" s="7"/>
      <c r="M1365" s="31">
        <v>0.2</v>
      </c>
      <c r="Q1365" s="7">
        <v>2378</v>
      </c>
    </row>
    <row r="1366" spans="1:17" ht="15.75" hidden="1" thickTop="1" x14ac:dyDescent="0.25">
      <c r="A1366" s="7" t="s">
        <v>115</v>
      </c>
    </row>
    <row r="1367" spans="1:17" hidden="1" x14ac:dyDescent="0.25">
      <c r="A1367" s="7" t="s">
        <v>47</v>
      </c>
    </row>
    <row r="1368" spans="1:17" hidden="1" x14ac:dyDescent="0.25">
      <c r="A1368" s="7" t="s">
        <v>54</v>
      </c>
    </row>
    <row r="1369" spans="1:17" ht="15.75" thickTop="1" x14ac:dyDescent="0.25">
      <c r="A1369" s="7">
        <v>4</v>
      </c>
      <c r="B1369" s="16"/>
      <c r="C1369" s="177" t="s">
        <v>230</v>
      </c>
      <c r="D1369" s="177"/>
      <c r="E1369" s="177"/>
      <c r="F1369" s="19"/>
      <c r="G1369" s="19"/>
      <c r="H1369" s="19"/>
      <c r="I1369" s="19"/>
      <c r="J1369" s="20"/>
      <c r="K1369" s="7"/>
    </row>
    <row r="1370" spans="1:17" x14ac:dyDescent="0.25">
      <c r="A1370" s="7">
        <v>5</v>
      </c>
      <c r="B1370" s="16">
        <v>31</v>
      </c>
      <c r="C1370" s="173" t="s">
        <v>231</v>
      </c>
      <c r="D1370" s="173"/>
      <c r="E1370" s="173"/>
      <c r="F1370" s="21"/>
      <c r="G1370" s="21"/>
      <c r="H1370" s="21"/>
      <c r="I1370" s="21"/>
      <c r="J1370" s="22"/>
      <c r="K1370" s="7"/>
    </row>
    <row r="1371" spans="1:17" ht="15.75" thickBot="1" x14ac:dyDescent="0.3">
      <c r="A1371" s="7">
        <v>9</v>
      </c>
      <c r="B1371" s="25" t="s">
        <v>232</v>
      </c>
      <c r="C1371" s="174" t="s">
        <v>233</v>
      </c>
      <c r="D1371" s="175"/>
      <c r="E1371" s="175"/>
      <c r="F1371" s="175"/>
      <c r="G1371" s="175"/>
      <c r="H1371" s="175"/>
      <c r="I1371" s="175"/>
      <c r="J1371" s="26"/>
      <c r="Q1371" s="7">
        <v>2378</v>
      </c>
    </row>
    <row r="1372" spans="1:17" ht="16.5" thickTop="1" thickBot="1" x14ac:dyDescent="0.3">
      <c r="A1372" s="7" t="s">
        <v>42</v>
      </c>
      <c r="B1372" s="25"/>
      <c r="C1372" s="176"/>
      <c r="D1372" s="176"/>
      <c r="E1372" s="176"/>
      <c r="F1372" s="27" t="s">
        <v>70</v>
      </c>
      <c r="G1372" s="33"/>
      <c r="H1372" s="33"/>
      <c r="I1372" s="29"/>
      <c r="J1372" s="30">
        <f>IF(AND(G1372= "",H1372= ""), 0, ROUND(ROUND(I1372, 2) * ROUND(IF(H1372="",G1372,H1372),  3), 2))</f>
        <v>0</v>
      </c>
      <c r="K1372" s="7"/>
      <c r="M1372" s="31">
        <v>0.2</v>
      </c>
      <c r="Q1372" s="7">
        <v>2378</v>
      </c>
    </row>
    <row r="1373" spans="1:17" ht="16.5" thickTop="1" thickBot="1" x14ac:dyDescent="0.3">
      <c r="A1373" s="7">
        <v>9</v>
      </c>
      <c r="B1373" s="25" t="s">
        <v>234</v>
      </c>
      <c r="C1373" s="174" t="s">
        <v>235</v>
      </c>
      <c r="D1373" s="175"/>
      <c r="E1373" s="175"/>
      <c r="F1373" s="175"/>
      <c r="G1373" s="175"/>
      <c r="H1373" s="175"/>
      <c r="I1373" s="175"/>
      <c r="J1373" s="26"/>
      <c r="Q1373" s="7">
        <v>2378</v>
      </c>
    </row>
    <row r="1374" spans="1:17" ht="16.5" thickTop="1" thickBot="1" x14ac:dyDescent="0.3">
      <c r="A1374" s="7" t="s">
        <v>42</v>
      </c>
      <c r="B1374" s="25"/>
      <c r="C1374" s="176"/>
      <c r="D1374" s="176"/>
      <c r="E1374" s="176"/>
      <c r="F1374" s="27" t="s">
        <v>70</v>
      </c>
      <c r="G1374" s="33"/>
      <c r="H1374" s="33"/>
      <c r="I1374" s="29"/>
      <c r="J1374" s="30">
        <f>IF(AND(G1374= "",H1374= ""), 0, ROUND(ROUND(I1374, 2) * ROUND(IF(H1374="",G1374,H1374),  3), 2))</f>
        <v>0</v>
      </c>
      <c r="K1374" s="7"/>
      <c r="M1374" s="31">
        <v>0.2</v>
      </c>
      <c r="Q1374" s="7">
        <v>2378</v>
      </c>
    </row>
    <row r="1375" spans="1:17" ht="16.5" thickTop="1" thickBot="1" x14ac:dyDescent="0.3">
      <c r="A1375" s="7">
        <v>9</v>
      </c>
      <c r="B1375" s="25" t="s">
        <v>236</v>
      </c>
      <c r="C1375" s="174" t="s">
        <v>237</v>
      </c>
      <c r="D1375" s="175"/>
      <c r="E1375" s="175"/>
      <c r="F1375" s="175"/>
      <c r="G1375" s="175"/>
      <c r="H1375" s="175"/>
      <c r="I1375" s="175"/>
      <c r="J1375" s="26"/>
      <c r="Q1375" s="7">
        <v>2378</v>
      </c>
    </row>
    <row r="1376" spans="1:17" ht="16.5" thickTop="1" thickBot="1" x14ac:dyDescent="0.3">
      <c r="A1376" s="7" t="s">
        <v>42</v>
      </c>
      <c r="B1376" s="25"/>
      <c r="C1376" s="176"/>
      <c r="D1376" s="176"/>
      <c r="E1376" s="176"/>
      <c r="F1376" s="27" t="s">
        <v>70</v>
      </c>
      <c r="G1376" s="33"/>
      <c r="H1376" s="33"/>
      <c r="I1376" s="29"/>
      <c r="J1376" s="30">
        <f>IF(AND(G1376= "",H1376= ""), 0, ROUND(ROUND(I1376, 2) * ROUND(IF(H1376="",G1376,H1376),  3), 2))</f>
        <v>0</v>
      </c>
      <c r="K1376" s="7"/>
      <c r="M1376" s="31">
        <v>0.2</v>
      </c>
      <c r="Q1376" s="7">
        <v>2378</v>
      </c>
    </row>
    <row r="1377" spans="1:17" ht="16.5" thickTop="1" thickBot="1" x14ac:dyDescent="0.3">
      <c r="A1377" s="7">
        <v>9</v>
      </c>
      <c r="B1377" s="25" t="s">
        <v>238</v>
      </c>
      <c r="C1377" s="174" t="s">
        <v>239</v>
      </c>
      <c r="D1377" s="175"/>
      <c r="E1377" s="175"/>
      <c r="F1377" s="175"/>
      <c r="G1377" s="175"/>
      <c r="H1377" s="175"/>
      <c r="I1377" s="175"/>
      <c r="J1377" s="26"/>
      <c r="Q1377" s="7">
        <v>2378</v>
      </c>
    </row>
    <row r="1378" spans="1:17" ht="16.5" thickTop="1" thickBot="1" x14ac:dyDescent="0.3">
      <c r="A1378" s="7" t="s">
        <v>42</v>
      </c>
      <c r="B1378" s="25"/>
      <c r="C1378" s="176"/>
      <c r="D1378" s="176"/>
      <c r="E1378" s="176"/>
      <c r="F1378" s="27" t="s">
        <v>240</v>
      </c>
      <c r="G1378" s="32"/>
      <c r="H1378" s="32"/>
      <c r="I1378" s="29"/>
      <c r="J1378" s="30">
        <f>IF(AND(G1378= "",H1378= ""), 0, ROUND(ROUND(I1378, 2) * ROUND(IF(H1378="",G1378,H1378),  2), 2))</f>
        <v>0</v>
      </c>
      <c r="K1378" s="7"/>
      <c r="M1378" s="31">
        <v>0.2</v>
      </c>
      <c r="Q1378" s="7">
        <v>2378</v>
      </c>
    </row>
    <row r="1379" spans="1:17" ht="16.5" thickTop="1" thickBot="1" x14ac:dyDescent="0.3">
      <c r="A1379" s="7">
        <v>9</v>
      </c>
      <c r="B1379" s="25" t="s">
        <v>241</v>
      </c>
      <c r="C1379" s="174" t="s">
        <v>242</v>
      </c>
      <c r="D1379" s="175"/>
      <c r="E1379" s="175"/>
      <c r="F1379" s="175"/>
      <c r="G1379" s="175"/>
      <c r="H1379" s="175"/>
      <c r="I1379" s="175"/>
      <c r="J1379" s="26"/>
      <c r="Q1379" s="7">
        <v>2378</v>
      </c>
    </row>
    <row r="1380" spans="1:17" ht="16.5" thickTop="1" thickBot="1" x14ac:dyDescent="0.3">
      <c r="A1380" s="7" t="s">
        <v>42</v>
      </c>
      <c r="B1380" s="25"/>
      <c r="C1380" s="176"/>
      <c r="D1380" s="176"/>
      <c r="E1380" s="176"/>
      <c r="F1380" s="27" t="s">
        <v>70</v>
      </c>
      <c r="G1380" s="33"/>
      <c r="H1380" s="33"/>
      <c r="I1380" s="29"/>
      <c r="J1380" s="30">
        <f>IF(AND(G1380= "",H1380= ""), 0, ROUND(ROUND(I1380, 2) * ROUND(IF(H1380="",G1380,H1380),  3), 2))</f>
        <v>0</v>
      </c>
      <c r="K1380" s="7"/>
      <c r="M1380" s="31">
        <v>0.2</v>
      </c>
      <c r="Q1380" s="7">
        <v>2378</v>
      </c>
    </row>
    <row r="1381" spans="1:17" ht="15.75" hidden="1" thickTop="1" x14ac:dyDescent="0.25">
      <c r="A1381" s="7" t="s">
        <v>47</v>
      </c>
    </row>
    <row r="1382" spans="1:17" ht="16.899999999999999" customHeight="1" thickTop="1" x14ac:dyDescent="0.25">
      <c r="A1382" s="7">
        <v>5</v>
      </c>
      <c r="B1382" s="16">
        <v>32</v>
      </c>
      <c r="C1382" s="173" t="s">
        <v>243</v>
      </c>
      <c r="D1382" s="173"/>
      <c r="E1382" s="173"/>
      <c r="F1382" s="21"/>
      <c r="G1382" s="21"/>
      <c r="H1382" s="21"/>
      <c r="I1382" s="21"/>
      <c r="J1382" s="22"/>
      <c r="K1382" s="7"/>
    </row>
    <row r="1383" spans="1:17" ht="15.75" thickBot="1" x14ac:dyDescent="0.3">
      <c r="A1383" s="7">
        <v>9</v>
      </c>
      <c r="B1383" s="25" t="s">
        <v>244</v>
      </c>
      <c r="C1383" s="174" t="s">
        <v>245</v>
      </c>
      <c r="D1383" s="175"/>
      <c r="E1383" s="175"/>
      <c r="F1383" s="175"/>
      <c r="G1383" s="175"/>
      <c r="H1383" s="175"/>
      <c r="I1383" s="175"/>
      <c r="J1383" s="26"/>
      <c r="Q1383" s="7">
        <v>2378</v>
      </c>
    </row>
    <row r="1384" spans="1:17" ht="16.5" thickTop="1" thickBot="1" x14ac:dyDescent="0.3">
      <c r="A1384" s="7" t="s">
        <v>42</v>
      </c>
      <c r="B1384" s="25"/>
      <c r="C1384" s="176"/>
      <c r="D1384" s="176"/>
      <c r="E1384" s="176"/>
      <c r="F1384" s="27" t="s">
        <v>11</v>
      </c>
      <c r="G1384" s="28"/>
      <c r="H1384" s="28"/>
      <c r="I1384" s="29"/>
      <c r="J1384" s="30">
        <f>IF(AND(G1384= "",H1384= ""), 0, ROUND(ROUND(I1384, 2) * ROUND(IF(H1384="",G1384,H1384),  0), 2))</f>
        <v>0</v>
      </c>
      <c r="K1384" s="7"/>
      <c r="M1384" s="31">
        <v>0.2</v>
      </c>
      <c r="Q1384" s="7">
        <v>2378</v>
      </c>
    </row>
    <row r="1385" spans="1:17" ht="15.75" hidden="1" thickTop="1" x14ac:dyDescent="0.25">
      <c r="A1385" s="7" t="s">
        <v>47</v>
      </c>
    </row>
    <row r="1386" spans="1:17" ht="29.25" customHeight="1" thickTop="1" x14ac:dyDescent="0.25">
      <c r="A1386" s="7">
        <v>5</v>
      </c>
      <c r="B1386" s="16">
        <v>33</v>
      </c>
      <c r="C1386" s="183" t="s">
        <v>246</v>
      </c>
      <c r="D1386" s="184"/>
      <c r="E1386" s="184"/>
      <c r="F1386" s="184"/>
      <c r="G1386" s="184"/>
      <c r="H1386" s="184"/>
      <c r="I1386" s="185"/>
      <c r="J1386" s="22"/>
      <c r="K1386" s="7"/>
    </row>
    <row r="1387" spans="1:17" ht="15.75" thickBot="1" x14ac:dyDescent="0.3">
      <c r="A1387" s="7">
        <v>9</v>
      </c>
      <c r="B1387" s="25" t="s">
        <v>247</v>
      </c>
      <c r="C1387" s="174" t="s">
        <v>248</v>
      </c>
      <c r="D1387" s="175"/>
      <c r="E1387" s="175"/>
      <c r="F1387" s="175"/>
      <c r="G1387" s="175"/>
      <c r="H1387" s="175"/>
      <c r="I1387" s="175"/>
      <c r="J1387" s="26"/>
      <c r="Q1387" s="7">
        <v>2378</v>
      </c>
    </row>
    <row r="1388" spans="1:17" ht="16.5" thickTop="1" thickBot="1" x14ac:dyDescent="0.3">
      <c r="A1388" s="7" t="s">
        <v>42</v>
      </c>
      <c r="B1388" s="25"/>
      <c r="C1388" s="176"/>
      <c r="D1388" s="176"/>
      <c r="E1388" s="176"/>
      <c r="F1388" s="27" t="s">
        <v>11</v>
      </c>
      <c r="G1388" s="28"/>
      <c r="H1388" s="28"/>
      <c r="I1388" s="29"/>
      <c r="J1388" s="30">
        <f>IF(AND(G1388= "",H1388= ""), 0, ROUND(ROUND(I1388, 2) * ROUND(IF(H1388="",G1388,H1388),  0), 2))</f>
        <v>0</v>
      </c>
      <c r="K1388" s="7"/>
      <c r="M1388" s="31">
        <v>0.2</v>
      </c>
      <c r="Q1388" s="7">
        <v>2378</v>
      </c>
    </row>
    <row r="1389" spans="1:17" ht="15.75" hidden="1" thickTop="1" x14ac:dyDescent="0.25">
      <c r="A1389" s="7" t="s">
        <v>47</v>
      </c>
    </row>
    <row r="1390" spans="1:17" ht="15.75" hidden="1" thickTop="1" x14ac:dyDescent="0.25">
      <c r="A1390" s="7" t="s">
        <v>47</v>
      </c>
    </row>
    <row r="1391" spans="1:17" ht="15.75" hidden="1" thickTop="1" x14ac:dyDescent="0.25">
      <c r="A1391" s="7" t="s">
        <v>54</v>
      </c>
    </row>
    <row r="1392" spans="1:17" ht="15.75" thickTop="1" x14ac:dyDescent="0.25">
      <c r="A1392" s="7">
        <v>4</v>
      </c>
      <c r="B1392" s="16"/>
      <c r="C1392" s="177" t="s">
        <v>249</v>
      </c>
      <c r="D1392" s="177"/>
      <c r="E1392" s="177"/>
      <c r="F1392" s="19"/>
      <c r="G1392" s="19"/>
      <c r="H1392" s="19"/>
      <c r="I1392" s="19"/>
      <c r="J1392" s="20"/>
      <c r="K1392" s="7"/>
    </row>
    <row r="1393" spans="1:17" ht="15.75" hidden="1" thickTop="1" x14ac:dyDescent="0.25">
      <c r="A1393" s="7" t="s">
        <v>47</v>
      </c>
    </row>
    <row r="1394" spans="1:17" ht="29.25" customHeight="1" x14ac:dyDescent="0.25">
      <c r="A1394" s="7">
        <v>5</v>
      </c>
      <c r="B1394" s="16">
        <v>36</v>
      </c>
      <c r="C1394" s="183" t="s">
        <v>250</v>
      </c>
      <c r="D1394" s="184"/>
      <c r="E1394" s="184"/>
      <c r="F1394" s="184"/>
      <c r="G1394" s="184"/>
      <c r="H1394" s="184"/>
      <c r="I1394" s="185"/>
      <c r="J1394" s="22"/>
      <c r="K1394" s="7"/>
    </row>
    <row r="1395" spans="1:17" ht="15.75" thickBot="1" x14ac:dyDescent="0.3">
      <c r="A1395" s="7">
        <v>9</v>
      </c>
      <c r="B1395" s="25" t="s">
        <v>251</v>
      </c>
      <c r="C1395" s="174" t="s">
        <v>252</v>
      </c>
      <c r="D1395" s="175"/>
      <c r="E1395" s="175"/>
      <c r="F1395" s="175"/>
      <c r="G1395" s="175"/>
      <c r="H1395" s="175"/>
      <c r="I1395" s="175"/>
      <c r="J1395" s="26"/>
      <c r="Q1395" s="7">
        <v>2378</v>
      </c>
    </row>
    <row r="1396" spans="1:17" ht="16.5" thickTop="1" thickBot="1" x14ac:dyDescent="0.3">
      <c r="A1396" s="7" t="s">
        <v>42</v>
      </c>
      <c r="B1396" s="25"/>
      <c r="C1396" s="176"/>
      <c r="D1396" s="176"/>
      <c r="E1396" s="176"/>
      <c r="F1396" s="27" t="s">
        <v>253</v>
      </c>
      <c r="G1396" s="28"/>
      <c r="H1396" s="28"/>
      <c r="I1396" s="29"/>
      <c r="J1396" s="30">
        <f>IF(AND(G1396= "",H1396= ""), 0, ROUND(ROUND(I1396, 2) * ROUND(IF(H1396="",G1396,H1396),  0), 2))</f>
        <v>0</v>
      </c>
      <c r="K1396" s="7"/>
      <c r="M1396" s="31">
        <v>0.2</v>
      </c>
      <c r="Q1396" s="7">
        <v>2378</v>
      </c>
    </row>
    <row r="1397" spans="1:17" ht="15.75" hidden="1" thickTop="1" x14ac:dyDescent="0.25">
      <c r="A1397" s="7" t="s">
        <v>47</v>
      </c>
    </row>
    <row r="1398" spans="1:17" ht="30" customHeight="1" thickTop="1" x14ac:dyDescent="0.25">
      <c r="A1398" s="7">
        <v>5</v>
      </c>
      <c r="B1398" s="16">
        <v>37</v>
      </c>
      <c r="C1398" s="183" t="s">
        <v>254</v>
      </c>
      <c r="D1398" s="184"/>
      <c r="E1398" s="184"/>
      <c r="F1398" s="184"/>
      <c r="G1398" s="184"/>
      <c r="H1398" s="184"/>
      <c r="I1398" s="185"/>
      <c r="J1398" s="22"/>
      <c r="K1398" s="7"/>
    </row>
    <row r="1399" spans="1:17" ht="15.75" thickBot="1" x14ac:dyDescent="0.3">
      <c r="A1399" s="7">
        <v>9</v>
      </c>
      <c r="B1399" s="25" t="s">
        <v>255</v>
      </c>
      <c r="C1399" s="174" t="s">
        <v>256</v>
      </c>
      <c r="D1399" s="175"/>
      <c r="E1399" s="175"/>
      <c r="F1399" s="175"/>
      <c r="G1399" s="175"/>
      <c r="H1399" s="175"/>
      <c r="I1399" s="175"/>
      <c r="J1399" s="26"/>
      <c r="Q1399" s="7">
        <v>2378</v>
      </c>
    </row>
    <row r="1400" spans="1:17" ht="16.5" thickTop="1" thickBot="1" x14ac:dyDescent="0.3">
      <c r="A1400" s="7" t="s">
        <v>42</v>
      </c>
      <c r="B1400" s="25"/>
      <c r="C1400" s="176"/>
      <c r="D1400" s="176"/>
      <c r="E1400" s="176"/>
      <c r="F1400" s="27" t="s">
        <v>240</v>
      </c>
      <c r="G1400" s="32"/>
      <c r="H1400" s="32"/>
      <c r="I1400" s="29"/>
      <c r="J1400" s="30">
        <f>IF(AND(G1400= "",H1400= ""), 0, ROUND(ROUND(I1400, 2) * ROUND(IF(H1400="",G1400,H1400),  2), 2))</f>
        <v>0</v>
      </c>
      <c r="K1400" s="7"/>
      <c r="M1400" s="31">
        <v>0.2</v>
      </c>
      <c r="Q1400" s="7">
        <v>2378</v>
      </c>
    </row>
    <row r="1401" spans="1:17" ht="15.75" hidden="1" thickTop="1" x14ac:dyDescent="0.25">
      <c r="A1401" s="7" t="s">
        <v>47</v>
      </c>
    </row>
    <row r="1402" spans="1:17" ht="30" customHeight="1" thickTop="1" x14ac:dyDescent="0.25">
      <c r="A1402" s="7">
        <v>5</v>
      </c>
      <c r="B1402" s="16">
        <v>38</v>
      </c>
      <c r="C1402" s="183" t="s">
        <v>257</v>
      </c>
      <c r="D1402" s="184"/>
      <c r="E1402" s="184"/>
      <c r="F1402" s="184"/>
      <c r="G1402" s="184"/>
      <c r="H1402" s="184"/>
      <c r="I1402" s="185"/>
      <c r="J1402" s="22"/>
      <c r="K1402" s="7"/>
    </row>
    <row r="1403" spans="1:17" ht="15.75" thickBot="1" x14ac:dyDescent="0.3">
      <c r="A1403" s="7">
        <v>9</v>
      </c>
      <c r="B1403" s="25" t="s">
        <v>258</v>
      </c>
      <c r="C1403" s="174" t="s">
        <v>259</v>
      </c>
      <c r="D1403" s="175"/>
      <c r="E1403" s="175"/>
      <c r="F1403" s="175"/>
      <c r="G1403" s="175"/>
      <c r="H1403" s="175"/>
      <c r="I1403" s="175"/>
      <c r="J1403" s="26"/>
      <c r="Q1403" s="7">
        <v>2378</v>
      </c>
    </row>
    <row r="1404" spans="1:17" ht="16.5" thickTop="1" thickBot="1" x14ac:dyDescent="0.3">
      <c r="A1404" s="7" t="s">
        <v>42</v>
      </c>
      <c r="B1404" s="25"/>
      <c r="C1404" s="176"/>
      <c r="D1404" s="176"/>
      <c r="E1404" s="176"/>
      <c r="F1404" s="27" t="s">
        <v>240</v>
      </c>
      <c r="G1404" s="32"/>
      <c r="H1404" s="32"/>
      <c r="I1404" s="29"/>
      <c r="J1404" s="30">
        <f>IF(AND(G1404= "",H1404= ""), 0, ROUND(ROUND(I1404, 2) * ROUND(IF(H1404="",G1404,H1404),  2), 2))</f>
        <v>0</v>
      </c>
      <c r="K1404" s="7"/>
      <c r="M1404" s="31">
        <v>0.2</v>
      </c>
      <c r="Q1404" s="7">
        <v>2378</v>
      </c>
    </row>
    <row r="1405" spans="1:17" ht="15.75" hidden="1" thickTop="1" x14ac:dyDescent="0.25">
      <c r="A1405" s="7" t="s">
        <v>47</v>
      </c>
    </row>
    <row r="1406" spans="1:17" ht="16.899999999999999" customHeight="1" thickTop="1" x14ac:dyDescent="0.25">
      <c r="A1406" s="7">
        <v>5</v>
      </c>
      <c r="B1406" s="16">
        <v>39</v>
      </c>
      <c r="C1406" s="173" t="s">
        <v>260</v>
      </c>
      <c r="D1406" s="173"/>
      <c r="E1406" s="173"/>
      <c r="F1406" s="21"/>
      <c r="G1406" s="21"/>
      <c r="H1406" s="21"/>
      <c r="I1406" s="21"/>
      <c r="J1406" s="22"/>
      <c r="K1406" s="7"/>
    </row>
    <row r="1407" spans="1:17" ht="15.75" thickBot="1" x14ac:dyDescent="0.3">
      <c r="A1407" s="7">
        <v>9</v>
      </c>
      <c r="B1407" s="25" t="s">
        <v>261</v>
      </c>
      <c r="C1407" s="174" t="s">
        <v>262</v>
      </c>
      <c r="D1407" s="175"/>
      <c r="E1407" s="175"/>
      <c r="F1407" s="175"/>
      <c r="G1407" s="175"/>
      <c r="H1407" s="175"/>
      <c r="I1407" s="175"/>
      <c r="J1407" s="26"/>
      <c r="Q1407" s="7">
        <v>2378</v>
      </c>
    </row>
    <row r="1408" spans="1:17" ht="16.5" thickTop="1" thickBot="1" x14ac:dyDescent="0.3">
      <c r="A1408" s="7" t="s">
        <v>42</v>
      </c>
      <c r="B1408" s="25"/>
      <c r="C1408" s="176"/>
      <c r="D1408" s="176"/>
      <c r="E1408" s="176"/>
      <c r="F1408" s="27" t="s">
        <v>240</v>
      </c>
      <c r="G1408" s="32"/>
      <c r="H1408" s="32"/>
      <c r="I1408" s="29"/>
      <c r="J1408" s="30">
        <f>IF(AND(G1408= "",H1408= ""), 0, ROUND(ROUND(I1408, 2) * ROUND(IF(H1408="",G1408,H1408),  2), 2))</f>
        <v>0</v>
      </c>
      <c r="K1408" s="7"/>
      <c r="M1408" s="31">
        <v>0.2</v>
      </c>
      <c r="Q1408" s="7">
        <v>2378</v>
      </c>
    </row>
    <row r="1409" spans="1:17" ht="15.75" hidden="1" thickTop="1" x14ac:dyDescent="0.25">
      <c r="A1409" s="7" t="s">
        <v>47</v>
      </c>
    </row>
    <row r="1410" spans="1:17" ht="16.899999999999999" customHeight="1" thickTop="1" x14ac:dyDescent="0.25">
      <c r="A1410" s="7">
        <v>5</v>
      </c>
      <c r="B1410" s="16">
        <v>40</v>
      </c>
      <c r="C1410" s="173" t="s">
        <v>263</v>
      </c>
      <c r="D1410" s="173"/>
      <c r="E1410" s="173"/>
      <c r="F1410" s="21"/>
      <c r="G1410" s="21"/>
      <c r="H1410" s="21"/>
      <c r="I1410" s="21"/>
      <c r="J1410" s="22"/>
      <c r="K1410" s="7"/>
    </row>
    <row r="1411" spans="1:17" ht="15.75" thickBot="1" x14ac:dyDescent="0.3">
      <c r="A1411" s="7">
        <v>9</v>
      </c>
      <c r="B1411" s="25" t="s">
        <v>264</v>
      </c>
      <c r="C1411" s="174" t="s">
        <v>252</v>
      </c>
      <c r="D1411" s="175"/>
      <c r="E1411" s="175"/>
      <c r="F1411" s="175"/>
      <c r="G1411" s="175"/>
      <c r="H1411" s="175"/>
      <c r="I1411" s="175"/>
      <c r="J1411" s="26"/>
      <c r="Q1411" s="7">
        <v>2378</v>
      </c>
    </row>
    <row r="1412" spans="1:17" ht="16.5" thickTop="1" thickBot="1" x14ac:dyDescent="0.3">
      <c r="A1412" s="7" t="s">
        <v>42</v>
      </c>
      <c r="B1412" s="25"/>
      <c r="C1412" s="176"/>
      <c r="D1412" s="176"/>
      <c r="E1412" s="176"/>
      <c r="F1412" s="27" t="s">
        <v>253</v>
      </c>
      <c r="G1412" s="28"/>
      <c r="H1412" s="28"/>
      <c r="I1412" s="29"/>
      <c r="J1412" s="30">
        <f>IF(AND(G1412= "",H1412= ""), 0, ROUND(ROUND(I1412, 2) * ROUND(IF(H1412="",G1412,H1412),  0), 2))</f>
        <v>0</v>
      </c>
      <c r="K1412" s="7"/>
      <c r="M1412" s="31">
        <v>0.2</v>
      </c>
      <c r="Q1412" s="7">
        <v>2378</v>
      </c>
    </row>
    <row r="1413" spans="1:17" ht="15.75" hidden="1" thickTop="1" x14ac:dyDescent="0.25">
      <c r="A1413" s="7" t="s">
        <v>47</v>
      </c>
    </row>
    <row r="1414" spans="1:17" ht="15.75" hidden="1" thickTop="1" x14ac:dyDescent="0.25">
      <c r="A1414" s="7" t="s">
        <v>47</v>
      </c>
    </row>
    <row r="1415" spans="1:17" ht="15.75" hidden="1" thickTop="1" x14ac:dyDescent="0.25">
      <c r="A1415" s="7" t="s">
        <v>54</v>
      </c>
    </row>
    <row r="1416" spans="1:17" ht="15.75" hidden="1" thickTop="1" x14ac:dyDescent="0.25">
      <c r="A1416" s="7" t="s">
        <v>265</v>
      </c>
    </row>
    <row r="1417" spans="1:17" ht="15.75" thickTop="1" x14ac:dyDescent="0.25">
      <c r="A1417" s="7" t="s">
        <v>265</v>
      </c>
      <c r="B1417" s="26"/>
      <c r="C1417" s="175"/>
      <c r="D1417" s="175"/>
      <c r="E1417" s="175"/>
      <c r="J1417" s="26"/>
    </row>
    <row r="1418" spans="1:17" x14ac:dyDescent="0.25">
      <c r="B1418" s="26"/>
      <c r="C1418" s="250" t="s">
        <v>383</v>
      </c>
      <c r="D1418" s="251"/>
      <c r="E1418" s="251"/>
      <c r="F1418" s="252"/>
      <c r="G1418" s="252"/>
      <c r="H1418" s="252"/>
      <c r="I1418" s="252"/>
      <c r="J1418" s="253"/>
    </row>
    <row r="1419" spans="1:17" x14ac:dyDescent="0.25">
      <c r="B1419" s="26"/>
      <c r="C1419" s="254"/>
      <c r="D1419" s="255"/>
      <c r="E1419" s="255"/>
      <c r="F1419" s="255"/>
      <c r="G1419" s="255"/>
      <c r="H1419" s="255"/>
      <c r="I1419" s="255"/>
      <c r="J1419" s="256"/>
    </row>
    <row r="1420" spans="1:17" x14ac:dyDescent="0.25">
      <c r="B1420" s="26"/>
      <c r="C1420" s="246" t="s">
        <v>266</v>
      </c>
      <c r="D1420" s="247"/>
      <c r="E1420" s="247"/>
      <c r="F1420" s="248">
        <f>SUMIF(K1145:K1417, IF(K1144="","",K1144), J1145:J1417)</f>
        <v>0</v>
      </c>
      <c r="G1420" s="248"/>
      <c r="H1420" s="248"/>
      <c r="I1420" s="248"/>
      <c r="J1420" s="249"/>
    </row>
    <row r="1421" spans="1:17" hidden="1" x14ac:dyDescent="0.25">
      <c r="B1421" s="26"/>
      <c r="C1421" s="194" t="s">
        <v>267</v>
      </c>
      <c r="D1421" s="173"/>
      <c r="E1421" s="173"/>
      <c r="F1421" s="195">
        <f>ROUND(SUMIF(K1145:K1417, IF(K1144="","",K1144), J1145:J1417) * 0.2, 2)</f>
        <v>0</v>
      </c>
      <c r="G1421" s="195"/>
      <c r="H1421" s="195"/>
      <c r="I1421" s="195"/>
      <c r="J1421" s="196"/>
    </row>
    <row r="1422" spans="1:17" hidden="1" x14ac:dyDescent="0.25">
      <c r="B1422" s="26"/>
      <c r="C1422" s="201" t="s">
        <v>268</v>
      </c>
      <c r="D1422" s="202"/>
      <c r="E1422" s="202"/>
      <c r="F1422" s="203">
        <f>SUM(F1420:F1421)</f>
        <v>0</v>
      </c>
      <c r="G1422" s="203"/>
      <c r="H1422" s="203"/>
      <c r="I1422" s="203"/>
      <c r="J1422" s="204"/>
    </row>
    <row r="1423" spans="1:17" s="49" customFormat="1" ht="14.25" x14ac:dyDescent="0.2">
      <c r="C1423" s="50"/>
      <c r="D1423" s="51"/>
      <c r="E1423" s="51"/>
      <c r="F1423" s="51"/>
      <c r="G1423" s="51"/>
      <c r="H1423" s="51"/>
      <c r="I1423" s="51"/>
      <c r="J1423" s="52"/>
    </row>
    <row r="1424" spans="1:17" s="49" customFormat="1" ht="15.75" x14ac:dyDescent="0.25">
      <c r="C1424" s="53" t="s">
        <v>479</v>
      </c>
      <c r="D1424" s="54"/>
      <c r="E1424" s="54"/>
      <c r="F1424" s="54"/>
      <c r="G1424" s="54"/>
      <c r="H1424" s="54"/>
      <c r="I1424" s="54"/>
      <c r="J1424" s="55">
        <f>+F1420+F1141+F837+F578+F299</f>
        <v>0</v>
      </c>
    </row>
    <row r="1425" spans="1:17" s="49" customFormat="1" ht="14.25" x14ac:dyDescent="0.2">
      <c r="C1425" s="56"/>
      <c r="D1425" s="57"/>
      <c r="E1425" s="57"/>
      <c r="F1425" s="57"/>
      <c r="G1425" s="57"/>
      <c r="H1425" s="57"/>
      <c r="I1425" s="57"/>
      <c r="J1425" s="58"/>
    </row>
    <row r="1428" spans="1:17" ht="27" customHeight="1" x14ac:dyDescent="0.25">
      <c r="A1428" s="7"/>
      <c r="B1428" s="18"/>
      <c r="C1428" s="60" t="s">
        <v>480</v>
      </c>
      <c r="D1428" s="61"/>
      <c r="E1428" s="61"/>
      <c r="F1428" s="62"/>
      <c r="G1428" s="62"/>
      <c r="H1428" s="62"/>
      <c r="I1428" s="62"/>
      <c r="J1428" s="14"/>
      <c r="K1428" s="7"/>
    </row>
    <row r="1429" spans="1:17" ht="18.600000000000001" customHeight="1" x14ac:dyDescent="0.25">
      <c r="A1429" s="7">
        <v>3</v>
      </c>
      <c r="B1429" s="16" t="s">
        <v>269</v>
      </c>
      <c r="C1429" s="242" t="s">
        <v>270</v>
      </c>
      <c r="D1429" s="205"/>
      <c r="E1429" s="205"/>
      <c r="F1429" s="63"/>
      <c r="G1429" s="63"/>
      <c r="H1429" s="63"/>
      <c r="I1429" s="63"/>
      <c r="J1429" s="18"/>
      <c r="K1429" s="7"/>
    </row>
    <row r="1430" spans="1:17" ht="18.600000000000001" customHeight="1" x14ac:dyDescent="0.25">
      <c r="A1430" s="7">
        <v>3</v>
      </c>
      <c r="B1430" s="16"/>
      <c r="C1430" s="243" t="s">
        <v>37</v>
      </c>
      <c r="D1430" s="182"/>
      <c r="E1430" s="182"/>
      <c r="F1430" s="17"/>
      <c r="G1430" s="17"/>
      <c r="H1430" s="17"/>
      <c r="I1430" s="17"/>
      <c r="J1430" s="18"/>
      <c r="K1430" s="7"/>
    </row>
    <row r="1431" spans="1:17" x14ac:dyDescent="0.25">
      <c r="A1431" s="7">
        <v>4</v>
      </c>
      <c r="B1431" s="16"/>
      <c r="C1431" s="177" t="s">
        <v>170</v>
      </c>
      <c r="D1431" s="177"/>
      <c r="E1431" s="177"/>
      <c r="F1431" s="19"/>
      <c r="G1431" s="19"/>
      <c r="H1431" s="19"/>
      <c r="I1431" s="19"/>
      <c r="J1431" s="20"/>
      <c r="K1431" s="7"/>
    </row>
    <row r="1432" spans="1:17" ht="16.899999999999999" customHeight="1" x14ac:dyDescent="0.25">
      <c r="A1432" s="7">
        <v>5</v>
      </c>
      <c r="B1432" s="16">
        <v>25</v>
      </c>
      <c r="C1432" s="173" t="s">
        <v>171</v>
      </c>
      <c r="D1432" s="173"/>
      <c r="E1432" s="173"/>
      <c r="F1432" s="21"/>
      <c r="G1432" s="21"/>
      <c r="H1432" s="21"/>
      <c r="I1432" s="21"/>
      <c r="J1432" s="22"/>
      <c r="K1432" s="7"/>
    </row>
    <row r="1433" spans="1:17" x14ac:dyDescent="0.25">
      <c r="A1433" s="7">
        <v>6</v>
      </c>
      <c r="B1433" s="16" t="s">
        <v>279</v>
      </c>
      <c r="C1433" s="178" t="s">
        <v>280</v>
      </c>
      <c r="D1433" s="178"/>
      <c r="E1433" s="178"/>
      <c r="F1433" s="23"/>
      <c r="G1433" s="23"/>
      <c r="H1433" s="23"/>
      <c r="I1433" s="23"/>
      <c r="J1433" s="24"/>
      <c r="K1433" s="7"/>
    </row>
    <row r="1434" spans="1:17" ht="27.2" customHeight="1" thickBot="1" x14ac:dyDescent="0.3">
      <c r="A1434" s="7">
        <v>9</v>
      </c>
      <c r="B1434" s="64" t="s">
        <v>294</v>
      </c>
      <c r="C1434" s="244" t="s">
        <v>295</v>
      </c>
      <c r="D1434" s="245"/>
      <c r="E1434" s="245"/>
      <c r="F1434" s="245"/>
      <c r="G1434" s="245"/>
      <c r="H1434" s="245"/>
      <c r="I1434" s="245"/>
      <c r="J1434" s="66"/>
      <c r="Q1434" s="7">
        <v>2390</v>
      </c>
    </row>
    <row r="1435" spans="1:17" ht="16.5" thickTop="1" thickBot="1" x14ac:dyDescent="0.3">
      <c r="A1435" s="7" t="s">
        <v>42</v>
      </c>
      <c r="B1435" s="64"/>
      <c r="C1435" s="259"/>
      <c r="D1435" s="259"/>
      <c r="E1435" s="259"/>
      <c r="F1435" s="67" t="s">
        <v>11</v>
      </c>
      <c r="G1435" s="68"/>
      <c r="H1435" s="68"/>
      <c r="I1435" s="69"/>
      <c r="J1435" s="70">
        <f>IF(AND(G1435= "",H1435= ""), 0, ROUND(ROUND(I1435, 2) * ROUND(IF(H1435="",G1435,H1435),  0), 2))</f>
        <v>0</v>
      </c>
      <c r="K1435" s="37"/>
      <c r="L1435" s="7">
        <v>116349</v>
      </c>
      <c r="M1435" s="31">
        <v>0.2</v>
      </c>
      <c r="Q1435" s="7">
        <v>2390</v>
      </c>
    </row>
    <row r="1436" spans="1:17" ht="15.75" hidden="1" thickTop="1" x14ac:dyDescent="0.25">
      <c r="A1436" s="7" t="s">
        <v>46</v>
      </c>
      <c r="B1436" s="65"/>
      <c r="C1436" s="65"/>
      <c r="D1436" s="65"/>
      <c r="E1436" s="65"/>
      <c r="F1436" s="65"/>
      <c r="G1436" s="65"/>
      <c r="H1436" s="65"/>
      <c r="I1436" s="65"/>
      <c r="J1436" s="65"/>
    </row>
    <row r="1437" spans="1:17" hidden="1" x14ac:dyDescent="0.25">
      <c r="A1437" s="7" t="s">
        <v>47</v>
      </c>
      <c r="B1437" s="65"/>
      <c r="C1437" s="65"/>
      <c r="D1437" s="65"/>
      <c r="E1437" s="65"/>
      <c r="F1437" s="65"/>
      <c r="G1437" s="65"/>
      <c r="H1437" s="65"/>
      <c r="I1437" s="65"/>
      <c r="J1437" s="65"/>
    </row>
    <row r="1438" spans="1:17" ht="16.899999999999999" customHeight="1" thickTop="1" x14ac:dyDescent="0.25">
      <c r="A1438" s="7">
        <v>5</v>
      </c>
      <c r="B1438" s="91">
        <v>26</v>
      </c>
      <c r="C1438" s="260" t="s">
        <v>188</v>
      </c>
      <c r="D1438" s="260"/>
      <c r="E1438" s="260"/>
      <c r="F1438" s="92"/>
      <c r="G1438" s="92"/>
      <c r="H1438" s="92"/>
      <c r="I1438" s="92"/>
      <c r="J1438" s="93"/>
      <c r="K1438" s="7"/>
    </row>
    <row r="1439" spans="1:17" x14ac:dyDescent="0.25">
      <c r="A1439" s="7">
        <v>6</v>
      </c>
      <c r="B1439" s="91" t="s">
        <v>296</v>
      </c>
      <c r="C1439" s="261" t="s">
        <v>280</v>
      </c>
      <c r="D1439" s="261"/>
      <c r="E1439" s="261"/>
      <c r="F1439" s="94"/>
      <c r="G1439" s="94"/>
      <c r="H1439" s="94"/>
      <c r="I1439" s="94"/>
      <c r="J1439" s="95"/>
      <c r="K1439" s="7"/>
    </row>
    <row r="1440" spans="1:17" x14ac:dyDescent="0.25">
      <c r="A1440" s="7">
        <v>9</v>
      </c>
      <c r="B1440" s="64" t="s">
        <v>299</v>
      </c>
      <c r="C1440" s="244" t="s">
        <v>300</v>
      </c>
      <c r="D1440" s="245"/>
      <c r="E1440" s="245"/>
      <c r="F1440" s="245"/>
      <c r="G1440" s="245"/>
      <c r="H1440" s="245"/>
      <c r="I1440" s="245"/>
      <c r="J1440" s="66"/>
      <c r="Q1440" s="7">
        <v>2390</v>
      </c>
    </row>
    <row r="1441" spans="1:17" ht="16.5" thickTop="1" thickBot="1" x14ac:dyDescent="0.3">
      <c r="A1441" s="7" t="s">
        <v>42</v>
      </c>
      <c r="B1441" s="64"/>
      <c r="C1441" s="259"/>
      <c r="D1441" s="259"/>
      <c r="E1441" s="259"/>
      <c r="F1441" s="67" t="s">
        <v>11</v>
      </c>
      <c r="G1441" s="68"/>
      <c r="H1441" s="68"/>
      <c r="I1441" s="69"/>
      <c r="J1441" s="70">
        <f>IF(AND(G1441= "",H1441= ""), 0, ROUND(ROUND(I1441, 2) * ROUND(IF(H1441="",G1441,H1441),  0), 2))</f>
        <v>0</v>
      </c>
      <c r="K1441" s="37"/>
      <c r="L1441" s="7">
        <v>115529</v>
      </c>
      <c r="M1441" s="31">
        <v>0.2</v>
      </c>
      <c r="Q1441" s="7">
        <v>2390</v>
      </c>
    </row>
    <row r="1442" spans="1:17" ht="15.75" hidden="1" thickTop="1" x14ac:dyDescent="0.25">
      <c r="A1442" s="7" t="s">
        <v>46</v>
      </c>
      <c r="B1442" s="65"/>
      <c r="C1442" s="65"/>
      <c r="D1442" s="65"/>
      <c r="E1442" s="65"/>
      <c r="F1442" s="65"/>
      <c r="G1442" s="65"/>
      <c r="H1442" s="65"/>
      <c r="I1442" s="65"/>
      <c r="J1442" s="65"/>
    </row>
    <row r="1443" spans="1:17" ht="15.75" hidden="1" thickTop="1" x14ac:dyDescent="0.25">
      <c r="A1443" s="7" t="s">
        <v>47</v>
      </c>
      <c r="B1443" s="65"/>
      <c r="C1443" s="65"/>
      <c r="D1443" s="65"/>
      <c r="E1443" s="65"/>
      <c r="F1443" s="65"/>
      <c r="G1443" s="65"/>
      <c r="H1443" s="65"/>
      <c r="I1443" s="65"/>
      <c r="J1443" s="65"/>
    </row>
    <row r="1444" spans="1:17" ht="15.75" thickTop="1" x14ac:dyDescent="0.25">
      <c r="A1444" s="7">
        <v>5</v>
      </c>
      <c r="B1444" s="91">
        <v>27</v>
      </c>
      <c r="C1444" s="96" t="s">
        <v>196</v>
      </c>
      <c r="D1444" s="96"/>
      <c r="E1444" s="96"/>
      <c r="F1444" s="92"/>
      <c r="G1444" s="92"/>
      <c r="H1444" s="92"/>
      <c r="I1444" s="92"/>
      <c r="J1444" s="93"/>
      <c r="K1444" s="7"/>
    </row>
    <row r="1445" spans="1:17" hidden="1" x14ac:dyDescent="0.25">
      <c r="A1445" s="7" t="s">
        <v>46</v>
      </c>
      <c r="B1445" s="65"/>
      <c r="C1445" s="65"/>
      <c r="D1445" s="65"/>
      <c r="E1445" s="65"/>
      <c r="F1445" s="65"/>
      <c r="G1445" s="65"/>
      <c r="H1445" s="65"/>
      <c r="I1445" s="65"/>
      <c r="J1445" s="65"/>
    </row>
    <row r="1446" spans="1:17" ht="16.899999999999999" customHeight="1" x14ac:dyDescent="0.25">
      <c r="A1446" s="7">
        <v>6</v>
      </c>
      <c r="B1446" s="91" t="s">
        <v>303</v>
      </c>
      <c r="C1446" s="261" t="s">
        <v>304</v>
      </c>
      <c r="D1446" s="261"/>
      <c r="E1446" s="261"/>
      <c r="F1446" s="94"/>
      <c r="G1446" s="94"/>
      <c r="H1446" s="94"/>
      <c r="I1446" s="94"/>
      <c r="J1446" s="95"/>
      <c r="K1446" s="7"/>
    </row>
    <row r="1447" spans="1:17" ht="27.2" customHeight="1" thickBot="1" x14ac:dyDescent="0.3">
      <c r="A1447" s="7">
        <v>9</v>
      </c>
      <c r="B1447" s="64" t="s">
        <v>306</v>
      </c>
      <c r="C1447" s="244" t="s">
        <v>295</v>
      </c>
      <c r="D1447" s="245"/>
      <c r="E1447" s="245"/>
      <c r="F1447" s="245"/>
      <c r="G1447" s="245"/>
      <c r="H1447" s="245"/>
      <c r="I1447" s="245"/>
      <c r="J1447" s="66"/>
      <c r="Q1447" s="7">
        <v>2390</v>
      </c>
    </row>
    <row r="1448" spans="1:17" ht="16.5" thickTop="1" thickBot="1" x14ac:dyDescent="0.3">
      <c r="A1448" s="7" t="s">
        <v>42</v>
      </c>
      <c r="B1448" s="64"/>
      <c r="C1448" s="259"/>
      <c r="D1448" s="259"/>
      <c r="E1448" s="259"/>
      <c r="F1448" s="67" t="s">
        <v>11</v>
      </c>
      <c r="G1448" s="68"/>
      <c r="H1448" s="68"/>
      <c r="I1448" s="69"/>
      <c r="J1448" s="70">
        <f>IF(AND(G1448= "",H1448= ""), 0, ROUND(ROUND(I1448, 2) * ROUND(IF(H1448="",G1448,H1448),  0), 2))</f>
        <v>0</v>
      </c>
      <c r="K1448" s="37"/>
      <c r="L1448" s="7">
        <v>114171</v>
      </c>
      <c r="M1448" s="31">
        <v>0.2</v>
      </c>
      <c r="Q1448" s="7">
        <v>2390</v>
      </c>
    </row>
    <row r="1449" spans="1:17" ht="15.75" thickTop="1" x14ac:dyDescent="0.25">
      <c r="B1449" s="26"/>
      <c r="C1449" s="214" t="s">
        <v>270</v>
      </c>
      <c r="D1449" s="215"/>
      <c r="E1449" s="215"/>
      <c r="F1449" s="216"/>
      <c r="G1449" s="216"/>
      <c r="H1449" s="216"/>
      <c r="I1449" s="216"/>
      <c r="J1449" s="217"/>
    </row>
    <row r="1450" spans="1:17" x14ac:dyDescent="0.25">
      <c r="B1450" s="26"/>
      <c r="C1450" s="207"/>
      <c r="D1450" s="208"/>
      <c r="E1450" s="208"/>
      <c r="F1450" s="208"/>
      <c r="G1450" s="208"/>
      <c r="H1450" s="208"/>
      <c r="I1450" s="208"/>
      <c r="J1450" s="209"/>
    </row>
    <row r="1451" spans="1:17" x14ac:dyDescent="0.25">
      <c r="B1451" s="26"/>
      <c r="C1451" s="210" t="s">
        <v>266</v>
      </c>
      <c r="D1451" s="211"/>
      <c r="E1451" s="211"/>
      <c r="F1451" s="212">
        <f>SUMIF(K1428:K1448, IF(K1428="","",K1428), J1428:J1448)</f>
        <v>0</v>
      </c>
      <c r="G1451" s="212"/>
      <c r="H1451" s="212"/>
      <c r="I1451" s="212"/>
      <c r="J1451" s="213"/>
    </row>
    <row r="1452" spans="1:17" ht="18.600000000000001" customHeight="1" x14ac:dyDescent="0.25">
      <c r="A1452" s="7">
        <v>3</v>
      </c>
      <c r="B1452" s="16" t="s">
        <v>336</v>
      </c>
      <c r="C1452" s="257" t="s">
        <v>337</v>
      </c>
      <c r="D1452" s="258"/>
      <c r="E1452" s="258"/>
      <c r="F1452" s="71"/>
      <c r="G1452" s="71"/>
      <c r="H1452" s="71"/>
      <c r="I1452" s="71"/>
      <c r="J1452" s="18"/>
      <c r="K1452" s="7"/>
    </row>
    <row r="1453" spans="1:17" ht="18.600000000000001" customHeight="1" x14ac:dyDescent="0.25">
      <c r="A1453" s="7">
        <v>3</v>
      </c>
      <c r="B1453" s="16"/>
      <c r="C1453" s="243" t="s">
        <v>37</v>
      </c>
      <c r="D1453" s="182"/>
      <c r="E1453" s="182"/>
      <c r="F1453" s="17"/>
      <c r="G1453" s="17"/>
      <c r="H1453" s="17"/>
      <c r="I1453" s="17"/>
      <c r="J1453" s="18"/>
      <c r="K1453" s="7"/>
    </row>
    <row r="1454" spans="1:17" x14ac:dyDescent="0.25">
      <c r="A1454" s="7">
        <v>4</v>
      </c>
      <c r="B1454" s="16"/>
      <c r="C1454" s="177" t="s">
        <v>170</v>
      </c>
      <c r="D1454" s="177"/>
      <c r="E1454" s="177"/>
      <c r="F1454" s="19"/>
      <c r="G1454" s="19"/>
      <c r="H1454" s="19"/>
      <c r="I1454" s="19"/>
      <c r="J1454" s="20"/>
      <c r="K1454" s="7"/>
    </row>
    <row r="1455" spans="1:17" ht="16.899999999999999" customHeight="1" x14ac:dyDescent="0.25">
      <c r="A1455" s="7">
        <v>5</v>
      </c>
      <c r="B1455" s="16">
        <v>25</v>
      </c>
      <c r="C1455" s="173" t="s">
        <v>171</v>
      </c>
      <c r="D1455" s="173"/>
      <c r="E1455" s="173"/>
      <c r="F1455" s="21"/>
      <c r="G1455" s="21"/>
      <c r="H1455" s="21"/>
      <c r="I1455" s="21"/>
      <c r="J1455" s="22"/>
      <c r="K1455" s="7"/>
    </row>
    <row r="1456" spans="1:17" x14ac:dyDescent="0.25">
      <c r="A1456" s="7">
        <v>6</v>
      </c>
      <c r="B1456" s="16" t="s">
        <v>362</v>
      </c>
      <c r="C1456" s="178" t="s">
        <v>363</v>
      </c>
      <c r="D1456" s="178"/>
      <c r="E1456" s="178"/>
      <c r="F1456" s="23"/>
      <c r="G1456" s="23"/>
      <c r="H1456" s="23"/>
      <c r="I1456" s="23"/>
      <c r="J1456" s="24"/>
      <c r="K1456" s="7"/>
    </row>
    <row r="1457" spans="1:17" ht="15.75" thickBot="1" x14ac:dyDescent="0.3">
      <c r="A1457" s="7">
        <v>9</v>
      </c>
      <c r="B1457" s="64" t="s">
        <v>372</v>
      </c>
      <c r="C1457" s="244" t="s">
        <v>373</v>
      </c>
      <c r="D1457" s="245"/>
      <c r="E1457" s="245"/>
      <c r="F1457" s="245"/>
      <c r="G1457" s="245"/>
      <c r="H1457" s="245"/>
      <c r="I1457" s="245"/>
      <c r="J1457" s="66"/>
      <c r="Q1457" s="7">
        <v>2385</v>
      </c>
    </row>
    <row r="1458" spans="1:17" ht="16.5" thickTop="1" thickBot="1" x14ac:dyDescent="0.3">
      <c r="A1458" s="7" t="s">
        <v>42</v>
      </c>
      <c r="B1458" s="64"/>
      <c r="C1458" s="259"/>
      <c r="D1458" s="259"/>
      <c r="E1458" s="259"/>
      <c r="F1458" s="67" t="s">
        <v>11</v>
      </c>
      <c r="G1458" s="68"/>
      <c r="H1458" s="68"/>
      <c r="I1458" s="69"/>
      <c r="J1458" s="70">
        <f>IF(AND(G1458= "",H1458= ""), 0, ROUND(ROUND(I1458, 2) * ROUND(IF(H1458="",G1458,H1458),  0), 2))</f>
        <v>0</v>
      </c>
      <c r="K1458" s="37"/>
      <c r="L1458" s="7">
        <v>116417</v>
      </c>
      <c r="M1458" s="31">
        <v>0.2</v>
      </c>
      <c r="Q1458" s="7">
        <v>2385</v>
      </c>
    </row>
    <row r="1459" spans="1:17" ht="15.75" hidden="1" thickTop="1" x14ac:dyDescent="0.25">
      <c r="A1459" s="7" t="s">
        <v>46</v>
      </c>
      <c r="B1459" s="65"/>
      <c r="C1459" s="65"/>
      <c r="D1459" s="65"/>
      <c r="E1459" s="65"/>
      <c r="F1459" s="65"/>
      <c r="G1459" s="65"/>
      <c r="H1459" s="65"/>
      <c r="I1459" s="65"/>
      <c r="J1459" s="65"/>
    </row>
    <row r="1460" spans="1:17" ht="15.75" hidden="1" thickTop="1" x14ac:dyDescent="0.25">
      <c r="A1460" s="7" t="s">
        <v>47</v>
      </c>
      <c r="B1460" s="65"/>
      <c r="C1460" s="65"/>
      <c r="D1460" s="65"/>
      <c r="E1460" s="65"/>
      <c r="F1460" s="65"/>
      <c r="G1460" s="65"/>
      <c r="H1460" s="65"/>
      <c r="I1460" s="65"/>
      <c r="J1460" s="65"/>
    </row>
    <row r="1461" spans="1:17" ht="16.899999999999999" customHeight="1" thickTop="1" x14ac:dyDescent="0.25">
      <c r="A1461" s="7">
        <v>5</v>
      </c>
      <c r="B1461" s="91">
        <v>26</v>
      </c>
      <c r="C1461" s="260" t="s">
        <v>188</v>
      </c>
      <c r="D1461" s="260"/>
      <c r="E1461" s="260"/>
      <c r="F1461" s="92"/>
      <c r="G1461" s="92"/>
      <c r="H1461" s="92"/>
      <c r="I1461" s="92"/>
      <c r="J1461" s="93"/>
      <c r="K1461" s="7"/>
    </row>
    <row r="1462" spans="1:17" x14ac:dyDescent="0.25">
      <c r="A1462" s="7">
        <v>6</v>
      </c>
      <c r="B1462" s="91" t="s">
        <v>374</v>
      </c>
      <c r="C1462" s="261" t="s">
        <v>363</v>
      </c>
      <c r="D1462" s="261"/>
      <c r="E1462" s="261"/>
      <c r="F1462" s="94"/>
      <c r="G1462" s="94"/>
      <c r="H1462" s="94"/>
      <c r="I1462" s="94"/>
      <c r="J1462" s="95"/>
      <c r="K1462" s="7"/>
    </row>
    <row r="1463" spans="1:17" ht="15.75" thickBot="1" x14ac:dyDescent="0.3">
      <c r="A1463" s="7">
        <v>9</v>
      </c>
      <c r="B1463" s="64" t="s">
        <v>377</v>
      </c>
      <c r="C1463" s="244" t="s">
        <v>373</v>
      </c>
      <c r="D1463" s="245"/>
      <c r="E1463" s="245"/>
      <c r="F1463" s="245"/>
      <c r="G1463" s="245"/>
      <c r="H1463" s="245"/>
      <c r="I1463" s="245"/>
      <c r="J1463" s="66"/>
      <c r="Q1463" s="7">
        <v>2385</v>
      </c>
    </row>
    <row r="1464" spans="1:17" ht="16.5" thickTop="1" thickBot="1" x14ac:dyDescent="0.3">
      <c r="A1464" s="7" t="s">
        <v>42</v>
      </c>
      <c r="B1464" s="64"/>
      <c r="C1464" s="259"/>
      <c r="D1464" s="259"/>
      <c r="E1464" s="259"/>
      <c r="F1464" s="67" t="s">
        <v>11</v>
      </c>
      <c r="G1464" s="68"/>
      <c r="H1464" s="68"/>
      <c r="I1464" s="69"/>
      <c r="J1464" s="70">
        <f>IF(AND(G1464= "",H1464= ""), 0, ROUND(ROUND(I1464, 2) * ROUND(IF(H1464="",G1464,H1464),  0), 2))</f>
        <v>0</v>
      </c>
      <c r="K1464" s="37"/>
      <c r="L1464" s="7">
        <v>115540</v>
      </c>
      <c r="M1464" s="31">
        <v>0.2</v>
      </c>
      <c r="Q1464" s="7">
        <v>2385</v>
      </c>
    </row>
    <row r="1465" spans="1:17" ht="15.75" hidden="1" thickTop="1" x14ac:dyDescent="0.25">
      <c r="A1465" s="7" t="s">
        <v>46</v>
      </c>
      <c r="B1465" s="65"/>
      <c r="C1465" s="65"/>
      <c r="D1465" s="65"/>
      <c r="E1465" s="65"/>
      <c r="F1465" s="65"/>
      <c r="G1465" s="65"/>
      <c r="H1465" s="65"/>
      <c r="I1465" s="65"/>
      <c r="J1465" s="65"/>
    </row>
    <row r="1466" spans="1:17" ht="15.75" hidden="1" thickTop="1" x14ac:dyDescent="0.25">
      <c r="A1466" s="7" t="s">
        <v>47</v>
      </c>
      <c r="B1466" s="65"/>
      <c r="C1466" s="65"/>
      <c r="D1466" s="65"/>
      <c r="E1466" s="65"/>
      <c r="F1466" s="65"/>
      <c r="G1466" s="65"/>
      <c r="H1466" s="65"/>
      <c r="I1466" s="65"/>
      <c r="J1466" s="65"/>
    </row>
    <row r="1467" spans="1:17" ht="15.75" thickTop="1" x14ac:dyDescent="0.25">
      <c r="A1467" s="7">
        <v>5</v>
      </c>
      <c r="B1467" s="91">
        <v>27</v>
      </c>
      <c r="C1467" s="96" t="s">
        <v>196</v>
      </c>
      <c r="D1467" s="96"/>
      <c r="E1467" s="96"/>
      <c r="F1467" s="92"/>
      <c r="G1467" s="92"/>
      <c r="H1467" s="92"/>
      <c r="I1467" s="92"/>
      <c r="J1467" s="93"/>
      <c r="K1467" s="7"/>
    </row>
    <row r="1468" spans="1:17" hidden="1" x14ac:dyDescent="0.25">
      <c r="A1468" s="7" t="s">
        <v>46</v>
      </c>
      <c r="B1468" s="65"/>
      <c r="C1468" s="65"/>
      <c r="D1468" s="65"/>
      <c r="E1468" s="65"/>
      <c r="F1468" s="65"/>
      <c r="G1468" s="65"/>
      <c r="H1468" s="65"/>
      <c r="I1468" s="65"/>
      <c r="J1468" s="65"/>
    </row>
    <row r="1469" spans="1:17" ht="16.899999999999999" customHeight="1" x14ac:dyDescent="0.25">
      <c r="A1469" s="7">
        <v>6</v>
      </c>
      <c r="B1469" s="91" t="s">
        <v>303</v>
      </c>
      <c r="C1469" s="261" t="s">
        <v>304</v>
      </c>
      <c r="D1469" s="261"/>
      <c r="E1469" s="261"/>
      <c r="F1469" s="94"/>
      <c r="G1469" s="94"/>
      <c r="H1469" s="94"/>
      <c r="I1469" s="94"/>
      <c r="J1469" s="95"/>
      <c r="K1469" s="7"/>
    </row>
    <row r="1470" spans="1:17" ht="15.75" thickBot="1" x14ac:dyDescent="0.3">
      <c r="A1470" s="7">
        <v>9</v>
      </c>
      <c r="B1470" s="64" t="s">
        <v>382</v>
      </c>
      <c r="C1470" s="244" t="s">
        <v>373</v>
      </c>
      <c r="D1470" s="245"/>
      <c r="E1470" s="245"/>
      <c r="F1470" s="245"/>
      <c r="G1470" s="245"/>
      <c r="H1470" s="245"/>
      <c r="I1470" s="245"/>
      <c r="J1470" s="66"/>
      <c r="Q1470" s="7">
        <v>2385</v>
      </c>
    </row>
    <row r="1471" spans="1:17" ht="16.5" thickTop="1" thickBot="1" x14ac:dyDescent="0.3">
      <c r="A1471" s="7" t="s">
        <v>42</v>
      </c>
      <c r="B1471" s="64"/>
      <c r="C1471" s="259"/>
      <c r="D1471" s="259"/>
      <c r="E1471" s="259"/>
      <c r="F1471" s="67" t="s">
        <v>11</v>
      </c>
      <c r="G1471" s="68"/>
      <c r="H1471" s="68"/>
      <c r="I1471" s="69"/>
      <c r="J1471" s="70">
        <f>IF(AND(G1471= "",H1471= ""), 0, ROUND(ROUND(I1471, 2) * ROUND(IF(H1471="",G1471,H1471),  0), 2))</f>
        <v>0</v>
      </c>
      <c r="K1471" s="37"/>
      <c r="L1471" s="7">
        <v>110737</v>
      </c>
      <c r="M1471" s="31">
        <v>0.2</v>
      </c>
      <c r="Q1471" s="7">
        <v>2385</v>
      </c>
    </row>
    <row r="1472" spans="1:17" ht="15.75" thickTop="1" x14ac:dyDescent="0.25">
      <c r="B1472" s="26"/>
      <c r="C1472" s="234" t="s">
        <v>337</v>
      </c>
      <c r="D1472" s="235"/>
      <c r="E1472" s="235"/>
      <c r="F1472" s="236"/>
      <c r="G1472" s="236"/>
      <c r="H1472" s="236"/>
      <c r="I1472" s="236"/>
      <c r="J1472" s="237"/>
    </row>
    <row r="1473" spans="1:17" x14ac:dyDescent="0.25">
      <c r="B1473" s="26"/>
      <c r="C1473" s="238"/>
      <c r="D1473" s="239"/>
      <c r="E1473" s="239"/>
      <c r="F1473" s="239"/>
      <c r="G1473" s="239"/>
      <c r="H1473" s="239"/>
      <c r="I1473" s="239"/>
      <c r="J1473" s="240"/>
    </row>
    <row r="1474" spans="1:17" x14ac:dyDescent="0.25">
      <c r="B1474" s="26"/>
      <c r="C1474" s="230" t="s">
        <v>266</v>
      </c>
      <c r="D1474" s="231"/>
      <c r="E1474" s="231"/>
      <c r="F1474" s="232">
        <f>SUMIF(K1452:K1471, IF(K1452="","",K1452), J1452:J1471)</f>
        <v>0</v>
      </c>
      <c r="G1474" s="232"/>
      <c r="H1474" s="232"/>
      <c r="I1474" s="232"/>
      <c r="J1474" s="233"/>
    </row>
    <row r="1475" spans="1:17" s="49" customFormat="1" ht="14.25" x14ac:dyDescent="0.2">
      <c r="C1475" s="50"/>
      <c r="D1475" s="51"/>
      <c r="E1475" s="51"/>
      <c r="F1475" s="51"/>
      <c r="G1475" s="51"/>
      <c r="H1475" s="51"/>
      <c r="I1475" s="51"/>
      <c r="J1475" s="52"/>
    </row>
    <row r="1476" spans="1:17" s="49" customFormat="1" ht="15.75" x14ac:dyDescent="0.25">
      <c r="C1476" s="53" t="s">
        <v>481</v>
      </c>
      <c r="D1476" s="54"/>
      <c r="E1476" s="54"/>
      <c r="F1476" s="54"/>
      <c r="G1476" s="54"/>
      <c r="H1476" s="54"/>
      <c r="I1476" s="54"/>
      <c r="J1476" s="55">
        <f>+F1474+F1451</f>
        <v>0</v>
      </c>
    </row>
    <row r="1477" spans="1:17" s="49" customFormat="1" ht="14.25" x14ac:dyDescent="0.2">
      <c r="C1477" s="56"/>
      <c r="D1477" s="57"/>
      <c r="E1477" s="57"/>
      <c r="F1477" s="57"/>
      <c r="G1477" s="57"/>
      <c r="H1477" s="57"/>
      <c r="I1477" s="57"/>
      <c r="J1477" s="58"/>
    </row>
    <row r="1480" spans="1:17" ht="27" customHeight="1" x14ac:dyDescent="0.25">
      <c r="A1480" s="7"/>
      <c r="B1480" s="18"/>
      <c r="C1480" s="60" t="s">
        <v>482</v>
      </c>
      <c r="D1480" s="61"/>
      <c r="E1480" s="61"/>
      <c r="F1480" s="62"/>
      <c r="G1480" s="62"/>
      <c r="H1480" s="62"/>
      <c r="I1480" s="62"/>
      <c r="J1480" s="14"/>
      <c r="K1480" s="7"/>
    </row>
    <row r="1481" spans="1:17" ht="18.600000000000001" customHeight="1" x14ac:dyDescent="0.25">
      <c r="A1481" s="7">
        <v>3</v>
      </c>
      <c r="B1481" s="16" t="s">
        <v>41</v>
      </c>
      <c r="C1481" s="262" t="s">
        <v>383</v>
      </c>
      <c r="D1481" s="241"/>
      <c r="E1481" s="241"/>
      <c r="F1481" s="72"/>
      <c r="G1481" s="72"/>
      <c r="H1481" s="72"/>
      <c r="I1481" s="72"/>
      <c r="J1481" s="18"/>
      <c r="K1481" s="7"/>
    </row>
    <row r="1482" spans="1:17" ht="18.600000000000001" customHeight="1" x14ac:dyDescent="0.25">
      <c r="A1482" s="7">
        <v>3</v>
      </c>
      <c r="B1482" s="16"/>
      <c r="C1482" s="243" t="s">
        <v>37</v>
      </c>
      <c r="D1482" s="182"/>
      <c r="E1482" s="182"/>
      <c r="F1482" s="17"/>
      <c r="G1482" s="17"/>
      <c r="H1482" s="17"/>
      <c r="I1482" s="17"/>
      <c r="J1482" s="18"/>
      <c r="K1482" s="7"/>
    </row>
    <row r="1483" spans="1:17" x14ac:dyDescent="0.25">
      <c r="A1483" s="7">
        <v>4</v>
      </c>
      <c r="B1483" s="16"/>
      <c r="C1483" s="177" t="s">
        <v>170</v>
      </c>
      <c r="D1483" s="177"/>
      <c r="E1483" s="177"/>
      <c r="F1483" s="19"/>
      <c r="G1483" s="19"/>
      <c r="H1483" s="19"/>
      <c r="I1483" s="19"/>
      <c r="J1483" s="20"/>
      <c r="K1483" s="7"/>
    </row>
    <row r="1484" spans="1:17" ht="16.899999999999999" customHeight="1" x14ac:dyDescent="0.25">
      <c r="A1484" s="7">
        <v>5</v>
      </c>
      <c r="B1484" s="16">
        <v>25</v>
      </c>
      <c r="C1484" s="173" t="s">
        <v>171</v>
      </c>
      <c r="D1484" s="173"/>
      <c r="E1484" s="173"/>
      <c r="F1484" s="21"/>
      <c r="G1484" s="21"/>
      <c r="H1484" s="21"/>
      <c r="I1484" s="21"/>
      <c r="J1484" s="22"/>
      <c r="K1484" s="7"/>
    </row>
    <row r="1485" spans="1:17" x14ac:dyDescent="0.25">
      <c r="A1485" s="7">
        <v>6</v>
      </c>
      <c r="B1485" s="16" t="s">
        <v>392</v>
      </c>
      <c r="C1485" s="178" t="s">
        <v>393</v>
      </c>
      <c r="D1485" s="178"/>
      <c r="E1485" s="178"/>
      <c r="F1485" s="23"/>
      <c r="G1485" s="23"/>
      <c r="H1485" s="23"/>
      <c r="I1485" s="23"/>
      <c r="J1485" s="24"/>
      <c r="K1485" s="7"/>
    </row>
    <row r="1486" spans="1:17" ht="15.75" thickBot="1" x14ac:dyDescent="0.3">
      <c r="A1486" s="7">
        <v>9</v>
      </c>
      <c r="B1486" s="64" t="s">
        <v>402</v>
      </c>
      <c r="C1486" s="244" t="s">
        <v>403</v>
      </c>
      <c r="D1486" s="245"/>
      <c r="E1486" s="245"/>
      <c r="F1486" s="245"/>
      <c r="G1486" s="245"/>
      <c r="H1486" s="245"/>
      <c r="I1486" s="245"/>
      <c r="J1486" s="66"/>
      <c r="Q1486" s="7">
        <v>2378</v>
      </c>
    </row>
    <row r="1487" spans="1:17" ht="16.5" thickTop="1" thickBot="1" x14ac:dyDescent="0.3">
      <c r="A1487" s="7" t="s">
        <v>42</v>
      </c>
      <c r="B1487" s="64"/>
      <c r="C1487" s="259"/>
      <c r="D1487" s="259"/>
      <c r="E1487" s="259"/>
      <c r="F1487" s="67" t="s">
        <v>11</v>
      </c>
      <c r="G1487" s="68"/>
      <c r="H1487" s="68"/>
      <c r="I1487" s="69"/>
      <c r="J1487" s="70">
        <f>IF(AND(G1487= "",H1487= ""), 0, ROUND(ROUND(I1487, 2) * ROUND(IF(H1487="",G1487,H1487),  0), 2))</f>
        <v>0</v>
      </c>
      <c r="K1487" s="37"/>
      <c r="L1487" s="7">
        <v>210808</v>
      </c>
      <c r="M1487" s="31">
        <v>0.2</v>
      </c>
      <c r="Q1487" s="7">
        <v>2378</v>
      </c>
    </row>
    <row r="1488" spans="1:17" ht="16.5" thickTop="1" thickBot="1" x14ac:dyDescent="0.3">
      <c r="A1488" s="7">
        <v>9</v>
      </c>
      <c r="B1488" s="64" t="s">
        <v>404</v>
      </c>
      <c r="C1488" s="244" t="s">
        <v>405</v>
      </c>
      <c r="D1488" s="245"/>
      <c r="E1488" s="245"/>
      <c r="F1488" s="245"/>
      <c r="G1488" s="245"/>
      <c r="H1488" s="245"/>
      <c r="I1488" s="245"/>
      <c r="J1488" s="66"/>
      <c r="Q1488" s="7">
        <v>2378</v>
      </c>
    </row>
    <row r="1489" spans="1:17" ht="16.5" thickTop="1" thickBot="1" x14ac:dyDescent="0.3">
      <c r="A1489" s="7" t="s">
        <v>42</v>
      </c>
      <c r="B1489" s="64"/>
      <c r="C1489" s="259"/>
      <c r="D1489" s="259"/>
      <c r="E1489" s="259"/>
      <c r="F1489" s="67" t="s">
        <v>11</v>
      </c>
      <c r="G1489" s="68"/>
      <c r="H1489" s="68"/>
      <c r="I1489" s="69"/>
      <c r="J1489" s="70">
        <f>IF(AND(G1489= "",H1489= ""), 0, ROUND(ROUND(I1489, 2) * ROUND(IF(H1489="",G1489,H1489),  0), 2))</f>
        <v>0</v>
      </c>
      <c r="K1489" s="37"/>
      <c r="L1489" s="7">
        <v>216197</v>
      </c>
      <c r="M1489" s="31">
        <v>0.2</v>
      </c>
      <c r="Q1489" s="7">
        <v>2378</v>
      </c>
    </row>
    <row r="1490" spans="1:17" ht="15.75" hidden="1" thickTop="1" x14ac:dyDescent="0.25">
      <c r="A1490" s="7" t="s">
        <v>46</v>
      </c>
      <c r="B1490" s="65"/>
      <c r="C1490" s="65"/>
      <c r="D1490" s="65"/>
      <c r="E1490" s="65"/>
      <c r="F1490" s="65"/>
      <c r="G1490" s="65"/>
      <c r="H1490" s="65"/>
      <c r="I1490" s="65"/>
      <c r="J1490" s="65"/>
    </row>
    <row r="1491" spans="1:17" ht="15.75" hidden="1" thickTop="1" x14ac:dyDescent="0.25">
      <c r="A1491" s="7" t="s">
        <v>47</v>
      </c>
      <c r="B1491" s="65"/>
      <c r="C1491" s="65"/>
      <c r="D1491" s="65"/>
      <c r="E1491" s="65"/>
      <c r="F1491" s="65"/>
      <c r="G1491" s="65"/>
      <c r="H1491" s="65"/>
      <c r="I1491" s="65"/>
      <c r="J1491" s="65"/>
    </row>
    <row r="1492" spans="1:17" ht="16.899999999999999" customHeight="1" thickTop="1" x14ac:dyDescent="0.25">
      <c r="A1492" s="7">
        <v>5</v>
      </c>
      <c r="B1492" s="91">
        <v>26</v>
      </c>
      <c r="C1492" s="260" t="s">
        <v>188</v>
      </c>
      <c r="D1492" s="260"/>
      <c r="E1492" s="260"/>
      <c r="F1492" s="92"/>
      <c r="G1492" s="92"/>
      <c r="H1492" s="92"/>
      <c r="I1492" s="92"/>
      <c r="J1492" s="93"/>
      <c r="K1492" s="7"/>
    </row>
    <row r="1493" spans="1:17" x14ac:dyDescent="0.25">
      <c r="A1493" s="7">
        <v>6</v>
      </c>
      <c r="B1493" s="91" t="s">
        <v>406</v>
      </c>
      <c r="C1493" s="261" t="s">
        <v>393</v>
      </c>
      <c r="D1493" s="261"/>
      <c r="E1493" s="261"/>
      <c r="F1493" s="94"/>
      <c r="G1493" s="94"/>
      <c r="H1493" s="94"/>
      <c r="I1493" s="94"/>
      <c r="J1493" s="95"/>
      <c r="K1493" s="7"/>
    </row>
    <row r="1494" spans="1:17" ht="15.75" thickBot="1" x14ac:dyDescent="0.3">
      <c r="A1494" s="7">
        <v>9</v>
      </c>
      <c r="B1494" s="64" t="s">
        <v>419</v>
      </c>
      <c r="C1494" s="244" t="s">
        <v>403</v>
      </c>
      <c r="D1494" s="245"/>
      <c r="E1494" s="245"/>
      <c r="F1494" s="245"/>
      <c r="G1494" s="245"/>
      <c r="H1494" s="245"/>
      <c r="I1494" s="245"/>
      <c r="J1494" s="66"/>
      <c r="Q1494" s="7">
        <v>2378</v>
      </c>
    </row>
    <row r="1495" spans="1:17" ht="16.5" thickTop="1" thickBot="1" x14ac:dyDescent="0.3">
      <c r="A1495" s="7" t="s">
        <v>42</v>
      </c>
      <c r="B1495" s="64"/>
      <c r="C1495" s="259"/>
      <c r="D1495" s="259"/>
      <c r="E1495" s="259"/>
      <c r="F1495" s="67" t="s">
        <v>11</v>
      </c>
      <c r="G1495" s="68"/>
      <c r="H1495" s="68"/>
      <c r="I1495" s="69"/>
      <c r="J1495" s="70">
        <f>IF(AND(G1495= "",H1495= ""), 0, ROUND(ROUND(I1495, 2) * ROUND(IF(H1495="",G1495,H1495),  0), 2))</f>
        <v>0</v>
      </c>
      <c r="K1495" s="37"/>
      <c r="L1495" s="7">
        <v>215789</v>
      </c>
      <c r="M1495" s="31">
        <v>0.2</v>
      </c>
      <c r="Q1495" s="7">
        <v>2378</v>
      </c>
    </row>
    <row r="1496" spans="1:17" ht="16.5" thickTop="1" thickBot="1" x14ac:dyDescent="0.3">
      <c r="A1496" s="7">
        <v>9</v>
      </c>
      <c r="B1496" s="64" t="s">
        <v>420</v>
      </c>
      <c r="C1496" s="244" t="s">
        <v>405</v>
      </c>
      <c r="D1496" s="245"/>
      <c r="E1496" s="245"/>
      <c r="F1496" s="245"/>
      <c r="G1496" s="245"/>
      <c r="H1496" s="245"/>
      <c r="I1496" s="245"/>
      <c r="J1496" s="66"/>
      <c r="Q1496" s="7">
        <v>2378</v>
      </c>
    </row>
    <row r="1497" spans="1:17" ht="16.5" thickTop="1" thickBot="1" x14ac:dyDescent="0.3">
      <c r="A1497" s="7" t="s">
        <v>42</v>
      </c>
      <c r="B1497" s="64"/>
      <c r="C1497" s="259"/>
      <c r="D1497" s="259"/>
      <c r="E1497" s="259"/>
      <c r="F1497" s="67" t="s">
        <v>11</v>
      </c>
      <c r="G1497" s="68"/>
      <c r="H1497" s="68"/>
      <c r="I1497" s="69"/>
      <c r="J1497" s="70">
        <f>IF(AND(G1497= "",H1497= ""), 0, ROUND(ROUND(I1497, 2) * ROUND(IF(H1497="",G1497,H1497),  0), 2))</f>
        <v>0</v>
      </c>
      <c r="K1497" s="37"/>
      <c r="L1497" s="7">
        <v>21632</v>
      </c>
      <c r="M1497" s="31">
        <v>0.2</v>
      </c>
      <c r="Q1497" s="7">
        <v>2378</v>
      </c>
    </row>
    <row r="1498" spans="1:17" ht="15.75" hidden="1" thickTop="1" x14ac:dyDescent="0.25">
      <c r="A1498" s="7" t="s">
        <v>46</v>
      </c>
      <c r="B1498" s="65"/>
      <c r="C1498" s="65"/>
      <c r="D1498" s="65"/>
      <c r="E1498" s="65"/>
      <c r="F1498" s="65"/>
      <c r="G1498" s="65"/>
      <c r="H1498" s="65"/>
      <c r="I1498" s="65"/>
      <c r="J1498" s="65"/>
    </row>
    <row r="1499" spans="1:17" ht="15.75" hidden="1" thickTop="1" x14ac:dyDescent="0.25">
      <c r="A1499" s="7" t="s">
        <v>47</v>
      </c>
      <c r="B1499" s="65"/>
      <c r="C1499" s="65"/>
      <c r="D1499" s="65"/>
      <c r="E1499" s="65"/>
      <c r="F1499" s="65"/>
      <c r="G1499" s="65"/>
      <c r="H1499" s="65"/>
      <c r="I1499" s="65"/>
      <c r="J1499" s="65"/>
    </row>
    <row r="1500" spans="1:17" ht="15.75" thickTop="1" x14ac:dyDescent="0.25">
      <c r="A1500" s="7">
        <v>5</v>
      </c>
      <c r="B1500" s="91">
        <v>27</v>
      </c>
      <c r="C1500" s="96" t="s">
        <v>196</v>
      </c>
      <c r="D1500" s="96"/>
      <c r="E1500" s="96"/>
      <c r="F1500" s="92"/>
      <c r="G1500" s="92"/>
      <c r="H1500" s="92"/>
      <c r="I1500" s="92"/>
      <c r="J1500" s="93"/>
      <c r="K1500" s="7"/>
    </row>
    <row r="1501" spans="1:17" hidden="1" x14ac:dyDescent="0.25">
      <c r="A1501" s="7" t="s">
        <v>46</v>
      </c>
      <c r="B1501" s="65"/>
      <c r="C1501" s="65"/>
      <c r="D1501" s="65"/>
      <c r="E1501" s="65"/>
      <c r="F1501" s="65"/>
      <c r="G1501" s="65"/>
      <c r="H1501" s="65"/>
      <c r="I1501" s="65"/>
      <c r="J1501" s="65"/>
    </row>
    <row r="1502" spans="1:17" ht="16.899999999999999" customHeight="1" x14ac:dyDescent="0.25">
      <c r="A1502" s="7">
        <v>6</v>
      </c>
      <c r="B1502" s="91" t="s">
        <v>303</v>
      </c>
      <c r="C1502" s="261" t="s">
        <v>304</v>
      </c>
      <c r="D1502" s="261"/>
      <c r="E1502" s="261"/>
      <c r="F1502" s="94"/>
      <c r="G1502" s="94"/>
      <c r="H1502" s="94"/>
      <c r="I1502" s="94"/>
      <c r="J1502" s="95"/>
      <c r="K1502" s="7"/>
    </row>
    <row r="1503" spans="1:17" ht="15.75" thickBot="1" x14ac:dyDescent="0.3">
      <c r="A1503" s="7">
        <v>9</v>
      </c>
      <c r="B1503" s="64" t="s">
        <v>426</v>
      </c>
      <c r="C1503" s="244" t="s">
        <v>403</v>
      </c>
      <c r="D1503" s="245"/>
      <c r="E1503" s="245"/>
      <c r="F1503" s="245"/>
      <c r="G1503" s="245"/>
      <c r="H1503" s="245"/>
      <c r="I1503" s="245"/>
      <c r="J1503" s="66"/>
      <c r="Q1503" s="7">
        <v>2378</v>
      </c>
    </row>
    <row r="1504" spans="1:17" ht="16.5" thickTop="1" thickBot="1" x14ac:dyDescent="0.3">
      <c r="A1504" s="7" t="s">
        <v>42</v>
      </c>
      <c r="B1504" s="64"/>
      <c r="C1504" s="259"/>
      <c r="D1504" s="259"/>
      <c r="E1504" s="259"/>
      <c r="F1504" s="67" t="s">
        <v>11</v>
      </c>
      <c r="G1504" s="68"/>
      <c r="H1504" s="68"/>
      <c r="I1504" s="69"/>
      <c r="J1504" s="70">
        <f>IF(AND(G1504= "",H1504= ""), 0, ROUND(ROUND(I1504, 2) * ROUND(IF(H1504="",G1504,H1504),  0), 2))</f>
        <v>0</v>
      </c>
      <c r="K1504" s="37"/>
      <c r="L1504" s="7">
        <v>21829</v>
      </c>
      <c r="M1504" s="31">
        <v>0.2</v>
      </c>
      <c r="Q1504" s="7">
        <v>2378</v>
      </c>
    </row>
    <row r="1505" spans="1:17" ht="16.5" thickTop="1" thickBot="1" x14ac:dyDescent="0.3">
      <c r="A1505" s="7">
        <v>9</v>
      </c>
      <c r="B1505" s="64" t="s">
        <v>427</v>
      </c>
      <c r="C1505" s="244" t="s">
        <v>405</v>
      </c>
      <c r="D1505" s="245"/>
      <c r="E1505" s="245"/>
      <c r="F1505" s="245"/>
      <c r="G1505" s="245"/>
      <c r="H1505" s="245"/>
      <c r="I1505" s="245"/>
      <c r="J1505" s="66"/>
      <c r="Q1505" s="7">
        <v>2378</v>
      </c>
    </row>
    <row r="1506" spans="1:17" ht="16.5" thickTop="1" thickBot="1" x14ac:dyDescent="0.3">
      <c r="A1506" s="7" t="s">
        <v>42</v>
      </c>
      <c r="B1506" s="64"/>
      <c r="C1506" s="259"/>
      <c r="D1506" s="259"/>
      <c r="E1506" s="259"/>
      <c r="F1506" s="67" t="s">
        <v>11</v>
      </c>
      <c r="G1506" s="68"/>
      <c r="H1506" s="68"/>
      <c r="I1506" s="69"/>
      <c r="J1506" s="70">
        <f>IF(AND(G1506= "",H1506= ""), 0, ROUND(ROUND(I1506, 2) * ROUND(IF(H1506="",G1506,H1506),  0), 2))</f>
        <v>0</v>
      </c>
      <c r="K1506" s="37"/>
      <c r="L1506" s="7">
        <v>216964</v>
      </c>
      <c r="M1506" s="31">
        <v>0.2</v>
      </c>
      <c r="Q1506" s="7">
        <v>2378</v>
      </c>
    </row>
    <row r="1507" spans="1:17" ht="15.75" hidden="1" thickTop="1" x14ac:dyDescent="0.25">
      <c r="A1507" s="7" t="s">
        <v>47</v>
      </c>
    </row>
    <row r="1508" spans="1:17" ht="15.75" thickTop="1" x14ac:dyDescent="0.25">
      <c r="B1508" s="26"/>
      <c r="C1508" s="250" t="s">
        <v>383</v>
      </c>
      <c r="D1508" s="251"/>
      <c r="E1508" s="251"/>
      <c r="F1508" s="252"/>
      <c r="G1508" s="252"/>
      <c r="H1508" s="252"/>
      <c r="I1508" s="252"/>
      <c r="J1508" s="253"/>
    </row>
    <row r="1509" spans="1:17" x14ac:dyDescent="0.25">
      <c r="B1509" s="26"/>
      <c r="C1509" s="254"/>
      <c r="D1509" s="255"/>
      <c r="E1509" s="255"/>
      <c r="F1509" s="255"/>
      <c r="G1509" s="255"/>
      <c r="H1509" s="255"/>
      <c r="I1509" s="255"/>
      <c r="J1509" s="256"/>
    </row>
    <row r="1510" spans="1:17" x14ac:dyDescent="0.25">
      <c r="B1510" s="26"/>
      <c r="C1510" s="246" t="s">
        <v>266</v>
      </c>
      <c r="D1510" s="247"/>
      <c r="E1510" s="247"/>
      <c r="F1510" s="248">
        <f>SUMIF(K1480:K1507, IF(K1480="","",K1480), J1480:J1507)</f>
        <v>0</v>
      </c>
      <c r="G1510" s="248"/>
      <c r="H1510" s="248"/>
      <c r="I1510" s="248"/>
      <c r="J1510" s="249"/>
    </row>
    <row r="1511" spans="1:17" s="49" customFormat="1" ht="14.25" x14ac:dyDescent="0.2">
      <c r="C1511" s="50"/>
      <c r="D1511" s="51"/>
      <c r="E1511" s="51"/>
      <c r="F1511" s="51"/>
      <c r="G1511" s="51"/>
      <c r="H1511" s="51"/>
      <c r="I1511" s="51"/>
      <c r="J1511" s="52"/>
    </row>
    <row r="1512" spans="1:17" s="49" customFormat="1" ht="15.75" x14ac:dyDescent="0.25">
      <c r="C1512" s="53" t="s">
        <v>483</v>
      </c>
      <c r="D1512" s="54"/>
      <c r="E1512" s="54"/>
      <c r="F1512" s="54"/>
      <c r="G1512" s="54"/>
      <c r="H1512" s="54"/>
      <c r="I1512" s="54"/>
      <c r="J1512" s="55">
        <f>+F1510</f>
        <v>0</v>
      </c>
    </row>
    <row r="1513" spans="1:17" s="49" customFormat="1" ht="14.25" x14ac:dyDescent="0.2">
      <c r="C1513" s="56"/>
      <c r="D1513" s="57"/>
      <c r="E1513" s="57"/>
      <c r="F1513" s="57"/>
      <c r="G1513" s="57"/>
      <c r="H1513" s="57"/>
      <c r="I1513" s="57"/>
      <c r="J1513" s="58"/>
    </row>
    <row r="1514" spans="1:17" ht="15.75" thickBot="1" x14ac:dyDescent="0.3"/>
    <row r="1515" spans="1:17" ht="9" customHeight="1" x14ac:dyDescent="0.25">
      <c r="C1515" s="73"/>
      <c r="D1515" s="74"/>
      <c r="E1515" s="74"/>
      <c r="F1515" s="74"/>
      <c r="G1515" s="74"/>
      <c r="H1515" s="74"/>
      <c r="I1515" s="74"/>
      <c r="J1515" s="75"/>
    </row>
    <row r="1516" spans="1:17" ht="40.9" customHeight="1" x14ac:dyDescent="0.25">
      <c r="B1516" s="7"/>
      <c r="C1516" s="278" t="s">
        <v>428</v>
      </c>
      <c r="D1516" s="279"/>
      <c r="E1516" s="279"/>
      <c r="F1516" s="279"/>
      <c r="G1516" s="279"/>
      <c r="H1516" s="279"/>
      <c r="I1516" s="279"/>
      <c r="J1516" s="280"/>
    </row>
    <row r="1517" spans="1:17" x14ac:dyDescent="0.25">
      <c r="C1517" s="85"/>
      <c r="J1517" s="86"/>
    </row>
    <row r="1518" spans="1:17" ht="15.75" x14ac:dyDescent="0.25">
      <c r="C1518" s="278" t="s">
        <v>429</v>
      </c>
      <c r="D1518" s="279"/>
      <c r="E1518" s="279"/>
      <c r="F1518" s="279"/>
      <c r="G1518" s="279"/>
      <c r="H1518" s="279"/>
      <c r="I1518" s="279"/>
      <c r="J1518" s="280"/>
    </row>
    <row r="1519" spans="1:17" ht="21" customHeight="1" x14ac:dyDescent="0.25">
      <c r="C1519" s="76" t="s">
        <v>484</v>
      </c>
      <c r="D1519" s="59"/>
      <c r="E1519" s="59"/>
      <c r="F1519" s="59"/>
      <c r="G1519" s="59"/>
      <c r="H1519" s="59"/>
      <c r="I1519" s="59"/>
      <c r="J1519" s="77"/>
    </row>
    <row r="1520" spans="1:17" x14ac:dyDescent="0.25">
      <c r="C1520" s="281" t="s">
        <v>36</v>
      </c>
      <c r="D1520" s="282"/>
      <c r="E1520" s="282"/>
      <c r="F1520" s="283">
        <f>SUMIF(K11:K292, "", J11:J292)</f>
        <v>0</v>
      </c>
      <c r="G1520" s="284"/>
      <c r="H1520" s="284"/>
      <c r="I1520" s="284"/>
      <c r="J1520" s="285"/>
    </row>
    <row r="1521" spans="1:10" x14ac:dyDescent="0.25">
      <c r="C1521" s="286" t="s">
        <v>270</v>
      </c>
      <c r="D1521" s="287"/>
      <c r="E1521" s="287"/>
      <c r="F1521" s="288">
        <f>SUMIF(K307:K571, "", J307:J571)</f>
        <v>0</v>
      </c>
      <c r="G1521" s="289"/>
      <c r="H1521" s="289"/>
      <c r="I1521" s="289"/>
      <c r="J1521" s="290"/>
    </row>
    <row r="1522" spans="1:10" x14ac:dyDescent="0.25">
      <c r="C1522" s="263" t="s">
        <v>308</v>
      </c>
      <c r="D1522" s="264"/>
      <c r="E1522" s="264"/>
      <c r="F1522" s="265">
        <f>SUMIF(K586:K830, "", J586:J830)</f>
        <v>0</v>
      </c>
      <c r="G1522" s="266"/>
      <c r="H1522" s="266"/>
      <c r="I1522" s="266"/>
      <c r="J1522" s="267"/>
    </row>
    <row r="1523" spans="1:10" x14ac:dyDescent="0.25">
      <c r="C1523" s="268" t="s">
        <v>337</v>
      </c>
      <c r="D1523" s="269"/>
      <c r="E1523" s="269"/>
      <c r="F1523" s="270">
        <f>SUMIF(K845:K1134, "", J845:J1134)</f>
        <v>0</v>
      </c>
      <c r="G1523" s="271"/>
      <c r="H1523" s="271"/>
      <c r="I1523" s="271"/>
      <c r="J1523" s="272"/>
    </row>
    <row r="1524" spans="1:10" x14ac:dyDescent="0.25">
      <c r="C1524" s="273" t="s">
        <v>383</v>
      </c>
      <c r="D1524" s="274"/>
      <c r="E1524" s="274"/>
      <c r="F1524" s="275">
        <f>SUMIF(K1149:K1413, "", J1149:J1413)</f>
        <v>0</v>
      </c>
      <c r="G1524" s="276"/>
      <c r="H1524" s="276"/>
      <c r="I1524" s="276"/>
      <c r="J1524" s="277"/>
    </row>
    <row r="1525" spans="1:10" x14ac:dyDescent="0.25">
      <c r="C1525" s="78"/>
      <c r="D1525" s="21"/>
      <c r="E1525" s="21"/>
      <c r="F1525" s="34"/>
      <c r="G1525" s="36"/>
      <c r="H1525" s="36"/>
      <c r="I1525" s="36"/>
      <c r="J1525" s="79"/>
    </row>
    <row r="1526" spans="1:10" ht="21" customHeight="1" x14ac:dyDescent="0.25">
      <c r="C1526" s="76" t="s">
        <v>480</v>
      </c>
      <c r="D1526" s="59"/>
      <c r="E1526" s="59"/>
      <c r="F1526" s="59"/>
      <c r="G1526" s="59"/>
      <c r="H1526" s="59"/>
      <c r="I1526" s="59"/>
      <c r="J1526" s="77"/>
    </row>
    <row r="1527" spans="1:10" x14ac:dyDescent="0.25">
      <c r="C1527" s="286" t="s">
        <v>270</v>
      </c>
      <c r="D1527" s="287"/>
      <c r="E1527" s="287"/>
      <c r="F1527" s="309">
        <f>SUMIF(K1435:K1448, "", J1435:J1448)</f>
        <v>0</v>
      </c>
      <c r="G1527" s="310"/>
      <c r="H1527" s="310"/>
      <c r="I1527" s="310"/>
      <c r="J1527" s="311"/>
    </row>
    <row r="1528" spans="1:10" x14ac:dyDescent="0.25">
      <c r="C1528" s="268" t="s">
        <v>337</v>
      </c>
      <c r="D1528" s="269"/>
      <c r="E1528" s="269"/>
      <c r="F1528" s="312">
        <f>SUMIF(K1458:K1471, "", J1458:J1471)</f>
        <v>0</v>
      </c>
      <c r="G1528" s="313"/>
      <c r="H1528" s="313"/>
      <c r="I1528" s="313"/>
      <c r="J1528" s="314"/>
    </row>
    <row r="1529" spans="1:10" x14ac:dyDescent="0.25">
      <c r="C1529" s="78"/>
      <c r="D1529" s="21"/>
      <c r="E1529" s="21"/>
      <c r="F1529" s="34"/>
      <c r="G1529" s="36"/>
      <c r="H1529" s="36"/>
      <c r="I1529" s="36"/>
      <c r="J1529" s="79"/>
    </row>
    <row r="1530" spans="1:10" ht="21" customHeight="1" x14ac:dyDescent="0.25">
      <c r="C1530" s="76" t="s">
        <v>482</v>
      </c>
      <c r="D1530" s="59"/>
      <c r="E1530" s="59"/>
      <c r="F1530" s="59"/>
      <c r="G1530" s="59"/>
      <c r="H1530" s="59"/>
      <c r="I1530" s="59"/>
      <c r="J1530" s="77"/>
    </row>
    <row r="1531" spans="1:10" x14ac:dyDescent="0.25">
      <c r="C1531" s="273" t="s">
        <v>383</v>
      </c>
      <c r="D1531" s="274"/>
      <c r="E1531" s="274"/>
      <c r="F1531" s="315">
        <f>SUMIF(K1487:K1506, "", J1487:J1507)</f>
        <v>0</v>
      </c>
      <c r="G1531" s="316"/>
      <c r="H1531" s="316"/>
      <c r="I1531" s="316"/>
      <c r="J1531" s="317"/>
    </row>
    <row r="1532" spans="1:10" ht="9" customHeight="1" thickBot="1" x14ac:dyDescent="0.3">
      <c r="C1532" s="80"/>
      <c r="D1532" s="81"/>
      <c r="E1532" s="81"/>
      <c r="F1532" s="82"/>
      <c r="G1532" s="83"/>
      <c r="H1532" s="83"/>
      <c r="I1532" s="83"/>
      <c r="J1532" s="84"/>
    </row>
    <row r="1533" spans="1:10" ht="15.75" thickBot="1" x14ac:dyDescent="0.3">
      <c r="C1533" s="35"/>
      <c r="D1533" s="21"/>
      <c r="E1533" s="21"/>
      <c r="F1533" s="34"/>
      <c r="G1533" s="36"/>
      <c r="H1533" s="36"/>
      <c r="I1533" s="36"/>
      <c r="J1533" s="36"/>
    </row>
    <row r="1534" spans="1:10" ht="31.7" customHeight="1" x14ac:dyDescent="0.25">
      <c r="C1534" s="299" t="s">
        <v>430</v>
      </c>
      <c r="D1534" s="300"/>
      <c r="E1534" s="300"/>
      <c r="F1534" s="89"/>
      <c r="G1534" s="89"/>
      <c r="H1534" s="89"/>
      <c r="I1534" s="89"/>
      <c r="J1534" s="90"/>
    </row>
    <row r="1535" spans="1:10" x14ac:dyDescent="0.25">
      <c r="C1535" s="301"/>
      <c r="D1535" s="302"/>
      <c r="E1535" s="302"/>
      <c r="F1535" s="302"/>
      <c r="G1535" s="302"/>
      <c r="H1535" s="302"/>
      <c r="I1535" s="302"/>
      <c r="J1535" s="303"/>
    </row>
    <row r="1536" spans="1:10" x14ac:dyDescent="0.25">
      <c r="A1536" s="37"/>
      <c r="C1536" s="304" t="s">
        <v>266</v>
      </c>
      <c r="D1536" s="305"/>
      <c r="E1536" s="305"/>
      <c r="F1536" s="306">
        <f>ROUND(SUM(F1520:J1531),2)</f>
        <v>0</v>
      </c>
      <c r="G1536" s="307"/>
      <c r="H1536" s="307"/>
      <c r="I1536" s="307"/>
      <c r="J1536" s="308"/>
    </row>
    <row r="1537" spans="1:10" x14ac:dyDescent="0.25">
      <c r="A1537" s="37"/>
      <c r="C1537" s="304" t="s">
        <v>267</v>
      </c>
      <c r="D1537" s="305"/>
      <c r="E1537" s="305"/>
      <c r="F1537" s="306">
        <f>ROUND(F1536*0.2,2)</f>
        <v>0</v>
      </c>
      <c r="G1537" s="307"/>
      <c r="H1537" s="307"/>
      <c r="I1537" s="307"/>
      <c r="J1537" s="308"/>
    </row>
    <row r="1538" spans="1:10" ht="15.75" thickBot="1" x14ac:dyDescent="0.3">
      <c r="C1538" s="291" t="s">
        <v>268</v>
      </c>
      <c r="D1538" s="292"/>
      <c r="E1538" s="292"/>
      <c r="F1538" s="293">
        <f>SUM(F1536:F1537)</f>
        <v>0</v>
      </c>
      <c r="G1538" s="294"/>
      <c r="H1538" s="294"/>
      <c r="I1538" s="294"/>
      <c r="J1538" s="295"/>
    </row>
    <row r="1539" spans="1:10" x14ac:dyDescent="0.25">
      <c r="C1539" s="296"/>
      <c r="D1539" s="296"/>
      <c r="E1539" s="296"/>
      <c r="F1539" s="296"/>
      <c r="G1539" s="296"/>
      <c r="H1539" s="296"/>
      <c r="I1539" s="296"/>
      <c r="J1539" s="296"/>
    </row>
    <row r="1540" spans="1:10" ht="56.65" customHeight="1" x14ac:dyDescent="0.25">
      <c r="F1540" s="297" t="s">
        <v>431</v>
      </c>
      <c r="G1540" s="297"/>
      <c r="H1540" s="297"/>
      <c r="I1540" s="297"/>
      <c r="J1540" s="297"/>
    </row>
    <row r="1542" spans="1:10" ht="85.15" customHeight="1" thickBot="1" x14ac:dyDescent="0.3">
      <c r="C1542" s="298" t="s">
        <v>432</v>
      </c>
      <c r="D1542" s="298"/>
      <c r="F1542" s="298" t="s">
        <v>433</v>
      </c>
      <c r="G1542" s="298"/>
      <c r="H1542" s="298"/>
      <c r="I1542" s="298"/>
      <c r="J1542" s="298"/>
    </row>
  </sheetData>
  <sheetProtection selectLockedCells="1"/>
  <mergeCells count="1116">
    <mergeCell ref="C1538:E1538"/>
    <mergeCell ref="F1538:J1538"/>
    <mergeCell ref="C1539:J1539"/>
    <mergeCell ref="F1540:J1540"/>
    <mergeCell ref="C1542:D1542"/>
    <mergeCell ref="F1542:J1542"/>
    <mergeCell ref="C1534:E1534"/>
    <mergeCell ref="C1535:J1535"/>
    <mergeCell ref="C1536:E1536"/>
    <mergeCell ref="F1536:J1536"/>
    <mergeCell ref="C1537:E1537"/>
    <mergeCell ref="F1537:J1537"/>
    <mergeCell ref="C1527:E1527"/>
    <mergeCell ref="F1527:J1527"/>
    <mergeCell ref="C1528:E1528"/>
    <mergeCell ref="F1528:J1528"/>
    <mergeCell ref="C1531:E1531"/>
    <mergeCell ref="F1531:J1531"/>
    <mergeCell ref="C1522:E1522"/>
    <mergeCell ref="F1522:J1522"/>
    <mergeCell ref="C1523:E1523"/>
    <mergeCell ref="F1523:J1523"/>
    <mergeCell ref="C1524:E1524"/>
    <mergeCell ref="F1524:J1524"/>
    <mergeCell ref="C1516:J1516"/>
    <mergeCell ref="C1518:J1518"/>
    <mergeCell ref="C1520:E1520"/>
    <mergeCell ref="F1520:J1520"/>
    <mergeCell ref="C1521:E1521"/>
    <mergeCell ref="F1521:J1521"/>
    <mergeCell ref="C1508:E1508"/>
    <mergeCell ref="F1508:J1508"/>
    <mergeCell ref="C1509:E1509"/>
    <mergeCell ref="F1509:J1509"/>
    <mergeCell ref="C1510:E1510"/>
    <mergeCell ref="F1510:J1510"/>
    <mergeCell ref="C1497:E1497"/>
    <mergeCell ref="C1502:E1502"/>
    <mergeCell ref="C1503:I1503"/>
    <mergeCell ref="C1504:E1504"/>
    <mergeCell ref="C1505:I1505"/>
    <mergeCell ref="C1506:E1506"/>
    <mergeCell ref="C1489:E1489"/>
    <mergeCell ref="C1492:E1492"/>
    <mergeCell ref="C1493:E1493"/>
    <mergeCell ref="C1494:I1494"/>
    <mergeCell ref="C1495:E1495"/>
    <mergeCell ref="C1496:I1496"/>
    <mergeCell ref="C1483:E1483"/>
    <mergeCell ref="C1484:E1484"/>
    <mergeCell ref="C1485:E1485"/>
    <mergeCell ref="C1486:I1486"/>
    <mergeCell ref="C1487:E1487"/>
    <mergeCell ref="C1488:I1488"/>
    <mergeCell ref="C1473:E1473"/>
    <mergeCell ref="F1473:J1473"/>
    <mergeCell ref="C1474:E1474"/>
    <mergeCell ref="F1474:J1474"/>
    <mergeCell ref="C1481:E1481"/>
    <mergeCell ref="C1482:E1482"/>
    <mergeCell ref="C1464:E1464"/>
    <mergeCell ref="C1469:E1469"/>
    <mergeCell ref="C1470:I1470"/>
    <mergeCell ref="C1471:E1471"/>
    <mergeCell ref="C1472:E1472"/>
    <mergeCell ref="F1472:J1472"/>
    <mergeCell ref="C1456:E1456"/>
    <mergeCell ref="C1457:I1457"/>
    <mergeCell ref="C1458:E1458"/>
    <mergeCell ref="C1461:E1461"/>
    <mergeCell ref="C1462:E1462"/>
    <mergeCell ref="C1463:I1463"/>
    <mergeCell ref="C1451:E1451"/>
    <mergeCell ref="F1451:J1451"/>
    <mergeCell ref="C1452:E1452"/>
    <mergeCell ref="C1453:E1453"/>
    <mergeCell ref="C1454:E1454"/>
    <mergeCell ref="C1455:E1455"/>
    <mergeCell ref="C1447:I1447"/>
    <mergeCell ref="C1448:E1448"/>
    <mergeCell ref="C1449:E1449"/>
    <mergeCell ref="F1449:J1449"/>
    <mergeCell ref="C1450:E1450"/>
    <mergeCell ref="F1450:J1450"/>
    <mergeCell ref="C1435:E1435"/>
    <mergeCell ref="C1438:E1438"/>
    <mergeCell ref="C1439:E1439"/>
    <mergeCell ref="C1440:I1440"/>
    <mergeCell ref="C1441:E1441"/>
    <mergeCell ref="C1446:E1446"/>
    <mergeCell ref="C1429:E1429"/>
    <mergeCell ref="C1430:E1430"/>
    <mergeCell ref="C1431:E1431"/>
    <mergeCell ref="C1432:E1432"/>
    <mergeCell ref="C1433:E1433"/>
    <mergeCell ref="C1434:I1434"/>
    <mergeCell ref="C1420:E1420"/>
    <mergeCell ref="F1420:J1420"/>
    <mergeCell ref="C1421:E1421"/>
    <mergeCell ref="F1421:J1421"/>
    <mergeCell ref="C1422:E1422"/>
    <mergeCell ref="F1422:J1422"/>
    <mergeCell ref="C1417:E1417"/>
    <mergeCell ref="C1418:E1418"/>
    <mergeCell ref="F1418:J1418"/>
    <mergeCell ref="C1419:E1419"/>
    <mergeCell ref="F1419:J1419"/>
    <mergeCell ref="C1407:I1407"/>
    <mergeCell ref="C1408:E1408"/>
    <mergeCell ref="C1410:E1410"/>
    <mergeCell ref="C1411:I1411"/>
    <mergeCell ref="C1412:E1412"/>
    <mergeCell ref="C1399:I1399"/>
    <mergeCell ref="C1400:E1400"/>
    <mergeCell ref="C1402:I1402"/>
    <mergeCell ref="C1403:I1403"/>
    <mergeCell ref="C1404:E1404"/>
    <mergeCell ref="C1406:E1406"/>
    <mergeCell ref="C1394:I1394"/>
    <mergeCell ref="C1395:I1395"/>
    <mergeCell ref="C1396:E1396"/>
    <mergeCell ref="C1398:I1398"/>
    <mergeCell ref="C1387:I1387"/>
    <mergeCell ref="C1388:E1388"/>
    <mergeCell ref="C1392:E1392"/>
    <mergeCell ref="C1382:E1382"/>
    <mergeCell ref="C1383:I1383"/>
    <mergeCell ref="C1384:E1384"/>
    <mergeCell ref="C1386:I1386"/>
    <mergeCell ref="C1375:I1375"/>
    <mergeCell ref="C1376:E1376"/>
    <mergeCell ref="C1377:I1377"/>
    <mergeCell ref="C1378:E1378"/>
    <mergeCell ref="C1379:I1379"/>
    <mergeCell ref="C1380:E1380"/>
    <mergeCell ref="C1369:E1369"/>
    <mergeCell ref="C1370:E1370"/>
    <mergeCell ref="C1371:I1371"/>
    <mergeCell ref="C1372:E1372"/>
    <mergeCell ref="C1373:I1373"/>
    <mergeCell ref="C1374:E1374"/>
    <mergeCell ref="C1351:E1351"/>
    <mergeCell ref="C1354:I1354"/>
    <mergeCell ref="C1355:E1355"/>
    <mergeCell ref="C1357:E1357"/>
    <mergeCell ref="C1358:I1358"/>
    <mergeCell ref="C1359:E1359"/>
    <mergeCell ref="C1363:E1363"/>
    <mergeCell ref="C1364:I1364"/>
    <mergeCell ref="C1365:E1365"/>
    <mergeCell ref="C1343:E1343"/>
    <mergeCell ref="C1345:E1345"/>
    <mergeCell ref="C1346:I1346"/>
    <mergeCell ref="C1347:E1347"/>
    <mergeCell ref="C1349:E1349"/>
    <mergeCell ref="C1350:I1350"/>
    <mergeCell ref="C1334:I1334"/>
    <mergeCell ref="C1335:E1335"/>
    <mergeCell ref="C1339:E1339"/>
    <mergeCell ref="C1340:E1340"/>
    <mergeCell ref="C1341:E1341"/>
    <mergeCell ref="C1342:I1342"/>
    <mergeCell ref="C1327:E1327"/>
    <mergeCell ref="C1328:I1328"/>
    <mergeCell ref="C1329:E1329"/>
    <mergeCell ref="C1330:I1330"/>
    <mergeCell ref="C1331:E1331"/>
    <mergeCell ref="C1333:E1333"/>
    <mergeCell ref="C1318:I1318"/>
    <mergeCell ref="C1319:E1319"/>
    <mergeCell ref="C1320:I1320"/>
    <mergeCell ref="C1321:E1321"/>
    <mergeCell ref="C1322:I1322"/>
    <mergeCell ref="C1323:E1323"/>
    <mergeCell ref="C1312:I1312"/>
    <mergeCell ref="C1313:E1313"/>
    <mergeCell ref="C1314:I1314"/>
    <mergeCell ref="C1315:E1315"/>
    <mergeCell ref="C1316:I1316"/>
    <mergeCell ref="C1317:E1317"/>
    <mergeCell ref="C1304:I1304"/>
    <mergeCell ref="C1305:E1305"/>
    <mergeCell ref="C1306:I1306"/>
    <mergeCell ref="C1307:E1307"/>
    <mergeCell ref="C1310:E1310"/>
    <mergeCell ref="C1311:E1311"/>
    <mergeCell ref="C1298:E1298"/>
    <mergeCell ref="C1299:E1299"/>
    <mergeCell ref="C1300:I1300"/>
    <mergeCell ref="C1301:E1301"/>
    <mergeCell ref="C1302:I1302"/>
    <mergeCell ref="C1303:E1303"/>
    <mergeCell ref="C1292:I1292"/>
    <mergeCell ref="C1293:E1293"/>
    <mergeCell ref="C1297:E1297"/>
    <mergeCell ref="C1285:E1285"/>
    <mergeCell ref="C1287:E1287"/>
    <mergeCell ref="C1288:I1288"/>
    <mergeCell ref="C1289:E1289"/>
    <mergeCell ref="C1290:I1290"/>
    <mergeCell ref="C1291:E1291"/>
    <mergeCell ref="C1276:E1276"/>
    <mergeCell ref="C1277:I1277"/>
    <mergeCell ref="C1278:E1278"/>
    <mergeCell ref="C1279:I1279"/>
    <mergeCell ref="C1280:E1280"/>
    <mergeCell ref="C1284:I1284"/>
    <mergeCell ref="C1269:I1269"/>
    <mergeCell ref="C1270:E1270"/>
    <mergeCell ref="C1271:I1271"/>
    <mergeCell ref="C1272:E1272"/>
    <mergeCell ref="C1274:E1274"/>
    <mergeCell ref="C1275:I1275"/>
    <mergeCell ref="C1260:I1260"/>
    <mergeCell ref="C1261:E1261"/>
    <mergeCell ref="C1265:E1265"/>
    <mergeCell ref="C1266:E1266"/>
    <mergeCell ref="C1267:I1267"/>
    <mergeCell ref="C1268:E1268"/>
    <mergeCell ref="C1253:E1253"/>
    <mergeCell ref="C1254:I1254"/>
    <mergeCell ref="C1255:E1255"/>
    <mergeCell ref="C1257:E1257"/>
    <mergeCell ref="C1258:I1258"/>
    <mergeCell ref="C1259:E1259"/>
    <mergeCell ref="C1244:I1244"/>
    <mergeCell ref="C1245:E1245"/>
    <mergeCell ref="C1247:E1247"/>
    <mergeCell ref="C1248:I1248"/>
    <mergeCell ref="C1249:E1249"/>
    <mergeCell ref="C1252:E1252"/>
    <mergeCell ref="C1236:I1236"/>
    <mergeCell ref="C1237:E1237"/>
    <mergeCell ref="C1238:I1238"/>
    <mergeCell ref="C1239:E1239"/>
    <mergeCell ref="C1242:E1242"/>
    <mergeCell ref="C1243:E1243"/>
    <mergeCell ref="C1227:E1227"/>
    <mergeCell ref="C1228:E1228"/>
    <mergeCell ref="C1230:I1230"/>
    <mergeCell ref="C1231:E1231"/>
    <mergeCell ref="C1232:I1232"/>
    <mergeCell ref="C1233:E1233"/>
    <mergeCell ref="C1217:E1217"/>
    <mergeCell ref="C1218:I1218"/>
    <mergeCell ref="C1219:E1219"/>
    <mergeCell ref="C1223:E1223"/>
    <mergeCell ref="C1224:I1224"/>
    <mergeCell ref="C1225:E1225"/>
    <mergeCell ref="C1209:E1209"/>
    <mergeCell ref="C1210:I1210"/>
    <mergeCell ref="C1211:E1211"/>
    <mergeCell ref="C1213:E1213"/>
    <mergeCell ref="C1214:I1214"/>
    <mergeCell ref="C1215:E1215"/>
    <mergeCell ref="C1199:E1199"/>
    <mergeCell ref="C1200:I1200"/>
    <mergeCell ref="C1201:E1201"/>
    <mergeCell ref="C1205:E1205"/>
    <mergeCell ref="C1206:I1206"/>
    <mergeCell ref="C1207:E1207"/>
    <mergeCell ref="C1189:E1189"/>
    <mergeCell ref="C1190:I1190"/>
    <mergeCell ref="C1191:E1191"/>
    <mergeCell ref="C1194:I1194"/>
    <mergeCell ref="C1195:E1195"/>
    <mergeCell ref="C1198:E1198"/>
    <mergeCell ref="C1181:E1181"/>
    <mergeCell ref="C1182:I1182"/>
    <mergeCell ref="C1183:E1183"/>
    <mergeCell ref="C1185:I1185"/>
    <mergeCell ref="C1186:I1186"/>
    <mergeCell ref="C1187:E1187"/>
    <mergeCell ref="C1173:E1173"/>
    <mergeCell ref="C1174:I1174"/>
    <mergeCell ref="C1175:E1175"/>
    <mergeCell ref="C1176:I1176"/>
    <mergeCell ref="C1177:E1177"/>
    <mergeCell ref="C1180:E1180"/>
    <mergeCell ref="C1166:E1166"/>
    <mergeCell ref="C1167:E1167"/>
    <mergeCell ref="C1168:I1168"/>
    <mergeCell ref="C1169:E1169"/>
    <mergeCell ref="C1171:E1171"/>
    <mergeCell ref="C1172:I1172"/>
    <mergeCell ref="C1161:I1161"/>
    <mergeCell ref="C1162:E1162"/>
    <mergeCell ref="C1159:E1159"/>
    <mergeCell ref="C1160:E1160"/>
    <mergeCell ref="C1150:E1150"/>
    <mergeCell ref="C1153:E1153"/>
    <mergeCell ref="C1154:I1154"/>
    <mergeCell ref="C1155:E1155"/>
    <mergeCell ref="C1144:E1144"/>
    <mergeCell ref="C1145:E1145"/>
    <mergeCell ref="C1148:E1148"/>
    <mergeCell ref="C1149:I1149"/>
    <mergeCell ref="C1141:E1141"/>
    <mergeCell ref="F1141:J1141"/>
    <mergeCell ref="C1142:E1142"/>
    <mergeCell ref="F1142:J1142"/>
    <mergeCell ref="C1143:E1143"/>
    <mergeCell ref="F1143:J1143"/>
    <mergeCell ref="C1138:E1138"/>
    <mergeCell ref="C1139:E1139"/>
    <mergeCell ref="F1139:J1139"/>
    <mergeCell ref="C1140:E1140"/>
    <mergeCell ref="F1140:J1140"/>
    <mergeCell ref="C1128:I1128"/>
    <mergeCell ref="C1129:E1129"/>
    <mergeCell ref="C1131:E1131"/>
    <mergeCell ref="C1132:I1132"/>
    <mergeCell ref="C1133:E1133"/>
    <mergeCell ref="C1118:I1118"/>
    <mergeCell ref="C1119:E1119"/>
    <mergeCell ref="C1121:I1121"/>
    <mergeCell ref="C1122:I1122"/>
    <mergeCell ref="C1123:E1123"/>
    <mergeCell ref="C1127:E1127"/>
    <mergeCell ref="C1125:I1125"/>
    <mergeCell ref="C1126:E1126"/>
    <mergeCell ref="C1113:I1113"/>
    <mergeCell ref="C1114:I1114"/>
    <mergeCell ref="C1115:E1115"/>
    <mergeCell ref="C1117:I1117"/>
    <mergeCell ref="C1106:I1106"/>
    <mergeCell ref="C1107:E1107"/>
    <mergeCell ref="C1111:E1111"/>
    <mergeCell ref="C1101:E1101"/>
    <mergeCell ref="C1102:I1102"/>
    <mergeCell ref="C1103:E1103"/>
    <mergeCell ref="C1105:I1105"/>
    <mergeCell ref="C1094:I1094"/>
    <mergeCell ref="C1095:E1095"/>
    <mergeCell ref="C1096:I1096"/>
    <mergeCell ref="C1097:E1097"/>
    <mergeCell ref="C1098:I1098"/>
    <mergeCell ref="C1099:E1099"/>
    <mergeCell ref="C1088:E1088"/>
    <mergeCell ref="C1089:E1089"/>
    <mergeCell ref="C1090:I1090"/>
    <mergeCell ref="C1091:E1091"/>
    <mergeCell ref="C1092:I1092"/>
    <mergeCell ref="C1093:E1093"/>
    <mergeCell ref="C1065:E1065"/>
    <mergeCell ref="C1068:I1068"/>
    <mergeCell ref="C1069:E1069"/>
    <mergeCell ref="C1071:E1071"/>
    <mergeCell ref="C1072:I1072"/>
    <mergeCell ref="C1073:E1073"/>
    <mergeCell ref="C1057:E1057"/>
    <mergeCell ref="C1059:E1059"/>
    <mergeCell ref="C1060:I1060"/>
    <mergeCell ref="C1061:E1061"/>
    <mergeCell ref="C1063:E1063"/>
    <mergeCell ref="C1064:I1064"/>
    <mergeCell ref="C1083:E1083"/>
    <mergeCell ref="C1084:I1084"/>
    <mergeCell ref="C1085:E1085"/>
    <mergeCell ref="C1077:E1077"/>
    <mergeCell ref="C1078:I1078"/>
    <mergeCell ref="C1079:E1079"/>
    <mergeCell ref="C1048:I1048"/>
    <mergeCell ref="C1049:E1049"/>
    <mergeCell ref="C1053:E1053"/>
    <mergeCell ref="C1054:E1054"/>
    <mergeCell ref="C1055:E1055"/>
    <mergeCell ref="C1056:I1056"/>
    <mergeCell ref="C1041:E1041"/>
    <mergeCell ref="C1042:I1042"/>
    <mergeCell ref="C1043:E1043"/>
    <mergeCell ref="C1044:I1044"/>
    <mergeCell ref="C1045:E1045"/>
    <mergeCell ref="C1047:E1047"/>
    <mergeCell ref="C1032:I1032"/>
    <mergeCell ref="C1033:E1033"/>
    <mergeCell ref="C1034:I1034"/>
    <mergeCell ref="C1035:E1035"/>
    <mergeCell ref="C1039:E1039"/>
    <mergeCell ref="C1040:I1040"/>
    <mergeCell ref="C1024:I1024"/>
    <mergeCell ref="C1025:E1025"/>
    <mergeCell ref="C1026:I1026"/>
    <mergeCell ref="C1027:E1027"/>
    <mergeCell ref="C1030:E1030"/>
    <mergeCell ref="C1031:E1031"/>
    <mergeCell ref="C1018:E1018"/>
    <mergeCell ref="C1019:E1019"/>
    <mergeCell ref="C1020:I1020"/>
    <mergeCell ref="C1021:E1021"/>
    <mergeCell ref="C1022:I1022"/>
    <mergeCell ref="C1023:E1023"/>
    <mergeCell ref="C1012:I1012"/>
    <mergeCell ref="C1013:E1013"/>
    <mergeCell ref="C1017:E1017"/>
    <mergeCell ref="C1005:E1005"/>
    <mergeCell ref="C1007:E1007"/>
    <mergeCell ref="C1008:I1008"/>
    <mergeCell ref="C1009:E1009"/>
    <mergeCell ref="C1010:I1010"/>
    <mergeCell ref="C1011:E1011"/>
    <mergeCell ref="C996:E996"/>
    <mergeCell ref="C997:I997"/>
    <mergeCell ref="C998:E998"/>
    <mergeCell ref="C999:I999"/>
    <mergeCell ref="C1000:E1000"/>
    <mergeCell ref="C1004:I1004"/>
    <mergeCell ref="C989:I989"/>
    <mergeCell ref="C990:E990"/>
    <mergeCell ref="C991:I991"/>
    <mergeCell ref="C992:E992"/>
    <mergeCell ref="C994:E994"/>
    <mergeCell ref="C995:I995"/>
    <mergeCell ref="C980:I980"/>
    <mergeCell ref="C981:E981"/>
    <mergeCell ref="C985:E985"/>
    <mergeCell ref="C986:E986"/>
    <mergeCell ref="C987:I987"/>
    <mergeCell ref="C988:E988"/>
    <mergeCell ref="C970:I970"/>
    <mergeCell ref="C971:E971"/>
    <mergeCell ref="C973:E973"/>
    <mergeCell ref="C974:I974"/>
    <mergeCell ref="C975:E975"/>
    <mergeCell ref="C979:E979"/>
    <mergeCell ref="C961:E961"/>
    <mergeCell ref="C963:E963"/>
    <mergeCell ref="C964:I964"/>
    <mergeCell ref="C965:E965"/>
    <mergeCell ref="C968:E968"/>
    <mergeCell ref="C969:E969"/>
    <mergeCell ref="C954:E954"/>
    <mergeCell ref="C955:E955"/>
    <mergeCell ref="C956:I956"/>
    <mergeCell ref="C957:E957"/>
    <mergeCell ref="C959:E959"/>
    <mergeCell ref="C960:I960"/>
    <mergeCell ref="C976:I976"/>
    <mergeCell ref="C977:E977"/>
    <mergeCell ref="C944:I944"/>
    <mergeCell ref="C945:E945"/>
    <mergeCell ref="C948:I948"/>
    <mergeCell ref="C949:E949"/>
    <mergeCell ref="C950:I950"/>
    <mergeCell ref="C951:E951"/>
    <mergeCell ref="C936:I936"/>
    <mergeCell ref="C937:E937"/>
    <mergeCell ref="C939:E939"/>
    <mergeCell ref="C940:E940"/>
    <mergeCell ref="C942:I942"/>
    <mergeCell ref="C943:E943"/>
    <mergeCell ref="C926:I926"/>
    <mergeCell ref="C927:E927"/>
    <mergeCell ref="C929:E929"/>
    <mergeCell ref="C930:I930"/>
    <mergeCell ref="C931:E931"/>
    <mergeCell ref="C935:E935"/>
    <mergeCell ref="C918:I918"/>
    <mergeCell ref="C919:E919"/>
    <mergeCell ref="C921:E921"/>
    <mergeCell ref="C922:I922"/>
    <mergeCell ref="C923:E923"/>
    <mergeCell ref="C925:E925"/>
    <mergeCell ref="C905:E905"/>
    <mergeCell ref="C907:I907"/>
    <mergeCell ref="C908:E908"/>
    <mergeCell ref="C911:I911"/>
    <mergeCell ref="C912:E912"/>
    <mergeCell ref="C917:E917"/>
    <mergeCell ref="C897:E897"/>
    <mergeCell ref="C899:E899"/>
    <mergeCell ref="C900:I900"/>
    <mergeCell ref="C901:E901"/>
    <mergeCell ref="C902:I902"/>
    <mergeCell ref="C903:E903"/>
    <mergeCell ref="C887:E887"/>
    <mergeCell ref="C890:I890"/>
    <mergeCell ref="C891:E891"/>
    <mergeCell ref="C894:E894"/>
    <mergeCell ref="C895:E895"/>
    <mergeCell ref="C896:I896"/>
    <mergeCell ref="C879:E879"/>
    <mergeCell ref="C881:I881"/>
    <mergeCell ref="C882:I882"/>
    <mergeCell ref="C883:E883"/>
    <mergeCell ref="C885:E885"/>
    <mergeCell ref="C886:I886"/>
    <mergeCell ref="C871:E871"/>
    <mergeCell ref="C872:I872"/>
    <mergeCell ref="C873:E873"/>
    <mergeCell ref="C876:E876"/>
    <mergeCell ref="C877:E877"/>
    <mergeCell ref="C878:I878"/>
    <mergeCell ref="C864:I864"/>
    <mergeCell ref="C865:E865"/>
    <mergeCell ref="C867:E867"/>
    <mergeCell ref="C868:I868"/>
    <mergeCell ref="C869:E869"/>
    <mergeCell ref="C870:I870"/>
    <mergeCell ref="C857:I857"/>
    <mergeCell ref="C858:E858"/>
    <mergeCell ref="C862:E862"/>
    <mergeCell ref="C863:E863"/>
    <mergeCell ref="C855:E855"/>
    <mergeCell ref="C856:E856"/>
    <mergeCell ref="C849:E849"/>
    <mergeCell ref="C850:I850"/>
    <mergeCell ref="C851:E851"/>
    <mergeCell ref="C844:E844"/>
    <mergeCell ref="C845:I845"/>
    <mergeCell ref="C846:E846"/>
    <mergeCell ref="C838:E838"/>
    <mergeCell ref="F838:J838"/>
    <mergeCell ref="C839:E839"/>
    <mergeCell ref="F839:J839"/>
    <mergeCell ref="C840:E840"/>
    <mergeCell ref="C841:E841"/>
    <mergeCell ref="C835:E835"/>
    <mergeCell ref="F835:J835"/>
    <mergeCell ref="C836:E836"/>
    <mergeCell ref="F836:J836"/>
    <mergeCell ref="C837:E837"/>
    <mergeCell ref="F837:J837"/>
    <mergeCell ref="C828:I828"/>
    <mergeCell ref="C829:E829"/>
    <mergeCell ref="C834:E834"/>
    <mergeCell ref="C820:I820"/>
    <mergeCell ref="C821:E821"/>
    <mergeCell ref="C823:E823"/>
    <mergeCell ref="C824:I824"/>
    <mergeCell ref="C825:E825"/>
    <mergeCell ref="C827:E827"/>
    <mergeCell ref="C812:I812"/>
    <mergeCell ref="C813:E813"/>
    <mergeCell ref="C815:I815"/>
    <mergeCell ref="C816:I816"/>
    <mergeCell ref="C817:E817"/>
    <mergeCell ref="C819:I819"/>
    <mergeCell ref="C809:E809"/>
    <mergeCell ref="C811:I811"/>
    <mergeCell ref="C800:I800"/>
    <mergeCell ref="C801:E801"/>
    <mergeCell ref="C803:I803"/>
    <mergeCell ref="C804:I804"/>
    <mergeCell ref="C805:E805"/>
    <mergeCell ref="C795:E795"/>
    <mergeCell ref="C796:I796"/>
    <mergeCell ref="C797:E797"/>
    <mergeCell ref="C799:E799"/>
    <mergeCell ref="C789:E789"/>
    <mergeCell ref="C790:I790"/>
    <mergeCell ref="C791:E791"/>
    <mergeCell ref="C792:I792"/>
    <mergeCell ref="C793:E793"/>
    <mergeCell ref="C794:I794"/>
    <mergeCell ref="C780:E780"/>
    <mergeCell ref="C781:I781"/>
    <mergeCell ref="C782:E782"/>
    <mergeCell ref="C786:E786"/>
    <mergeCell ref="C787:E787"/>
    <mergeCell ref="C788:I788"/>
    <mergeCell ref="C770:E770"/>
    <mergeCell ref="C772:E772"/>
    <mergeCell ref="C773:I773"/>
    <mergeCell ref="C774:E774"/>
    <mergeCell ref="C777:I777"/>
    <mergeCell ref="C778:E778"/>
    <mergeCell ref="C761:I761"/>
    <mergeCell ref="C762:E762"/>
    <mergeCell ref="C766:E766"/>
    <mergeCell ref="C767:E767"/>
    <mergeCell ref="C768:E768"/>
    <mergeCell ref="C769:I769"/>
    <mergeCell ref="C752:E752"/>
    <mergeCell ref="C753:I753"/>
    <mergeCell ref="C754:E754"/>
    <mergeCell ref="C758:E758"/>
    <mergeCell ref="C759:I759"/>
    <mergeCell ref="C760:E760"/>
    <mergeCell ref="C746:E746"/>
    <mergeCell ref="C747:I747"/>
    <mergeCell ref="C748:E748"/>
    <mergeCell ref="C749:I749"/>
    <mergeCell ref="C750:E750"/>
    <mergeCell ref="C751:I751"/>
    <mergeCell ref="C738:E738"/>
    <mergeCell ref="C739:I739"/>
    <mergeCell ref="C740:E740"/>
    <mergeCell ref="C743:E743"/>
    <mergeCell ref="C744:E744"/>
    <mergeCell ref="C745:I745"/>
    <mergeCell ref="C732:E732"/>
    <mergeCell ref="C733:E733"/>
    <mergeCell ref="C734:E734"/>
    <mergeCell ref="C735:I735"/>
    <mergeCell ref="C736:E736"/>
    <mergeCell ref="C737:I737"/>
    <mergeCell ref="C726:E726"/>
    <mergeCell ref="C727:I727"/>
    <mergeCell ref="C728:E728"/>
    <mergeCell ref="C719:I719"/>
    <mergeCell ref="C720:E720"/>
    <mergeCell ref="C722:E722"/>
    <mergeCell ref="C723:I723"/>
    <mergeCell ref="C724:E724"/>
    <mergeCell ref="C725:I725"/>
    <mergeCell ref="C710:I710"/>
    <mergeCell ref="C711:E711"/>
    <mergeCell ref="C712:I712"/>
    <mergeCell ref="C713:E713"/>
    <mergeCell ref="C714:I714"/>
    <mergeCell ref="C715:E715"/>
    <mergeCell ref="C703:E703"/>
    <mergeCell ref="C704:I704"/>
    <mergeCell ref="C705:E705"/>
    <mergeCell ref="C706:I706"/>
    <mergeCell ref="C707:E707"/>
    <mergeCell ref="C709:E709"/>
    <mergeCell ref="C694:E694"/>
    <mergeCell ref="C695:I695"/>
    <mergeCell ref="C696:E696"/>
    <mergeCell ref="C700:E700"/>
    <mergeCell ref="C701:E701"/>
    <mergeCell ref="C702:I702"/>
    <mergeCell ref="C687:E687"/>
    <mergeCell ref="C688:E688"/>
    <mergeCell ref="C689:I689"/>
    <mergeCell ref="C690:E690"/>
    <mergeCell ref="C692:E692"/>
    <mergeCell ref="C693:I693"/>
    <mergeCell ref="C678:E678"/>
    <mergeCell ref="C679:I679"/>
    <mergeCell ref="C680:E680"/>
    <mergeCell ref="C682:E682"/>
    <mergeCell ref="C683:I683"/>
    <mergeCell ref="C684:E684"/>
    <mergeCell ref="C669:I669"/>
    <mergeCell ref="C670:E670"/>
    <mergeCell ref="C673:E673"/>
    <mergeCell ref="C674:E674"/>
    <mergeCell ref="C675:I675"/>
    <mergeCell ref="C676:E676"/>
    <mergeCell ref="C661:I661"/>
    <mergeCell ref="C662:E662"/>
    <mergeCell ref="C663:I663"/>
    <mergeCell ref="C664:E664"/>
    <mergeCell ref="C667:I667"/>
    <mergeCell ref="C668:E668"/>
    <mergeCell ref="C650:E650"/>
    <mergeCell ref="C654:E654"/>
    <mergeCell ref="C655:I655"/>
    <mergeCell ref="C656:E656"/>
    <mergeCell ref="C658:E658"/>
    <mergeCell ref="C659:E659"/>
    <mergeCell ref="C642:E642"/>
    <mergeCell ref="C644:E644"/>
    <mergeCell ref="C645:I645"/>
    <mergeCell ref="C646:E646"/>
    <mergeCell ref="C648:E648"/>
    <mergeCell ref="C649:I649"/>
    <mergeCell ref="C632:E632"/>
    <mergeCell ref="C636:E636"/>
    <mergeCell ref="C637:I637"/>
    <mergeCell ref="C638:E638"/>
    <mergeCell ref="C640:E640"/>
    <mergeCell ref="C641:I641"/>
    <mergeCell ref="C623:I623"/>
    <mergeCell ref="C624:E624"/>
    <mergeCell ref="C626:E626"/>
    <mergeCell ref="C627:I627"/>
    <mergeCell ref="C628:E628"/>
    <mergeCell ref="C631:I631"/>
    <mergeCell ref="C614:E614"/>
    <mergeCell ref="C617:E617"/>
    <mergeCell ref="C618:E618"/>
    <mergeCell ref="C619:I619"/>
    <mergeCell ref="C620:E620"/>
    <mergeCell ref="C622:I622"/>
    <mergeCell ref="C608:E608"/>
    <mergeCell ref="C609:I609"/>
    <mergeCell ref="C610:E610"/>
    <mergeCell ref="C611:I611"/>
    <mergeCell ref="C612:E612"/>
    <mergeCell ref="C613:I613"/>
    <mergeCell ref="C603:E603"/>
    <mergeCell ref="C604:E604"/>
    <mergeCell ref="C605:I605"/>
    <mergeCell ref="C606:E606"/>
    <mergeCell ref="C596:E596"/>
    <mergeCell ref="C597:E597"/>
    <mergeCell ref="C598:I598"/>
    <mergeCell ref="C599:E599"/>
    <mergeCell ref="C591:I591"/>
    <mergeCell ref="C592:E592"/>
    <mergeCell ref="C586:I586"/>
    <mergeCell ref="C587:E587"/>
    <mergeCell ref="C590:E590"/>
    <mergeCell ref="C580:E580"/>
    <mergeCell ref="F580:J580"/>
    <mergeCell ref="C581:E581"/>
    <mergeCell ref="C582:E582"/>
    <mergeCell ref="C585:E585"/>
    <mergeCell ref="C577:E577"/>
    <mergeCell ref="F577:J577"/>
    <mergeCell ref="C578:E578"/>
    <mergeCell ref="F578:J578"/>
    <mergeCell ref="C579:E579"/>
    <mergeCell ref="F579:J579"/>
    <mergeCell ref="C575:E575"/>
    <mergeCell ref="C576:E576"/>
    <mergeCell ref="F576:J576"/>
    <mergeCell ref="C564:E564"/>
    <mergeCell ref="C565:I565"/>
    <mergeCell ref="C566:E566"/>
    <mergeCell ref="C568:E568"/>
    <mergeCell ref="C569:I569"/>
    <mergeCell ref="C570:E570"/>
    <mergeCell ref="C556:I556"/>
    <mergeCell ref="C557:I557"/>
    <mergeCell ref="C558:E558"/>
    <mergeCell ref="C560:I560"/>
    <mergeCell ref="C561:I561"/>
    <mergeCell ref="C562:E562"/>
    <mergeCell ref="C550:E550"/>
    <mergeCell ref="C552:I552"/>
    <mergeCell ref="C553:I553"/>
    <mergeCell ref="C554:E554"/>
    <mergeCell ref="C544:I544"/>
    <mergeCell ref="C545:I545"/>
    <mergeCell ref="C546:E546"/>
    <mergeCell ref="C538:E538"/>
    <mergeCell ref="C540:E540"/>
    <mergeCell ref="C541:I541"/>
    <mergeCell ref="C542:E542"/>
    <mergeCell ref="C532:E532"/>
    <mergeCell ref="C533:I533"/>
    <mergeCell ref="C534:E534"/>
    <mergeCell ref="C535:I535"/>
    <mergeCell ref="C536:E536"/>
    <mergeCell ref="C537:I537"/>
    <mergeCell ref="C527:E527"/>
    <mergeCell ref="C528:E528"/>
    <mergeCell ref="C529:I529"/>
    <mergeCell ref="C530:E530"/>
    <mergeCell ref="C531:I531"/>
    <mergeCell ref="C513:E513"/>
    <mergeCell ref="C515:E515"/>
    <mergeCell ref="C516:I516"/>
    <mergeCell ref="C517:E517"/>
    <mergeCell ref="C507:E507"/>
    <mergeCell ref="C508:I508"/>
    <mergeCell ref="C509:E509"/>
    <mergeCell ref="C512:I512"/>
    <mergeCell ref="C522:E522"/>
    <mergeCell ref="C523:I523"/>
    <mergeCell ref="C524:E524"/>
    <mergeCell ref="C499:E499"/>
    <mergeCell ref="C500:I500"/>
    <mergeCell ref="C501:E501"/>
    <mergeCell ref="C503:E503"/>
    <mergeCell ref="C504:I504"/>
    <mergeCell ref="C505:E505"/>
    <mergeCell ref="C489:E489"/>
    <mergeCell ref="C491:E491"/>
    <mergeCell ref="C492:I492"/>
    <mergeCell ref="C493:E493"/>
    <mergeCell ref="C497:E497"/>
    <mergeCell ref="C498:E498"/>
    <mergeCell ref="C480:I480"/>
    <mergeCell ref="C481:E481"/>
    <mergeCell ref="C485:E485"/>
    <mergeCell ref="C486:I486"/>
    <mergeCell ref="C487:E487"/>
    <mergeCell ref="C488:I488"/>
    <mergeCell ref="C472:I472"/>
    <mergeCell ref="C473:E473"/>
    <mergeCell ref="C474:I474"/>
    <mergeCell ref="C475:E475"/>
    <mergeCell ref="C478:E478"/>
    <mergeCell ref="C479:E479"/>
    <mergeCell ref="C466:I466"/>
    <mergeCell ref="C467:E467"/>
    <mergeCell ref="C468:I468"/>
    <mergeCell ref="C469:E469"/>
    <mergeCell ref="C470:I470"/>
    <mergeCell ref="C471:E471"/>
    <mergeCell ref="C460:I460"/>
    <mergeCell ref="C461:E461"/>
    <mergeCell ref="C462:I462"/>
    <mergeCell ref="C463:E463"/>
    <mergeCell ref="C464:I464"/>
    <mergeCell ref="C465:E465"/>
    <mergeCell ref="C457:E457"/>
    <mergeCell ref="C458:E458"/>
    <mergeCell ref="C459:E459"/>
    <mergeCell ref="C448:I448"/>
    <mergeCell ref="C449:E449"/>
    <mergeCell ref="C450:I450"/>
    <mergeCell ref="C451:E451"/>
    <mergeCell ref="C452:I452"/>
    <mergeCell ref="C453:E453"/>
    <mergeCell ref="C438:E438"/>
    <mergeCell ref="C439:I439"/>
    <mergeCell ref="C440:E440"/>
    <mergeCell ref="C444:I444"/>
    <mergeCell ref="C445:E445"/>
    <mergeCell ref="C447:E447"/>
    <mergeCell ref="C431:I431"/>
    <mergeCell ref="C432:E432"/>
    <mergeCell ref="C434:E434"/>
    <mergeCell ref="C435:I435"/>
    <mergeCell ref="C436:E436"/>
    <mergeCell ref="C437:I437"/>
    <mergeCell ref="C425:E425"/>
    <mergeCell ref="C426:E426"/>
    <mergeCell ref="C427:I427"/>
    <mergeCell ref="C428:E428"/>
    <mergeCell ref="C429:I429"/>
    <mergeCell ref="C430:E430"/>
    <mergeCell ref="C415:E415"/>
    <mergeCell ref="C416:I416"/>
    <mergeCell ref="C417:E417"/>
    <mergeCell ref="C419:E419"/>
    <mergeCell ref="C420:I420"/>
    <mergeCell ref="C421:E421"/>
    <mergeCell ref="C408:E408"/>
    <mergeCell ref="C409:E409"/>
    <mergeCell ref="C410:I410"/>
    <mergeCell ref="C411:E411"/>
    <mergeCell ref="C413:E413"/>
    <mergeCell ref="C414:I414"/>
    <mergeCell ref="C399:E399"/>
    <mergeCell ref="C400:I400"/>
    <mergeCell ref="C401:E401"/>
    <mergeCell ref="C403:E403"/>
    <mergeCell ref="C404:I404"/>
    <mergeCell ref="C405:E405"/>
    <mergeCell ref="C390:I390"/>
    <mergeCell ref="C391:E391"/>
    <mergeCell ref="C394:E394"/>
    <mergeCell ref="C395:E395"/>
    <mergeCell ref="C396:I396"/>
    <mergeCell ref="C397:E397"/>
    <mergeCell ref="C382:I382"/>
    <mergeCell ref="C383:E383"/>
    <mergeCell ref="C384:I384"/>
    <mergeCell ref="C385:E385"/>
    <mergeCell ref="C388:I388"/>
    <mergeCell ref="C389:E389"/>
    <mergeCell ref="C371:E371"/>
    <mergeCell ref="C375:E375"/>
    <mergeCell ref="C376:I376"/>
    <mergeCell ref="C377:E377"/>
    <mergeCell ref="C379:E379"/>
    <mergeCell ref="C380:E380"/>
    <mergeCell ref="C363:E363"/>
    <mergeCell ref="C365:E365"/>
    <mergeCell ref="C366:I366"/>
    <mergeCell ref="C367:E367"/>
    <mergeCell ref="C369:E369"/>
    <mergeCell ref="C370:I370"/>
    <mergeCell ref="C353:E353"/>
    <mergeCell ref="C357:E357"/>
    <mergeCell ref="C358:I358"/>
    <mergeCell ref="C359:E359"/>
    <mergeCell ref="C361:E361"/>
    <mergeCell ref="C362:I362"/>
    <mergeCell ref="C344:I344"/>
    <mergeCell ref="C345:E345"/>
    <mergeCell ref="C347:E347"/>
    <mergeCell ref="C348:I348"/>
    <mergeCell ref="C349:E349"/>
    <mergeCell ref="C352:I352"/>
    <mergeCell ref="C335:E335"/>
    <mergeCell ref="C338:E338"/>
    <mergeCell ref="C339:E339"/>
    <mergeCell ref="C340:I340"/>
    <mergeCell ref="C341:E341"/>
    <mergeCell ref="C343:I343"/>
    <mergeCell ref="C329:E329"/>
    <mergeCell ref="C330:I330"/>
    <mergeCell ref="C331:E331"/>
    <mergeCell ref="C332:I332"/>
    <mergeCell ref="C333:E333"/>
    <mergeCell ref="C334:I334"/>
    <mergeCell ref="C324:E324"/>
    <mergeCell ref="C325:E325"/>
    <mergeCell ref="C326:I326"/>
    <mergeCell ref="C327:E327"/>
    <mergeCell ref="C317:E317"/>
    <mergeCell ref="C318:E318"/>
    <mergeCell ref="C319:I319"/>
    <mergeCell ref="C320:E320"/>
    <mergeCell ref="C312:I312"/>
    <mergeCell ref="C313:E313"/>
    <mergeCell ref="C307:I307"/>
    <mergeCell ref="C308:E308"/>
    <mergeCell ref="C311:E311"/>
    <mergeCell ref="C301:E301"/>
    <mergeCell ref="F301:J301"/>
    <mergeCell ref="C302:E302"/>
    <mergeCell ref="C303:E303"/>
    <mergeCell ref="C306:E306"/>
    <mergeCell ref="C298:E298"/>
    <mergeCell ref="F298:J298"/>
    <mergeCell ref="C299:E299"/>
    <mergeCell ref="F299:J299"/>
    <mergeCell ref="C300:E300"/>
    <mergeCell ref="F300:J300"/>
    <mergeCell ref="C291:E291"/>
    <mergeCell ref="C296:E296"/>
    <mergeCell ref="C297:E297"/>
    <mergeCell ref="F297:J297"/>
    <mergeCell ref="C283:E283"/>
    <mergeCell ref="C285:E285"/>
    <mergeCell ref="C286:I286"/>
    <mergeCell ref="C287:E287"/>
    <mergeCell ref="C289:E289"/>
    <mergeCell ref="C290:I290"/>
    <mergeCell ref="C275:E275"/>
    <mergeCell ref="C277:I277"/>
    <mergeCell ref="C278:I278"/>
    <mergeCell ref="C279:E279"/>
    <mergeCell ref="C281:I281"/>
    <mergeCell ref="C282:I282"/>
    <mergeCell ref="C271:E271"/>
    <mergeCell ref="C273:I273"/>
    <mergeCell ref="C274:I274"/>
    <mergeCell ref="C263:E263"/>
    <mergeCell ref="C265:I265"/>
    <mergeCell ref="C266:I266"/>
    <mergeCell ref="C267:E267"/>
    <mergeCell ref="C258:I258"/>
    <mergeCell ref="C259:E259"/>
    <mergeCell ref="C261:E261"/>
    <mergeCell ref="C262:I262"/>
    <mergeCell ref="C252:I252"/>
    <mergeCell ref="C253:E253"/>
    <mergeCell ref="C254:I254"/>
    <mergeCell ref="C255:E255"/>
    <mergeCell ref="C256:I256"/>
    <mergeCell ref="C257:E257"/>
    <mergeCell ref="C248:E248"/>
    <mergeCell ref="C249:E249"/>
    <mergeCell ref="C250:I250"/>
    <mergeCell ref="C251:E251"/>
    <mergeCell ref="C233:I233"/>
    <mergeCell ref="C234:E234"/>
    <mergeCell ref="C242:E242"/>
    <mergeCell ref="C243:I243"/>
    <mergeCell ref="C244:E244"/>
    <mergeCell ref="C224:E224"/>
    <mergeCell ref="C225:I225"/>
    <mergeCell ref="C226:E226"/>
    <mergeCell ref="C229:I229"/>
    <mergeCell ref="C230:E230"/>
    <mergeCell ref="C232:E232"/>
    <mergeCell ref="C216:E216"/>
    <mergeCell ref="C217:I217"/>
    <mergeCell ref="C218:E218"/>
    <mergeCell ref="C220:E220"/>
    <mergeCell ref="C221:I221"/>
    <mergeCell ref="C222:E222"/>
    <mergeCell ref="C237:E237"/>
    <mergeCell ref="C238:I238"/>
    <mergeCell ref="C239:E239"/>
    <mergeCell ref="C206:E206"/>
    <mergeCell ref="C208:E208"/>
    <mergeCell ref="C209:I209"/>
    <mergeCell ref="C210:E210"/>
    <mergeCell ref="C214:E214"/>
    <mergeCell ref="C215:E215"/>
    <mergeCell ref="C200:E200"/>
    <mergeCell ref="C201:I201"/>
    <mergeCell ref="C202:E202"/>
    <mergeCell ref="C203:I203"/>
    <mergeCell ref="C204:E204"/>
    <mergeCell ref="C205:I205"/>
    <mergeCell ref="C191:I191"/>
    <mergeCell ref="C192:E192"/>
    <mergeCell ref="C193:I193"/>
    <mergeCell ref="C194:E194"/>
    <mergeCell ref="C195:I195"/>
    <mergeCell ref="C196:E196"/>
    <mergeCell ref="C183:I183"/>
    <mergeCell ref="C184:E184"/>
    <mergeCell ref="C185:I185"/>
    <mergeCell ref="C186:E186"/>
    <mergeCell ref="C189:E189"/>
    <mergeCell ref="C190:E190"/>
    <mergeCell ref="C177:I177"/>
    <mergeCell ref="C178:E178"/>
    <mergeCell ref="C179:I179"/>
    <mergeCell ref="C180:E180"/>
    <mergeCell ref="C181:I181"/>
    <mergeCell ref="C182:E182"/>
    <mergeCell ref="C171:E171"/>
    <mergeCell ref="C172:E172"/>
    <mergeCell ref="C173:I173"/>
    <mergeCell ref="C174:E174"/>
    <mergeCell ref="C175:I175"/>
    <mergeCell ref="C176:E176"/>
    <mergeCell ref="C165:I165"/>
    <mergeCell ref="C166:E166"/>
    <mergeCell ref="C170:E170"/>
    <mergeCell ref="C158:E158"/>
    <mergeCell ref="C160:E160"/>
    <mergeCell ref="C161:I161"/>
    <mergeCell ref="C162:E162"/>
    <mergeCell ref="C163:I163"/>
    <mergeCell ref="C164:E164"/>
    <mergeCell ref="C149:E149"/>
    <mergeCell ref="C150:I150"/>
    <mergeCell ref="C151:E151"/>
    <mergeCell ref="C152:I152"/>
    <mergeCell ref="C153:E153"/>
    <mergeCell ref="C157:I157"/>
    <mergeCell ref="C142:I142"/>
    <mergeCell ref="C143:E143"/>
    <mergeCell ref="C144:I144"/>
    <mergeCell ref="C145:E145"/>
    <mergeCell ref="C147:E147"/>
    <mergeCell ref="C148:I148"/>
    <mergeCell ref="C133:I133"/>
    <mergeCell ref="C134:E134"/>
    <mergeCell ref="C138:E138"/>
    <mergeCell ref="C139:E139"/>
    <mergeCell ref="C140:I140"/>
    <mergeCell ref="C141:E141"/>
    <mergeCell ref="C126:E126"/>
    <mergeCell ref="C127:I127"/>
    <mergeCell ref="C128:E128"/>
    <mergeCell ref="C130:E130"/>
    <mergeCell ref="C131:I131"/>
    <mergeCell ref="C132:E132"/>
    <mergeCell ref="C117:I117"/>
    <mergeCell ref="C118:E118"/>
    <mergeCell ref="C120:E120"/>
    <mergeCell ref="C121:I121"/>
    <mergeCell ref="C122:E122"/>
    <mergeCell ref="C125:E125"/>
    <mergeCell ref="C108:E108"/>
    <mergeCell ref="C111:E111"/>
    <mergeCell ref="C112:E112"/>
    <mergeCell ref="C113:I113"/>
    <mergeCell ref="C114:E114"/>
    <mergeCell ref="C116:E116"/>
    <mergeCell ref="C100:E100"/>
    <mergeCell ref="C101:I101"/>
    <mergeCell ref="C102:E102"/>
    <mergeCell ref="C105:I105"/>
    <mergeCell ref="C106:E106"/>
    <mergeCell ref="C107:I107"/>
    <mergeCell ref="C92:E92"/>
    <mergeCell ref="C93:I93"/>
    <mergeCell ref="C94:E94"/>
    <mergeCell ref="C96:E96"/>
    <mergeCell ref="C97:E97"/>
    <mergeCell ref="C99:I99"/>
    <mergeCell ref="C82:E82"/>
    <mergeCell ref="C83:I83"/>
    <mergeCell ref="C84:E84"/>
    <mergeCell ref="C86:E86"/>
    <mergeCell ref="C87:I87"/>
    <mergeCell ref="C88:E88"/>
    <mergeCell ref="C74:E74"/>
    <mergeCell ref="C75:I75"/>
    <mergeCell ref="C76:E76"/>
    <mergeCell ref="C78:E78"/>
    <mergeCell ref="C79:I79"/>
    <mergeCell ref="C80:E80"/>
    <mergeCell ref="C63:I63"/>
    <mergeCell ref="C64:E64"/>
    <mergeCell ref="C66:E66"/>
    <mergeCell ref="C67:E67"/>
    <mergeCell ref="C68:I68"/>
    <mergeCell ref="C69:E69"/>
    <mergeCell ref="C53:I53"/>
    <mergeCell ref="C54:E54"/>
    <mergeCell ref="C57:I57"/>
    <mergeCell ref="C58:E58"/>
    <mergeCell ref="C61:E61"/>
    <mergeCell ref="C62:E62"/>
    <mergeCell ref="C45:I45"/>
    <mergeCell ref="C46:E46"/>
    <mergeCell ref="C48:I48"/>
    <mergeCell ref="C49:I49"/>
    <mergeCell ref="C50:E50"/>
    <mergeCell ref="C52:E52"/>
    <mergeCell ref="C37:I37"/>
    <mergeCell ref="C38:E38"/>
    <mergeCell ref="C39:I39"/>
    <mergeCell ref="C40:E40"/>
    <mergeCell ref="C43:E43"/>
    <mergeCell ref="C44:E44"/>
    <mergeCell ref="C30:E30"/>
    <mergeCell ref="C31:I31"/>
    <mergeCell ref="C32:E32"/>
    <mergeCell ref="C34:E34"/>
    <mergeCell ref="C35:I35"/>
    <mergeCell ref="C36:E36"/>
    <mergeCell ref="C28:E28"/>
    <mergeCell ref="C21:E21"/>
    <mergeCell ref="C22:E22"/>
    <mergeCell ref="C23:I23"/>
    <mergeCell ref="C24:E24"/>
    <mergeCell ref="C16:I16"/>
    <mergeCell ref="C17:E17"/>
    <mergeCell ref="C11:I11"/>
    <mergeCell ref="C12:E12"/>
    <mergeCell ref="C15:E15"/>
    <mergeCell ref="C3:E3"/>
    <mergeCell ref="C4:E4"/>
    <mergeCell ref="C6:E6"/>
    <mergeCell ref="C7:E7"/>
    <mergeCell ref="C10:E10"/>
  </mergeCells>
  <pageMargins left="0.55118110236219997" right="0.55118110236219997" top="0.55118110236219997" bottom="0.55118110236219997" header="0.27559055118109999" footer="0.35433070866142002"/>
  <pageSetup paperSize="9" scale="91" fitToHeight="0" orientation="portrait" r:id="rId1"/>
  <headerFooter>
    <oddHeader>&amp;L 21053 - BÂTIMENTS 008 ET 009 - ÉCOLE DE GUERRE RESTAURATION DES FAÇADES ET TOITURES
 &amp;RDCE  
BPU -  LOT 05 MAÇONNERIE - PIERRE DE TAILLE MH</oddHeader>
    <oddFooter>&amp;L 2BDM Architectes J. MOULIN&amp;RPage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17</vt:i4>
      </vt:variant>
    </vt:vector>
  </HeadingPairs>
  <TitlesOfParts>
    <vt:vector size="22" baseType="lpstr">
      <vt:lpstr>Page de garde</vt:lpstr>
      <vt:lpstr>Note liminaire</vt:lpstr>
      <vt:lpstr>Paramètres</vt:lpstr>
      <vt:lpstr>Version</vt:lpstr>
      <vt:lpstr>BPU</vt:lpstr>
      <vt:lpstr>CODELOT</vt:lpstr>
      <vt:lpstr>CPVILLEDOSSIER</vt:lpstr>
      <vt:lpstr>DATEVALEUR</vt:lpstr>
      <vt:lpstr>BPU!Impression_des_titres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'Note liminaire'!Zone_d_impression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Romain LAUNAY</cp:lastModifiedBy>
  <dcterms:created xsi:type="dcterms:W3CDTF">2025-01-29T10:34:00Z</dcterms:created>
  <dcterms:modified xsi:type="dcterms:W3CDTF">2025-02-17T10:39:46Z</dcterms:modified>
</cp:coreProperties>
</file>