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429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2bdm-my.sharepoint.com/personal/romain_launay_2bdm_fr/Documents/Bureau/"/>
    </mc:Choice>
  </mc:AlternateContent>
  <xr:revisionPtr revIDLastSave="8" documentId="13_ncr:1_{204DF6AA-2474-485C-8116-ADE6FE4442E5}" xr6:coauthVersionLast="47" xr6:coauthVersionMax="47" xr10:uidLastSave="{6BEC974A-6D38-4D7A-A6F5-A9C69D646DE5}"/>
  <bookViews>
    <workbookView xWindow="-120" yWindow="-120" windowWidth="29040" windowHeight="15720" activeTab="2" xr2:uid="{00000000-000D-0000-FFFF-FFFF00000000}"/>
  </bookViews>
  <sheets>
    <sheet name="Page de garde" sheetId="1" r:id="rId1"/>
    <sheet name="Note liminaire" sheetId="6" r:id="rId2"/>
    <sheet name="DPGF" sheetId="2" r:id="rId3"/>
    <sheet name="Paramètres" sheetId="3" state="hidden" r:id="rId4"/>
    <sheet name="Version" sheetId="4" state="hidden" r:id="rId5"/>
  </sheets>
  <externalReferences>
    <externalReference r:id="rId6"/>
    <externalReference r:id="rId7"/>
    <externalReference r:id="rId8"/>
  </externalReferences>
  <definedNames>
    <definedName name="___D1" localSheetId="1">#REF!</definedName>
    <definedName name="___D1">#REF!</definedName>
    <definedName name="___D2">#REF!</definedName>
    <definedName name="___D3">#REF!</definedName>
    <definedName name="___D4">#REF!</definedName>
    <definedName name="___D5">#REF!</definedName>
    <definedName name="___D6">#REF!</definedName>
    <definedName name="___T1">#REF!</definedName>
    <definedName name="___T2">#REF!</definedName>
    <definedName name="___T3">#REF!</definedName>
    <definedName name="___T4">#REF!</definedName>
    <definedName name="___T5">#REF!</definedName>
    <definedName name="___T6">#REF!</definedName>
    <definedName name="___T7">#REF!</definedName>
    <definedName name="__b2">'[1]Hono TF'!#REF!</definedName>
    <definedName name="__b3">'[1]Hono TF'!#REF!</definedName>
    <definedName name="__bb1">'[1]Hono TF'!#REF!</definedName>
    <definedName name="__bb3">'[1]Hono TF'!#REF!</definedName>
    <definedName name="__bb4">'[1]Hono TF'!#REF!</definedName>
    <definedName name="__bb5">'[1]Hono TF'!#REF!</definedName>
    <definedName name="__bb6">'[1]Hono TF'!#REF!</definedName>
    <definedName name="__D1" localSheetId="1">#REF!</definedName>
    <definedName name="__D1">#REF!</definedName>
    <definedName name="__D2" localSheetId="1">#REF!</definedName>
    <definedName name="__D2">#REF!</definedName>
    <definedName name="__D3" localSheetId="1">#REF!</definedName>
    <definedName name="__D3">#REF!</definedName>
    <definedName name="__D4">#REF!</definedName>
    <definedName name="__D5">#REF!</definedName>
    <definedName name="__D6">#REF!</definedName>
    <definedName name="__MD1">#REF!</definedName>
    <definedName name="__MD2">#REF!</definedName>
    <definedName name="__MD4">#REF!</definedName>
    <definedName name="__MD5">#REF!</definedName>
    <definedName name="__MD6">#REF!</definedName>
    <definedName name="__MT1">#REF!</definedName>
    <definedName name="__MT2">#REF!</definedName>
    <definedName name="__MT3">#REF!</definedName>
    <definedName name="__MT4">#REF!</definedName>
    <definedName name="__MT5">#REF!</definedName>
    <definedName name="__MT6">#REF!</definedName>
    <definedName name="__MT7">#REF!</definedName>
    <definedName name="__op1">'[1]Hono TF'!#REF!</definedName>
    <definedName name="__op2">'[1]Hono TF'!#REF!</definedName>
    <definedName name="__op3">'[1]Hono TF'!#REF!</definedName>
    <definedName name="__T1" localSheetId="1">#REF!</definedName>
    <definedName name="__T1">#REF!</definedName>
    <definedName name="__T2" localSheetId="1">#REF!</definedName>
    <definedName name="__T2">#REF!</definedName>
    <definedName name="__T3" localSheetId="1">#REF!</definedName>
    <definedName name="__T3">#REF!</definedName>
    <definedName name="__T4">#REF!</definedName>
    <definedName name="__T5">#REF!</definedName>
    <definedName name="__T6">#REF!</definedName>
    <definedName name="__T7">#REF!</definedName>
    <definedName name="__tit01">#REF!</definedName>
    <definedName name="__tit02">#REF!</definedName>
    <definedName name="__tit03">#REF!</definedName>
    <definedName name="__tit04">#REF!</definedName>
    <definedName name="__tit05">#REF!</definedName>
    <definedName name="__tit06">#REF!</definedName>
    <definedName name="__tit07">#REF!</definedName>
    <definedName name="__tit08">#REF!</definedName>
    <definedName name="__tit09">#REF!</definedName>
    <definedName name="__tit10">#REF!</definedName>
    <definedName name="__tit11">#REF!</definedName>
    <definedName name="__tit12">#REF!</definedName>
    <definedName name="__tit13">#REF!</definedName>
    <definedName name="__tit14">#REF!</definedName>
    <definedName name="__tit15">#REF!</definedName>
    <definedName name="__tit16">#REF!</definedName>
    <definedName name="__tit17">#REF!</definedName>
    <definedName name="__tit18">#REF!</definedName>
    <definedName name="__tit19">#REF!</definedName>
    <definedName name="__tit20">#REF!</definedName>
    <definedName name="__tit21">#REF!</definedName>
    <definedName name="__tit22">#REF!</definedName>
    <definedName name="__tit23">#REF!</definedName>
    <definedName name="__tit24">#REF!</definedName>
    <definedName name="__tit25">#REF!</definedName>
    <definedName name="__tit26">#REF!</definedName>
    <definedName name="__tit27">#REF!</definedName>
    <definedName name="__tit28">#REF!</definedName>
    <definedName name="__tit29">#REF!</definedName>
    <definedName name="__tit30">#REF!</definedName>
    <definedName name="__tit31">#REF!</definedName>
    <definedName name="_01_03_1994">#REF!</definedName>
    <definedName name="_A1">#REF!</definedName>
    <definedName name="_A2">#REF!</definedName>
    <definedName name="_A3">#REF!</definedName>
    <definedName name="_A4">#REF!</definedName>
    <definedName name="_A5">#REF!</definedName>
    <definedName name="_A6">#REF!</definedName>
    <definedName name="_A71">#REF!</definedName>
    <definedName name="_A72">#REF!</definedName>
    <definedName name="_A73">#REF!</definedName>
    <definedName name="_b1">#REF!</definedName>
    <definedName name="_b2">'[1]Hono TF'!#REF!</definedName>
    <definedName name="_b3">'[1]Hono TF'!#REF!</definedName>
    <definedName name="_B71" localSheetId="1">#REF!</definedName>
    <definedName name="_B71">#REF!</definedName>
    <definedName name="_B72" localSheetId="1">#REF!</definedName>
    <definedName name="_B72">#REF!</definedName>
    <definedName name="_B73" localSheetId="1">#REF!</definedName>
    <definedName name="_B73">#REF!</definedName>
    <definedName name="_bb1" localSheetId="1">'[1]Hono TF'!#REF!</definedName>
    <definedName name="_bb1">'[1]Hono TF'!#REF!</definedName>
    <definedName name="_bb2" localSheetId="1">#REF!</definedName>
    <definedName name="_bb2">#REF!</definedName>
    <definedName name="_bb3" localSheetId="1">'[1]Hono TF'!#REF!</definedName>
    <definedName name="_bb3">'[1]Hono TF'!#REF!</definedName>
    <definedName name="_bb4" localSheetId="1">'[1]Hono TF'!#REF!</definedName>
    <definedName name="_bb4">'[1]Hono TF'!#REF!</definedName>
    <definedName name="_bb5" localSheetId="1">'[1]Hono TF'!#REF!</definedName>
    <definedName name="_bb5">'[1]Hono TF'!#REF!</definedName>
    <definedName name="_bb6" localSheetId="1">'[1]Hono TF'!#REF!</definedName>
    <definedName name="_bb6">'[1]Hono TF'!#REF!</definedName>
    <definedName name="_bt01" localSheetId="1">#REF!</definedName>
    <definedName name="_bt01">#REF!</definedName>
    <definedName name="_D1" localSheetId="1">#REF!</definedName>
    <definedName name="_D1">#REF!</definedName>
    <definedName name="_D2" localSheetId="1">#REF!</definedName>
    <definedName name="_D2">#REF!</definedName>
    <definedName name="_D3">#REF!</definedName>
    <definedName name="_D4">#REF!</definedName>
    <definedName name="_D5">#REF!</definedName>
    <definedName name="_D6">#REF!</definedName>
    <definedName name="_ht1" localSheetId="1">#REF!</definedName>
    <definedName name="_ht1">#REF!</definedName>
    <definedName name="_ht2" localSheetId="1">#REF!</definedName>
    <definedName name="_ht2">#REF!</definedName>
    <definedName name="_ii1" localSheetId="1">#REF!</definedName>
    <definedName name="_ii1">#REF!</definedName>
    <definedName name="_ii2">#REF!</definedName>
    <definedName name="_II3">#REF!</definedName>
    <definedName name="_II4">#REF!</definedName>
    <definedName name="_MD1">#REF!</definedName>
    <definedName name="_MD2">#REF!</definedName>
    <definedName name="_MD4">#REF!</definedName>
    <definedName name="_MD5">#REF!</definedName>
    <definedName name="_MD6">#REF!</definedName>
    <definedName name="_MT1">#REF!</definedName>
    <definedName name="_MT2">#REF!</definedName>
    <definedName name="_MT3">#REF!</definedName>
    <definedName name="_MT4">#REF!</definedName>
    <definedName name="_MT5">#REF!</definedName>
    <definedName name="_MT6">#REF!</definedName>
    <definedName name="_MT7">#REF!</definedName>
    <definedName name="_op1">'[1]Hono TF'!#REF!</definedName>
    <definedName name="_op2">'[1]Hono TF'!#REF!</definedName>
    <definedName name="_op3">'[1]Hono TF'!#REF!</definedName>
    <definedName name="_T1" localSheetId="1">#REF!</definedName>
    <definedName name="_T1">#REF!</definedName>
    <definedName name="_T2" localSheetId="1">#REF!</definedName>
    <definedName name="_T2">#REF!</definedName>
    <definedName name="_T3" localSheetId="1">#REF!</definedName>
    <definedName name="_T3">#REF!</definedName>
    <definedName name="_T4">#REF!</definedName>
    <definedName name="_T5">#REF!</definedName>
    <definedName name="_T6">#REF!</definedName>
    <definedName name="_T7">#REF!</definedName>
    <definedName name="_tit01">#REF!</definedName>
    <definedName name="_tit02">#REF!</definedName>
    <definedName name="_tit03">#REF!</definedName>
    <definedName name="_tit04">#REF!</definedName>
    <definedName name="_tit05">#REF!</definedName>
    <definedName name="_tit06">#REF!</definedName>
    <definedName name="_tit07">#REF!</definedName>
    <definedName name="_tit08">#REF!</definedName>
    <definedName name="_tit09">#REF!</definedName>
    <definedName name="_tit1">#REF!</definedName>
    <definedName name="_tit10">#REF!</definedName>
    <definedName name="_tit11">#REF!</definedName>
    <definedName name="_tit12">#REF!</definedName>
    <definedName name="_tit13">#REF!</definedName>
    <definedName name="_tit14">#REF!</definedName>
    <definedName name="_tit15">#REF!</definedName>
    <definedName name="_tit16">#REF!</definedName>
    <definedName name="_tit17">#REF!</definedName>
    <definedName name="_tit18">#REF!</definedName>
    <definedName name="_tit19">#REF!</definedName>
    <definedName name="_tit20">#REF!</definedName>
    <definedName name="_tit21">#REF!</definedName>
    <definedName name="_tit22">#REF!</definedName>
    <definedName name="_tit23">#REF!</definedName>
    <definedName name="_tit24">#REF!</definedName>
    <definedName name="_tit25">#REF!</definedName>
    <definedName name="_tit26">#REF!</definedName>
    <definedName name="_tit27">#REF!</definedName>
    <definedName name="_tit28">#REF!</definedName>
    <definedName name="_tit29">#REF!</definedName>
    <definedName name="_tit30">#REF!</definedName>
    <definedName name="_tit31">#REF!</definedName>
    <definedName name="_TX1" localSheetId="1">#REF!</definedName>
    <definedName name="_TX1">#REF!</definedName>
    <definedName name="_TX2" localSheetId="1">#REF!</definedName>
    <definedName name="_TX2">#REF!</definedName>
    <definedName name="_TX3" localSheetId="1">#REF!</definedName>
    <definedName name="_TX3">#REF!</definedName>
    <definedName name="_TX4">#REF!</definedName>
    <definedName name="_V1">#REF!</definedName>
    <definedName name="_V2">#REF!</definedName>
    <definedName name="_V3">#REF!</definedName>
    <definedName name="_V4">#REF!</definedName>
    <definedName name="_V5">#REF!</definedName>
    <definedName name="a">#REF!</definedName>
    <definedName name="accessoires_postes">#REF!</definedName>
    <definedName name="AfficherFormule" localSheetId="1">[2]!AfficherFormule</definedName>
    <definedName name="AfficherFormule">[2]!AfficherFormule</definedName>
    <definedName name="AIIIA" localSheetId="1">#REF!</definedName>
    <definedName name="AIIIA">#REF!</definedName>
    <definedName name="AIIIAA" localSheetId="1">#REF!</definedName>
    <definedName name="AIIIAA">#REF!</definedName>
    <definedName name="AIIIV" localSheetId="1">#REF!</definedName>
    <definedName name="AIIIV">#REF!</definedName>
    <definedName name="AIIIVA">#REF!</definedName>
    <definedName name="alarme_incendie">#REF!</definedName>
    <definedName name="alarme_technique">#REF!</definedName>
    <definedName name="appareils_d_éclairage">#REF!</definedName>
    <definedName name="b">#REF!</definedName>
    <definedName name="B3A">#REF!</definedName>
    <definedName name="B3AA">#REF!</definedName>
    <definedName name="B3V">#REF!</definedName>
    <definedName name="B3VA">#REF!</definedName>
    <definedName name="_xlnm.Database">#REF!</definedName>
    <definedName name="batteries_condensateurs">#REF!</definedName>
    <definedName name="bba">'[1]Hono TF'!#REF!</definedName>
    <definedName name="bbv">'[1]Hono TF'!#REF!</definedName>
    <definedName name="bht" localSheetId="1">#REF!</definedName>
    <definedName name="bht">#REF!</definedName>
    <definedName name="boites" localSheetId="1">#REF!</definedName>
    <definedName name="boites">#REF!</definedName>
    <definedName name="BRA" localSheetId="1">#REF!</definedName>
    <definedName name="BRA">#REF!</definedName>
    <definedName name="BRATER">#REF!</definedName>
    <definedName name="BRV">#REF!</definedName>
    <definedName name="BRVTER">#REF!</definedName>
    <definedName name="câbles_H07RNF">#REF!</definedName>
    <definedName name="câbles_HN33S33">#REF!</definedName>
    <definedName name="câbles_MT">#REF!</definedName>
    <definedName name="câbles_R02V_alu">#REF!</definedName>
    <definedName name="câbles_R02V_cu">#REF!</definedName>
    <definedName name="câbles_spéciaux">#REF!</definedName>
    <definedName name="câbles_téléphoniques">#REF!</definedName>
    <definedName name="cat">#REF!</definedName>
    <definedName name="cellules_MT">#REF!</definedName>
    <definedName name="chap">#REF!</definedName>
    <definedName name="chauffage">#REF!</definedName>
    <definedName name="chemins_de_câbles">#REF!</definedName>
    <definedName name="circuits_de_terre">#REF!</definedName>
    <definedName name="cm">#REF!</definedName>
    <definedName name="CODELOT">Paramètres!$C$9</definedName>
    <definedName name="COEF_MINO">#REF!</definedName>
    <definedName name="conduits">#REF!</definedName>
    <definedName name="cosses">#REF!</definedName>
    <definedName name="CPVILLEDOSSIER">Paramètres!$C$26:$J$26</definedName>
    <definedName name="_xlnm.Criteria">#REF!</definedName>
    <definedName name="css">'[1]Hono TF'!#REF!</definedName>
    <definedName name="CSSA" localSheetId="1">#REF!</definedName>
    <definedName name="CSSA">#REF!</definedName>
    <definedName name="DATEVALEUR">Paramètres!$C$13</definedName>
    <definedName name="début_sortie" localSheetId="1">#REF!</definedName>
    <definedName name="début_sortie">#REF!</definedName>
    <definedName name="debutsortie" localSheetId="1">#REF!</definedName>
    <definedName name="debutsortie">#REF!</definedName>
    <definedName name="depart" localSheetId="1">'[1]Hono TF'!#REF!</definedName>
    <definedName name="depart">'[1]Hono TF'!#REF!</definedName>
    <definedName name="dfg" localSheetId="1">#REF!</definedName>
    <definedName name="dfg">#REF!</definedName>
    <definedName name="dg" localSheetId="1">#REF!</definedName>
    <definedName name="dg">#REF!</definedName>
    <definedName name="distribution_horaire" localSheetId="1">#REF!</definedName>
    <definedName name="distribution_horaire">#REF!</definedName>
    <definedName name="dmj">#REF!</definedName>
    <definedName name="dtcr">#REF!</definedName>
    <definedName name="dtmj">#REF!</definedName>
    <definedName name="e">#REF!</definedName>
    <definedName name="éclairage_extérieur">#REF!</definedName>
    <definedName name="edi">'[1]Hono TF'!#REF!</definedName>
    <definedName name="ESSAI">999</definedName>
    <definedName name="ezatrdtyfty" localSheetId="1">#REF!</definedName>
    <definedName name="ezatrdtyfty">#REF!</definedName>
    <definedName name="f_choix" localSheetId="1">#REF!</definedName>
    <definedName name="f_choix">#REF!</definedName>
    <definedName name="fghfgfdss" localSheetId="1">#REF!</definedName>
    <definedName name="fghfgfdss">#REF!</definedName>
    <definedName name="fil_V">#REF!</definedName>
    <definedName name="ghfghfghf">#REF!</definedName>
    <definedName name="goulotte_plastique">#REF!</definedName>
    <definedName name="HONOA">#REF!</definedName>
    <definedName name="HONOV">#REF!</definedName>
    <definedName name="I">#REF!</definedName>
    <definedName name="IIA">#REF!</definedName>
    <definedName name="IIB">#REF!</definedName>
    <definedName name="_xlnm.Print_Titles" localSheetId="2">DPGF!$1:$3</definedName>
    <definedName name="INDICELOT">Paramètres!$C$17</definedName>
    <definedName name="jghj" localSheetId="1">#REF!</definedName>
    <definedName name="jghj">#REF!</definedName>
    <definedName name="jgjgjg" localSheetId="1">[2]!AfficherFormule</definedName>
    <definedName name="jgjgjg">[2]!AfficherFormule</definedName>
    <definedName name="jhfkghfghfghf" localSheetId="1">#REF!</definedName>
    <definedName name="jhfkghfghfghf">#REF!</definedName>
    <definedName name="jhljkjgjgjhg">#REF!</definedName>
    <definedName name="jkjhjh">#REF!</definedName>
    <definedName name="jkjkhfghfg">#REF!</definedName>
    <definedName name="kyho">#REF!</definedName>
    <definedName name="kyuo">#REF!</definedName>
    <definedName name="loca">'[1]Hono TF'!#REF!</definedName>
    <definedName name="mm_aa" localSheetId="1">#REF!</definedName>
    <definedName name="mm_aa">#REF!</definedName>
    <definedName name="MMP" localSheetId="1">#REF!</definedName>
    <definedName name="MMP">#REF!</definedName>
    <definedName name="MNC" localSheetId="1">#REF!</definedName>
    <definedName name="MNC">#REF!</definedName>
    <definedName name="Module1.AfficherFormule" localSheetId="1">[3]!Module1.AfficherFormule</definedName>
    <definedName name="Module1.AfficherFormule">[3]!Module1.AfficherFormule</definedName>
    <definedName name="MP" localSheetId="1">#REF!</definedName>
    <definedName name="MP">#REF!</definedName>
    <definedName name="MPB" localSheetId="1">#REF!</definedName>
    <definedName name="MPB">#REF!</definedName>
    <definedName name="MPT" localSheetId="1">#REF!</definedName>
    <definedName name="MPT">#REF!</definedName>
    <definedName name="ms">#REF!</definedName>
    <definedName name="NC">#REF!</definedName>
    <definedName name="niv_comp">#REF!</definedName>
    <definedName name="nof">#REF!</definedName>
    <definedName name="nofi">#REF!</definedName>
    <definedName name="notr">#REF!</definedName>
    <definedName name="NUMDOSSIER">Paramètres!$C$7</definedName>
    <definedName name="nvcomp">'[1]Hono TF'!#REF!</definedName>
    <definedName name="OBSERVATIONCONSULTE" localSheetId="1">#REF!</definedName>
    <definedName name="OBSERVATIONCONSULTE">#REF!</definedName>
    <definedName name="oipjiojioyyt" localSheetId="1">#REF!</definedName>
    <definedName name="oipjiojioyyt">#REF!</definedName>
    <definedName name="paratonnerre" localSheetId="1">#REF!</definedName>
    <definedName name="paratonnerre">#REF!</definedName>
    <definedName name="PARCELLEDOSSIER">Paramètres!$C$28:$J$28</definedName>
    <definedName name="PE" localSheetId="1">#REF!</definedName>
    <definedName name="PE">#REF!</definedName>
    <definedName name="petit_appareillage">#REF!</definedName>
    <definedName name="PHASELOT">Paramètres!$C$15</definedName>
    <definedName name="q">#REF!</definedName>
    <definedName name="raccordements">#REF!</definedName>
    <definedName name="reyttyf">#REF!</definedName>
    <definedName name="RUEDOSSIER">Paramètres!$C$24:$J$24</definedName>
    <definedName name="rz">#REF!</definedName>
    <definedName name="s">#REF!</definedName>
    <definedName name="sesese">#REF!</definedName>
    <definedName name="sur">#REF!</definedName>
    <definedName name="tableaux_de_comptage">#REF!</definedName>
    <definedName name="TAUXTVA1">Paramètres!$C$19</definedName>
    <definedName name="TAUXTVA2">Paramètres!$C$20</definedName>
    <definedName name="TAUXTVA3">Paramètres!$C$21</definedName>
    <definedName name="TAUXTVA4">Paramètres!$C$22</definedName>
    <definedName name="téléphonie">#REF!</definedName>
    <definedName name="télévision">#REF!</definedName>
    <definedName name="TIERSADRSSPOS" localSheetId="1">#REF!</definedName>
    <definedName name="TIERSADRSSPOS">#REF!</definedName>
    <definedName name="TIERSBTPOS" localSheetId="1">#REF!</definedName>
    <definedName name="TIERSBTPOS">#REF!</definedName>
    <definedName name="TIERSCONTACT" localSheetId="1">#REF!</definedName>
    <definedName name="TIERSCONTACT">#REF!</definedName>
    <definedName name="TIERSCP" localSheetId="1">#REF!</definedName>
    <definedName name="TIERSCP">#REF!</definedName>
    <definedName name="TIERSEMAIL" localSheetId="1">#REF!</definedName>
    <definedName name="TIERSEMAIL">#REF!</definedName>
    <definedName name="TIERSFAX" localSheetId="1">#REF!</definedName>
    <definedName name="TIERSFAX">#REF!</definedName>
    <definedName name="TIERSLOCALITE" localSheetId="1">#REF!</definedName>
    <definedName name="TIERSLOCALITE">#REF!</definedName>
    <definedName name="TIERSNOM" localSheetId="1">#REF!</definedName>
    <definedName name="TIERSNOM">#REF!</definedName>
    <definedName name="TIERSTEL" localSheetId="1">#REF!</definedName>
    <definedName name="TIERSTEL">#REF!</definedName>
    <definedName name="TIERSTELP" localSheetId="1">#REF!</definedName>
    <definedName name="TIERSTELP">#REF!</definedName>
    <definedName name="TIERSVILLE" localSheetId="1">#REF!</definedName>
    <definedName name="TIERSVILLE">#REF!</definedName>
    <definedName name="TITREDOC">Paramètres!$C$3:$J$3</definedName>
    <definedName name="TITREDOSSIER">Paramètres!$C$5:$J$5</definedName>
    <definedName name="TITRELOT">Paramètres!$C$11:$J$11</definedName>
    <definedName name="toto" localSheetId="1">[2]!AfficherFormule</definedName>
    <definedName name="toto">[2]!AfficherFormule</definedName>
    <definedName name="transformateurs" localSheetId="1">#REF!</definedName>
    <definedName name="transformateurs">#REF!</definedName>
    <definedName name="travaux_de_VRD" localSheetId="1">#REF!</definedName>
    <definedName name="travaux_de_VRD">#REF!</definedName>
    <definedName name="treoiopjipo" localSheetId="1">#REF!</definedName>
    <definedName name="treoiopjipo">#REF!</definedName>
    <definedName name="TVA">0.186</definedName>
    <definedName name="TX3A" localSheetId="1">#REF!</definedName>
    <definedName name="TX3A">#REF!</definedName>
    <definedName name="TX3B" localSheetId="1">#REF!</definedName>
    <definedName name="TX3B">#REF!</definedName>
    <definedName name="TXA" localSheetId="1">#REF!</definedName>
    <definedName name="TXA">#REF!</definedName>
    <definedName name="txaa" localSheetId="1">'[1]Hono TF'!#REF!</definedName>
    <definedName name="txaa">'[1]Hono TF'!#REF!</definedName>
    <definedName name="TXB" localSheetId="1">#REF!</definedName>
    <definedName name="TXB">#REF!</definedName>
    <definedName name="txt" localSheetId="1">#REF!</definedName>
    <definedName name="txt">#REF!</definedName>
    <definedName name="txv" localSheetId="1">'[1]Hono TF'!#REF!</definedName>
    <definedName name="txv">'[1]Hono TF'!#REF!</definedName>
    <definedName name="txva" localSheetId="1">'[1]Hono TF'!#REF!</definedName>
    <definedName name="txva">'[1]Hono TF'!#REF!</definedName>
    <definedName name="uytfiuygyug" localSheetId="1">#REF!</definedName>
    <definedName name="uytfiuygyug">#REF!</definedName>
    <definedName name="va" localSheetId="1">'[1]Hono TF'!#REF!</definedName>
    <definedName name="va">'[1]Hono TF'!#REF!</definedName>
    <definedName name="VIA" localSheetId="1">#REF!</definedName>
    <definedName name="VIA">#REF!</definedName>
    <definedName name="Vitraux" localSheetId="1">[2]!AfficherFormule</definedName>
    <definedName name="Vitraux">[2]!AfficherFormule</definedName>
    <definedName name="VIV" localSheetId="1">#REF!</definedName>
    <definedName name="VIV">#REF!</definedName>
    <definedName name="vma" localSheetId="1">'[1]Hono TF'!#REF!</definedName>
    <definedName name="vma">'[1]Hono TF'!#REF!</definedName>
    <definedName name="vmv" localSheetId="1">'[1]Hono TF'!#REF!</definedName>
    <definedName name="vmv">'[1]Hono TF'!#REF!</definedName>
    <definedName name="vsdgv" localSheetId="1">#REF!</definedName>
    <definedName name="vsdgv">#REF!</definedName>
    <definedName name="vv" localSheetId="1">'[1]Hono TF'!#REF!</definedName>
    <definedName name="vv">'[1]Hono TF'!#REF!</definedName>
    <definedName name="ygyugftyf" localSheetId="1">#REF!</definedName>
    <definedName name="ygyugftyf">#REF!</definedName>
    <definedName name="yutgyutrezeaz" localSheetId="1">#REF!</definedName>
    <definedName name="yutgyutrezeaz">#REF!</definedName>
    <definedName name="yutlioopin" localSheetId="1">#REF!</definedName>
    <definedName name="yutlioopin">#REF!</definedName>
    <definedName name="z">#REF!</definedName>
    <definedName name="zearaze">#REF!</definedName>
    <definedName name="_xlnm.Print_Area" localSheetId="1">'Note liminaire'!$A$1:$P$66</definedName>
  </definedNames>
  <calcPr calcId="191029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A97" i="3" l="1"/>
  <c r="AA8" i="3"/>
  <c r="J127" i="2"/>
  <c r="J100" i="2"/>
  <c r="J70" i="2"/>
  <c r="J47" i="2"/>
  <c r="J19" i="2"/>
  <c r="G84" i="1"/>
  <c r="G82" i="1"/>
  <c r="G78" i="1"/>
  <c r="E63" i="1"/>
  <c r="E60" i="1"/>
  <c r="E20" i="1"/>
  <c r="F150" i="2" l="1"/>
  <c r="F135" i="2"/>
  <c r="F148" i="2"/>
  <c r="F108" i="2"/>
  <c r="F55" i="2"/>
  <c r="F78" i="2"/>
  <c r="F149" i="2"/>
  <c r="F54" i="2"/>
  <c r="F77" i="2"/>
  <c r="F146" i="2"/>
  <c r="F134" i="2"/>
  <c r="F147" i="2"/>
  <c r="F107" i="2"/>
  <c r="F26" i="2"/>
  <c r="F27" i="2"/>
  <c r="F79" i="2" l="1"/>
  <c r="F56" i="2"/>
  <c r="F109" i="2"/>
  <c r="F155" i="2"/>
  <c r="F156" i="2" s="1"/>
  <c r="J138" i="2"/>
  <c r="F136" i="2"/>
  <c r="F28" i="2"/>
  <c r="F157" i="2" l="1"/>
  <c r="AA1" i="3" s="1"/>
  <c r="AA37" i="3" s="1"/>
  <c r="AA3" i="3" l="1"/>
  <c r="AA12" i="3" l="1"/>
  <c r="AA42" i="3"/>
  <c r="AA4" i="3"/>
  <c r="AA27" i="3"/>
  <c r="AA32" i="3" l="1"/>
  <c r="AA15" i="3"/>
  <c r="AA13" i="3"/>
  <c r="AA14" i="3" s="1"/>
  <c r="AA65" i="3" s="1"/>
  <c r="AA24" i="3"/>
  <c r="AA23" i="3"/>
  <c r="AA7" i="3"/>
  <c r="AA5" i="3"/>
  <c r="AA6" i="3" l="1"/>
  <c r="AA18" i="3"/>
  <c r="AA43" i="3"/>
  <c r="AA57" i="3"/>
  <c r="AA45" i="3" s="1"/>
  <c r="AA26" i="3" s="1"/>
  <c r="AA73" i="3"/>
  <c r="AA93" i="3"/>
  <c r="AA89" i="3" s="1"/>
  <c r="AA85" i="3" s="1"/>
  <c r="AA80" i="3" s="1"/>
  <c r="AA72" i="3" s="1"/>
  <c r="AA64" i="3" s="1"/>
  <c r="AA56" i="3" s="1"/>
  <c r="AA44" i="3" s="1"/>
  <c r="AA16" i="3"/>
  <c r="AA46" i="3"/>
  <c r="AA28" i="3"/>
  <c r="AA29" i="3"/>
  <c r="AA9" i="3"/>
  <c r="AA10" i="3" l="1"/>
  <c r="AA51" i="3" s="1"/>
  <c r="AA34" i="3" s="1"/>
  <c r="AA50" i="3"/>
  <c r="AA33" i="3" s="1"/>
  <c r="AA19" i="3"/>
  <c r="AA25" i="3"/>
  <c r="AA47" i="3"/>
  <c r="AA17" i="3"/>
  <c r="AA82" i="3" s="1"/>
  <c r="AA75" i="3" s="1"/>
  <c r="AA67" i="3" s="1"/>
  <c r="AA59" i="3" s="1"/>
  <c r="AA49" i="3" s="1"/>
  <c r="AA31" i="3" s="1"/>
  <c r="AA94" i="3"/>
  <c r="AA90" i="3" s="1"/>
  <c r="AA38" i="3"/>
  <c r="AA41" i="3"/>
  <c r="AA11" i="3"/>
  <c r="AA21" i="3"/>
  <c r="AA95" i="3" l="1"/>
  <c r="AA91" i="3" s="1"/>
  <c r="AA87" i="3" s="1"/>
  <c r="AA83" i="3" s="1"/>
  <c r="AA76" i="3" s="1"/>
  <c r="AA68" i="3" s="1"/>
  <c r="AA60" i="3" s="1"/>
  <c r="AA52" i="3" s="1"/>
  <c r="AA86" i="3"/>
  <c r="AA81" i="3" s="1"/>
  <c r="AA74" i="3" s="1"/>
  <c r="AA66" i="3" s="1"/>
  <c r="AA58" i="3" s="1"/>
  <c r="AA48" i="3" s="1"/>
  <c r="AA30" i="3" s="1"/>
  <c r="AA22" i="3"/>
  <c r="AA79" i="3" s="1"/>
  <c r="AA96" i="3"/>
  <c r="AA92" i="3" s="1"/>
  <c r="AA88" i="3" s="1"/>
  <c r="AA84" i="3" s="1"/>
  <c r="AA78" i="3" s="1"/>
  <c r="AA70" i="3" s="1"/>
  <c r="AA62" i="3" s="1"/>
  <c r="AA54" i="3" s="1"/>
  <c r="AA20" i="3"/>
  <c r="AA69" i="3" s="1"/>
  <c r="AA61" i="3" s="1"/>
  <c r="AA53" i="3" s="1"/>
  <c r="AA36" i="3" s="1"/>
  <c r="AA35" i="3" l="1"/>
  <c r="AA39" i="3"/>
  <c r="AA71" i="3"/>
  <c r="AA63" i="3" s="1"/>
  <c r="AA55" i="3" s="1"/>
  <c r="AA40" i="3" s="1"/>
  <c r="AA77" i="3"/>
  <c r="AA98" i="3" l="1"/>
  <c r="AA2" i="3" s="1"/>
</calcChain>
</file>

<file path=xl/sharedStrings.xml><?xml version="1.0" encoding="utf-8"?>
<sst xmlns="http://schemas.openxmlformats.org/spreadsheetml/2006/main" count="291" uniqueCount="162">
  <si>
    <t>Dossier</t>
  </si>
  <si>
    <t>Date</t>
  </si>
  <si>
    <t>Phase</t>
  </si>
  <si>
    <t>Indice</t>
  </si>
  <si>
    <t>MAÎTRE D'OUVRAGE
SID Île-de-France
75 - PARIS 7ème</t>
  </si>
  <si>
    <t>MAÎTRE D'OEUVRE : 
    2BDM Architectes J. MOULIN
    60-62 Rue d'Hauteville
    75010 PARIS
    Tél : 01.42.26.84.13</t>
  </si>
  <si>
    <t>NIV</t>
  </si>
  <si>
    <t>CODE</t>
  </si>
  <si>
    <t>TITRE1</t>
  </si>
  <si>
    <t>M1</t>
  </si>
  <si>
    <t>M2</t>
  </si>
  <si>
    <t>U</t>
  </si>
  <si>
    <t>QTE</t>
  </si>
  <si>
    <t>QTEENTR</t>
  </si>
  <si>
    <t>CRM</t>
  </si>
  <si>
    <t>CRT</t>
  </si>
  <si>
    <t>VAROPT</t>
  </si>
  <si>
    <t>TVA</t>
  </si>
  <si>
    <t>MARQUE</t>
  </si>
  <si>
    <t>REF</t>
  </si>
  <si>
    <t>COMM</t>
  </si>
  <si>
    <t>LOC</t>
  </si>
  <si>
    <t>Niveau</t>
  </si>
  <si>
    <t>Code</t>
  </si>
  <si>
    <t>Désignation</t>
  </si>
  <si>
    <t>P.U. HT</t>
  </si>
  <si>
    <t>P.T. HT</t>
  </si>
  <si>
    <t>Variante
Option</t>
  </si>
  <si>
    <t>Numéro
 Tranche Optionnelle</t>
  </si>
  <si>
    <t>Taux TVA</t>
  </si>
  <si>
    <t>Marque</t>
  </si>
  <si>
    <t>Référence</t>
  </si>
  <si>
    <t>Commentaire</t>
  </si>
  <si>
    <t>Localisation</t>
  </si>
  <si>
    <t>LOT 07 MENUISERIE - SERRURERIE - PEINTURE - MH</t>
  </si>
  <si>
    <t>1.2.1</t>
  </si>
  <si>
    <t>BÂT.008 AILE NORD</t>
  </si>
  <si>
    <t>DESCRIPTION DES TRAVAUX</t>
  </si>
  <si>
    <t>TRAVAUX PRÉALABLES</t>
  </si>
  <si>
    <t>1.1.1</t>
  </si>
  <si>
    <t>9.&amp;</t>
  </si>
  <si>
    <t>6.&amp;</t>
  </si>
  <si>
    <t>5.&amp;</t>
  </si>
  <si>
    <t>4.&amp;</t>
  </si>
  <si>
    <t>8.&amp;</t>
  </si>
  <si>
    <t>SERRURERIE - FERRONNERIE</t>
  </si>
  <si>
    <t>Dossier des Ouvrages Exécutés (DOE)</t>
  </si>
  <si>
    <t>11.1</t>
  </si>
  <si>
    <t>FT</t>
  </si>
  <si>
    <t>3.&amp;</t>
  </si>
  <si>
    <t>Total H.T. :</t>
  </si>
  <si>
    <t>Total T.V.A. (20%) :</t>
  </si>
  <si>
    <t>Total T.T.C. :</t>
  </si>
  <si>
    <t>1.3.1</t>
  </si>
  <si>
    <t>BÂT.008 AILE SUD</t>
  </si>
  <si>
    <t>1.4.1</t>
  </si>
  <si>
    <t>BÂT.008 AILE EST</t>
  </si>
  <si>
    <t>1.5.1</t>
  </si>
  <si>
    <t>BÂT.008 AILE OUEST</t>
  </si>
  <si>
    <t>BÂT.009 AILE SUD</t>
  </si>
  <si>
    <t>RECAPITULATIF
LOT 07 MENUISERIE - SERRURERIE - PEINTURE - MH</t>
  </si>
  <si>
    <t>RECAPITULATIF DES LOCALISATIONS</t>
  </si>
  <si>
    <t>Total du lot LOT 07 MENUISERIE - SERRURERIE - PEINTURE - MH</t>
  </si>
  <si>
    <t>Fait à _________________________
le _____________________________</t>
  </si>
  <si>
    <t>Bon pour accord, signature</t>
  </si>
  <si>
    <t>Signature et cachet de l'Entrepreneur</t>
  </si>
  <si>
    <t>Paramètres document</t>
  </si>
  <si>
    <t>1.</t>
  </si>
  <si>
    <t>Titre du document :</t>
  </si>
  <si>
    <t>2.</t>
  </si>
  <si>
    <t>Titre du dossier :</t>
  </si>
  <si>
    <t>5.</t>
  </si>
  <si>
    <t>Titre du lot / des lots :</t>
  </si>
  <si>
    <t>10.</t>
  </si>
  <si>
    <t>Rue du dossier</t>
  </si>
  <si>
    <t>11.</t>
  </si>
  <si>
    <t>Code postal et ville du dossier</t>
  </si>
  <si>
    <t>12.</t>
  </si>
  <si>
    <t>Parcelle du dossier</t>
  </si>
  <si>
    <t>3.</t>
  </si>
  <si>
    <t>Code du dossier</t>
  </si>
  <si>
    <t>4.</t>
  </si>
  <si>
    <t>Code du lot / des lots :</t>
  </si>
  <si>
    <t>6.</t>
  </si>
  <si>
    <t>Date de valeur du lot / des lots :</t>
  </si>
  <si>
    <t>7.</t>
  </si>
  <si>
    <t>Phase :</t>
  </si>
  <si>
    <t>8.</t>
  </si>
  <si>
    <t>Indice :</t>
  </si>
  <si>
    <t>Notes :</t>
  </si>
  <si>
    <t>- Le taux 0% est toujours supporté qu'il soit dans cette liste ou non</t>
  </si>
  <si>
    <t>- En dehors du taux 0%, vous pouvez renseigner au maximum 4 taux différents</t>
  </si>
  <si>
    <t>- Si votre lot contient plus de 4 taux différents, ou contient de la TVA proportionnelle, vous devez modifier manuellement la formule de calcul de TVA et de TTC dans le récapitulatif</t>
  </si>
  <si>
    <t>DPGF</t>
  </si>
  <si>
    <t>Restauration des façades et toitures du bâtiment 008 et de l'aile Sud du bâtiment 009 (services de l'Ecole de Guerre)</t>
  </si>
  <si>
    <t>27/01/2025</t>
  </si>
  <si>
    <t>DCE</t>
  </si>
  <si>
    <t>VERSION</t>
  </si>
  <si>
    <t>4.00</t>
  </si>
  <si>
    <t>TYPEDOC</t>
  </si>
  <si>
    <t>SHOWADJU</t>
  </si>
  <si>
    <t>RECAPSIMPLE</t>
  </si>
  <si>
    <t>SHOWMONTANTS</t>
  </si>
  <si>
    <t>SHOWQUANTITES</t>
  </si>
  <si>
    <t>MONTANTSSURTETE</t>
  </si>
  <si>
    <t>MARGE</t>
  </si>
  <si>
    <t>RECAPLOCNIV9</t>
  </si>
  <si>
    <t>LIST_VALIDATION_CHECKBOX</t>
  </si>
  <si>
    <t>X</t>
  </si>
  <si>
    <t>LOCALISE</t>
  </si>
  <si>
    <t>Qté
MOE</t>
  </si>
  <si>
    <t>Qté
Entreprise</t>
  </si>
  <si>
    <t>TRANCHE FERME</t>
  </si>
  <si>
    <t>TOTAL TRANCHE FERME</t>
  </si>
  <si>
    <t>NOTE LIMINAIRE</t>
  </si>
  <si>
    <t>PRESTATIONS A PREVOIR</t>
  </si>
  <si>
    <t>Les prestations à prévoir sont celles figurant au Cahier de Clauses Techniques Particulières (C.C.T.P.).</t>
  </si>
  <si>
    <t xml:space="preserve">Les prix sont réputés complets et incluent toutes les sujétions mentionnées soit au C.C.A.P., soit au C.C.T.P., ainsi que celles dues à la situation </t>
  </si>
  <si>
    <t>géographique des travaux ou à toute autre cause. Les prix tiennent donc compte de toutes les sujétions particulières de cette opération.</t>
  </si>
  <si>
    <t>Ils comprennent les frais découlant :</t>
  </si>
  <si>
    <t>- le relevé des ouvrages existants,</t>
  </si>
  <si>
    <t>- les prototypes et les échantillons demandés par l'architecte en chef.</t>
  </si>
  <si>
    <t xml:space="preserve">Les installations doivent être établies conformément aux règlements nationaux et locaux et aux dispositions prescrites par l'inspection du travail, </t>
  </si>
  <si>
    <t>de manière à prévenir tout accident.</t>
  </si>
  <si>
    <t>Chaque décomposition ou prix de bordereau représente une valeur complète d'ouvrage.</t>
  </si>
  <si>
    <t>CLAUSE DE NULLITE</t>
  </si>
  <si>
    <t>Les quantités indiquées dans le bordereau qui suit sont fixées par le maître d'œuvre.</t>
  </si>
  <si>
    <t>Afin de préserver la validité des offres, toute modification entraînerait la nullité de l'offre dans les cas suivants :</t>
  </si>
  <si>
    <t>- si l'entreprise groupait certains prix sous un prix unique,</t>
  </si>
  <si>
    <t>- si la page de garde et le présent préambule "NOTE LIMINAIRE" ne sont pas produit par l'entreprise à l'appui de son offre.</t>
  </si>
  <si>
    <t>Nota :</t>
  </si>
  <si>
    <t>Aucune annotation en dehors du cadre de DPGF ne pourra être prise en compte</t>
  </si>
  <si>
    <t>MODE DE METRE DES TRAVAUX</t>
  </si>
  <si>
    <t>Dans le cas de marché à prix forfaitaires (DPGF)</t>
  </si>
  <si>
    <t>Les quantités indiquées dans le bordereau de prix sont données par la maîtrise d’œuvre à titre indicatif et ne revêtent pas un caractère contractuel.</t>
  </si>
  <si>
    <t>Dans son offre, l'entreprise pourra, si elle le souhaite, modifier les quantités étant entendu que les quantités portées sur son offre seront</t>
  </si>
  <si>
    <t xml:space="preserve">considérées comme établies sous sa seule responsabilité. L'entrepreneur signalera clairement les modifications effectuées au maître d'œuvre </t>
  </si>
  <si>
    <t>dans un courrier qu'il joindra à son offre.</t>
  </si>
  <si>
    <t>Dans le cas de marché à prix unitaires (BPU)</t>
  </si>
  <si>
    <t xml:space="preserve">On retiendra les quantités réelles en œuvre sans plus-value, en fonction de l'unité indiquée (m3, m2, ml, kg ou U) ; </t>
  </si>
  <si>
    <t>les m2 et ml se mesurent hors-œuvre de l'ouvrage complet terminé.</t>
  </si>
  <si>
    <t>Les quantités seront toujours mesurées en œuvre.</t>
  </si>
  <si>
    <t>OUVRAGES EN PIERRE DE TAILLE</t>
  </si>
  <si>
    <t>Dépose, fourniture, taille et pose de la pierre : au mètre cube mesuré à l'équarrissement suivant le plus petit parallélépipède rectangle circonscrit,</t>
  </si>
  <si>
    <t>les mesures prises sur l'ouvrage après taille définitive (non comprise l'épaisseur des joints verticaux et (ou) horizontaux pour les pierres en</t>
  </si>
  <si>
    <t>continuité ou superposées).</t>
  </si>
  <si>
    <t>BOIS DE CHARPENTE</t>
  </si>
  <si>
    <t xml:space="preserve">Dépose, fourniture, taille et pose du bois : au mètre cube mesuré à l'équarrissement suivant le plus petit parallélépipède rectangle circonscrit, </t>
  </si>
  <si>
    <t>les mesures prises sur l'ouvrage après taille définitive.</t>
  </si>
  <si>
    <t>INSTALLATIONS COMMUNES DE CHANTIER ET D'ECHAFAUDAGE</t>
  </si>
  <si>
    <t>Il ne sera accordé aucune valeur d'échafaudage pour les ouvrages situés à moins de 4,00 mètres du sol sur lequel il repose.</t>
  </si>
  <si>
    <t>Location de matériel :</t>
  </si>
  <si>
    <t>Pour éviter toute contestation ultérieure, les dates de location de matériel seront déterminées comme suit :</t>
  </si>
  <si>
    <t>Départ de la location :</t>
  </si>
  <si>
    <t>Installation terminée en totalité et réceptionnée par le maître-d'œuvre.</t>
  </si>
  <si>
    <t>Fin de la location :</t>
  </si>
  <si>
    <t>Date du compte rendu de chantier prescrivant la dépose du matériel.</t>
  </si>
  <si>
    <t>La location sera comptée par mois, tout mois commencé étant compté pour le nombre de jours écoulés depuis le début du mois.</t>
  </si>
  <si>
    <t>La valeur de location pour une journée sera égale à 1/3Oème de la valeur de location mensuelle.</t>
  </si>
  <si>
    <t>DÉCOMPOSITION DU PRIX GLOBAL ET FORFAITAIRE (D.P.G.F.)</t>
  </si>
  <si>
    <t>ÉCOLE MILITAIRE 
BÂTIMENTS 008 ET 009
Réhabilitation lourde de deux bâtiments de 
bureaux et salles dédiées à l'enseignement</t>
  </si>
  <si>
    <t>Toute modification à une quelconque quantités du DQE joint en annexe du dossier, entraînerait la nullité de l'offre.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</si>
</sst>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€&quot;_-;\-* #,##0.00\ &quot;€&quot;_-;_-* &quot;-&quot;??\ &quot;€&quot;_-;_-@_-"/>
    <numFmt numFmtId="164" formatCode="#,##0.00\ [$€];[Red]\-#,##0.00\ [$€]"/>
    <numFmt numFmtId="165" formatCode="#,##0.00\ &quot;€&quot;"/>
    <numFmt numFmtId="166" formatCode="#,##0.00\ _€"/>
    <numFmt numFmtId="167" formatCode="_-* #,##0.00\ _€_-;\-* #,##0.00\ _€_-;_-* &quot;-&quot;??\ _€_-;_-@_-"/>
  </numFmts>
  <fonts count="3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sz val="8"/>
      <color theme="1"/>
      <name val="Arial"/>
      <family val="2"/>
    </font>
    <font>
      <sz val="14"/>
      <color theme="1"/>
      <name val="Arial"/>
      <family val="2"/>
    </font>
    <font>
      <b/>
      <sz val="9"/>
      <color theme="1"/>
      <name val="Arial"/>
      <family val="2"/>
    </font>
    <font>
      <b/>
      <sz val="14"/>
      <color theme="1"/>
      <name val="Arial"/>
      <family val="2"/>
    </font>
    <font>
      <sz val="7"/>
      <color theme="1"/>
      <name val="Arial"/>
      <family val="2"/>
    </font>
    <font>
      <sz val="10"/>
      <color theme="1"/>
      <name val="Arial"/>
      <family val="2"/>
    </font>
    <font>
      <b/>
      <u/>
      <sz val="12"/>
      <color theme="1"/>
      <name val="Arial"/>
      <family val="2"/>
    </font>
    <font>
      <b/>
      <sz val="11"/>
      <color theme="1"/>
      <name val="Arial"/>
      <family val="2"/>
    </font>
    <font>
      <b/>
      <sz val="10"/>
      <color theme="1"/>
      <name val="Arial"/>
      <family val="2"/>
    </font>
    <font>
      <sz val="6"/>
      <color theme="1"/>
      <name val="Arial"/>
      <family val="2"/>
    </font>
    <font>
      <b/>
      <sz val="8"/>
      <color theme="1"/>
      <name val="Arial"/>
      <family val="2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1"/>
      <name val="Calibri"/>
      <family val="2"/>
    </font>
    <font>
      <b/>
      <sz val="14"/>
      <name val="Calibri"/>
      <family val="2"/>
    </font>
    <font>
      <sz val="9"/>
      <name val="Calibri"/>
      <family val="2"/>
    </font>
    <font>
      <b/>
      <sz val="12"/>
      <name val="Calibri"/>
      <family val="2"/>
    </font>
    <font>
      <sz val="12"/>
      <name val="Calibri"/>
      <family val="2"/>
    </font>
    <font>
      <sz val="10"/>
      <name val="Calibri"/>
      <family val="2"/>
    </font>
    <font>
      <b/>
      <sz val="12"/>
      <color rgb="FF000000"/>
      <name val="Calibri"/>
      <family val="2"/>
    </font>
    <font>
      <b/>
      <i/>
      <u/>
      <sz val="12"/>
      <name val="Calibri"/>
      <family val="2"/>
    </font>
    <font>
      <i/>
      <sz val="11"/>
      <name val="Calibri"/>
      <family val="2"/>
    </font>
    <font>
      <sz val="12"/>
      <color theme="1"/>
      <name val="Calibri"/>
      <family val="2"/>
      <scheme val="minor"/>
    </font>
    <font>
      <sz val="12"/>
      <color theme="1"/>
      <name val="Calibri"/>
      <family val="2"/>
    </font>
    <font>
      <u/>
      <sz val="12"/>
      <color rgb="FF000000"/>
      <name val="Calibri"/>
      <family val="2"/>
    </font>
    <font>
      <sz val="12"/>
      <color rgb="FF000000"/>
      <name val="Calibri"/>
      <family val="2"/>
    </font>
    <font>
      <b/>
      <sz val="12"/>
      <color theme="1"/>
      <name val="Calibri"/>
      <family val="2"/>
    </font>
    <font>
      <u/>
      <sz val="12"/>
      <name val="Calibri"/>
      <family val="2"/>
    </font>
    <font>
      <i/>
      <sz val="12"/>
      <name val="Calibri"/>
      <family val="2"/>
    </font>
  </fonts>
  <fills count="9">
    <fill>
      <patternFill patternType="none"/>
    </fill>
    <fill>
      <patternFill patternType="gray125"/>
    </fill>
    <fill>
      <patternFill patternType="solid">
        <fgColor rgb="FFDFDFDF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0.14999847407452621"/>
        <bgColor indexed="64"/>
      </patternFill>
    </fill>
  </fills>
  <borders count="28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8">
    <xf numFmtId="0" fontId="0" fillId="0" borderId="0"/>
    <xf numFmtId="0" fontId="19" fillId="0" borderId="0"/>
    <xf numFmtId="0" fontId="19" fillId="0" borderId="0"/>
    <xf numFmtId="0" fontId="14" fillId="0" borderId="0"/>
    <xf numFmtId="167" fontId="19" fillId="0" borderId="0" applyFont="0" applyFill="0" applyBorder="0" applyAlignment="0" applyProtection="0"/>
    <xf numFmtId="44" fontId="16" fillId="0" borderId="0" applyFont="0" applyFill="0" applyBorder="0" applyAlignment="0" applyProtection="0">
      <alignment vertical="top" wrapText="1"/>
      <protection locked="0"/>
    </xf>
    <xf numFmtId="0" fontId="29" fillId="0" borderId="0"/>
    <xf numFmtId="0" fontId="16" fillId="0" borderId="0" applyAlignment="0">
      <alignment vertical="top" wrapText="1"/>
      <protection locked="0"/>
    </xf>
  </cellStyleXfs>
  <cellXfs count="267">
    <xf numFmtId="0" fontId="0" fillId="0" borderId="0" xfId="0"/>
    <xf numFmtId="0" fontId="2" fillId="2" borderId="1" xfId="0" applyFont="1" applyFill="1" applyBorder="1" applyAlignment="1">
      <alignment vertical="top" wrapText="1"/>
    </xf>
    <xf numFmtId="0" fontId="2" fillId="2" borderId="2" xfId="0" applyFont="1" applyFill="1" applyBorder="1" applyAlignment="1">
      <alignment vertical="top" wrapText="1"/>
    </xf>
    <xf numFmtId="0" fontId="2" fillId="0" borderId="2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2" borderId="4" xfId="0" applyFont="1" applyFill="1" applyBorder="1" applyAlignment="1">
      <alignment vertical="top" wrapText="1"/>
    </xf>
    <xf numFmtId="0" fontId="2" fillId="2" borderId="0" xfId="0" applyFont="1" applyFill="1" applyAlignment="1">
      <alignment vertical="top" wrapText="1"/>
    </xf>
    <xf numFmtId="0" fontId="2" fillId="0" borderId="0" xfId="0" applyFont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2" fillId="2" borderId="6" xfId="0" applyFont="1" applyFill="1" applyBorder="1" applyAlignment="1">
      <alignment vertical="top" wrapText="1"/>
    </xf>
    <xf numFmtId="0" fontId="2" fillId="2" borderId="7" xfId="0" applyFont="1" applyFill="1" applyBorder="1" applyAlignment="1">
      <alignment vertical="top" wrapText="1"/>
    </xf>
    <xf numFmtId="0" fontId="2" fillId="0" borderId="7" xfId="0" applyFont="1" applyBorder="1" applyAlignment="1">
      <alignment vertical="top" wrapText="1"/>
    </xf>
    <xf numFmtId="0" fontId="2" fillId="0" borderId="8" xfId="0" applyFont="1" applyBorder="1" applyAlignment="1">
      <alignment vertical="top" wrapText="1"/>
    </xf>
    <xf numFmtId="0" fontId="2" fillId="0" borderId="9" xfId="0" applyFont="1" applyBorder="1" applyAlignment="1">
      <alignment horizontal="center" vertical="top" wrapText="1"/>
    </xf>
    <xf numFmtId="0" fontId="8" fillId="0" borderId="10" xfId="0" applyFont="1" applyBorder="1" applyAlignment="1">
      <alignment vertical="top" wrapText="1"/>
    </xf>
    <xf numFmtId="0" fontId="8" fillId="0" borderId="2" xfId="0" applyFont="1" applyBorder="1" applyAlignment="1">
      <alignment vertical="top" wrapText="1"/>
    </xf>
    <xf numFmtId="0" fontId="6" fillId="0" borderId="11" xfId="0" applyFont="1" applyBorder="1" applyAlignment="1">
      <alignment vertical="top" wrapText="1"/>
    </xf>
    <xf numFmtId="0" fontId="8" fillId="0" borderId="0" xfId="0" applyFont="1" applyAlignment="1">
      <alignment vertical="top" wrapText="1"/>
    </xf>
    <xf numFmtId="0" fontId="8" fillId="0" borderId="11" xfId="0" applyFont="1" applyBorder="1" applyAlignment="1">
      <alignment vertical="top" wrapText="1"/>
    </xf>
    <xf numFmtId="0" fontId="9" fillId="0" borderId="0" xfId="0" applyFont="1" applyAlignment="1">
      <alignment vertical="top" wrapText="1"/>
    </xf>
    <xf numFmtId="0" fontId="9" fillId="0" borderId="11" xfId="0" applyFont="1" applyBorder="1" applyAlignment="1">
      <alignment vertical="top" wrapText="1"/>
    </xf>
    <xf numFmtId="0" fontId="10" fillId="0" borderId="0" xfId="0" applyFont="1" applyAlignment="1">
      <alignment vertical="top" wrapText="1"/>
    </xf>
    <xf numFmtId="0" fontId="10" fillId="0" borderId="11" xfId="0" applyFont="1" applyBorder="1" applyAlignment="1">
      <alignment vertical="top" wrapText="1"/>
    </xf>
    <xf numFmtId="0" fontId="11" fillId="0" borderId="11" xfId="0" applyFont="1" applyBorder="1" applyAlignment="1">
      <alignment vertical="top" wrapText="1"/>
    </xf>
    <xf numFmtId="0" fontId="2" fillId="0" borderId="11" xfId="0" applyFont="1" applyBorder="1" applyAlignment="1">
      <alignment vertical="top" wrapText="1"/>
    </xf>
    <xf numFmtId="0" fontId="12" fillId="0" borderId="9" xfId="0" applyFont="1" applyBorder="1" applyAlignment="1">
      <alignment horizontal="right" vertical="top" wrapText="1"/>
    </xf>
    <xf numFmtId="3" fontId="12" fillId="0" borderId="9" xfId="0" applyNumberFormat="1" applyFont="1" applyBorder="1" applyAlignment="1">
      <alignment horizontal="right" vertical="top" wrapText="1"/>
    </xf>
    <xf numFmtId="4" fontId="12" fillId="0" borderId="12" xfId="0" applyNumberFormat="1" applyFont="1" applyBorder="1" applyAlignment="1" applyProtection="1">
      <alignment vertical="top" wrapText="1"/>
      <protection locked="0"/>
    </xf>
    <xf numFmtId="4" fontId="2" fillId="0" borderId="9" xfId="0" applyNumberFormat="1" applyFont="1" applyBorder="1" applyAlignment="1">
      <alignment vertical="top" wrapText="1"/>
    </xf>
    <xf numFmtId="10" fontId="6" fillId="0" borderId="0" xfId="0" applyNumberFormat="1" applyFont="1" applyAlignment="1">
      <alignment horizontal="right" vertical="top" wrapText="1"/>
    </xf>
    <xf numFmtId="164" fontId="10" fillId="0" borderId="0" xfId="0" applyNumberFormat="1" applyFont="1" applyAlignment="1">
      <alignment horizontal="right" vertical="top" wrapText="1"/>
    </xf>
    <xf numFmtId="0" fontId="10" fillId="0" borderId="0" xfId="0" applyFont="1" applyAlignment="1">
      <alignment horizontal="left" vertical="top" wrapText="1"/>
    </xf>
    <xf numFmtId="4" fontId="10" fillId="0" borderId="0" xfId="0" applyNumberFormat="1" applyFont="1" applyAlignment="1">
      <alignment horizontal="right" vertical="top" wrapText="1"/>
    </xf>
    <xf numFmtId="0" fontId="2" fillId="0" borderId="0" xfId="0" applyFont="1" applyAlignment="1">
      <alignment vertical="top"/>
    </xf>
    <xf numFmtId="0" fontId="7" fillId="0" borderId="0" xfId="0" applyFont="1" applyAlignment="1">
      <alignment vertical="top" wrapText="1"/>
    </xf>
    <xf numFmtId="0" fontId="7" fillId="0" borderId="0" xfId="0" applyFont="1" applyAlignment="1">
      <alignment horizontal="right" vertical="top" wrapText="1"/>
    </xf>
    <xf numFmtId="0" fontId="7" fillId="0" borderId="9" xfId="0" applyFont="1" applyBorder="1" applyAlignment="1">
      <alignment vertical="top" wrapText="1"/>
    </xf>
    <xf numFmtId="10" fontId="7" fillId="0" borderId="10" xfId="0" applyNumberFormat="1" applyFont="1" applyBorder="1" applyAlignment="1">
      <alignment horizontal="right" vertical="top" wrapText="1"/>
    </xf>
    <xf numFmtId="0" fontId="7" fillId="0" borderId="0" xfId="0" applyFont="1" applyAlignment="1">
      <alignment vertical="top"/>
    </xf>
    <xf numFmtId="10" fontId="7" fillId="0" borderId="11" xfId="0" applyNumberFormat="1" applyFont="1" applyBorder="1" applyAlignment="1">
      <alignment horizontal="right" vertical="top" wrapText="1"/>
    </xf>
    <xf numFmtId="10" fontId="7" fillId="0" borderId="24" xfId="0" applyNumberFormat="1" applyFont="1" applyBorder="1" applyAlignment="1">
      <alignment horizontal="right" vertical="top" wrapText="1"/>
    </xf>
    <xf numFmtId="0" fontId="8" fillId="7" borderId="0" xfId="0" applyFont="1" applyFill="1" applyAlignment="1">
      <alignment vertical="top" wrapText="1"/>
    </xf>
    <xf numFmtId="0" fontId="8" fillId="6" borderId="0" xfId="0" applyFont="1" applyFill="1" applyAlignment="1">
      <alignment vertical="top" wrapText="1"/>
    </xf>
    <xf numFmtId="0" fontId="8" fillId="5" borderId="0" xfId="0" applyFont="1" applyFill="1" applyAlignment="1">
      <alignment vertical="top" wrapText="1"/>
    </xf>
    <xf numFmtId="0" fontId="8" fillId="4" borderId="0" xfId="0" applyFont="1" applyFill="1" applyAlignment="1">
      <alignment vertical="top" wrapText="1"/>
    </xf>
    <xf numFmtId="0" fontId="8" fillId="3" borderId="0" xfId="0" applyFont="1" applyFill="1" applyAlignment="1">
      <alignment vertical="top" wrapText="1"/>
    </xf>
    <xf numFmtId="0" fontId="8" fillId="0" borderId="2" xfId="0" applyFont="1" applyBorder="1" applyAlignment="1">
      <alignment vertical="top"/>
    </xf>
    <xf numFmtId="0" fontId="8" fillId="8" borderId="0" xfId="0" applyFont="1" applyFill="1" applyAlignment="1">
      <alignment vertical="center"/>
    </xf>
    <xf numFmtId="0" fontId="8" fillId="8" borderId="0" xfId="0" applyFont="1" applyFill="1" applyAlignment="1">
      <alignment vertical="top"/>
    </xf>
    <xf numFmtId="0" fontId="8" fillId="8" borderId="0" xfId="0" applyFont="1" applyFill="1" applyAlignment="1">
      <alignment vertical="top" wrapText="1"/>
    </xf>
    <xf numFmtId="0" fontId="15" fillId="0" borderId="0" xfId="0" applyFont="1"/>
    <xf numFmtId="0" fontId="15" fillId="8" borderId="1" xfId="0" applyFont="1" applyFill="1" applyBorder="1"/>
    <xf numFmtId="0" fontId="15" fillId="8" borderId="2" xfId="0" applyFont="1" applyFill="1" applyBorder="1"/>
    <xf numFmtId="0" fontId="15" fillId="8" borderId="3" xfId="0" applyFont="1" applyFill="1" applyBorder="1"/>
    <xf numFmtId="0" fontId="8" fillId="8" borderId="4" xfId="0" applyFont="1" applyFill="1" applyBorder="1"/>
    <xf numFmtId="0" fontId="15" fillId="8" borderId="0" xfId="0" applyFont="1" applyFill="1"/>
    <xf numFmtId="0" fontId="15" fillId="8" borderId="6" xfId="0" applyFont="1" applyFill="1" applyBorder="1"/>
    <xf numFmtId="0" fontId="15" fillId="8" borderId="7" xfId="0" applyFont="1" applyFill="1" applyBorder="1"/>
    <xf numFmtId="0" fontId="15" fillId="8" borderId="8" xfId="0" applyFont="1" applyFill="1" applyBorder="1"/>
    <xf numFmtId="0" fontId="8" fillId="0" borderId="0" xfId="0" applyFont="1" applyAlignment="1">
      <alignment horizontal="center" vertical="top" wrapText="1"/>
    </xf>
    <xf numFmtId="165" fontId="9" fillId="8" borderId="5" xfId="0" applyNumberFormat="1" applyFont="1" applyFill="1" applyBorder="1"/>
    <xf numFmtId="0" fontId="16" fillId="0" borderId="14" xfId="0" applyFont="1" applyBorder="1" applyAlignment="1">
      <alignment vertical="top" wrapText="1"/>
    </xf>
    <xf numFmtId="0" fontId="16" fillId="0" borderId="15" xfId="0" applyFont="1" applyBorder="1" applyAlignment="1">
      <alignment vertical="top" wrapText="1"/>
    </xf>
    <xf numFmtId="0" fontId="0" fillId="0" borderId="18" xfId="0" applyBorder="1"/>
    <xf numFmtId="0" fontId="0" fillId="0" borderId="19" xfId="0" applyBorder="1"/>
    <xf numFmtId="0" fontId="8" fillId="0" borderId="19" xfId="0" applyFont="1" applyBorder="1" applyAlignment="1">
      <alignment horizontal="center" vertical="top" wrapText="1"/>
    </xf>
    <xf numFmtId="0" fontId="8" fillId="0" borderId="18" xfId="0" applyFont="1" applyBorder="1" applyAlignment="1">
      <alignment vertical="center"/>
    </xf>
    <xf numFmtId="0" fontId="0" fillId="0" borderId="13" xfId="0" applyBorder="1"/>
    <xf numFmtId="0" fontId="0" fillId="0" borderId="14" xfId="0" applyBorder="1"/>
    <xf numFmtId="0" fontId="0" fillId="0" borderId="15" xfId="0" applyBorder="1"/>
    <xf numFmtId="0" fontId="10" fillId="0" borderId="20" xfId="0" applyFont="1" applyBorder="1" applyAlignment="1">
      <alignment horizontal="left" vertical="top" wrapText="1"/>
    </xf>
    <xf numFmtId="0" fontId="10" fillId="0" borderId="21" xfId="0" applyFont="1" applyBorder="1" applyAlignment="1">
      <alignment vertical="top" wrapText="1"/>
    </xf>
    <xf numFmtId="164" fontId="10" fillId="0" borderId="21" xfId="0" applyNumberFormat="1" applyFont="1" applyBorder="1" applyAlignment="1">
      <alignment horizontal="right" vertical="top" wrapText="1"/>
    </xf>
    <xf numFmtId="4" fontId="10" fillId="0" borderId="21" xfId="0" applyNumberFormat="1" applyFont="1" applyBorder="1" applyAlignment="1">
      <alignment horizontal="right" vertical="top" wrapText="1"/>
    </xf>
    <xf numFmtId="4" fontId="10" fillId="0" borderId="22" xfId="0" applyNumberFormat="1" applyFont="1" applyBorder="1" applyAlignment="1">
      <alignment horizontal="right" vertical="top" wrapText="1"/>
    </xf>
    <xf numFmtId="0" fontId="20" fillId="0" borderId="1" xfId="1" applyFont="1" applyBorder="1" applyAlignment="1">
      <alignment horizontal="left"/>
    </xf>
    <xf numFmtId="0" fontId="20" fillId="0" borderId="2" xfId="1" applyFont="1" applyBorder="1" applyAlignment="1">
      <alignment horizontal="left"/>
    </xf>
    <xf numFmtId="0" fontId="20" fillId="0" borderId="2" xfId="1" applyFont="1" applyBorder="1" applyAlignment="1">
      <alignment horizontal="center"/>
    </xf>
    <xf numFmtId="166" fontId="20" fillId="0" borderId="2" xfId="1" applyNumberFormat="1" applyFont="1" applyBorder="1" applyAlignment="1">
      <alignment horizontal="center"/>
    </xf>
    <xf numFmtId="166" fontId="20" fillId="0" borderId="3" xfId="1" applyNumberFormat="1" applyFont="1" applyBorder="1" applyAlignment="1">
      <alignment horizontal="center"/>
    </xf>
    <xf numFmtId="0" fontId="20" fillId="0" borderId="0" xfId="1" applyFont="1" applyAlignment="1">
      <alignment horizontal="left" vertical="center"/>
    </xf>
    <xf numFmtId="0" fontId="20" fillId="0" borderId="0" xfId="3" applyFont="1" applyAlignment="1">
      <alignment vertical="center"/>
    </xf>
    <xf numFmtId="0" fontId="20" fillId="0" borderId="4" xfId="3" applyFont="1" applyBorder="1" applyAlignment="1">
      <alignment vertical="center"/>
    </xf>
    <xf numFmtId="0" fontId="22" fillId="0" borderId="0" xfId="1" applyFont="1" applyAlignment="1">
      <alignment horizontal="center" vertical="center"/>
    </xf>
    <xf numFmtId="0" fontId="20" fillId="0" borderId="0" xfId="1" applyFont="1" applyAlignment="1">
      <alignment vertical="center"/>
    </xf>
    <xf numFmtId="2" fontId="20" fillId="0" borderId="0" xfId="1" applyNumberFormat="1" applyFont="1" applyAlignment="1">
      <alignment vertical="center"/>
    </xf>
    <xf numFmtId="0" fontId="20" fillId="0" borderId="0" xfId="1" applyFont="1" applyAlignment="1">
      <alignment horizontal="center" vertical="center"/>
    </xf>
    <xf numFmtId="167" fontId="20" fillId="0" borderId="0" xfId="4" applyFont="1" applyFill="1" applyBorder="1" applyAlignment="1">
      <alignment horizontal="center" vertical="center"/>
    </xf>
    <xf numFmtId="44" fontId="20" fillId="0" borderId="0" xfId="5" applyFont="1" applyFill="1" applyBorder="1" applyAlignment="1" applyProtection="1">
      <alignment horizontal="center" vertical="center"/>
    </xf>
    <xf numFmtId="44" fontId="20" fillId="0" borderId="5" xfId="5" applyFont="1" applyFill="1" applyBorder="1" applyAlignment="1" applyProtection="1">
      <alignment horizontal="center" vertical="center"/>
    </xf>
    <xf numFmtId="0" fontId="23" fillId="0" borderId="4" xfId="1" applyFont="1" applyBorder="1"/>
    <xf numFmtId="0" fontId="24" fillId="0" borderId="0" xfId="1" applyFont="1"/>
    <xf numFmtId="0" fontId="25" fillId="0" borderId="0" xfId="1" applyFont="1"/>
    <xf numFmtId="165" fontId="25" fillId="0" borderId="0" xfId="1" applyNumberFormat="1" applyFont="1"/>
    <xf numFmtId="165" fontId="25" fillId="0" borderId="5" xfId="1" applyNumberFormat="1" applyFont="1" applyBorder="1"/>
    <xf numFmtId="0" fontId="1" fillId="0" borderId="0" xfId="3" applyFont="1"/>
    <xf numFmtId="0" fontId="24" fillId="0" borderId="4" xfId="1" applyFont="1" applyBorder="1"/>
    <xf numFmtId="0" fontId="24" fillId="0" borderId="4" xfId="1" quotePrefix="1" applyFont="1" applyBorder="1"/>
    <xf numFmtId="0" fontId="26" fillId="0" borderId="4" xfId="3" applyFont="1" applyBorder="1" applyAlignment="1">
      <alignment horizontal="left" vertical="center"/>
    </xf>
    <xf numFmtId="0" fontId="27" fillId="0" borderId="4" xfId="1" applyFont="1" applyBorder="1"/>
    <xf numFmtId="0" fontId="28" fillId="0" borderId="0" xfId="1" applyFont="1"/>
    <xf numFmtId="0" fontId="30" fillId="0" borderId="4" xfId="6" applyFont="1" applyBorder="1"/>
    <xf numFmtId="0" fontId="1" fillId="0" borderId="0" xfId="3" applyFont="1" applyAlignment="1">
      <alignment vertical="center"/>
    </xf>
    <xf numFmtId="0" fontId="30" fillId="0" borderId="0" xfId="1" applyFont="1" applyAlignment="1">
      <alignment vertical="center"/>
    </xf>
    <xf numFmtId="0" fontId="31" fillId="0" borderId="4" xfId="3" applyFont="1" applyBorder="1" applyAlignment="1">
      <alignment horizontal="left" vertical="center"/>
    </xf>
    <xf numFmtId="0" fontId="32" fillId="0" borderId="4" xfId="3" applyFont="1" applyBorder="1" applyAlignment="1">
      <alignment horizontal="left" vertical="center"/>
    </xf>
    <xf numFmtId="0" fontId="33" fillId="0" borderId="0" xfId="1" applyFont="1" applyAlignment="1">
      <alignment horizontal="center"/>
    </xf>
    <xf numFmtId="0" fontId="33" fillId="0" borderId="0" xfId="1" applyFont="1" applyAlignment="1">
      <alignment vertical="center"/>
    </xf>
    <xf numFmtId="165" fontId="24" fillId="0" borderId="0" xfId="1" applyNumberFormat="1" applyFont="1"/>
    <xf numFmtId="165" fontId="24" fillId="0" borderId="5" xfId="1" applyNumberFormat="1" applyFont="1" applyBorder="1"/>
    <xf numFmtId="0" fontId="24" fillId="0" borderId="4" xfId="1" applyFont="1" applyBorder="1" applyAlignment="1">
      <alignment vertical="center"/>
    </xf>
    <xf numFmtId="0" fontId="24" fillId="0" borderId="0" xfId="1" applyFont="1" applyAlignment="1">
      <alignment vertical="center"/>
    </xf>
    <xf numFmtId="0" fontId="24" fillId="0" borderId="5" xfId="1" applyFont="1" applyBorder="1" applyAlignment="1">
      <alignment vertical="center"/>
    </xf>
    <xf numFmtId="0" fontId="34" fillId="0" borderId="4" xfId="1" applyFont="1" applyBorder="1"/>
    <xf numFmtId="0" fontId="35" fillId="0" borderId="0" xfId="1" applyFont="1"/>
    <xf numFmtId="0" fontId="35" fillId="0" borderId="4" xfId="1" applyFont="1" applyBorder="1"/>
    <xf numFmtId="0" fontId="30" fillId="0" borderId="6" xfId="6" applyFont="1" applyBorder="1"/>
    <xf numFmtId="0" fontId="24" fillId="0" borderId="7" xfId="1" applyFont="1" applyBorder="1"/>
    <xf numFmtId="0" fontId="30" fillId="0" borderId="7" xfId="6" applyFont="1" applyBorder="1"/>
    <xf numFmtId="0" fontId="25" fillId="0" borderId="7" xfId="1" applyFont="1" applyBorder="1"/>
    <xf numFmtId="165" fontId="25" fillId="0" borderId="7" xfId="1" applyNumberFormat="1" applyFont="1" applyBorder="1"/>
    <xf numFmtId="165" fontId="25" fillId="0" borderId="8" xfId="1" applyNumberFormat="1" applyFont="1" applyBorder="1"/>
    <xf numFmtId="0" fontId="20" fillId="0" borderId="0" xfId="7" applyFont="1" applyAlignment="1" applyProtection="1">
      <alignment vertical="center"/>
    </xf>
    <xf numFmtId="44" fontId="20" fillId="0" borderId="0" xfId="7" applyNumberFormat="1" applyFont="1" applyAlignment="1" applyProtection="1">
      <alignment vertical="center"/>
    </xf>
    <xf numFmtId="44" fontId="20" fillId="0" borderId="0" xfId="7" applyNumberFormat="1" applyFont="1" applyAlignment="1" applyProtection="1">
      <alignment horizontal="center" vertical="center"/>
    </xf>
    <xf numFmtId="4" fontId="20" fillId="0" borderId="0" xfId="3" applyNumberFormat="1" applyFont="1" applyAlignment="1">
      <alignment vertical="center"/>
    </xf>
    <xf numFmtId="0" fontId="2" fillId="2" borderId="4" xfId="0" applyFont="1" applyFill="1" applyBorder="1" applyAlignment="1">
      <alignment vertical="top" wrapText="1"/>
    </xf>
    <xf numFmtId="0" fontId="7" fillId="0" borderId="9" xfId="0" applyFont="1" applyBorder="1" applyAlignment="1">
      <alignment horizontal="center" vertical="center" wrapText="1"/>
    </xf>
    <xf numFmtId="14" fontId="7" fillId="0" borderId="9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6" fillId="2" borderId="0" xfId="0" applyFont="1" applyFill="1" applyAlignment="1">
      <alignment vertical="top" wrapText="1"/>
    </xf>
    <xf numFmtId="0" fontId="2" fillId="2" borderId="0" xfId="0" applyFont="1" applyFill="1" applyAlignment="1">
      <alignment vertical="top" wrapText="1"/>
    </xf>
    <xf numFmtId="0" fontId="2" fillId="0" borderId="0" xfId="0" applyFont="1" applyAlignment="1">
      <alignment vertical="top" wrapText="1"/>
    </xf>
    <xf numFmtId="0" fontId="4" fillId="0" borderId="0" xfId="0" applyFont="1" applyAlignment="1">
      <alignment horizontal="center" vertical="top" wrapText="1"/>
    </xf>
    <xf numFmtId="0" fontId="21" fillId="0" borderId="25" xfId="2" applyFont="1" applyBorder="1" applyAlignment="1">
      <alignment horizontal="center" vertical="center"/>
    </xf>
    <xf numFmtId="0" fontId="21" fillId="0" borderId="26" xfId="2" applyFont="1" applyBorder="1" applyAlignment="1">
      <alignment horizontal="center" vertical="center"/>
    </xf>
    <xf numFmtId="0" fontId="21" fillId="0" borderId="27" xfId="2" applyFont="1" applyBorder="1" applyAlignment="1">
      <alignment horizontal="center" vertical="center"/>
    </xf>
    <xf numFmtId="0" fontId="7" fillId="0" borderId="0" xfId="0" applyFont="1" applyAlignment="1">
      <alignment vertical="top" wrapText="1"/>
    </xf>
    <xf numFmtId="0" fontId="7" fillId="0" borderId="23" xfId="0" applyFont="1" applyBorder="1" applyAlignment="1">
      <alignment vertical="top" wrapText="1"/>
    </xf>
    <xf numFmtId="0" fontId="18" fillId="0" borderId="18" xfId="0" applyFont="1" applyBorder="1" applyAlignment="1">
      <alignment vertical="top" wrapText="1"/>
    </xf>
    <xf numFmtId="0" fontId="16" fillId="0" borderId="0" xfId="0" applyFont="1" applyAlignment="1">
      <alignment vertical="top" wrapText="1"/>
    </xf>
    <xf numFmtId="164" fontId="18" fillId="0" borderId="0" xfId="0" applyNumberFormat="1" applyFont="1" applyAlignment="1">
      <alignment vertical="top" wrapText="1"/>
    </xf>
    <xf numFmtId="164" fontId="16" fillId="0" borderId="0" xfId="0" applyNumberFormat="1" applyFont="1" applyAlignment="1">
      <alignment vertical="top" wrapText="1"/>
    </xf>
    <xf numFmtId="164" fontId="16" fillId="0" borderId="19" xfId="0" applyNumberFormat="1" applyFont="1" applyBorder="1" applyAlignment="1">
      <alignment vertical="top" wrapText="1"/>
    </xf>
    <xf numFmtId="0" fontId="18" fillId="0" borderId="20" xfId="0" applyFont="1" applyBorder="1" applyAlignment="1">
      <alignment vertical="top" wrapText="1"/>
    </xf>
    <xf numFmtId="0" fontId="16" fillId="0" borderId="21" xfId="0" applyFont="1" applyBorder="1" applyAlignment="1">
      <alignment vertical="top" wrapText="1"/>
    </xf>
    <xf numFmtId="164" fontId="18" fillId="0" borderId="21" xfId="0" applyNumberFormat="1" applyFont="1" applyBorder="1" applyAlignment="1">
      <alignment vertical="top" wrapText="1"/>
    </xf>
    <xf numFmtId="164" fontId="16" fillId="0" borderId="21" xfId="0" applyNumberFormat="1" applyFont="1" applyBorder="1" applyAlignment="1">
      <alignment vertical="top" wrapText="1"/>
    </xf>
    <xf numFmtId="164" fontId="16" fillId="0" borderId="22" xfId="0" applyNumberFormat="1" applyFont="1" applyBorder="1" applyAlignment="1">
      <alignment vertical="top" wrapText="1"/>
    </xf>
    <xf numFmtId="0" fontId="13" fillId="0" borderId="0" xfId="0" applyFont="1" applyAlignment="1">
      <alignment vertical="top" wrapText="1"/>
    </xf>
    <xf numFmtId="0" fontId="0" fillId="0" borderId="0" xfId="0"/>
    <xf numFmtId="164" fontId="10" fillId="5" borderId="0" xfId="0" applyNumberFormat="1" applyFont="1" applyFill="1" applyAlignment="1">
      <alignment horizontal="right" vertical="top" wrapText="1"/>
    </xf>
    <xf numFmtId="4" fontId="10" fillId="5" borderId="0" xfId="0" applyNumberFormat="1" applyFont="1" applyFill="1" applyAlignment="1">
      <alignment horizontal="right" vertical="top" wrapText="1"/>
    </xf>
    <xf numFmtId="4" fontId="10" fillId="5" borderId="19" xfId="0" applyNumberFormat="1" applyFont="1" applyFill="1" applyBorder="1" applyAlignment="1">
      <alignment horizontal="right" vertical="top" wrapText="1"/>
    </xf>
    <xf numFmtId="0" fontId="10" fillId="5" borderId="18" xfId="0" applyFont="1" applyFill="1" applyBorder="1" applyAlignment="1">
      <alignment horizontal="left" vertical="top" wrapText="1"/>
    </xf>
    <xf numFmtId="0" fontId="10" fillId="5" borderId="0" xfId="0" applyFont="1" applyFill="1" applyAlignment="1">
      <alignment vertical="top" wrapText="1"/>
    </xf>
    <xf numFmtId="164" fontId="10" fillId="6" borderId="0" xfId="0" applyNumberFormat="1" applyFont="1" applyFill="1" applyAlignment="1">
      <alignment horizontal="right" vertical="top" wrapText="1"/>
    </xf>
    <xf numFmtId="4" fontId="10" fillId="6" borderId="0" xfId="0" applyNumberFormat="1" applyFont="1" applyFill="1" applyAlignment="1">
      <alignment horizontal="right" vertical="top" wrapText="1"/>
    </xf>
    <xf numFmtId="4" fontId="10" fillId="6" borderId="19" xfId="0" applyNumberFormat="1" applyFont="1" applyFill="1" applyBorder="1" applyAlignment="1">
      <alignment horizontal="right" vertical="top" wrapText="1"/>
    </xf>
    <xf numFmtId="0" fontId="10" fillId="6" borderId="18" xfId="0" applyFont="1" applyFill="1" applyBorder="1" applyAlignment="1">
      <alignment horizontal="left" vertical="top" wrapText="1"/>
    </xf>
    <xf numFmtId="0" fontId="10" fillId="6" borderId="0" xfId="0" applyFont="1" applyFill="1" applyAlignment="1">
      <alignment vertical="top" wrapText="1"/>
    </xf>
    <xf numFmtId="164" fontId="10" fillId="7" borderId="0" xfId="0" applyNumberFormat="1" applyFont="1" applyFill="1" applyAlignment="1">
      <alignment horizontal="right" vertical="top" wrapText="1"/>
    </xf>
    <xf numFmtId="4" fontId="10" fillId="7" borderId="0" xfId="0" applyNumberFormat="1" applyFont="1" applyFill="1" applyAlignment="1">
      <alignment horizontal="right" vertical="top" wrapText="1"/>
    </xf>
    <xf numFmtId="4" fontId="10" fillId="7" borderId="19" xfId="0" applyNumberFormat="1" applyFont="1" applyFill="1" applyBorder="1" applyAlignment="1">
      <alignment horizontal="right" vertical="top" wrapText="1"/>
    </xf>
    <xf numFmtId="0" fontId="10" fillId="7" borderId="18" xfId="0" applyFont="1" applyFill="1" applyBorder="1" applyAlignment="1">
      <alignment horizontal="left" vertical="top" wrapText="1"/>
    </xf>
    <xf numFmtId="0" fontId="10" fillId="7" borderId="0" xfId="0" applyFont="1" applyFill="1" applyAlignment="1">
      <alignment vertical="top" wrapText="1"/>
    </xf>
    <xf numFmtId="0" fontId="17" fillId="0" borderId="13" xfId="0" applyFont="1" applyBorder="1" applyAlignment="1">
      <alignment vertical="top" wrapText="1"/>
    </xf>
    <xf numFmtId="0" fontId="17" fillId="0" borderId="14" xfId="0" applyFont="1" applyBorder="1" applyAlignment="1">
      <alignment vertical="top" wrapText="1"/>
    </xf>
    <xf numFmtId="0" fontId="16" fillId="0" borderId="16" xfId="0" applyFont="1" applyBorder="1" applyAlignment="1">
      <alignment vertical="top" wrapText="1"/>
    </xf>
    <xf numFmtId="0" fontId="16" fillId="0" borderId="2" xfId="0" applyFont="1" applyBorder="1" applyAlignment="1">
      <alignment vertical="top" wrapText="1"/>
    </xf>
    <xf numFmtId="0" fontId="16" fillId="0" borderId="17" xfId="0" applyFont="1" applyBorder="1" applyAlignment="1">
      <alignment vertical="top" wrapText="1"/>
    </xf>
    <xf numFmtId="164" fontId="10" fillId="0" borderId="0" xfId="0" applyNumberFormat="1" applyFont="1" applyAlignment="1">
      <alignment horizontal="right" vertical="top" wrapText="1"/>
    </xf>
    <xf numFmtId="164" fontId="10" fillId="0" borderId="5" xfId="0" applyNumberFormat="1" applyFont="1" applyBorder="1" applyAlignment="1">
      <alignment horizontal="right" vertical="top" wrapText="1"/>
    </xf>
    <xf numFmtId="0" fontId="10" fillId="0" borderId="4" xfId="0" applyFont="1" applyBorder="1" applyAlignment="1">
      <alignment vertical="top" wrapText="1"/>
    </xf>
    <xf numFmtId="0" fontId="10" fillId="0" borderId="0" xfId="0" applyFont="1" applyAlignment="1">
      <alignment vertical="top" wrapText="1"/>
    </xf>
    <xf numFmtId="164" fontId="10" fillId="0" borderId="7" xfId="0" applyNumberFormat="1" applyFont="1" applyBorder="1" applyAlignment="1">
      <alignment horizontal="right" vertical="top" wrapText="1"/>
    </xf>
    <xf numFmtId="164" fontId="10" fillId="0" borderId="8" xfId="0" applyNumberFormat="1" applyFont="1" applyBorder="1" applyAlignment="1">
      <alignment horizontal="right" vertical="top" wrapText="1"/>
    </xf>
    <xf numFmtId="0" fontId="10" fillId="0" borderId="6" xfId="0" applyFont="1" applyBorder="1" applyAlignment="1">
      <alignment vertical="top" wrapText="1"/>
    </xf>
    <xf numFmtId="0" fontId="10" fillId="0" borderId="7" xfId="0" applyFont="1" applyBorder="1" applyAlignment="1">
      <alignment vertical="top" wrapText="1"/>
    </xf>
    <xf numFmtId="0" fontId="8" fillId="0" borderId="18" xfId="0" applyFont="1" applyBorder="1" applyAlignment="1">
      <alignment horizontal="center" vertical="top" wrapText="1"/>
    </xf>
    <xf numFmtId="0" fontId="8" fillId="0" borderId="0" xfId="0" applyFont="1" applyAlignment="1">
      <alignment horizontal="center" vertical="top" wrapText="1"/>
    </xf>
    <xf numFmtId="0" fontId="8" fillId="0" borderId="19" xfId="0" applyFont="1" applyBorder="1" applyAlignment="1">
      <alignment horizontal="center" vertical="top" wrapText="1"/>
    </xf>
    <xf numFmtId="164" fontId="10" fillId="3" borderId="0" xfId="0" applyNumberFormat="1" applyFont="1" applyFill="1" applyAlignment="1">
      <alignment horizontal="right" vertical="top" wrapText="1"/>
    </xf>
    <xf numFmtId="4" fontId="10" fillId="3" borderId="0" xfId="0" applyNumberFormat="1" applyFont="1" applyFill="1" applyAlignment="1">
      <alignment horizontal="right" vertical="top" wrapText="1"/>
    </xf>
    <xf numFmtId="4" fontId="10" fillId="3" borderId="19" xfId="0" applyNumberFormat="1" applyFont="1" applyFill="1" applyBorder="1" applyAlignment="1">
      <alignment horizontal="right" vertical="top" wrapText="1"/>
    </xf>
    <xf numFmtId="0" fontId="10" fillId="3" borderId="18" xfId="0" applyFont="1" applyFill="1" applyBorder="1" applyAlignment="1">
      <alignment horizontal="left" vertical="top" wrapText="1"/>
    </xf>
    <xf numFmtId="0" fontId="10" fillId="3" borderId="0" xfId="0" applyFont="1" applyFill="1" applyAlignment="1">
      <alignment vertical="top" wrapText="1"/>
    </xf>
    <xf numFmtId="164" fontId="10" fillId="4" borderId="0" xfId="0" applyNumberFormat="1" applyFont="1" applyFill="1" applyAlignment="1">
      <alignment horizontal="right" vertical="top" wrapText="1"/>
    </xf>
    <xf numFmtId="4" fontId="10" fillId="4" borderId="0" xfId="0" applyNumberFormat="1" applyFont="1" applyFill="1" applyAlignment="1">
      <alignment horizontal="right" vertical="top" wrapText="1"/>
    </xf>
    <xf numFmtId="4" fontId="10" fillId="4" borderId="19" xfId="0" applyNumberFormat="1" applyFont="1" applyFill="1" applyBorder="1" applyAlignment="1">
      <alignment horizontal="right" vertical="top" wrapText="1"/>
    </xf>
    <xf numFmtId="0" fontId="10" fillId="4" borderId="18" xfId="0" applyFont="1" applyFill="1" applyBorder="1" applyAlignment="1">
      <alignment horizontal="left" vertical="top" wrapText="1"/>
    </xf>
    <xf numFmtId="0" fontId="10" fillId="4" borderId="0" xfId="0" applyFont="1" applyFill="1" applyAlignment="1">
      <alignment vertical="top" wrapText="1"/>
    </xf>
    <xf numFmtId="0" fontId="12" fillId="0" borderId="0" xfId="0" applyFont="1" applyAlignment="1">
      <alignment vertical="top" wrapText="1"/>
    </xf>
    <xf numFmtId="0" fontId="2" fillId="0" borderId="11" xfId="0" applyFont="1" applyBorder="1" applyAlignment="1">
      <alignment vertical="top" wrapText="1"/>
    </xf>
    <xf numFmtId="0" fontId="10" fillId="7" borderId="2" xfId="0" applyFont="1" applyFill="1" applyBorder="1" applyAlignment="1">
      <alignment horizontal="right" vertical="top" wrapText="1"/>
    </xf>
    <xf numFmtId="0" fontId="10" fillId="7" borderId="3" xfId="0" applyFont="1" applyFill="1" applyBorder="1" applyAlignment="1">
      <alignment horizontal="right" vertical="top" wrapText="1"/>
    </xf>
    <xf numFmtId="0" fontId="10" fillId="7" borderId="1" xfId="0" applyFont="1" applyFill="1" applyBorder="1" applyAlignment="1">
      <alignment vertical="top" wrapText="1"/>
    </xf>
    <xf numFmtId="0" fontId="10" fillId="7" borderId="2" xfId="0" applyFont="1" applyFill="1" applyBorder="1" applyAlignment="1">
      <alignment vertical="top" wrapText="1"/>
    </xf>
    <xf numFmtId="0" fontId="2" fillId="7" borderId="0" xfId="0" applyFont="1" applyFill="1" applyAlignment="1">
      <alignment vertical="top" wrapText="1"/>
    </xf>
    <xf numFmtId="0" fontId="2" fillId="7" borderId="5" xfId="0" applyFont="1" applyFill="1" applyBorder="1" applyAlignment="1">
      <alignment vertical="top" wrapText="1"/>
    </xf>
    <xf numFmtId="0" fontId="2" fillId="7" borderId="4" xfId="0" applyFont="1" applyFill="1" applyBorder="1" applyAlignment="1">
      <alignment vertical="top" wrapText="1"/>
    </xf>
    <xf numFmtId="164" fontId="10" fillId="7" borderId="7" xfId="0" applyNumberFormat="1" applyFont="1" applyFill="1" applyBorder="1" applyAlignment="1">
      <alignment horizontal="right" vertical="top" wrapText="1"/>
    </xf>
    <xf numFmtId="164" fontId="10" fillId="7" borderId="8" xfId="0" applyNumberFormat="1" applyFont="1" applyFill="1" applyBorder="1" applyAlignment="1">
      <alignment horizontal="right" vertical="top" wrapText="1"/>
    </xf>
    <xf numFmtId="0" fontId="10" fillId="7" borderId="6" xfId="0" applyFont="1" applyFill="1" applyBorder="1" applyAlignment="1">
      <alignment vertical="top" wrapText="1"/>
    </xf>
    <xf numFmtId="0" fontId="10" fillId="7" borderId="7" xfId="0" applyFont="1" applyFill="1" applyBorder="1" applyAlignment="1">
      <alignment vertical="top" wrapText="1"/>
    </xf>
    <xf numFmtId="0" fontId="9" fillId="0" borderId="0" xfId="0" applyFont="1" applyAlignment="1">
      <alignment vertical="top" wrapText="1"/>
    </xf>
    <xf numFmtId="164" fontId="10" fillId="6" borderId="7" xfId="0" applyNumberFormat="1" applyFont="1" applyFill="1" applyBorder="1" applyAlignment="1">
      <alignment horizontal="right" vertical="top" wrapText="1"/>
    </xf>
    <xf numFmtId="164" fontId="10" fillId="6" borderId="8" xfId="0" applyNumberFormat="1" applyFont="1" applyFill="1" applyBorder="1" applyAlignment="1">
      <alignment horizontal="right" vertical="top" wrapText="1"/>
    </xf>
    <xf numFmtId="0" fontId="10" fillId="6" borderId="6" xfId="0" applyFont="1" applyFill="1" applyBorder="1" applyAlignment="1">
      <alignment vertical="top" wrapText="1"/>
    </xf>
    <xf numFmtId="0" fontId="10" fillId="6" borderId="7" xfId="0" applyFont="1" applyFill="1" applyBorder="1" applyAlignment="1">
      <alignment vertical="top" wrapText="1"/>
    </xf>
    <xf numFmtId="0" fontId="8" fillId="7" borderId="0" xfId="0" applyFont="1" applyFill="1" applyAlignment="1">
      <alignment vertical="top" wrapText="1"/>
    </xf>
    <xf numFmtId="0" fontId="8" fillId="0" borderId="0" xfId="0" applyFont="1" applyAlignment="1">
      <alignment vertical="top" wrapText="1"/>
    </xf>
    <xf numFmtId="0" fontId="10" fillId="6" borderId="2" xfId="0" applyFont="1" applyFill="1" applyBorder="1" applyAlignment="1">
      <alignment horizontal="right" vertical="top" wrapText="1"/>
    </xf>
    <xf numFmtId="0" fontId="10" fillId="6" borderId="3" xfId="0" applyFont="1" applyFill="1" applyBorder="1" applyAlignment="1">
      <alignment horizontal="right" vertical="top" wrapText="1"/>
    </xf>
    <xf numFmtId="0" fontId="10" fillId="6" borderId="1" xfId="0" applyFont="1" applyFill="1" applyBorder="1" applyAlignment="1">
      <alignment vertical="top" wrapText="1"/>
    </xf>
    <xf numFmtId="0" fontId="10" fillId="6" borderId="2" xfId="0" applyFont="1" applyFill="1" applyBorder="1" applyAlignment="1">
      <alignment vertical="top" wrapText="1"/>
    </xf>
    <xf numFmtId="0" fontId="2" fillId="6" borderId="0" xfId="0" applyFont="1" applyFill="1" applyAlignment="1">
      <alignment vertical="top" wrapText="1"/>
    </xf>
    <xf numFmtId="0" fontId="2" fillId="6" borderId="5" xfId="0" applyFont="1" applyFill="1" applyBorder="1" applyAlignment="1">
      <alignment vertical="top" wrapText="1"/>
    </xf>
    <xf numFmtId="0" fontId="2" fillId="6" borderId="4" xfId="0" applyFont="1" applyFill="1" applyBorder="1" applyAlignment="1">
      <alignment vertical="top" wrapText="1"/>
    </xf>
    <xf numFmtId="0" fontId="8" fillId="6" borderId="0" xfId="0" applyFont="1" applyFill="1" applyAlignment="1">
      <alignment vertical="top" wrapText="1"/>
    </xf>
    <xf numFmtId="0" fontId="10" fillId="5" borderId="2" xfId="0" applyFont="1" applyFill="1" applyBorder="1" applyAlignment="1">
      <alignment horizontal="right" vertical="top" wrapText="1"/>
    </xf>
    <xf numFmtId="0" fontId="10" fillId="5" borderId="3" xfId="0" applyFont="1" applyFill="1" applyBorder="1" applyAlignment="1">
      <alignment horizontal="right" vertical="top" wrapText="1"/>
    </xf>
    <xf numFmtId="0" fontId="10" fillId="5" borderId="1" xfId="0" applyFont="1" applyFill="1" applyBorder="1" applyAlignment="1">
      <alignment vertical="top" wrapText="1"/>
    </xf>
    <xf numFmtId="0" fontId="10" fillId="5" borderId="2" xfId="0" applyFont="1" applyFill="1" applyBorder="1" applyAlignment="1">
      <alignment vertical="top" wrapText="1"/>
    </xf>
    <xf numFmtId="0" fontId="2" fillId="5" borderId="0" xfId="0" applyFont="1" applyFill="1" applyAlignment="1">
      <alignment vertical="top" wrapText="1"/>
    </xf>
    <xf numFmtId="0" fontId="2" fillId="5" borderId="5" xfId="0" applyFont="1" applyFill="1" applyBorder="1" applyAlignment="1">
      <alignment vertical="top" wrapText="1"/>
    </xf>
    <xf numFmtId="0" fontId="2" fillId="5" borderId="4" xfId="0" applyFont="1" applyFill="1" applyBorder="1" applyAlignment="1">
      <alignment vertical="top" wrapText="1"/>
    </xf>
    <xf numFmtId="164" fontId="10" fillId="5" borderId="7" xfId="0" applyNumberFormat="1" applyFont="1" applyFill="1" applyBorder="1" applyAlignment="1">
      <alignment horizontal="right" vertical="top" wrapText="1"/>
    </xf>
    <xf numFmtId="164" fontId="10" fillId="5" borderId="8" xfId="0" applyNumberFormat="1" applyFont="1" applyFill="1" applyBorder="1" applyAlignment="1">
      <alignment horizontal="right" vertical="top" wrapText="1"/>
    </xf>
    <xf numFmtId="0" fontId="10" fillId="5" borderId="6" xfId="0" applyFont="1" applyFill="1" applyBorder="1" applyAlignment="1">
      <alignment vertical="top" wrapText="1"/>
    </xf>
    <xf numFmtId="0" fontId="10" fillId="5" borderId="7" xfId="0" applyFont="1" applyFill="1" applyBorder="1" applyAlignment="1">
      <alignment vertical="top" wrapText="1"/>
    </xf>
    <xf numFmtId="0" fontId="8" fillId="4" borderId="0" xfId="0" applyFont="1" applyFill="1" applyAlignment="1">
      <alignment vertical="top" wrapText="1"/>
    </xf>
    <xf numFmtId="0" fontId="8" fillId="5" borderId="0" xfId="0" applyFont="1" applyFill="1" applyAlignment="1">
      <alignment vertical="top" wrapText="1"/>
    </xf>
    <xf numFmtId="0" fontId="10" fillId="4" borderId="2" xfId="0" applyFont="1" applyFill="1" applyBorder="1" applyAlignment="1">
      <alignment horizontal="right" vertical="top" wrapText="1"/>
    </xf>
    <xf numFmtId="0" fontId="10" fillId="4" borderId="3" xfId="0" applyFont="1" applyFill="1" applyBorder="1" applyAlignment="1">
      <alignment horizontal="right" vertical="top" wrapText="1"/>
    </xf>
    <xf numFmtId="0" fontId="10" fillId="4" borderId="1" xfId="0" applyFont="1" applyFill="1" applyBorder="1" applyAlignment="1">
      <alignment vertical="top" wrapText="1"/>
    </xf>
    <xf numFmtId="0" fontId="10" fillId="4" borderId="2" xfId="0" applyFont="1" applyFill="1" applyBorder="1" applyAlignment="1">
      <alignment vertical="top" wrapText="1"/>
    </xf>
    <xf numFmtId="0" fontId="2" fillId="4" borderId="0" xfId="0" applyFont="1" applyFill="1" applyAlignment="1">
      <alignment vertical="top" wrapText="1"/>
    </xf>
    <xf numFmtId="0" fontId="2" fillId="4" borderId="5" xfId="0" applyFont="1" applyFill="1" applyBorder="1" applyAlignment="1">
      <alignment vertical="top" wrapText="1"/>
    </xf>
    <xf numFmtId="0" fontId="2" fillId="4" borderId="4" xfId="0" applyFont="1" applyFill="1" applyBorder="1" applyAlignment="1">
      <alignment vertical="top" wrapText="1"/>
    </xf>
    <xf numFmtId="164" fontId="10" fillId="4" borderId="7" xfId="0" applyNumberFormat="1" applyFont="1" applyFill="1" applyBorder="1" applyAlignment="1">
      <alignment horizontal="right" vertical="top" wrapText="1"/>
    </xf>
    <xf numFmtId="164" fontId="10" fillId="4" borderId="8" xfId="0" applyNumberFormat="1" applyFont="1" applyFill="1" applyBorder="1" applyAlignment="1">
      <alignment horizontal="right" vertical="top" wrapText="1"/>
    </xf>
    <xf numFmtId="0" fontId="10" fillId="4" borderId="6" xfId="0" applyFont="1" applyFill="1" applyBorder="1" applyAlignment="1">
      <alignment vertical="top" wrapText="1"/>
    </xf>
    <xf numFmtId="0" fontId="10" fillId="4" borderId="7" xfId="0" applyFont="1" applyFill="1" applyBorder="1" applyAlignment="1">
      <alignment vertical="top" wrapText="1"/>
    </xf>
    <xf numFmtId="0" fontId="2" fillId="3" borderId="0" xfId="0" applyFont="1" applyFill="1" applyAlignment="1">
      <alignment vertical="top" wrapText="1"/>
    </xf>
    <xf numFmtId="0" fontId="2" fillId="3" borderId="5" xfId="0" applyFont="1" applyFill="1" applyBorder="1" applyAlignment="1">
      <alignment vertical="top" wrapText="1"/>
    </xf>
    <xf numFmtId="0" fontId="2" fillId="3" borderId="4" xfId="0" applyFont="1" applyFill="1" applyBorder="1" applyAlignment="1">
      <alignment vertical="top" wrapText="1"/>
    </xf>
    <xf numFmtId="164" fontId="10" fillId="3" borderId="7" xfId="0" applyNumberFormat="1" applyFont="1" applyFill="1" applyBorder="1" applyAlignment="1">
      <alignment horizontal="right" vertical="top" wrapText="1"/>
    </xf>
    <xf numFmtId="164" fontId="10" fillId="3" borderId="8" xfId="0" applyNumberFormat="1" applyFont="1" applyFill="1" applyBorder="1" applyAlignment="1">
      <alignment horizontal="right" vertical="top" wrapText="1"/>
    </xf>
    <xf numFmtId="0" fontId="10" fillId="3" borderId="6" xfId="0" applyFont="1" applyFill="1" applyBorder="1" applyAlignment="1">
      <alignment vertical="top" wrapText="1"/>
    </xf>
    <xf numFmtId="0" fontId="10" fillId="3" borderId="7" xfId="0" applyFont="1" applyFill="1" applyBorder="1" applyAlignment="1">
      <alignment vertical="top" wrapText="1"/>
    </xf>
    <xf numFmtId="0" fontId="2" fillId="0" borderId="9" xfId="0" applyFont="1" applyBorder="1" applyAlignment="1">
      <alignment horizontal="center" vertical="top" wrapText="1"/>
    </xf>
    <xf numFmtId="0" fontId="8" fillId="3" borderId="0" xfId="0" applyFont="1" applyFill="1" applyAlignment="1">
      <alignment vertical="top" wrapText="1"/>
    </xf>
    <xf numFmtId="0" fontId="10" fillId="3" borderId="2" xfId="0" applyFont="1" applyFill="1" applyBorder="1" applyAlignment="1">
      <alignment horizontal="right" vertical="top" wrapText="1"/>
    </xf>
    <xf numFmtId="0" fontId="10" fillId="3" borderId="3" xfId="0" applyFont="1" applyFill="1" applyBorder="1" applyAlignment="1">
      <alignment horizontal="right" vertical="top" wrapText="1"/>
    </xf>
    <xf numFmtId="0" fontId="10" fillId="3" borderId="1" xfId="0" applyFont="1" applyFill="1" applyBorder="1" applyAlignment="1">
      <alignment vertical="top" wrapText="1"/>
    </xf>
    <xf numFmtId="0" fontId="10" fillId="3" borderId="2" xfId="0" applyFont="1" applyFill="1" applyBorder="1" applyAlignment="1">
      <alignment vertical="top" wrapText="1"/>
    </xf>
    <xf numFmtId="0" fontId="7" fillId="0" borderId="9" xfId="0" applyFont="1" applyBorder="1" applyAlignment="1">
      <alignment vertical="top" wrapText="1"/>
    </xf>
  </cellXfs>
  <cellStyles count="8">
    <cellStyle name="Milliers 2 2" xfId="4" xr:uid="{02E9C74C-39E1-46D9-B757-306B6E5FED42}"/>
    <cellStyle name="Monétaire 2 3" xfId="5" xr:uid="{E58FF109-CE14-4101-B672-A51469C85C5D}"/>
    <cellStyle name="Normal" xfId="0" builtinId="0"/>
    <cellStyle name="Normal 2 2" xfId="1" xr:uid="{17D5D64F-F191-4656-8B69-9CED01635DD0}"/>
    <cellStyle name="Normal 2 4 2" xfId="2" xr:uid="{83904EE4-24C0-4E3A-8488-7A5038B80FFC}"/>
    <cellStyle name="Normal 3 3" xfId="7" xr:uid="{3BB266DC-1D8F-40EA-9920-674EEBE9AD06}"/>
    <cellStyle name="Normal 6 2" xfId="6" xr:uid="{9F354489-00FC-452D-AA5D-4C9E9DFDED3C}"/>
    <cellStyle name="Normal 7" xfId="3" xr:uid="{07CFD9DF-BCDB-45B6-BCB3-FC33EDBE3827}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533400</xdr:colOff>
      <xdr:row>27</xdr:row>
      <xdr:rowOff>0</xdr:rowOff>
    </xdr:from>
    <xdr:to>
      <xdr:col>7</xdr:col>
      <xdr:colOff>437349</xdr:colOff>
      <xdr:row>44</xdr:row>
      <xdr:rowOff>114043</xdr:rowOff>
    </xdr:to>
    <xdr:pic>
      <xdr:nvPicPr>
        <xdr:cNvPr id="2" name="Picture 1" descr="{5536bc39-1c2d-47ff-8a67-eae4a7d34e9b}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457575" y="3086100"/>
          <a:ext cx="2551899" cy="2057143"/>
        </a:xfrm>
        <a:prstGeom prst="rect">
          <a:avLst/>
        </a:prstGeom>
      </xdr:spPr>
    </xdr:pic>
    <xdr:clientData/>
  </xdr:twoCellAnchor>
  <xdr:twoCellAnchor editAs="oneCell">
    <xdr:from>
      <xdr:col>1</xdr:col>
      <xdr:colOff>71438</xdr:colOff>
      <xdr:row>77</xdr:row>
      <xdr:rowOff>47625</xdr:rowOff>
    </xdr:from>
    <xdr:to>
      <xdr:col>1</xdr:col>
      <xdr:colOff>599745</xdr:colOff>
      <xdr:row>83</xdr:row>
      <xdr:rowOff>60325</xdr:rowOff>
    </xdr:to>
    <xdr:pic>
      <xdr:nvPicPr>
        <xdr:cNvPr id="3" name="Picture 2" descr="{40ef2463-2384-4b9a-b4e2-6b7dcd6d8222}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80963" y="8848725"/>
          <a:ext cx="528307" cy="69850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EvadeECL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PathMissing" Target="Minute%20RDC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2bdm-srv\Economistes\Adouble\T&#233;l&#233;travail\Calvel\Beffroi%20de%20Dreux\MinutesBD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Hono TF"/>
      <sheetName val="ED Maç VC"/>
      <sheetName val="ED Maç BC"/>
      <sheetName val="ED Maç Ch et Ab"/>
      <sheetName val="ED Maç Var. sol"/>
      <sheetName val="ED Maç Opt 1"/>
      <sheetName val="ED Sculp Chapit"/>
      <sheetName val="ED Chb VC"/>
      <sheetName val="ED Chb BC"/>
      <sheetName val="ED Chb Ch et Ab"/>
      <sheetName val="ED Men VC"/>
      <sheetName val="ED Men BC"/>
      <sheetName val="ED Men Ch et Ab"/>
      <sheetName val="ED Déc VC"/>
      <sheetName val="ED Déc BC"/>
      <sheetName val="ED Déc Ch et Ab"/>
      <sheetName val="Récap. Tx"/>
      <sheetName val="Récap. Tx + Hono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inute RDCA"/>
      <sheetName val="Minute%20RDCA.xls"/>
      <sheetName val="Minute RDCA.xls"/>
      <sheetName val="Entête"/>
      <sheetName val="02PRESCHTF"/>
      <sheetName val="02TRIBCOMMTF"/>
      <sheetName val="02TRIBCIVILTF"/>
      <sheetName val="02PALAISEST TF"/>
      <sheetName val="02PASPERDUSTF "/>
      <sheetName val="02PALAISOUEST TF"/>
      <sheetName val="02SALLE DOREETF"/>
      <sheetName val="021EREPRESIDENCETF"/>
      <sheetName val="02BATXVIIITO1"/>
      <sheetName val="02TOURNELLETO1"/>
      <sheetName val="02TRIBCIVILTO2"/>
      <sheetName val="RÉCAP"/>
      <sheetName val="Minute_RDCA"/>
      <sheetName val="Minute_RDCA_xls"/>
      <sheetName val="Minute%20RDCA_xls"/>
      <sheetName val="Minute_RDCA1"/>
    </sheetNames>
    <definedNames>
      <definedName name="AfficherFormule"/>
    </definedNames>
    <sheetDataSet>
      <sheetData sheetId="0" refreshError="1"/>
      <sheetData sheetId="1" refreshError="1"/>
      <sheetData sheetId="2" refreshError="1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inutesBD"/>
      <sheetName val="MinutesBD.xls"/>
    </sheetNames>
    <definedNames>
      <definedName name="Module1.AfficherFormule"/>
    </definedNames>
    <sheetDataSet>
      <sheetData sheetId="0" refreshError="1"/>
      <sheetData sheetId="1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fitToPage="1"/>
  </sheetPr>
  <dimension ref="B1:I86"/>
  <sheetViews>
    <sheetView showGridLines="0" topLeftCell="A22" workbookViewId="0">
      <selection activeCell="L26" sqref="L26"/>
    </sheetView>
  </sheetViews>
  <sheetFormatPr baseColWidth="10" defaultColWidth="9.140625" defaultRowHeight="9" customHeight="1" x14ac:dyDescent="0.25"/>
  <cols>
    <col min="1" max="1" width="0.140625" customWidth="1"/>
    <col min="2" max="2" width="10.140625" customWidth="1"/>
    <col min="3" max="3" width="31.28515625" customWidth="1"/>
    <col min="4" max="4" width="2.28515625" customWidth="1"/>
    <col min="5" max="5" width="14.42578125" customWidth="1"/>
    <col min="6" max="6" width="12.85546875" customWidth="1"/>
    <col min="7" max="7" width="12.42578125" customWidth="1"/>
    <col min="8" max="8" width="14.5703125" customWidth="1"/>
    <col min="9" max="9" width="2.140625" customWidth="1"/>
    <col min="10" max="69" width="10.7109375" customWidth="1"/>
  </cols>
  <sheetData>
    <row r="1" spans="2:9" ht="9" customHeight="1" x14ac:dyDescent="0.25">
      <c r="B1" s="1"/>
      <c r="C1" s="2"/>
      <c r="D1" s="3"/>
      <c r="E1" s="3"/>
      <c r="F1" s="3"/>
      <c r="G1" s="3"/>
      <c r="H1" s="3"/>
      <c r="I1" s="4"/>
    </row>
    <row r="2" spans="2:9" ht="9" customHeight="1" x14ac:dyDescent="0.25">
      <c r="B2" s="5"/>
      <c r="C2" s="6"/>
      <c r="D2" s="7"/>
      <c r="E2" s="141"/>
      <c r="F2" s="141"/>
      <c r="G2" s="141"/>
      <c r="H2" s="141"/>
      <c r="I2" s="8"/>
    </row>
    <row r="3" spans="2:9" ht="9" customHeight="1" x14ac:dyDescent="0.25">
      <c r="B3" s="5"/>
      <c r="C3" s="6"/>
      <c r="D3" s="7"/>
      <c r="E3" s="141"/>
      <c r="F3" s="141"/>
      <c r="G3" s="141"/>
      <c r="H3" s="141"/>
      <c r="I3" s="8"/>
    </row>
    <row r="4" spans="2:9" ht="9" customHeight="1" x14ac:dyDescent="0.25">
      <c r="B4" s="5"/>
      <c r="C4" s="6"/>
      <c r="D4" s="7"/>
      <c r="E4" s="141"/>
      <c r="F4" s="141"/>
      <c r="G4" s="141"/>
      <c r="H4" s="141"/>
      <c r="I4" s="8"/>
    </row>
    <row r="5" spans="2:9" ht="9" customHeight="1" x14ac:dyDescent="0.25">
      <c r="B5" s="5"/>
      <c r="C5" s="6"/>
      <c r="D5" s="7"/>
      <c r="E5" s="141"/>
      <c r="F5" s="141"/>
      <c r="G5" s="141"/>
      <c r="H5" s="141"/>
      <c r="I5" s="8"/>
    </row>
    <row r="6" spans="2:9" ht="9" customHeight="1" x14ac:dyDescent="0.25">
      <c r="B6" s="5"/>
      <c r="C6" s="6"/>
      <c r="D6" s="7"/>
      <c r="E6" s="141"/>
      <c r="F6" s="141"/>
      <c r="G6" s="141"/>
      <c r="H6" s="141"/>
      <c r="I6" s="8"/>
    </row>
    <row r="7" spans="2:9" ht="9" customHeight="1" x14ac:dyDescent="0.25">
      <c r="B7" s="5"/>
      <c r="C7" s="6"/>
      <c r="D7" s="7"/>
      <c r="E7" s="141"/>
      <c r="F7" s="141"/>
      <c r="G7" s="141"/>
      <c r="H7" s="141"/>
      <c r="I7" s="8"/>
    </row>
    <row r="8" spans="2:9" ht="9" customHeight="1" x14ac:dyDescent="0.25">
      <c r="B8" s="5"/>
      <c r="C8" s="6"/>
      <c r="D8" s="7"/>
      <c r="E8" s="141"/>
      <c r="F8" s="141"/>
      <c r="G8" s="141"/>
      <c r="H8" s="141"/>
      <c r="I8" s="8"/>
    </row>
    <row r="9" spans="2:9" ht="9" customHeight="1" x14ac:dyDescent="0.25">
      <c r="B9" s="5"/>
      <c r="C9" s="6"/>
      <c r="D9" s="7"/>
      <c r="E9" s="141"/>
      <c r="F9" s="141"/>
      <c r="G9" s="141"/>
      <c r="H9" s="141"/>
      <c r="I9" s="8"/>
    </row>
    <row r="10" spans="2:9" ht="9" customHeight="1" x14ac:dyDescent="0.25">
      <c r="B10" s="5"/>
      <c r="C10" s="6"/>
      <c r="D10" s="7"/>
      <c r="E10" s="141"/>
      <c r="F10" s="141"/>
      <c r="G10" s="141"/>
      <c r="H10" s="141"/>
      <c r="I10" s="8"/>
    </row>
    <row r="11" spans="2:9" ht="9" customHeight="1" x14ac:dyDescent="0.25">
      <c r="B11" s="5"/>
      <c r="C11" s="6"/>
      <c r="D11" s="7"/>
      <c r="E11" s="134" t="s">
        <v>160</v>
      </c>
      <c r="F11" s="134"/>
      <c r="G11" s="134"/>
      <c r="H11" s="134"/>
      <c r="I11" s="8"/>
    </row>
    <row r="12" spans="2:9" ht="9" customHeight="1" x14ac:dyDescent="0.25">
      <c r="B12" s="5"/>
      <c r="C12" s="6"/>
      <c r="D12" s="7"/>
      <c r="E12" s="134"/>
      <c r="F12" s="134"/>
      <c r="G12" s="134"/>
      <c r="H12" s="134"/>
      <c r="I12" s="8"/>
    </row>
    <row r="13" spans="2:9" ht="9" customHeight="1" x14ac:dyDescent="0.25">
      <c r="B13" s="5"/>
      <c r="C13" s="6"/>
      <c r="D13" s="7"/>
      <c r="E13" s="134"/>
      <c r="F13" s="134"/>
      <c r="G13" s="134"/>
      <c r="H13" s="134"/>
      <c r="I13" s="8"/>
    </row>
    <row r="14" spans="2:9" ht="9" customHeight="1" x14ac:dyDescent="0.25">
      <c r="B14" s="5"/>
      <c r="C14" s="6"/>
      <c r="D14" s="7"/>
      <c r="E14" s="134"/>
      <c r="F14" s="134"/>
      <c r="G14" s="134"/>
      <c r="H14" s="134"/>
      <c r="I14" s="8"/>
    </row>
    <row r="15" spans="2:9" ht="9" customHeight="1" x14ac:dyDescent="0.25">
      <c r="B15" s="5"/>
      <c r="C15" s="6"/>
      <c r="D15" s="7"/>
      <c r="E15" s="134"/>
      <c r="F15" s="134"/>
      <c r="G15" s="134"/>
      <c r="H15" s="134"/>
      <c r="I15" s="8"/>
    </row>
    <row r="16" spans="2:9" ht="9" customHeight="1" x14ac:dyDescent="0.25">
      <c r="B16" s="5"/>
      <c r="C16" s="6"/>
      <c r="D16" s="7"/>
      <c r="E16" s="134"/>
      <c r="F16" s="134"/>
      <c r="G16" s="134"/>
      <c r="H16" s="134"/>
      <c r="I16" s="8"/>
    </row>
    <row r="17" spans="2:9" ht="9" customHeight="1" x14ac:dyDescent="0.25">
      <c r="B17" s="5"/>
      <c r="C17" s="6"/>
      <c r="D17" s="7"/>
      <c r="E17" s="134"/>
      <c r="F17" s="134"/>
      <c r="G17" s="134"/>
      <c r="H17" s="134"/>
      <c r="I17" s="8"/>
    </row>
    <row r="18" spans="2:9" ht="9" customHeight="1" x14ac:dyDescent="0.25">
      <c r="B18" s="5"/>
      <c r="C18" s="6"/>
      <c r="D18" s="7"/>
      <c r="E18" s="134"/>
      <c r="F18" s="134"/>
      <c r="G18" s="134"/>
      <c r="H18" s="134"/>
      <c r="I18" s="8"/>
    </row>
    <row r="19" spans="2:9" ht="9" customHeight="1" x14ac:dyDescent="0.25">
      <c r="B19" s="5"/>
      <c r="C19" s="6"/>
      <c r="D19" s="7"/>
      <c r="E19" s="134"/>
      <c r="F19" s="134"/>
      <c r="G19" s="134"/>
      <c r="H19" s="134"/>
      <c r="I19" s="8"/>
    </row>
    <row r="20" spans="2:9" ht="9" customHeight="1" x14ac:dyDescent="0.25">
      <c r="B20" s="5"/>
      <c r="C20" s="6"/>
      <c r="D20" s="7"/>
      <c r="E20" s="134" t="str">
        <f>IF(Paramètres!C24&lt;&gt;"",Paramètres!C24,"") &amp; CHAR(10) &amp; IF(Paramètres!C26&lt;&gt;"",Paramètres!C26,"") &amp; CHAR(10) &amp; IF(Paramètres!C28&lt;&gt;"",Paramètres!C28,"")</f>
        <v xml:space="preserve">
</v>
      </c>
      <c r="F20" s="134"/>
      <c r="G20" s="134"/>
      <c r="H20" s="134"/>
      <c r="I20" s="8"/>
    </row>
    <row r="21" spans="2:9" ht="9" customHeight="1" x14ac:dyDescent="0.25">
      <c r="B21" s="5"/>
      <c r="C21" s="6"/>
      <c r="D21" s="7"/>
      <c r="E21" s="134"/>
      <c r="F21" s="134"/>
      <c r="G21" s="134"/>
      <c r="H21" s="134"/>
      <c r="I21" s="8"/>
    </row>
    <row r="22" spans="2:9" ht="9" customHeight="1" x14ac:dyDescent="0.25">
      <c r="B22" s="5"/>
      <c r="C22" s="6"/>
      <c r="D22" s="7"/>
      <c r="E22" s="134"/>
      <c r="F22" s="134"/>
      <c r="G22" s="134"/>
      <c r="H22" s="134"/>
      <c r="I22" s="8"/>
    </row>
    <row r="23" spans="2:9" ht="9" customHeight="1" x14ac:dyDescent="0.25">
      <c r="B23" s="5"/>
      <c r="C23" s="6"/>
      <c r="D23" s="7"/>
      <c r="E23" s="134"/>
      <c r="F23" s="134"/>
      <c r="G23" s="134"/>
      <c r="H23" s="134"/>
      <c r="I23" s="8"/>
    </row>
    <row r="24" spans="2:9" ht="9" customHeight="1" x14ac:dyDescent="0.25">
      <c r="B24" s="5"/>
      <c r="C24" s="6"/>
      <c r="D24" s="7"/>
      <c r="E24" s="134"/>
      <c r="F24" s="134"/>
      <c r="G24" s="134"/>
      <c r="H24" s="134"/>
      <c r="I24" s="8"/>
    </row>
    <row r="25" spans="2:9" ht="9" customHeight="1" x14ac:dyDescent="0.25">
      <c r="B25" s="5"/>
      <c r="C25" s="6"/>
      <c r="D25" s="7"/>
      <c r="E25" s="134"/>
      <c r="F25" s="134"/>
      <c r="G25" s="134"/>
      <c r="H25" s="134"/>
      <c r="I25" s="8"/>
    </row>
    <row r="26" spans="2:9" ht="9" customHeight="1" x14ac:dyDescent="0.25">
      <c r="B26" s="5"/>
      <c r="C26" s="6"/>
      <c r="D26" s="7"/>
      <c r="E26" s="134"/>
      <c r="F26" s="134"/>
      <c r="G26" s="134"/>
      <c r="H26" s="134"/>
      <c r="I26" s="8"/>
    </row>
    <row r="27" spans="2:9" ht="9" customHeight="1" x14ac:dyDescent="0.25">
      <c r="B27" s="5"/>
      <c r="C27" s="6"/>
      <c r="D27" s="7"/>
      <c r="E27" s="134"/>
      <c r="F27" s="134"/>
      <c r="G27" s="134"/>
      <c r="H27" s="134"/>
      <c r="I27" s="8"/>
    </row>
    <row r="28" spans="2:9" ht="9" customHeight="1" x14ac:dyDescent="0.25">
      <c r="B28" s="5"/>
      <c r="C28" s="6"/>
      <c r="D28" s="7"/>
      <c r="E28" s="141"/>
      <c r="F28" s="141"/>
      <c r="G28" s="141"/>
      <c r="H28" s="141"/>
      <c r="I28" s="8"/>
    </row>
    <row r="29" spans="2:9" ht="9" customHeight="1" x14ac:dyDescent="0.25">
      <c r="B29" s="5"/>
      <c r="C29" s="6"/>
      <c r="D29" s="7"/>
      <c r="E29" s="141"/>
      <c r="F29" s="141"/>
      <c r="G29" s="141"/>
      <c r="H29" s="141"/>
      <c r="I29" s="8"/>
    </row>
    <row r="30" spans="2:9" ht="9" customHeight="1" x14ac:dyDescent="0.25">
      <c r="B30" s="5"/>
      <c r="C30" s="6"/>
      <c r="D30" s="7"/>
      <c r="E30" s="141"/>
      <c r="F30" s="141"/>
      <c r="G30" s="141"/>
      <c r="H30" s="141"/>
      <c r="I30" s="8"/>
    </row>
    <row r="31" spans="2:9" ht="9" customHeight="1" x14ac:dyDescent="0.25">
      <c r="B31" s="5"/>
      <c r="C31" s="6"/>
      <c r="D31" s="7"/>
      <c r="E31" s="141"/>
      <c r="F31" s="141"/>
      <c r="G31" s="141"/>
      <c r="H31" s="141"/>
      <c r="I31" s="8"/>
    </row>
    <row r="32" spans="2:9" ht="9" customHeight="1" x14ac:dyDescent="0.25">
      <c r="B32" s="5"/>
      <c r="C32" s="6"/>
      <c r="D32" s="7"/>
      <c r="E32" s="141"/>
      <c r="F32" s="141"/>
      <c r="G32" s="141"/>
      <c r="H32" s="141"/>
      <c r="I32" s="8"/>
    </row>
    <row r="33" spans="2:9" ht="9" customHeight="1" x14ac:dyDescent="0.25">
      <c r="B33" s="5"/>
      <c r="C33" s="6"/>
      <c r="D33" s="7"/>
      <c r="E33" s="141"/>
      <c r="F33" s="141"/>
      <c r="G33" s="141"/>
      <c r="H33" s="141"/>
      <c r="I33" s="8"/>
    </row>
    <row r="34" spans="2:9" ht="9" customHeight="1" x14ac:dyDescent="0.25">
      <c r="B34" s="5"/>
      <c r="C34" s="6"/>
      <c r="D34" s="7"/>
      <c r="E34" s="141"/>
      <c r="F34" s="141"/>
      <c r="G34" s="141"/>
      <c r="H34" s="141"/>
      <c r="I34" s="8"/>
    </row>
    <row r="35" spans="2:9" ht="9" customHeight="1" x14ac:dyDescent="0.25">
      <c r="B35" s="5"/>
      <c r="C35" s="6"/>
      <c r="D35" s="7"/>
      <c r="E35" s="141"/>
      <c r="F35" s="141"/>
      <c r="G35" s="141"/>
      <c r="H35" s="141"/>
      <c r="I35" s="8"/>
    </row>
    <row r="36" spans="2:9" ht="9" customHeight="1" x14ac:dyDescent="0.25">
      <c r="B36" s="5"/>
      <c r="C36" s="6"/>
      <c r="D36" s="7"/>
      <c r="E36" s="141"/>
      <c r="F36" s="141"/>
      <c r="G36" s="141"/>
      <c r="H36" s="141"/>
      <c r="I36" s="8"/>
    </row>
    <row r="37" spans="2:9" ht="9" customHeight="1" x14ac:dyDescent="0.25">
      <c r="B37" s="5"/>
      <c r="C37" s="6"/>
      <c r="D37" s="7"/>
      <c r="E37" s="141"/>
      <c r="F37" s="141"/>
      <c r="G37" s="141"/>
      <c r="H37" s="141"/>
      <c r="I37" s="8"/>
    </row>
    <row r="38" spans="2:9" ht="9" customHeight="1" x14ac:dyDescent="0.25">
      <c r="B38" s="5"/>
      <c r="C38" s="6"/>
      <c r="D38" s="7"/>
      <c r="E38" s="141"/>
      <c r="F38" s="141"/>
      <c r="G38" s="141"/>
      <c r="H38" s="141"/>
      <c r="I38" s="8"/>
    </row>
    <row r="39" spans="2:9" ht="9" customHeight="1" x14ac:dyDescent="0.25">
      <c r="B39" s="5"/>
      <c r="C39" s="6"/>
      <c r="D39" s="7"/>
      <c r="E39" s="141"/>
      <c r="F39" s="141"/>
      <c r="G39" s="141"/>
      <c r="H39" s="141"/>
      <c r="I39" s="8"/>
    </row>
    <row r="40" spans="2:9" ht="9" customHeight="1" x14ac:dyDescent="0.25">
      <c r="B40" s="5"/>
      <c r="C40" s="6"/>
      <c r="D40" s="7"/>
      <c r="E40" s="141"/>
      <c r="F40" s="141"/>
      <c r="G40" s="141"/>
      <c r="H40" s="141"/>
      <c r="I40" s="8"/>
    </row>
    <row r="41" spans="2:9" ht="9" customHeight="1" x14ac:dyDescent="0.25">
      <c r="B41" s="5"/>
      <c r="C41" s="6"/>
      <c r="D41" s="7"/>
      <c r="E41" s="141"/>
      <c r="F41" s="141"/>
      <c r="G41" s="141"/>
      <c r="H41" s="141"/>
      <c r="I41" s="8"/>
    </row>
    <row r="42" spans="2:9" ht="9" customHeight="1" x14ac:dyDescent="0.25">
      <c r="B42" s="5"/>
      <c r="C42" s="6"/>
      <c r="D42" s="7"/>
      <c r="E42" s="141"/>
      <c r="F42" s="141"/>
      <c r="G42" s="141"/>
      <c r="H42" s="141"/>
      <c r="I42" s="8"/>
    </row>
    <row r="43" spans="2:9" ht="9" customHeight="1" x14ac:dyDescent="0.25">
      <c r="B43" s="5"/>
      <c r="C43" s="6"/>
      <c r="D43" s="7"/>
      <c r="E43" s="141"/>
      <c r="F43" s="141"/>
      <c r="G43" s="141"/>
      <c r="H43" s="141"/>
      <c r="I43" s="8"/>
    </row>
    <row r="44" spans="2:9" ht="9" customHeight="1" x14ac:dyDescent="0.25">
      <c r="B44" s="5"/>
      <c r="C44" s="6"/>
      <c r="D44" s="7"/>
      <c r="E44" s="141"/>
      <c r="F44" s="141"/>
      <c r="G44" s="141"/>
      <c r="H44" s="141"/>
      <c r="I44" s="8"/>
    </row>
    <row r="45" spans="2:9" ht="9" customHeight="1" x14ac:dyDescent="0.25">
      <c r="B45" s="5"/>
      <c r="C45" s="6"/>
      <c r="D45" s="7"/>
      <c r="E45" s="141"/>
      <c r="F45" s="141"/>
      <c r="G45" s="141"/>
      <c r="H45" s="141"/>
      <c r="I45" s="8"/>
    </row>
    <row r="46" spans="2:9" ht="9" customHeight="1" x14ac:dyDescent="0.25">
      <c r="B46" s="5"/>
      <c r="C46" s="6"/>
      <c r="D46" s="7"/>
      <c r="E46" s="7"/>
      <c r="F46" s="7"/>
      <c r="G46" s="7"/>
      <c r="H46" s="7"/>
      <c r="I46" s="8"/>
    </row>
    <row r="47" spans="2:9" ht="9" customHeight="1" x14ac:dyDescent="0.25">
      <c r="B47" s="5"/>
      <c r="C47" s="6"/>
      <c r="D47" s="7"/>
      <c r="E47" s="142" t="s">
        <v>4</v>
      </c>
      <c r="F47" s="141"/>
      <c r="G47" s="141"/>
      <c r="H47" s="141"/>
      <c r="I47" s="8"/>
    </row>
    <row r="48" spans="2:9" ht="9" customHeight="1" x14ac:dyDescent="0.25">
      <c r="B48" s="5"/>
      <c r="C48" s="6"/>
      <c r="D48" s="7"/>
      <c r="E48" s="141"/>
      <c r="F48" s="141"/>
      <c r="G48" s="141"/>
      <c r="H48" s="141"/>
      <c r="I48" s="8"/>
    </row>
    <row r="49" spans="2:9" ht="9" customHeight="1" x14ac:dyDescent="0.25">
      <c r="B49" s="5"/>
      <c r="C49" s="6"/>
      <c r="D49" s="7"/>
      <c r="E49" s="141"/>
      <c r="F49" s="141"/>
      <c r="G49" s="141"/>
      <c r="H49" s="141"/>
      <c r="I49" s="8"/>
    </row>
    <row r="50" spans="2:9" ht="9" customHeight="1" x14ac:dyDescent="0.25">
      <c r="B50" s="5"/>
      <c r="C50" s="6"/>
      <c r="D50" s="7"/>
      <c r="E50" s="141"/>
      <c r="F50" s="141"/>
      <c r="G50" s="141"/>
      <c r="H50" s="141"/>
      <c r="I50" s="8"/>
    </row>
    <row r="51" spans="2:9" ht="9" customHeight="1" x14ac:dyDescent="0.25">
      <c r="B51" s="5"/>
      <c r="C51" s="6"/>
      <c r="D51" s="7"/>
      <c r="E51" s="141"/>
      <c r="F51" s="141"/>
      <c r="G51" s="141"/>
      <c r="H51" s="141"/>
      <c r="I51" s="8"/>
    </row>
    <row r="52" spans="2:9" ht="9" customHeight="1" x14ac:dyDescent="0.25">
      <c r="B52" s="5"/>
      <c r="C52" s="6"/>
      <c r="D52" s="7"/>
      <c r="E52" s="141"/>
      <c r="F52" s="141"/>
      <c r="G52" s="141"/>
      <c r="H52" s="141"/>
      <c r="I52" s="8"/>
    </row>
    <row r="53" spans="2:9" ht="9" customHeight="1" x14ac:dyDescent="0.25">
      <c r="B53" s="5"/>
      <c r="C53" s="6"/>
      <c r="D53" s="7"/>
      <c r="E53" s="141"/>
      <c r="F53" s="141"/>
      <c r="G53" s="141"/>
      <c r="H53" s="141"/>
      <c r="I53" s="8"/>
    </row>
    <row r="54" spans="2:9" ht="9" customHeight="1" x14ac:dyDescent="0.25">
      <c r="B54" s="5"/>
      <c r="C54" s="6"/>
      <c r="D54" s="7"/>
      <c r="E54" s="141"/>
      <c r="F54" s="141"/>
      <c r="G54" s="141"/>
      <c r="H54" s="141"/>
      <c r="I54" s="8"/>
    </row>
    <row r="55" spans="2:9" ht="9" customHeight="1" x14ac:dyDescent="0.25">
      <c r="B55" s="5"/>
      <c r="C55" s="6"/>
      <c r="D55" s="7"/>
      <c r="E55" s="141"/>
      <c r="F55" s="141"/>
      <c r="G55" s="141"/>
      <c r="H55" s="141"/>
      <c r="I55" s="8"/>
    </row>
    <row r="56" spans="2:9" ht="9" customHeight="1" x14ac:dyDescent="0.25">
      <c r="B56" s="5"/>
      <c r="C56" s="6"/>
      <c r="D56" s="7"/>
      <c r="E56" s="141"/>
      <c r="F56" s="141"/>
      <c r="G56" s="141"/>
      <c r="H56" s="141"/>
      <c r="I56" s="8"/>
    </row>
    <row r="57" spans="2:9" ht="9" customHeight="1" x14ac:dyDescent="0.25">
      <c r="B57" s="5"/>
      <c r="C57" s="6"/>
      <c r="D57" s="7"/>
      <c r="E57" s="141"/>
      <c r="F57" s="141"/>
      <c r="G57" s="141"/>
      <c r="H57" s="141"/>
      <c r="I57" s="8"/>
    </row>
    <row r="58" spans="2:9" ht="9" customHeight="1" x14ac:dyDescent="0.25">
      <c r="B58" s="5"/>
      <c r="C58" s="6"/>
      <c r="D58" s="7"/>
      <c r="E58" s="141"/>
      <c r="F58" s="141"/>
      <c r="G58" s="141"/>
      <c r="H58" s="141"/>
      <c r="I58" s="8"/>
    </row>
    <row r="59" spans="2:9" ht="9" customHeight="1" x14ac:dyDescent="0.25">
      <c r="B59" s="5"/>
      <c r="C59" s="6"/>
      <c r="D59" s="7"/>
      <c r="E59" s="7"/>
      <c r="F59" s="7"/>
      <c r="G59" s="7"/>
      <c r="H59" s="7"/>
      <c r="I59" s="8"/>
    </row>
    <row r="60" spans="2:9" ht="9" customHeight="1" x14ac:dyDescent="0.25">
      <c r="B60" s="5"/>
      <c r="C60" s="6"/>
      <c r="D60" s="7"/>
      <c r="E60" s="129" t="str">
        <f>IF(Paramètres!C9&lt;&gt;"",Paramètres!C9,"")</f>
        <v/>
      </c>
      <c r="F60" s="129"/>
      <c r="G60" s="129"/>
      <c r="H60" s="129"/>
      <c r="I60" s="8"/>
    </row>
    <row r="61" spans="2:9" ht="9" customHeight="1" x14ac:dyDescent="0.25">
      <c r="B61" s="5"/>
      <c r="C61" s="6"/>
      <c r="D61" s="7"/>
      <c r="E61" s="129"/>
      <c r="F61" s="129"/>
      <c r="G61" s="129"/>
      <c r="H61" s="129"/>
      <c r="I61" s="8"/>
    </row>
    <row r="62" spans="2:9" ht="9" customHeight="1" x14ac:dyDescent="0.25">
      <c r="B62" s="5"/>
      <c r="C62" s="6"/>
      <c r="D62" s="7"/>
      <c r="E62" s="129"/>
      <c r="F62" s="129"/>
      <c r="G62" s="129"/>
      <c r="H62" s="129"/>
      <c r="I62" s="8"/>
    </row>
    <row r="63" spans="2:9" ht="9" customHeight="1" x14ac:dyDescent="0.25">
      <c r="B63" s="5"/>
      <c r="C63" s="6"/>
      <c r="D63" s="7"/>
      <c r="E63" s="129" t="str">
        <f>IF(Paramètres!C11&lt;&gt;"",Paramètres!C11,"")</f>
        <v>LOT 07 MENUISERIE - SERRURERIE - PEINTURE - MH</v>
      </c>
      <c r="F63" s="129"/>
      <c r="G63" s="129"/>
      <c r="H63" s="129"/>
      <c r="I63" s="8"/>
    </row>
    <row r="64" spans="2:9" ht="9" customHeight="1" x14ac:dyDescent="0.25">
      <c r="B64" s="5"/>
      <c r="C64" s="6"/>
      <c r="D64" s="7"/>
      <c r="E64" s="129"/>
      <c r="F64" s="129"/>
      <c r="G64" s="129"/>
      <c r="H64" s="129"/>
      <c r="I64" s="8"/>
    </row>
    <row r="65" spans="2:9" ht="9" customHeight="1" x14ac:dyDescent="0.25">
      <c r="B65" s="5"/>
      <c r="C65" s="6"/>
      <c r="D65" s="7"/>
      <c r="E65" s="129"/>
      <c r="F65" s="129"/>
      <c r="G65" s="129"/>
      <c r="H65" s="129"/>
      <c r="I65" s="8"/>
    </row>
    <row r="66" spans="2:9" ht="9" customHeight="1" x14ac:dyDescent="0.25">
      <c r="B66" s="5"/>
      <c r="C66" s="6"/>
      <c r="D66" s="7"/>
      <c r="E66" s="129"/>
      <c r="F66" s="129"/>
      <c r="G66" s="129"/>
      <c r="H66" s="129"/>
      <c r="I66" s="8"/>
    </row>
    <row r="67" spans="2:9" ht="9" customHeight="1" x14ac:dyDescent="0.25">
      <c r="B67" s="5"/>
      <c r="C67" s="6"/>
      <c r="D67" s="7"/>
      <c r="E67" s="129"/>
      <c r="F67" s="129"/>
      <c r="G67" s="129"/>
      <c r="H67" s="129"/>
      <c r="I67" s="8"/>
    </row>
    <row r="68" spans="2:9" ht="9" customHeight="1" x14ac:dyDescent="0.25">
      <c r="B68" s="5"/>
      <c r="C68" s="6"/>
      <c r="D68" s="7"/>
      <c r="E68" s="129"/>
      <c r="F68" s="129"/>
      <c r="G68" s="129"/>
      <c r="H68" s="129"/>
      <c r="I68" s="8"/>
    </row>
    <row r="69" spans="2:9" ht="9" customHeight="1" x14ac:dyDescent="0.25">
      <c r="B69" s="5"/>
      <c r="C69" s="6"/>
      <c r="D69" s="7"/>
      <c r="E69" s="129"/>
      <c r="F69" s="129"/>
      <c r="G69" s="129"/>
      <c r="H69" s="129"/>
      <c r="I69" s="8"/>
    </row>
    <row r="70" spans="2:9" ht="9" customHeight="1" x14ac:dyDescent="0.25">
      <c r="B70" s="5"/>
      <c r="C70" s="6"/>
      <c r="D70" s="7"/>
      <c r="E70" s="130" t="s">
        <v>159</v>
      </c>
      <c r="F70" s="131"/>
      <c r="G70" s="131"/>
      <c r="H70" s="132"/>
      <c r="I70" s="8"/>
    </row>
    <row r="71" spans="2:9" ht="9" customHeight="1" x14ac:dyDescent="0.25">
      <c r="B71" s="5"/>
      <c r="C71" s="6"/>
      <c r="D71" s="7"/>
      <c r="E71" s="133"/>
      <c r="F71" s="134"/>
      <c r="G71" s="134"/>
      <c r="H71" s="135"/>
      <c r="I71" s="8"/>
    </row>
    <row r="72" spans="2:9" ht="9" customHeight="1" x14ac:dyDescent="0.25">
      <c r="B72" s="5"/>
      <c r="C72" s="6"/>
      <c r="D72" s="7"/>
      <c r="E72" s="133"/>
      <c r="F72" s="134"/>
      <c r="G72" s="134"/>
      <c r="H72" s="135"/>
      <c r="I72" s="8"/>
    </row>
    <row r="73" spans="2:9" ht="9" customHeight="1" x14ac:dyDescent="0.25">
      <c r="B73" s="5"/>
      <c r="C73" s="6"/>
      <c r="D73" s="7"/>
      <c r="E73" s="133"/>
      <c r="F73" s="134"/>
      <c r="G73" s="134"/>
      <c r="H73" s="135"/>
      <c r="I73" s="8"/>
    </row>
    <row r="74" spans="2:9" ht="9" customHeight="1" x14ac:dyDescent="0.25">
      <c r="B74" s="5"/>
      <c r="C74" s="6"/>
      <c r="D74" s="7"/>
      <c r="E74" s="133"/>
      <c r="F74" s="134"/>
      <c r="G74" s="134"/>
      <c r="H74" s="135"/>
      <c r="I74" s="8"/>
    </row>
    <row r="75" spans="2:9" ht="9" customHeight="1" x14ac:dyDescent="0.25">
      <c r="B75" s="5"/>
      <c r="C75" s="6"/>
      <c r="D75" s="7"/>
      <c r="E75" s="133"/>
      <c r="F75" s="134"/>
      <c r="G75" s="134"/>
      <c r="H75" s="135"/>
      <c r="I75" s="8"/>
    </row>
    <row r="76" spans="2:9" ht="9" customHeight="1" x14ac:dyDescent="0.25">
      <c r="B76" s="5"/>
      <c r="C76" s="6"/>
      <c r="D76" s="7"/>
      <c r="E76" s="136"/>
      <c r="F76" s="137"/>
      <c r="G76" s="137"/>
      <c r="H76" s="138"/>
      <c r="I76" s="8"/>
    </row>
    <row r="77" spans="2:9" ht="9" customHeight="1" x14ac:dyDescent="0.25">
      <c r="B77" s="5"/>
      <c r="C77" s="6"/>
      <c r="D77" s="7"/>
      <c r="E77" s="7"/>
      <c r="F77" s="7"/>
      <c r="G77" s="7"/>
      <c r="H77" s="7"/>
      <c r="I77" s="8"/>
    </row>
    <row r="78" spans="2:9" ht="9" customHeight="1" x14ac:dyDescent="0.25">
      <c r="B78" s="126"/>
      <c r="C78" s="139" t="s">
        <v>5</v>
      </c>
      <c r="D78" s="7"/>
      <c r="E78" s="7"/>
      <c r="F78" s="127" t="s">
        <v>0</v>
      </c>
      <c r="G78" s="127">
        <f>IF(Paramètres!C7&lt;&gt;"",Paramètres!C7,"")</f>
        <v>21053</v>
      </c>
      <c r="H78" s="7"/>
      <c r="I78" s="8"/>
    </row>
    <row r="79" spans="2:9" ht="9" customHeight="1" x14ac:dyDescent="0.25">
      <c r="B79" s="126"/>
      <c r="C79" s="140"/>
      <c r="D79" s="7"/>
      <c r="E79" s="7"/>
      <c r="F79" s="127"/>
      <c r="G79" s="127"/>
      <c r="H79" s="7"/>
      <c r="I79" s="8"/>
    </row>
    <row r="80" spans="2:9" ht="9" customHeight="1" x14ac:dyDescent="0.25">
      <c r="B80" s="126"/>
      <c r="C80" s="140"/>
      <c r="D80" s="7"/>
      <c r="E80" s="7"/>
      <c r="F80" s="127" t="s">
        <v>1</v>
      </c>
      <c r="G80" s="128">
        <v>45702</v>
      </c>
      <c r="H80" s="7"/>
      <c r="I80" s="8"/>
    </row>
    <row r="81" spans="2:9" ht="9" customHeight="1" x14ac:dyDescent="0.25">
      <c r="B81" s="126"/>
      <c r="C81" s="140"/>
      <c r="D81" s="7"/>
      <c r="E81" s="7"/>
      <c r="F81" s="127"/>
      <c r="G81" s="127"/>
      <c r="H81" s="7"/>
      <c r="I81" s="8"/>
    </row>
    <row r="82" spans="2:9" ht="9" customHeight="1" x14ac:dyDescent="0.25">
      <c r="B82" s="126"/>
      <c r="C82" s="140"/>
      <c r="D82" s="7"/>
      <c r="E82" s="7"/>
      <c r="F82" s="127" t="s">
        <v>2</v>
      </c>
      <c r="G82" s="127" t="str">
        <f>IF(Paramètres!C15&lt;&gt;"",Paramètres!C15,"")</f>
        <v>DCE</v>
      </c>
      <c r="H82" s="7"/>
      <c r="I82" s="8"/>
    </row>
    <row r="83" spans="2:9" ht="9" customHeight="1" x14ac:dyDescent="0.25">
      <c r="B83" s="126"/>
      <c r="C83" s="140"/>
      <c r="D83" s="7"/>
      <c r="E83" s="7"/>
      <c r="F83" s="127"/>
      <c r="G83" s="127"/>
      <c r="H83" s="7"/>
      <c r="I83" s="8"/>
    </row>
    <row r="84" spans="2:9" ht="9" customHeight="1" x14ac:dyDescent="0.25">
      <c r="B84" s="126"/>
      <c r="C84" s="140"/>
      <c r="D84" s="7"/>
      <c r="E84" s="7"/>
      <c r="F84" s="127" t="s">
        <v>3</v>
      </c>
      <c r="G84" s="127" t="str">
        <f>IF(Paramètres!C17&lt;&gt;"",Paramètres!C17,"")</f>
        <v/>
      </c>
      <c r="H84" s="7"/>
      <c r="I84" s="8"/>
    </row>
    <row r="85" spans="2:9" ht="9" customHeight="1" x14ac:dyDescent="0.25">
      <c r="B85" s="5"/>
      <c r="C85" s="6"/>
      <c r="D85" s="7"/>
      <c r="E85" s="7"/>
      <c r="F85" s="127"/>
      <c r="G85" s="127"/>
      <c r="H85" s="7"/>
      <c r="I85" s="8"/>
    </row>
    <row r="86" spans="2:9" ht="9" customHeight="1" x14ac:dyDescent="0.25">
      <c r="B86" s="9"/>
      <c r="C86" s="10"/>
      <c r="D86" s="11"/>
      <c r="E86" s="11"/>
      <c r="F86" s="11"/>
      <c r="G86" s="11"/>
      <c r="H86" s="11"/>
      <c r="I86" s="12"/>
    </row>
  </sheetData>
  <sheetProtection algorithmName="SHA-512" hashValue="QsoRKIMNUdVpZa0Ab/D8PCQh7jubPdeozAhqjogrwqQkaw2RTYfs+v05fiwLGF+zf+5cukTCOsUHKjzt/eiIrQ==" saltValue="08pGYBiqQrFfcGuu3Ik8Eg==" spinCount="100000" sheet="1" selectLockedCells="1"/>
  <mergeCells count="18">
    <mergeCell ref="E2:H10"/>
    <mergeCell ref="E11:H19"/>
    <mergeCell ref="E20:H27"/>
    <mergeCell ref="E28:H45"/>
    <mergeCell ref="E60:H62"/>
    <mergeCell ref="E47:H58"/>
    <mergeCell ref="E63:H69"/>
    <mergeCell ref="E70:H76"/>
    <mergeCell ref="F78:F79"/>
    <mergeCell ref="G78:G79"/>
    <mergeCell ref="C78:C84"/>
    <mergeCell ref="B78:B84"/>
    <mergeCell ref="F82:F83"/>
    <mergeCell ref="G82:G83"/>
    <mergeCell ref="F84:F85"/>
    <mergeCell ref="G84:G85"/>
    <mergeCell ref="F80:F81"/>
    <mergeCell ref="G80:G81"/>
  </mergeCells>
  <printOptions horizontalCentered="1" verticalCentered="1"/>
  <pageMargins left="0.23622047244093999" right="0.23622047244093999" top="0.35433070866142002" bottom="0.47244094488188998" header="0.27559055118109999" footer="0.43307086614173002"/>
  <pageSetup paperSize="9" orientation="portrait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3992AE-E95D-4ECF-BCC7-988D306A41E3}">
  <sheetPr>
    <pageSetUpPr fitToPage="1"/>
  </sheetPr>
  <dimension ref="A1:T66"/>
  <sheetViews>
    <sheetView showZeros="0" view="pageBreakPreview" topLeftCell="A23" zoomScaleNormal="120" zoomScaleSheetLayoutView="100" zoomScalePageLayoutView="120" workbookViewId="0">
      <selection activeCell="J39" sqref="J39"/>
    </sheetView>
  </sheetViews>
  <sheetFormatPr baseColWidth="10" defaultColWidth="10.85546875" defaultRowHeight="15" x14ac:dyDescent="0.25"/>
  <cols>
    <col min="1" max="1" width="5.42578125" style="81" customWidth="1"/>
    <col min="2" max="2" width="6.42578125" style="122" customWidth="1"/>
    <col min="3" max="9" width="6.7109375" style="122" customWidth="1"/>
    <col min="10" max="10" width="9.42578125" style="122" customWidth="1"/>
    <col min="11" max="12" width="6.7109375" style="122" customWidth="1"/>
    <col min="13" max="13" width="10" style="122" customWidth="1"/>
    <col min="14" max="14" width="11.7109375" style="122" customWidth="1"/>
    <col min="15" max="15" width="15.42578125" style="123" customWidth="1"/>
    <col min="16" max="16" width="18.42578125" style="124" customWidth="1"/>
    <col min="17" max="17" width="14" style="81" bestFit="1" customWidth="1"/>
    <col min="18" max="18" width="10.85546875" style="81"/>
    <col min="19" max="19" width="10.85546875" style="125"/>
    <col min="20" max="16384" width="10.85546875" style="81"/>
  </cols>
  <sheetData>
    <row r="1" spans="1:16" s="80" customFormat="1" x14ac:dyDescent="0.25">
      <c r="A1" s="75"/>
      <c r="B1" s="76"/>
      <c r="C1" s="76"/>
      <c r="D1" s="76"/>
      <c r="E1" s="76"/>
      <c r="F1" s="76"/>
      <c r="G1" s="76"/>
      <c r="H1" s="76"/>
      <c r="I1" s="76"/>
      <c r="J1" s="76"/>
      <c r="K1" s="76"/>
      <c r="L1" s="76"/>
      <c r="M1" s="77"/>
      <c r="N1" s="77"/>
      <c r="O1" s="78"/>
      <c r="P1" s="79"/>
    </row>
    <row r="2" spans="1:16" ht="18.75" x14ac:dyDescent="0.25">
      <c r="A2" s="143" t="s">
        <v>114</v>
      </c>
      <c r="B2" s="144"/>
      <c r="C2" s="144"/>
      <c r="D2" s="144"/>
      <c r="E2" s="144"/>
      <c r="F2" s="144"/>
      <c r="G2" s="144"/>
      <c r="H2" s="144"/>
      <c r="I2" s="144"/>
      <c r="J2" s="144"/>
      <c r="K2" s="144"/>
      <c r="L2" s="144"/>
      <c r="M2" s="144"/>
      <c r="N2" s="144"/>
      <c r="O2" s="144"/>
      <c r="P2" s="145"/>
    </row>
    <row r="3" spans="1:16" x14ac:dyDescent="0.25">
      <c r="A3" s="82"/>
      <c r="B3" s="83"/>
      <c r="C3" s="84"/>
      <c r="D3" s="84"/>
      <c r="E3" s="84"/>
      <c r="F3" s="84"/>
      <c r="G3" s="84"/>
      <c r="H3" s="84"/>
      <c r="I3" s="84"/>
      <c r="J3" s="85"/>
      <c r="K3" s="84"/>
      <c r="L3" s="84"/>
      <c r="M3" s="86"/>
      <c r="N3" s="87"/>
      <c r="O3" s="88"/>
      <c r="P3" s="89"/>
    </row>
    <row r="4" spans="1:16" s="95" customFormat="1" ht="15.75" x14ac:dyDescent="0.25">
      <c r="A4" s="90" t="s">
        <v>115</v>
      </c>
      <c r="B4" s="91"/>
      <c r="C4" s="91"/>
      <c r="D4" s="91"/>
      <c r="E4" s="91"/>
      <c r="F4" s="91"/>
      <c r="G4" s="91"/>
      <c r="H4" s="91"/>
      <c r="I4" s="91"/>
      <c r="J4" s="91"/>
      <c r="K4" s="91"/>
      <c r="L4" s="91"/>
      <c r="M4" s="91"/>
      <c r="N4" s="92"/>
      <c r="O4" s="93"/>
      <c r="P4" s="94"/>
    </row>
    <row r="5" spans="1:16" s="95" customFormat="1" ht="15.75" x14ac:dyDescent="0.25">
      <c r="A5" s="96"/>
      <c r="B5" s="91"/>
      <c r="C5" s="91"/>
      <c r="D5" s="91"/>
      <c r="E5" s="91"/>
      <c r="F5" s="91"/>
      <c r="G5" s="91"/>
      <c r="H5" s="91"/>
      <c r="I5" s="91"/>
      <c r="J5" s="91"/>
      <c r="K5" s="91"/>
      <c r="L5" s="91"/>
      <c r="M5" s="91"/>
      <c r="N5" s="92"/>
      <c r="O5" s="93"/>
      <c r="P5" s="94"/>
    </row>
    <row r="6" spans="1:16" s="95" customFormat="1" ht="15.75" x14ac:dyDescent="0.25">
      <c r="A6" s="96" t="s">
        <v>116</v>
      </c>
      <c r="B6" s="91"/>
      <c r="C6" s="91"/>
      <c r="D6" s="91"/>
      <c r="E6" s="91"/>
      <c r="F6" s="91"/>
      <c r="G6" s="91"/>
      <c r="H6" s="91"/>
      <c r="I6" s="91"/>
      <c r="J6" s="91"/>
      <c r="K6" s="91"/>
      <c r="L6" s="91"/>
      <c r="M6" s="91"/>
      <c r="N6" s="92"/>
      <c r="O6" s="93"/>
      <c r="P6" s="94"/>
    </row>
    <row r="7" spans="1:16" s="95" customFormat="1" ht="15.75" x14ac:dyDescent="0.25">
      <c r="A7" s="96" t="s">
        <v>117</v>
      </c>
      <c r="B7" s="91"/>
      <c r="C7" s="91"/>
      <c r="D7" s="91"/>
      <c r="E7" s="91"/>
      <c r="F7" s="91"/>
      <c r="G7" s="91"/>
      <c r="H7" s="91"/>
      <c r="I7" s="91"/>
      <c r="J7" s="91"/>
      <c r="K7" s="91"/>
      <c r="L7" s="91"/>
      <c r="M7" s="91"/>
      <c r="N7" s="92"/>
      <c r="O7" s="93"/>
      <c r="P7" s="94"/>
    </row>
    <row r="8" spans="1:16" s="95" customFormat="1" ht="15.75" x14ac:dyDescent="0.25">
      <c r="A8" s="96" t="s">
        <v>118</v>
      </c>
      <c r="B8" s="91"/>
      <c r="C8" s="91"/>
      <c r="D8" s="91"/>
      <c r="E8" s="91"/>
      <c r="F8" s="91"/>
      <c r="G8" s="91"/>
      <c r="H8" s="91"/>
      <c r="I8" s="91"/>
      <c r="J8" s="91"/>
      <c r="K8" s="91"/>
      <c r="L8" s="91"/>
      <c r="M8" s="91"/>
      <c r="N8" s="92"/>
      <c r="O8" s="93"/>
      <c r="P8" s="94"/>
    </row>
    <row r="9" spans="1:16" s="95" customFormat="1" ht="15.75" x14ac:dyDescent="0.25">
      <c r="A9" s="96"/>
      <c r="B9" s="91"/>
      <c r="C9" s="91"/>
      <c r="D9" s="91"/>
      <c r="E9" s="91"/>
      <c r="F9" s="91"/>
      <c r="G9" s="91"/>
      <c r="H9" s="91"/>
      <c r="I9" s="91"/>
      <c r="J9" s="91"/>
      <c r="K9" s="91"/>
      <c r="L9" s="91"/>
      <c r="M9" s="91"/>
      <c r="N9" s="92"/>
      <c r="O9" s="93"/>
      <c r="P9" s="94"/>
    </row>
    <row r="10" spans="1:16" s="95" customFormat="1" ht="15.75" x14ac:dyDescent="0.25">
      <c r="A10" s="96" t="s">
        <v>119</v>
      </c>
      <c r="B10" s="91"/>
      <c r="C10" s="91"/>
      <c r="D10" s="91"/>
      <c r="E10" s="91"/>
      <c r="F10" s="91"/>
      <c r="G10" s="91"/>
      <c r="H10" s="91"/>
      <c r="I10" s="91"/>
      <c r="J10" s="91"/>
      <c r="K10" s="91"/>
      <c r="L10" s="91"/>
      <c r="M10" s="91"/>
      <c r="N10" s="92"/>
      <c r="O10" s="93"/>
      <c r="P10" s="94"/>
    </row>
    <row r="11" spans="1:16" s="95" customFormat="1" ht="15.75" x14ac:dyDescent="0.25">
      <c r="A11" s="96" t="s">
        <v>120</v>
      </c>
      <c r="B11" s="91"/>
      <c r="C11" s="91"/>
      <c r="D11" s="91"/>
      <c r="E11" s="91"/>
      <c r="F11" s="91"/>
      <c r="G11" s="91"/>
      <c r="H11" s="91"/>
      <c r="I11" s="91"/>
      <c r="J11" s="91"/>
      <c r="K11" s="91"/>
      <c r="L11" s="91"/>
      <c r="M11" s="91"/>
      <c r="N11" s="92"/>
      <c r="O11" s="93"/>
      <c r="P11" s="94"/>
    </row>
    <row r="12" spans="1:16" s="95" customFormat="1" ht="15.75" x14ac:dyDescent="0.25">
      <c r="A12" s="96" t="s">
        <v>121</v>
      </c>
      <c r="B12" s="91"/>
      <c r="C12" s="91"/>
      <c r="D12" s="91"/>
      <c r="E12" s="91"/>
      <c r="F12" s="91"/>
      <c r="G12" s="91"/>
      <c r="H12" s="91"/>
      <c r="I12" s="91"/>
      <c r="J12" s="91"/>
      <c r="K12" s="91"/>
      <c r="L12" s="91"/>
      <c r="M12" s="91"/>
      <c r="N12" s="92"/>
      <c r="O12" s="93"/>
      <c r="P12" s="94"/>
    </row>
    <row r="13" spans="1:16" s="95" customFormat="1" ht="15.75" x14ac:dyDescent="0.25">
      <c r="A13" s="97"/>
      <c r="B13" s="91"/>
      <c r="C13" s="91"/>
      <c r="D13" s="91"/>
      <c r="E13" s="91"/>
      <c r="F13" s="91"/>
      <c r="G13" s="91"/>
      <c r="H13" s="91"/>
      <c r="I13" s="91"/>
      <c r="J13" s="91"/>
      <c r="K13" s="91"/>
      <c r="L13" s="91"/>
      <c r="M13" s="91"/>
      <c r="N13" s="92"/>
      <c r="O13" s="93"/>
      <c r="P13" s="94"/>
    </row>
    <row r="14" spans="1:16" s="95" customFormat="1" ht="15.75" x14ac:dyDescent="0.25">
      <c r="A14" s="96" t="s">
        <v>122</v>
      </c>
      <c r="B14" s="91"/>
      <c r="C14" s="91"/>
      <c r="D14" s="91"/>
      <c r="E14" s="91"/>
      <c r="F14" s="91"/>
      <c r="G14" s="91"/>
      <c r="H14" s="91"/>
      <c r="I14" s="91"/>
      <c r="J14" s="91"/>
      <c r="K14" s="91"/>
      <c r="L14" s="91"/>
      <c r="M14" s="91"/>
      <c r="N14" s="92"/>
      <c r="O14" s="93"/>
      <c r="P14" s="94"/>
    </row>
    <row r="15" spans="1:16" s="95" customFormat="1" ht="15.75" x14ac:dyDescent="0.25">
      <c r="A15" s="96" t="s">
        <v>123</v>
      </c>
      <c r="B15" s="91"/>
      <c r="C15" s="91"/>
      <c r="D15" s="91"/>
      <c r="E15" s="91"/>
      <c r="F15" s="91"/>
      <c r="G15" s="91"/>
      <c r="H15" s="91"/>
      <c r="I15" s="91"/>
      <c r="J15" s="91"/>
      <c r="K15" s="91"/>
      <c r="L15" s="91"/>
      <c r="M15" s="91"/>
      <c r="N15" s="92"/>
      <c r="O15" s="93"/>
      <c r="P15" s="94"/>
    </row>
    <row r="16" spans="1:16" s="95" customFormat="1" ht="15.75" x14ac:dyDescent="0.25">
      <c r="A16" s="96"/>
      <c r="B16" s="91"/>
      <c r="C16" s="91"/>
      <c r="D16" s="91"/>
      <c r="E16" s="91"/>
      <c r="F16" s="91"/>
      <c r="G16" s="91"/>
      <c r="H16" s="91"/>
      <c r="I16" s="91"/>
      <c r="J16" s="91"/>
      <c r="K16" s="91"/>
      <c r="L16" s="91"/>
      <c r="M16" s="91"/>
      <c r="N16" s="92"/>
      <c r="O16" s="93"/>
      <c r="P16" s="94"/>
    </row>
    <row r="17" spans="1:20" s="95" customFormat="1" ht="15.75" x14ac:dyDescent="0.25">
      <c r="A17" s="96" t="s">
        <v>124</v>
      </c>
      <c r="B17" s="91"/>
      <c r="C17" s="91"/>
      <c r="D17" s="91"/>
      <c r="E17" s="91"/>
      <c r="F17" s="91"/>
      <c r="G17" s="91"/>
      <c r="H17" s="91"/>
      <c r="I17" s="91"/>
      <c r="J17" s="91"/>
      <c r="K17" s="91"/>
      <c r="L17" s="91"/>
      <c r="M17" s="91"/>
      <c r="N17" s="92"/>
      <c r="O17" s="93"/>
      <c r="P17" s="94"/>
    </row>
    <row r="18" spans="1:20" s="95" customFormat="1" ht="15.75" x14ac:dyDescent="0.25">
      <c r="A18" s="96"/>
      <c r="B18" s="91"/>
      <c r="C18" s="91"/>
      <c r="D18" s="91"/>
      <c r="E18" s="91"/>
      <c r="F18" s="91"/>
      <c r="G18" s="91"/>
      <c r="H18" s="91"/>
      <c r="I18" s="91"/>
      <c r="J18" s="91"/>
      <c r="K18" s="91"/>
      <c r="L18" s="91"/>
      <c r="M18" s="91"/>
      <c r="N18" s="92"/>
      <c r="O18" s="93"/>
      <c r="P18" s="94"/>
    </row>
    <row r="19" spans="1:20" s="95" customFormat="1" ht="15.75" x14ac:dyDescent="0.25">
      <c r="A19" s="90" t="s">
        <v>125</v>
      </c>
      <c r="B19" s="91"/>
      <c r="C19" s="91"/>
      <c r="D19" s="91"/>
      <c r="E19" s="91"/>
      <c r="F19" s="91"/>
      <c r="G19" s="91"/>
      <c r="H19" s="91"/>
      <c r="I19" s="91"/>
      <c r="J19" s="91"/>
      <c r="K19" s="91"/>
      <c r="L19" s="91"/>
      <c r="M19" s="91"/>
      <c r="N19" s="92"/>
      <c r="O19" s="93"/>
      <c r="P19" s="94"/>
    </row>
    <row r="20" spans="1:20" s="95" customFormat="1" ht="15.75" x14ac:dyDescent="0.25">
      <c r="A20" s="98"/>
      <c r="B20" s="91"/>
      <c r="C20" s="91"/>
      <c r="D20" s="91"/>
      <c r="E20" s="91"/>
      <c r="F20" s="91"/>
      <c r="G20" s="91"/>
      <c r="H20" s="91"/>
      <c r="I20" s="91"/>
      <c r="J20" s="91"/>
      <c r="K20" s="91"/>
      <c r="L20" s="91"/>
      <c r="M20" s="91"/>
      <c r="N20" s="92"/>
      <c r="O20" s="93"/>
      <c r="P20" s="94"/>
    </row>
    <row r="21" spans="1:20" s="95" customFormat="1" ht="15.75" x14ac:dyDescent="0.25">
      <c r="A21" s="96" t="s">
        <v>126</v>
      </c>
      <c r="B21" s="91"/>
      <c r="C21" s="91"/>
      <c r="D21" s="91"/>
      <c r="E21" s="91"/>
      <c r="F21" s="91"/>
      <c r="G21" s="91"/>
      <c r="H21" s="91"/>
      <c r="I21" s="91"/>
      <c r="J21" s="91"/>
      <c r="K21" s="91"/>
      <c r="L21" s="91"/>
      <c r="M21" s="91"/>
      <c r="N21" s="92"/>
      <c r="O21" s="93"/>
      <c r="P21" s="94"/>
    </row>
    <row r="22" spans="1:20" s="95" customFormat="1" ht="15.75" x14ac:dyDescent="0.25">
      <c r="A22" s="96" t="s">
        <v>127</v>
      </c>
      <c r="B22" s="91"/>
      <c r="C22" s="91"/>
      <c r="D22" s="91"/>
      <c r="E22" s="91"/>
      <c r="F22" s="91"/>
      <c r="G22" s="91"/>
      <c r="H22" s="91"/>
      <c r="I22" s="91"/>
      <c r="J22" s="91"/>
      <c r="K22" s="91"/>
      <c r="L22" s="91"/>
      <c r="M22" s="91"/>
      <c r="N22" s="92"/>
      <c r="O22" s="93"/>
      <c r="P22" s="94"/>
    </row>
    <row r="23" spans="1:20" s="95" customFormat="1" ht="15.75" x14ac:dyDescent="0.25">
      <c r="A23" s="96" t="s">
        <v>128</v>
      </c>
      <c r="B23" s="91"/>
      <c r="C23" s="91"/>
      <c r="D23" s="91"/>
      <c r="E23" s="91"/>
      <c r="F23" s="91"/>
      <c r="G23" s="91"/>
      <c r="H23" s="91"/>
      <c r="I23" s="91"/>
      <c r="J23" s="91"/>
      <c r="K23" s="91"/>
      <c r="L23" s="91"/>
      <c r="M23" s="91"/>
      <c r="N23" s="92"/>
      <c r="O23" s="93"/>
      <c r="P23" s="94"/>
    </row>
    <row r="24" spans="1:20" s="95" customFormat="1" ht="15.75" x14ac:dyDescent="0.25">
      <c r="A24" s="96" t="s">
        <v>129</v>
      </c>
      <c r="B24" s="91"/>
      <c r="C24" s="91"/>
      <c r="D24" s="91"/>
      <c r="E24" s="91"/>
      <c r="F24" s="91"/>
      <c r="G24" s="91"/>
      <c r="H24" s="91"/>
      <c r="I24" s="91"/>
      <c r="J24" s="91"/>
      <c r="K24" s="91"/>
      <c r="L24" s="91"/>
      <c r="M24" s="91"/>
      <c r="N24" s="92"/>
      <c r="O24" s="93"/>
      <c r="P24" s="94"/>
    </row>
    <row r="25" spans="1:20" s="95" customFormat="1" ht="15.75" x14ac:dyDescent="0.25">
      <c r="A25" s="96"/>
      <c r="B25" s="91"/>
      <c r="C25" s="91"/>
      <c r="D25" s="91"/>
      <c r="E25" s="91"/>
      <c r="F25" s="91"/>
      <c r="G25" s="91"/>
      <c r="H25" s="91"/>
      <c r="I25" s="91"/>
      <c r="J25" s="91"/>
      <c r="K25" s="91"/>
      <c r="L25" s="91"/>
      <c r="M25" s="91"/>
      <c r="N25" s="92"/>
      <c r="O25" s="93"/>
      <c r="P25" s="94"/>
    </row>
    <row r="26" spans="1:20" s="95" customFormat="1" ht="15.75" x14ac:dyDescent="0.25">
      <c r="A26" s="99" t="s">
        <v>130</v>
      </c>
      <c r="B26" s="91"/>
      <c r="C26" s="100" t="s">
        <v>131</v>
      </c>
      <c r="D26" s="91"/>
      <c r="E26" s="91"/>
      <c r="F26" s="91"/>
      <c r="G26" s="91"/>
      <c r="H26" s="91"/>
      <c r="I26" s="91"/>
      <c r="J26" s="91"/>
      <c r="K26" s="91"/>
      <c r="L26" s="91"/>
      <c r="M26" s="91"/>
      <c r="N26" s="92"/>
      <c r="O26" s="93"/>
      <c r="P26" s="94"/>
    </row>
    <row r="27" spans="1:20" s="95" customFormat="1" ht="15.75" x14ac:dyDescent="0.25">
      <c r="A27" s="101"/>
      <c r="B27" s="91"/>
      <c r="C27" s="91"/>
      <c r="D27" s="91"/>
      <c r="E27" s="91"/>
      <c r="F27" s="91"/>
      <c r="G27" s="91"/>
      <c r="H27" s="91"/>
      <c r="I27" s="91"/>
      <c r="J27" s="91"/>
      <c r="K27" s="91"/>
      <c r="L27" s="91"/>
      <c r="M27" s="91"/>
      <c r="N27" s="92"/>
      <c r="O27" s="93"/>
      <c r="P27" s="94"/>
    </row>
    <row r="28" spans="1:20" s="95" customFormat="1" ht="15.75" x14ac:dyDescent="0.25">
      <c r="A28" s="90" t="s">
        <v>132</v>
      </c>
      <c r="B28" s="91"/>
      <c r="C28" s="91"/>
      <c r="D28" s="91"/>
      <c r="E28" s="91"/>
      <c r="F28" s="91"/>
      <c r="G28" s="91"/>
      <c r="H28" s="91"/>
      <c r="I28" s="91"/>
      <c r="J28" s="91"/>
      <c r="K28" s="91"/>
      <c r="L28" s="91"/>
      <c r="M28" s="91"/>
      <c r="N28" s="92"/>
      <c r="O28" s="93"/>
      <c r="P28" s="94"/>
      <c r="T28" s="102"/>
    </row>
    <row r="29" spans="1:20" s="95" customFormat="1" ht="15.75" x14ac:dyDescent="0.25">
      <c r="A29" s="98"/>
      <c r="B29" s="91"/>
      <c r="C29" s="103"/>
      <c r="D29" s="91"/>
      <c r="E29" s="91"/>
      <c r="F29" s="91"/>
      <c r="G29" s="91"/>
      <c r="H29" s="91"/>
      <c r="I29" s="91"/>
      <c r="J29" s="91"/>
      <c r="K29" s="91"/>
      <c r="L29" s="91"/>
      <c r="M29" s="91"/>
      <c r="N29" s="92"/>
      <c r="O29" s="93"/>
      <c r="P29" s="94"/>
      <c r="T29" s="102"/>
    </row>
    <row r="30" spans="1:20" s="95" customFormat="1" ht="15.75" x14ac:dyDescent="0.25">
      <c r="A30" s="104" t="s">
        <v>133</v>
      </c>
      <c r="B30" s="91"/>
      <c r="C30" s="103"/>
      <c r="D30" s="91"/>
      <c r="E30" s="91"/>
      <c r="F30" s="91"/>
      <c r="G30" s="91"/>
      <c r="H30" s="91"/>
      <c r="I30" s="91"/>
      <c r="J30" s="91"/>
      <c r="K30" s="91"/>
      <c r="L30" s="91"/>
      <c r="M30" s="91"/>
      <c r="N30" s="92"/>
      <c r="O30" s="93"/>
      <c r="P30" s="94"/>
      <c r="T30" s="102"/>
    </row>
    <row r="31" spans="1:20" s="95" customFormat="1" ht="15.75" x14ac:dyDescent="0.25">
      <c r="A31" s="105" t="s">
        <v>134</v>
      </c>
      <c r="B31" s="91"/>
      <c r="C31" s="103"/>
      <c r="D31" s="91"/>
      <c r="E31" s="91"/>
      <c r="F31" s="91"/>
      <c r="G31" s="91"/>
      <c r="H31" s="91"/>
      <c r="I31" s="91"/>
      <c r="J31" s="91"/>
      <c r="K31" s="91"/>
      <c r="L31" s="91"/>
      <c r="M31" s="91"/>
      <c r="N31" s="92"/>
      <c r="O31" s="93"/>
      <c r="P31" s="94"/>
      <c r="T31" s="102"/>
    </row>
    <row r="32" spans="1:20" s="95" customFormat="1" ht="15.75" x14ac:dyDescent="0.25">
      <c r="A32" s="105" t="s">
        <v>135</v>
      </c>
      <c r="B32" s="91"/>
      <c r="C32" s="103"/>
      <c r="D32" s="91"/>
      <c r="E32" s="91"/>
      <c r="F32" s="91"/>
      <c r="G32" s="91"/>
      <c r="H32" s="91"/>
      <c r="I32" s="91"/>
      <c r="J32" s="91"/>
      <c r="K32" s="91"/>
      <c r="L32" s="91"/>
      <c r="M32" s="91"/>
      <c r="N32" s="92"/>
      <c r="O32" s="93"/>
      <c r="P32" s="94"/>
      <c r="T32" s="102"/>
    </row>
    <row r="33" spans="1:20" s="95" customFormat="1" ht="15.75" x14ac:dyDescent="0.25">
      <c r="A33" s="105" t="s">
        <v>136</v>
      </c>
      <c r="B33" s="91"/>
      <c r="C33" s="103"/>
      <c r="D33" s="91"/>
      <c r="E33" s="91"/>
      <c r="F33" s="91"/>
      <c r="G33" s="91"/>
      <c r="H33" s="91"/>
      <c r="I33" s="91"/>
      <c r="J33" s="91"/>
      <c r="K33" s="91"/>
      <c r="L33" s="91"/>
      <c r="M33" s="91"/>
      <c r="N33" s="92"/>
      <c r="O33" s="93"/>
      <c r="P33" s="94"/>
      <c r="T33" s="102"/>
    </row>
    <row r="34" spans="1:20" s="95" customFormat="1" ht="15.75" x14ac:dyDescent="0.25">
      <c r="A34" s="105" t="s">
        <v>137</v>
      </c>
      <c r="B34" s="91"/>
      <c r="C34" s="103"/>
      <c r="D34" s="91"/>
      <c r="E34" s="91"/>
      <c r="F34" s="91"/>
      <c r="G34" s="91"/>
      <c r="H34" s="91"/>
      <c r="I34" s="91"/>
      <c r="J34" s="91"/>
      <c r="K34" s="91"/>
      <c r="L34" s="91"/>
      <c r="M34" s="91"/>
      <c r="N34" s="92"/>
      <c r="O34" s="93"/>
      <c r="P34" s="94"/>
      <c r="T34" s="102"/>
    </row>
    <row r="35" spans="1:20" s="95" customFormat="1" ht="15.75" x14ac:dyDescent="0.25">
      <c r="A35" s="105"/>
      <c r="B35" s="91"/>
      <c r="C35" s="103"/>
      <c r="D35" s="91"/>
      <c r="E35" s="91"/>
      <c r="F35" s="91"/>
      <c r="G35" s="91"/>
      <c r="H35" s="91"/>
      <c r="I35" s="91"/>
      <c r="J35" s="91"/>
      <c r="K35" s="91"/>
      <c r="L35" s="91"/>
      <c r="M35" s="91"/>
      <c r="N35" s="92"/>
      <c r="O35" s="93"/>
      <c r="P35" s="94"/>
      <c r="T35" s="102"/>
    </row>
    <row r="36" spans="1:20" s="95" customFormat="1" ht="15.75" x14ac:dyDescent="0.25">
      <c r="A36" s="104" t="s">
        <v>138</v>
      </c>
      <c r="B36" s="91"/>
      <c r="C36" s="103"/>
      <c r="D36" s="91"/>
      <c r="E36" s="91"/>
      <c r="F36" s="91"/>
      <c r="G36" s="91"/>
      <c r="H36" s="91"/>
      <c r="I36" s="91"/>
      <c r="J36" s="91"/>
      <c r="K36" s="91"/>
      <c r="L36" s="91"/>
      <c r="M36" s="91"/>
      <c r="N36" s="92"/>
      <c r="O36" s="93"/>
      <c r="P36" s="94"/>
      <c r="T36" s="102"/>
    </row>
    <row r="37" spans="1:20" s="95" customFormat="1" ht="15.75" x14ac:dyDescent="0.25">
      <c r="A37" s="96" t="s">
        <v>139</v>
      </c>
      <c r="B37" s="91"/>
      <c r="C37" s="91"/>
      <c r="D37" s="91"/>
      <c r="E37" s="91"/>
      <c r="F37" s="91"/>
      <c r="G37" s="91"/>
      <c r="H37" s="91"/>
      <c r="I37" s="91"/>
      <c r="J37" s="91"/>
      <c r="K37" s="91"/>
      <c r="L37" s="91"/>
      <c r="M37" s="91"/>
      <c r="N37" s="92"/>
      <c r="O37" s="93"/>
      <c r="P37" s="94"/>
    </row>
    <row r="38" spans="1:20" s="95" customFormat="1" ht="15.75" x14ac:dyDescent="0.25">
      <c r="A38" s="96" t="s">
        <v>140</v>
      </c>
      <c r="B38" s="91"/>
      <c r="C38" s="91"/>
      <c r="D38" s="91"/>
      <c r="E38" s="91"/>
      <c r="F38" s="91"/>
      <c r="G38" s="91"/>
      <c r="H38" s="91"/>
      <c r="I38" s="91"/>
      <c r="J38" s="91"/>
      <c r="K38" s="91"/>
      <c r="L38" s="91"/>
      <c r="M38" s="91"/>
      <c r="N38" s="92"/>
      <c r="O38" s="93"/>
      <c r="P38" s="94"/>
    </row>
    <row r="39" spans="1:20" s="95" customFormat="1" ht="15.75" x14ac:dyDescent="0.25">
      <c r="A39" s="96" t="s">
        <v>141</v>
      </c>
      <c r="B39" s="91"/>
      <c r="C39" s="91"/>
      <c r="D39" s="91"/>
      <c r="E39" s="91"/>
      <c r="F39" s="91"/>
      <c r="G39" s="91"/>
      <c r="H39" s="91"/>
      <c r="I39" s="91"/>
      <c r="J39" s="91"/>
      <c r="K39" s="91"/>
      <c r="L39" s="91"/>
      <c r="M39" s="91"/>
      <c r="N39" s="92"/>
      <c r="O39" s="93"/>
      <c r="P39" s="94"/>
    </row>
    <row r="40" spans="1:20" s="95" customFormat="1" ht="15.75" x14ac:dyDescent="0.25">
      <c r="A40" s="96" t="s">
        <v>161</v>
      </c>
      <c r="B40" s="91"/>
      <c r="C40" s="91"/>
      <c r="D40" s="91"/>
      <c r="E40" s="91"/>
      <c r="F40" s="91"/>
      <c r="G40" s="91"/>
      <c r="H40" s="91"/>
      <c r="I40" s="91"/>
      <c r="J40" s="91"/>
      <c r="K40" s="91"/>
      <c r="L40" s="91"/>
      <c r="M40" s="91"/>
      <c r="N40" s="92"/>
      <c r="O40" s="93"/>
      <c r="P40" s="94"/>
    </row>
    <row r="41" spans="1:20" s="95" customFormat="1" ht="15.75" x14ac:dyDescent="0.25">
      <c r="A41" s="101"/>
      <c r="B41" s="106"/>
      <c r="C41" s="106"/>
      <c r="D41" s="106"/>
      <c r="E41" s="106"/>
      <c r="F41" s="106"/>
      <c r="G41" s="106"/>
      <c r="H41" s="106"/>
      <c r="I41" s="91"/>
      <c r="J41" s="91"/>
      <c r="K41" s="91"/>
      <c r="L41" s="91"/>
      <c r="M41" s="91"/>
      <c r="N41" s="92"/>
      <c r="O41" s="93"/>
      <c r="P41" s="94"/>
    </row>
    <row r="42" spans="1:20" s="95" customFormat="1" ht="15.75" x14ac:dyDescent="0.25">
      <c r="A42" s="90" t="s">
        <v>142</v>
      </c>
      <c r="B42" s="91"/>
      <c r="C42" s="91"/>
      <c r="D42" s="91"/>
      <c r="E42" s="107"/>
      <c r="F42" s="107"/>
      <c r="G42" s="107"/>
      <c r="H42" s="107"/>
      <c r="I42" s="91"/>
      <c r="J42" s="91"/>
      <c r="K42" s="91"/>
      <c r="L42" s="91"/>
      <c r="M42" s="91"/>
      <c r="N42" s="91"/>
      <c r="O42" s="108"/>
      <c r="P42" s="109"/>
    </row>
    <row r="43" spans="1:20" s="95" customFormat="1" ht="15.75" x14ac:dyDescent="0.25">
      <c r="A43" s="98"/>
      <c r="B43" s="91"/>
      <c r="C43" s="91"/>
      <c r="D43" s="91"/>
      <c r="E43" s="103"/>
      <c r="F43" s="103"/>
      <c r="G43" s="103"/>
      <c r="H43" s="103"/>
      <c r="I43" s="91"/>
      <c r="J43" s="91"/>
      <c r="K43" s="91"/>
      <c r="L43" s="91"/>
      <c r="M43" s="91"/>
      <c r="N43" s="91"/>
      <c r="O43" s="108"/>
      <c r="P43" s="109"/>
    </row>
    <row r="44" spans="1:20" s="95" customFormat="1" ht="15.75" x14ac:dyDescent="0.25">
      <c r="A44" s="96" t="s">
        <v>143</v>
      </c>
      <c r="B44" s="91"/>
      <c r="C44" s="91"/>
      <c r="D44" s="91"/>
      <c r="E44" s="103"/>
      <c r="F44" s="103"/>
      <c r="G44" s="103"/>
      <c r="H44" s="103"/>
      <c r="I44" s="91"/>
      <c r="J44" s="91"/>
      <c r="K44" s="91"/>
      <c r="L44" s="91"/>
      <c r="M44" s="91"/>
      <c r="N44" s="91"/>
      <c r="O44" s="108"/>
      <c r="P44" s="109"/>
    </row>
    <row r="45" spans="1:20" s="95" customFormat="1" ht="15.75" x14ac:dyDescent="0.25">
      <c r="A45" s="96" t="s">
        <v>144</v>
      </c>
      <c r="B45" s="91"/>
      <c r="C45" s="91"/>
      <c r="D45" s="91"/>
      <c r="E45" s="103"/>
      <c r="F45" s="103"/>
      <c r="G45" s="103"/>
      <c r="H45" s="103"/>
      <c r="I45" s="91"/>
      <c r="J45" s="91"/>
      <c r="K45" s="91"/>
      <c r="L45" s="91"/>
      <c r="M45" s="91"/>
      <c r="N45" s="91"/>
      <c r="O45" s="108"/>
      <c r="P45" s="109"/>
    </row>
    <row r="46" spans="1:20" s="95" customFormat="1" ht="15.75" x14ac:dyDescent="0.25">
      <c r="A46" s="96" t="s">
        <v>145</v>
      </c>
      <c r="B46" s="91"/>
      <c r="C46" s="91"/>
      <c r="D46" s="91"/>
      <c r="E46" s="103"/>
      <c r="F46" s="103"/>
      <c r="G46" s="103"/>
      <c r="H46" s="103"/>
      <c r="I46" s="91"/>
      <c r="J46" s="91"/>
      <c r="K46" s="91"/>
      <c r="L46" s="91"/>
      <c r="M46" s="91"/>
      <c r="N46" s="91"/>
      <c r="O46" s="108"/>
      <c r="P46" s="109"/>
    </row>
    <row r="47" spans="1:20" s="95" customFormat="1" ht="15.75" x14ac:dyDescent="0.25">
      <c r="A47" s="96"/>
      <c r="B47" s="91"/>
      <c r="C47" s="91"/>
      <c r="D47" s="91"/>
      <c r="E47" s="103"/>
      <c r="F47" s="103"/>
      <c r="G47" s="103"/>
      <c r="H47" s="103"/>
      <c r="I47" s="91"/>
      <c r="J47" s="91"/>
      <c r="K47" s="91"/>
      <c r="L47" s="91"/>
      <c r="M47" s="91"/>
      <c r="N47" s="91"/>
      <c r="O47" s="108"/>
      <c r="P47" s="109"/>
    </row>
    <row r="48" spans="1:20" s="95" customFormat="1" ht="15.75" x14ac:dyDescent="0.25">
      <c r="A48" s="90" t="s">
        <v>146</v>
      </c>
      <c r="B48" s="91"/>
      <c r="C48" s="91"/>
      <c r="D48" s="91"/>
      <c r="E48" s="91"/>
      <c r="F48" s="91"/>
      <c r="G48" s="91"/>
      <c r="H48" s="91"/>
      <c r="I48" s="91"/>
      <c r="J48" s="91"/>
      <c r="K48" s="91"/>
      <c r="L48" s="91"/>
      <c r="M48" s="91"/>
      <c r="N48" s="91"/>
      <c r="O48" s="108"/>
      <c r="P48" s="109"/>
    </row>
    <row r="49" spans="1:16" s="95" customFormat="1" ht="15.75" x14ac:dyDescent="0.25">
      <c r="A49" s="98"/>
      <c r="B49" s="91"/>
      <c r="C49" s="91"/>
      <c r="D49" s="91"/>
      <c r="E49" s="91"/>
      <c r="F49" s="91"/>
      <c r="G49" s="91"/>
      <c r="H49" s="91"/>
      <c r="I49" s="91"/>
      <c r="J49" s="91"/>
      <c r="K49" s="91"/>
      <c r="L49" s="91"/>
      <c r="M49" s="91"/>
      <c r="N49" s="91"/>
      <c r="O49" s="108"/>
      <c r="P49" s="109"/>
    </row>
    <row r="50" spans="1:16" s="95" customFormat="1" ht="15.75" x14ac:dyDescent="0.25">
      <c r="A50" s="96" t="s">
        <v>147</v>
      </c>
      <c r="B50" s="91"/>
      <c r="C50" s="91"/>
      <c r="D50" s="91"/>
      <c r="E50" s="91"/>
      <c r="F50" s="91"/>
      <c r="G50" s="91"/>
      <c r="H50" s="91"/>
      <c r="I50" s="91"/>
      <c r="J50" s="91"/>
      <c r="K50" s="91"/>
      <c r="L50" s="91"/>
      <c r="M50" s="91"/>
      <c r="N50" s="91"/>
      <c r="O50" s="108"/>
      <c r="P50" s="109"/>
    </row>
    <row r="51" spans="1:16" s="95" customFormat="1" ht="15.75" x14ac:dyDescent="0.25">
      <c r="A51" s="96" t="s">
        <v>148</v>
      </c>
      <c r="B51" s="91"/>
      <c r="C51" s="91"/>
      <c r="D51" s="91"/>
      <c r="E51" s="91"/>
      <c r="F51" s="91"/>
      <c r="G51" s="91"/>
      <c r="H51" s="91"/>
      <c r="I51" s="91"/>
      <c r="J51" s="91"/>
      <c r="K51" s="91"/>
      <c r="L51" s="91"/>
      <c r="M51" s="91"/>
      <c r="N51" s="91"/>
      <c r="O51" s="108"/>
      <c r="P51" s="109"/>
    </row>
    <row r="52" spans="1:16" s="95" customFormat="1" ht="15.75" x14ac:dyDescent="0.25">
      <c r="A52" s="96"/>
      <c r="B52" s="91"/>
      <c r="C52" s="91"/>
      <c r="D52" s="91"/>
      <c r="E52" s="91"/>
      <c r="F52" s="91"/>
      <c r="G52" s="91"/>
      <c r="H52" s="91"/>
      <c r="I52" s="91"/>
      <c r="J52" s="91"/>
      <c r="K52" s="91"/>
      <c r="L52" s="91"/>
      <c r="M52" s="91"/>
      <c r="N52" s="91"/>
      <c r="O52" s="108"/>
      <c r="P52" s="109"/>
    </row>
    <row r="53" spans="1:16" s="95" customFormat="1" ht="15.75" x14ac:dyDescent="0.25">
      <c r="A53" s="90" t="s">
        <v>149</v>
      </c>
      <c r="B53" s="91"/>
      <c r="C53" s="91"/>
      <c r="D53" s="91"/>
      <c r="E53" s="91"/>
      <c r="F53" s="91"/>
      <c r="G53" s="91"/>
      <c r="H53" s="91"/>
      <c r="I53" s="91"/>
      <c r="J53" s="91"/>
      <c r="K53" s="91"/>
      <c r="L53" s="91"/>
      <c r="M53" s="91"/>
      <c r="N53" s="91"/>
      <c r="O53" s="108"/>
      <c r="P53" s="109"/>
    </row>
    <row r="54" spans="1:16" s="95" customFormat="1" ht="15.75" x14ac:dyDescent="0.25">
      <c r="A54" s="98"/>
      <c r="B54" s="91"/>
      <c r="C54" s="91"/>
      <c r="D54" s="91"/>
      <c r="E54" s="91"/>
      <c r="F54" s="91"/>
      <c r="G54" s="91"/>
      <c r="H54" s="91"/>
      <c r="I54" s="91"/>
      <c r="J54" s="91"/>
      <c r="K54" s="91"/>
      <c r="L54" s="91"/>
      <c r="M54" s="91"/>
      <c r="N54" s="92"/>
      <c r="O54" s="93"/>
      <c r="P54" s="94"/>
    </row>
    <row r="55" spans="1:16" s="95" customFormat="1" ht="15.75" x14ac:dyDescent="0.25">
      <c r="A55" s="110" t="s">
        <v>150</v>
      </c>
      <c r="B55" s="111"/>
      <c r="C55" s="111"/>
      <c r="D55" s="111"/>
      <c r="E55" s="111"/>
      <c r="F55" s="111"/>
      <c r="G55" s="111"/>
      <c r="H55" s="111"/>
      <c r="I55" s="111"/>
      <c r="J55" s="111"/>
      <c r="K55" s="111"/>
      <c r="L55" s="111"/>
      <c r="M55" s="111"/>
      <c r="N55" s="111"/>
      <c r="O55" s="111"/>
      <c r="P55" s="112"/>
    </row>
    <row r="56" spans="1:16" s="95" customFormat="1" ht="15.75" x14ac:dyDescent="0.25">
      <c r="A56" s="96"/>
      <c r="B56" s="91"/>
      <c r="C56" s="91"/>
      <c r="D56" s="91"/>
      <c r="E56" s="91"/>
      <c r="F56" s="91"/>
      <c r="G56" s="91"/>
      <c r="H56" s="91"/>
      <c r="I56" s="91"/>
      <c r="J56" s="91"/>
      <c r="K56" s="91"/>
      <c r="L56" s="91"/>
      <c r="M56" s="91"/>
      <c r="N56" s="92"/>
      <c r="O56" s="93"/>
      <c r="P56" s="94"/>
    </row>
    <row r="57" spans="1:16" s="95" customFormat="1" ht="15.75" x14ac:dyDescent="0.25">
      <c r="A57" s="96" t="s">
        <v>151</v>
      </c>
      <c r="B57" s="91"/>
      <c r="C57" s="91"/>
      <c r="D57" s="91"/>
      <c r="E57" s="91"/>
      <c r="F57" s="91"/>
      <c r="G57" s="91"/>
      <c r="H57" s="91"/>
      <c r="I57" s="91"/>
      <c r="J57" s="91"/>
      <c r="K57" s="91"/>
      <c r="L57" s="91"/>
      <c r="M57" s="91"/>
      <c r="N57" s="92"/>
      <c r="O57" s="93"/>
      <c r="P57" s="94"/>
    </row>
    <row r="58" spans="1:16" s="95" customFormat="1" ht="15.75" x14ac:dyDescent="0.25">
      <c r="A58" s="96" t="s">
        <v>152</v>
      </c>
      <c r="B58" s="91"/>
      <c r="C58" s="91"/>
      <c r="D58" s="91"/>
      <c r="E58" s="91"/>
      <c r="F58" s="91"/>
      <c r="G58" s="91"/>
      <c r="H58" s="91"/>
      <c r="I58" s="91"/>
      <c r="J58" s="91"/>
      <c r="K58" s="91"/>
      <c r="L58" s="91"/>
      <c r="M58" s="91"/>
      <c r="N58" s="92"/>
      <c r="O58" s="93"/>
      <c r="P58" s="94"/>
    </row>
    <row r="59" spans="1:16" s="95" customFormat="1" ht="15.75" x14ac:dyDescent="0.25">
      <c r="A59" s="96"/>
      <c r="B59" s="91"/>
      <c r="C59" s="91"/>
      <c r="D59" s="91"/>
      <c r="E59" s="91"/>
      <c r="F59" s="91"/>
      <c r="G59" s="91"/>
      <c r="H59" s="91"/>
      <c r="I59" s="91"/>
      <c r="J59" s="91"/>
      <c r="K59" s="91"/>
      <c r="L59" s="91"/>
      <c r="M59" s="91"/>
      <c r="N59" s="92"/>
      <c r="O59" s="93"/>
      <c r="P59" s="94"/>
    </row>
    <row r="60" spans="1:16" s="95" customFormat="1" ht="15.75" x14ac:dyDescent="0.25">
      <c r="A60" s="113" t="s">
        <v>153</v>
      </c>
      <c r="B60" s="91"/>
      <c r="C60" s="91"/>
      <c r="D60" s="91"/>
      <c r="E60" s="91" t="s">
        <v>154</v>
      </c>
      <c r="F60" s="91"/>
      <c r="G60" s="91"/>
      <c r="H60" s="91"/>
      <c r="I60" s="91"/>
      <c r="J60" s="91"/>
      <c r="K60" s="91"/>
      <c r="L60" s="91"/>
      <c r="M60" s="91"/>
      <c r="N60" s="92"/>
      <c r="O60" s="93"/>
      <c r="P60" s="94"/>
    </row>
    <row r="61" spans="1:16" s="95" customFormat="1" ht="15.75" x14ac:dyDescent="0.25">
      <c r="A61" s="101"/>
      <c r="B61" s="91"/>
      <c r="C61" s="91"/>
      <c r="D61" s="91"/>
      <c r="E61" s="91"/>
      <c r="F61" s="91"/>
      <c r="G61" s="91"/>
      <c r="H61" s="91"/>
      <c r="I61" s="91"/>
      <c r="J61" s="91"/>
      <c r="K61" s="91"/>
      <c r="L61" s="91"/>
      <c r="M61" s="91"/>
      <c r="N61" s="92"/>
      <c r="O61" s="93"/>
      <c r="P61" s="94"/>
    </row>
    <row r="62" spans="1:16" s="95" customFormat="1" ht="15.75" x14ac:dyDescent="0.25">
      <c r="A62" s="113" t="s">
        <v>155</v>
      </c>
      <c r="B62" s="91"/>
      <c r="C62" s="91"/>
      <c r="D62" s="91"/>
      <c r="E62" s="91" t="s">
        <v>156</v>
      </c>
      <c r="F62" s="91"/>
      <c r="G62" s="91"/>
      <c r="H62" s="91"/>
      <c r="I62" s="91"/>
      <c r="J62" s="91"/>
      <c r="K62" s="91"/>
      <c r="L62" s="91"/>
      <c r="M62" s="91"/>
      <c r="N62" s="92"/>
      <c r="O62" s="93"/>
      <c r="P62" s="94"/>
    </row>
    <row r="63" spans="1:16" s="95" customFormat="1" ht="15.75" x14ac:dyDescent="0.25">
      <c r="A63" s="101"/>
      <c r="B63" s="91"/>
      <c r="C63" s="91"/>
      <c r="D63" s="91"/>
      <c r="E63" s="91"/>
      <c r="F63" s="91"/>
      <c r="G63" s="91"/>
      <c r="H63" s="91"/>
      <c r="I63" s="91"/>
      <c r="J63" s="91"/>
      <c r="K63" s="91"/>
      <c r="L63" s="91"/>
      <c r="M63" s="91"/>
      <c r="N63" s="92"/>
      <c r="O63" s="93"/>
      <c r="P63" s="94"/>
    </row>
    <row r="64" spans="1:16" s="95" customFormat="1" ht="15.75" x14ac:dyDescent="0.25">
      <c r="A64" s="99" t="s">
        <v>130</v>
      </c>
      <c r="B64" s="114"/>
      <c r="C64" s="114" t="s">
        <v>157</v>
      </c>
      <c r="D64" s="91"/>
      <c r="E64" s="91"/>
      <c r="F64" s="91"/>
      <c r="G64" s="91"/>
      <c r="H64" s="91"/>
      <c r="I64" s="91"/>
      <c r="J64" s="91"/>
      <c r="K64" s="91"/>
      <c r="L64" s="91"/>
      <c r="M64" s="91"/>
      <c r="N64" s="92"/>
      <c r="O64" s="93"/>
      <c r="P64" s="94"/>
    </row>
    <row r="65" spans="1:16" s="95" customFormat="1" ht="15.75" x14ac:dyDescent="0.25">
      <c r="A65" s="115"/>
      <c r="B65" s="114"/>
      <c r="C65" s="114" t="s">
        <v>158</v>
      </c>
      <c r="D65" s="91"/>
      <c r="E65" s="91"/>
      <c r="F65" s="91"/>
      <c r="G65" s="91"/>
      <c r="H65" s="91"/>
      <c r="I65" s="91"/>
      <c r="J65" s="91"/>
      <c r="K65" s="91"/>
      <c r="L65" s="91"/>
      <c r="M65" s="91"/>
      <c r="N65" s="92"/>
      <c r="O65" s="93"/>
      <c r="P65" s="94"/>
    </row>
    <row r="66" spans="1:16" s="95" customFormat="1" ht="15.75" x14ac:dyDescent="0.25">
      <c r="A66" s="116"/>
      <c r="B66" s="117"/>
      <c r="C66" s="118"/>
      <c r="D66" s="117"/>
      <c r="E66" s="117"/>
      <c r="F66" s="117"/>
      <c r="G66" s="117"/>
      <c r="H66" s="117"/>
      <c r="I66" s="117"/>
      <c r="J66" s="117"/>
      <c r="K66" s="117"/>
      <c r="L66" s="117"/>
      <c r="M66" s="117"/>
      <c r="N66" s="119"/>
      <c r="O66" s="120"/>
      <c r="P66" s="121"/>
    </row>
  </sheetData>
  <mergeCells count="1">
    <mergeCell ref="A2:P2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72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  <pageSetUpPr fitToPage="1"/>
  </sheetPr>
  <dimension ref="A1:R161"/>
  <sheetViews>
    <sheetView showGridLines="0" tabSelected="1" topLeftCell="B1" workbookViewId="0">
      <pane ySplit="3" topLeftCell="A4" activePane="bottomLeft" state="frozen"/>
      <selection pane="bottomLeft" activeCell="T6" sqref="T6"/>
    </sheetView>
  </sheetViews>
  <sheetFormatPr baseColWidth="10" defaultColWidth="9.140625" defaultRowHeight="15" x14ac:dyDescent="0.25"/>
  <cols>
    <col min="1" max="1" width="0" hidden="1" customWidth="1"/>
    <col min="2" max="2" width="6.5703125" customWidth="1"/>
    <col min="3" max="3" width="36" customWidth="1"/>
    <col min="4" max="7" width="8.140625" customWidth="1"/>
    <col min="8" max="8" width="9.140625" customWidth="1"/>
    <col min="9" max="10" width="12.5703125" customWidth="1"/>
    <col min="11" max="11" width="10.7109375" hidden="1" customWidth="1"/>
    <col min="12" max="17" width="9.140625" hidden="1" customWidth="1"/>
    <col min="18" max="18" width="10.7109375" hidden="1" customWidth="1"/>
    <col min="19" max="68" width="10.7109375" customWidth="1"/>
  </cols>
  <sheetData>
    <row r="1" spans="1:17" hidden="1" x14ac:dyDescent="0.25">
      <c r="A1" s="7" t="s">
        <v>6</v>
      </c>
      <c r="B1" s="7" t="s">
        <v>7</v>
      </c>
      <c r="C1" s="7" t="s">
        <v>8</v>
      </c>
      <c r="D1" s="7" t="s">
        <v>9</v>
      </c>
      <c r="E1" s="7" t="s">
        <v>10</v>
      </c>
      <c r="F1" s="7" t="s">
        <v>11</v>
      </c>
      <c r="G1" s="7" t="s">
        <v>12</v>
      </c>
      <c r="H1" s="7" t="s">
        <v>13</v>
      </c>
      <c r="I1" s="7" t="s">
        <v>14</v>
      </c>
      <c r="J1" s="7" t="s">
        <v>15</v>
      </c>
      <c r="K1" s="7" t="s">
        <v>16</v>
      </c>
      <c r="M1" s="7" t="s">
        <v>17</v>
      </c>
      <c r="N1" s="7" t="s">
        <v>18</v>
      </c>
      <c r="O1" s="7" t="s">
        <v>19</v>
      </c>
      <c r="P1" s="7" t="s">
        <v>20</v>
      </c>
      <c r="Q1" s="7" t="s">
        <v>21</v>
      </c>
    </row>
    <row r="3" spans="1:17" ht="33.75" x14ac:dyDescent="0.25">
      <c r="A3" s="7" t="s">
        <v>22</v>
      </c>
      <c r="B3" s="13" t="s">
        <v>23</v>
      </c>
      <c r="C3" s="260" t="s">
        <v>24</v>
      </c>
      <c r="D3" s="260"/>
      <c r="E3" s="260"/>
      <c r="F3" s="13" t="s">
        <v>11</v>
      </c>
      <c r="G3" s="13" t="s">
        <v>110</v>
      </c>
      <c r="H3" s="13" t="s">
        <v>111</v>
      </c>
      <c r="I3" s="13" t="s">
        <v>25</v>
      </c>
      <c r="J3" s="13" t="s">
        <v>26</v>
      </c>
      <c r="K3" s="13" t="s">
        <v>27</v>
      </c>
      <c r="L3" s="13" t="s">
        <v>28</v>
      </c>
      <c r="M3" s="13" t="s">
        <v>29</v>
      </c>
      <c r="N3" s="13" t="s">
        <v>30</v>
      </c>
      <c r="O3" s="13" t="s">
        <v>31</v>
      </c>
      <c r="P3" s="13" t="s">
        <v>32</v>
      </c>
      <c r="Q3" s="13" t="s">
        <v>33</v>
      </c>
    </row>
    <row r="4" spans="1:17" ht="19.5" customHeight="1" x14ac:dyDescent="0.25">
      <c r="A4" s="7">
        <v>2</v>
      </c>
      <c r="B4" s="14"/>
      <c r="C4" s="46" t="s">
        <v>34</v>
      </c>
      <c r="D4" s="46"/>
      <c r="E4" s="46"/>
      <c r="F4" s="15"/>
      <c r="G4" s="15"/>
      <c r="H4" s="15"/>
      <c r="I4" s="15"/>
      <c r="J4" s="14"/>
      <c r="K4" s="7"/>
    </row>
    <row r="5" spans="1:17" ht="27" customHeight="1" x14ac:dyDescent="0.25">
      <c r="A5" s="7"/>
      <c r="B5" s="18"/>
      <c r="C5" s="47" t="s">
        <v>112</v>
      </c>
      <c r="D5" s="48"/>
      <c r="E5" s="48"/>
      <c r="F5" s="49"/>
      <c r="G5" s="49"/>
      <c r="H5" s="49"/>
      <c r="I5" s="49"/>
      <c r="J5" s="18"/>
      <c r="K5" s="7"/>
    </row>
    <row r="6" spans="1:17" ht="18.600000000000001" customHeight="1" x14ac:dyDescent="0.25">
      <c r="A6" s="7">
        <v>3</v>
      </c>
      <c r="B6" s="16" t="s">
        <v>35</v>
      </c>
      <c r="C6" s="261" t="s">
        <v>36</v>
      </c>
      <c r="D6" s="261"/>
      <c r="E6" s="261"/>
      <c r="F6" s="45"/>
      <c r="G6" s="45"/>
      <c r="H6" s="45"/>
      <c r="I6" s="45"/>
      <c r="J6" s="18"/>
      <c r="K6" s="7"/>
    </row>
    <row r="7" spans="1:17" ht="18.75" customHeight="1" x14ac:dyDescent="0.25">
      <c r="A7" s="7">
        <v>3</v>
      </c>
      <c r="B7" s="16"/>
      <c r="C7" s="220" t="s">
        <v>37</v>
      </c>
      <c r="D7" s="220"/>
      <c r="E7" s="220"/>
      <c r="F7" s="17"/>
      <c r="G7" s="17"/>
      <c r="H7" s="17"/>
      <c r="I7" s="17"/>
      <c r="J7" s="18"/>
      <c r="K7" s="7"/>
    </row>
    <row r="8" spans="1:17" ht="15.75" hidden="1" thickTop="1" x14ac:dyDescent="0.25">
      <c r="A8" s="7" t="s">
        <v>41</v>
      </c>
    </row>
    <row r="9" spans="1:17" ht="15.75" hidden="1" thickTop="1" x14ac:dyDescent="0.25">
      <c r="A9" s="7" t="s">
        <v>42</v>
      </c>
    </row>
    <row r="10" spans="1:17" ht="15.75" hidden="1" thickTop="1" x14ac:dyDescent="0.25">
      <c r="A10" s="7" t="s">
        <v>43</v>
      </c>
    </row>
    <row r="11" spans="1:17" ht="15.75" hidden="1" thickTop="1" x14ac:dyDescent="0.25">
      <c r="A11" s="7" t="s">
        <v>44</v>
      </c>
    </row>
    <row r="12" spans="1:17" ht="15.75" hidden="1" thickTop="1" x14ac:dyDescent="0.25">
      <c r="A12" s="7" t="s">
        <v>41</v>
      </c>
    </row>
    <row r="13" spans="1:17" ht="15.75" hidden="1" thickTop="1" x14ac:dyDescent="0.25">
      <c r="A13" s="7" t="s">
        <v>42</v>
      </c>
    </row>
    <row r="14" spans="1:17" ht="15.75" hidden="1" thickTop="1" x14ac:dyDescent="0.25">
      <c r="A14" s="7" t="s">
        <v>43</v>
      </c>
    </row>
    <row r="15" spans="1:17" x14ac:dyDescent="0.25">
      <c r="A15" s="7">
        <v>4</v>
      </c>
      <c r="B15" s="16"/>
      <c r="C15" s="214" t="s">
        <v>45</v>
      </c>
      <c r="D15" s="214"/>
      <c r="E15" s="214"/>
      <c r="F15" s="19"/>
      <c r="G15" s="19"/>
      <c r="H15" s="19"/>
      <c r="I15" s="19"/>
      <c r="J15" s="20"/>
      <c r="K15" s="7"/>
    </row>
    <row r="16" spans="1:17" ht="15.75" hidden="1" thickTop="1" x14ac:dyDescent="0.25">
      <c r="A16" s="7" t="s">
        <v>42</v>
      </c>
    </row>
    <row r="17" spans="1:17" ht="16.899999999999999" customHeight="1" x14ac:dyDescent="0.25">
      <c r="A17" s="7">
        <v>5</v>
      </c>
      <c r="B17" s="16">
        <v>11</v>
      </c>
      <c r="C17" s="183" t="s">
        <v>46</v>
      </c>
      <c r="D17" s="183"/>
      <c r="E17" s="183"/>
      <c r="F17" s="21"/>
      <c r="G17" s="21"/>
      <c r="H17" s="21"/>
      <c r="I17" s="21"/>
      <c r="J17" s="22"/>
      <c r="K17" s="7"/>
    </row>
    <row r="18" spans="1:17" ht="15.75" thickBot="1" x14ac:dyDescent="0.3">
      <c r="A18" s="7">
        <v>9</v>
      </c>
      <c r="B18" s="23" t="s">
        <v>47</v>
      </c>
      <c r="C18" s="201" t="s">
        <v>46</v>
      </c>
      <c r="D18" s="159"/>
      <c r="E18" s="159"/>
      <c r="F18" s="159"/>
      <c r="G18" s="159"/>
      <c r="H18" s="159"/>
      <c r="I18" s="159"/>
      <c r="J18" s="24"/>
      <c r="Q18" s="7">
        <v>2384</v>
      </c>
    </row>
    <row r="19" spans="1:17" ht="16.5" thickTop="1" thickBot="1" x14ac:dyDescent="0.3">
      <c r="A19" s="7" t="s">
        <v>40</v>
      </c>
      <c r="B19" s="23"/>
      <c r="C19" s="202"/>
      <c r="D19" s="202"/>
      <c r="E19" s="202"/>
      <c r="F19" s="25" t="s">
        <v>48</v>
      </c>
      <c r="G19" s="26">
        <v>1</v>
      </c>
      <c r="H19" s="26"/>
      <c r="I19" s="27"/>
      <c r="J19" s="28">
        <f>IF(AND(G19= "",H19= ""), 0, ROUND(ROUND(I19, 2) * ROUND(IF(H19="",G19,H19),  0), 2))</f>
        <v>0</v>
      </c>
      <c r="K19" s="7"/>
      <c r="M19" s="29">
        <v>0.2</v>
      </c>
      <c r="Q19" s="7">
        <v>2384</v>
      </c>
    </row>
    <row r="20" spans="1:17" ht="15.75" hidden="1" thickTop="1" x14ac:dyDescent="0.25">
      <c r="A20" s="7" t="s">
        <v>42</v>
      </c>
    </row>
    <row r="21" spans="1:17" ht="15.75" hidden="1" thickTop="1" x14ac:dyDescent="0.25">
      <c r="A21" s="7" t="s">
        <v>43</v>
      </c>
    </row>
    <row r="22" spans="1:17" ht="15.75" hidden="1" thickTop="1" x14ac:dyDescent="0.25">
      <c r="A22" s="7" t="s">
        <v>49</v>
      </c>
    </row>
    <row r="23" spans="1:17" ht="15.75" thickTop="1" x14ac:dyDescent="0.25">
      <c r="A23" s="7" t="s">
        <v>49</v>
      </c>
      <c r="B23" s="24"/>
      <c r="C23" s="159"/>
      <c r="D23" s="159"/>
      <c r="E23" s="159"/>
      <c r="J23" s="24"/>
    </row>
    <row r="24" spans="1:17" x14ac:dyDescent="0.25">
      <c r="B24" s="24"/>
      <c r="C24" s="264" t="s">
        <v>36</v>
      </c>
      <c r="D24" s="265"/>
      <c r="E24" s="265"/>
      <c r="F24" s="262"/>
      <c r="G24" s="262"/>
      <c r="H24" s="262"/>
      <c r="I24" s="262"/>
      <c r="J24" s="263"/>
    </row>
    <row r="25" spans="1:17" x14ac:dyDescent="0.25">
      <c r="B25" s="24"/>
      <c r="C25" s="255"/>
      <c r="D25" s="253"/>
      <c r="E25" s="253"/>
      <c r="F25" s="253"/>
      <c r="G25" s="253"/>
      <c r="H25" s="253"/>
      <c r="I25" s="253"/>
      <c r="J25" s="254"/>
    </row>
    <row r="26" spans="1:17" x14ac:dyDescent="0.25">
      <c r="B26" s="24"/>
      <c r="C26" s="258" t="s">
        <v>50</v>
      </c>
      <c r="D26" s="259"/>
      <c r="E26" s="259"/>
      <c r="F26" s="256">
        <f>SUMIF(K7:K23, IF(K6="","",K6), J7:J23)</f>
        <v>0</v>
      </c>
      <c r="G26" s="256"/>
      <c r="H26" s="256"/>
      <c r="I26" s="256"/>
      <c r="J26" s="257"/>
    </row>
    <row r="27" spans="1:17" hidden="1" x14ac:dyDescent="0.25">
      <c r="B27" s="24"/>
      <c r="C27" s="182" t="s">
        <v>51</v>
      </c>
      <c r="D27" s="183"/>
      <c r="E27" s="183"/>
      <c r="F27" s="180">
        <f>ROUND(SUMIF(K7:K23, IF(K6="","",K6), J7:J23) * 0.2, 2)</f>
        <v>0</v>
      </c>
      <c r="G27" s="180"/>
      <c r="H27" s="180"/>
      <c r="I27" s="180"/>
      <c r="J27" s="181"/>
    </row>
    <row r="28" spans="1:17" hidden="1" x14ac:dyDescent="0.25">
      <c r="B28" s="24"/>
      <c r="C28" s="186" t="s">
        <v>52</v>
      </c>
      <c r="D28" s="187"/>
      <c r="E28" s="187"/>
      <c r="F28" s="184">
        <f>SUM(F26:F27)</f>
        <v>0</v>
      </c>
      <c r="G28" s="184"/>
      <c r="H28" s="184"/>
      <c r="I28" s="184"/>
      <c r="J28" s="185"/>
    </row>
    <row r="29" spans="1:17" ht="18.600000000000001" customHeight="1" x14ac:dyDescent="0.25">
      <c r="A29" s="7">
        <v>3</v>
      </c>
      <c r="B29" s="16" t="s">
        <v>53</v>
      </c>
      <c r="C29" s="240" t="s">
        <v>54</v>
      </c>
      <c r="D29" s="240"/>
      <c r="E29" s="240"/>
      <c r="F29" s="44"/>
      <c r="G29" s="44"/>
      <c r="H29" s="44"/>
      <c r="I29" s="44"/>
      <c r="J29" s="18"/>
      <c r="K29" s="7"/>
    </row>
    <row r="30" spans="1:17" ht="18.600000000000001" customHeight="1" x14ac:dyDescent="0.25">
      <c r="A30" s="7">
        <v>3</v>
      </c>
      <c r="B30" s="16"/>
      <c r="C30" s="220" t="s">
        <v>37</v>
      </c>
      <c r="D30" s="220"/>
      <c r="E30" s="220"/>
      <c r="F30" s="17"/>
      <c r="G30" s="17"/>
      <c r="H30" s="17"/>
      <c r="I30" s="17"/>
      <c r="J30" s="18"/>
      <c r="K30" s="7"/>
    </row>
    <row r="31" spans="1:17" x14ac:dyDescent="0.25">
      <c r="A31" s="7">
        <v>4</v>
      </c>
      <c r="B31" s="16"/>
      <c r="C31" s="214" t="s">
        <v>38</v>
      </c>
      <c r="D31" s="214"/>
      <c r="E31" s="214"/>
      <c r="F31" s="19"/>
      <c r="G31" s="19"/>
      <c r="H31" s="19"/>
      <c r="I31" s="19"/>
      <c r="J31" s="20"/>
      <c r="K31" s="7"/>
    </row>
    <row r="32" spans="1:17" ht="15.75" hidden="1" thickTop="1" x14ac:dyDescent="0.25">
      <c r="A32" s="7" t="s">
        <v>41</v>
      </c>
    </row>
    <row r="33" spans="1:17" ht="15.75" hidden="1" thickTop="1" x14ac:dyDescent="0.25">
      <c r="A33" s="7" t="s">
        <v>42</v>
      </c>
    </row>
    <row r="34" spans="1:17" ht="15.75" hidden="1" thickTop="1" x14ac:dyDescent="0.25">
      <c r="A34" s="7" t="s">
        <v>43</v>
      </c>
    </row>
    <row r="35" spans="1:17" ht="15.75" hidden="1" thickTop="1" x14ac:dyDescent="0.25">
      <c r="A35" s="7" t="s">
        <v>44</v>
      </c>
    </row>
    <row r="36" spans="1:17" ht="15.75" hidden="1" thickTop="1" x14ac:dyDescent="0.25">
      <c r="A36" s="7" t="s">
        <v>41</v>
      </c>
    </row>
    <row r="37" spans="1:17" ht="15.75" hidden="1" thickTop="1" x14ac:dyDescent="0.25">
      <c r="A37" s="7" t="s">
        <v>42</v>
      </c>
    </row>
    <row r="38" spans="1:17" ht="15.75" hidden="1" thickTop="1" x14ac:dyDescent="0.25">
      <c r="A38" s="7" t="s">
        <v>43</v>
      </c>
    </row>
    <row r="39" spans="1:17" ht="15.75" hidden="1" thickTop="1" x14ac:dyDescent="0.25">
      <c r="A39" s="7" t="s">
        <v>44</v>
      </c>
    </row>
    <row r="40" spans="1:17" ht="15.75" hidden="1" thickTop="1" x14ac:dyDescent="0.25">
      <c r="A40" s="7" t="s">
        <v>41</v>
      </c>
    </row>
    <row r="41" spans="1:17" ht="15.75" hidden="1" thickTop="1" x14ac:dyDescent="0.25">
      <c r="A41" s="7" t="s">
        <v>42</v>
      </c>
    </row>
    <row r="42" spans="1:17" ht="15.75" hidden="1" thickTop="1" x14ac:dyDescent="0.25">
      <c r="A42" s="7" t="s">
        <v>43</v>
      </c>
    </row>
    <row r="43" spans="1:17" x14ac:dyDescent="0.25">
      <c r="A43" s="7">
        <v>4</v>
      </c>
      <c r="B43" s="16"/>
      <c r="C43" s="214" t="s">
        <v>45</v>
      </c>
      <c r="D43" s="214"/>
      <c r="E43" s="214"/>
      <c r="F43" s="19"/>
      <c r="G43" s="19"/>
      <c r="H43" s="19"/>
      <c r="I43" s="19"/>
      <c r="J43" s="20"/>
      <c r="K43" s="7"/>
    </row>
    <row r="44" spans="1:17" ht="15.75" hidden="1" thickTop="1" x14ac:dyDescent="0.25">
      <c r="A44" s="7" t="s">
        <v>42</v>
      </c>
    </row>
    <row r="45" spans="1:17" ht="16.899999999999999" customHeight="1" x14ac:dyDescent="0.25">
      <c r="A45" s="7">
        <v>5</v>
      </c>
      <c r="B45" s="16">
        <v>11</v>
      </c>
      <c r="C45" s="183" t="s">
        <v>46</v>
      </c>
      <c r="D45" s="183"/>
      <c r="E45" s="183"/>
      <c r="F45" s="21"/>
      <c r="G45" s="21"/>
      <c r="H45" s="21"/>
      <c r="I45" s="21"/>
      <c r="J45" s="22"/>
      <c r="K45" s="7"/>
    </row>
    <row r="46" spans="1:17" ht="15.75" thickBot="1" x14ac:dyDescent="0.3">
      <c r="A46" s="7">
        <v>9</v>
      </c>
      <c r="B46" s="23" t="s">
        <v>47</v>
      </c>
      <c r="C46" s="201" t="s">
        <v>46</v>
      </c>
      <c r="D46" s="159"/>
      <c r="E46" s="159"/>
      <c r="F46" s="159"/>
      <c r="G46" s="159"/>
      <c r="H46" s="159"/>
      <c r="I46" s="159"/>
      <c r="J46" s="24"/>
      <c r="Q46" s="7">
        <v>2390</v>
      </c>
    </row>
    <row r="47" spans="1:17" ht="16.5" thickTop="1" thickBot="1" x14ac:dyDescent="0.3">
      <c r="A47" s="7" t="s">
        <v>40</v>
      </c>
      <c r="B47" s="23"/>
      <c r="C47" s="202"/>
      <c r="D47" s="202"/>
      <c r="E47" s="202"/>
      <c r="F47" s="25" t="s">
        <v>48</v>
      </c>
      <c r="G47" s="26">
        <v>1</v>
      </c>
      <c r="H47" s="26"/>
      <c r="I47" s="27"/>
      <c r="J47" s="28">
        <f>IF(AND(G47= "",H47= ""), 0, ROUND(ROUND(I47, 2) * ROUND(IF(H47="",G47,H47),  0), 2))</f>
        <v>0</v>
      </c>
      <c r="K47" s="7"/>
      <c r="M47" s="29">
        <v>0.2</v>
      </c>
      <c r="Q47" s="7">
        <v>2390</v>
      </c>
    </row>
    <row r="48" spans="1:17" ht="15.75" hidden="1" thickTop="1" x14ac:dyDescent="0.25">
      <c r="A48" s="7" t="s">
        <v>42</v>
      </c>
    </row>
    <row r="49" spans="1:11" ht="15.75" hidden="1" thickTop="1" x14ac:dyDescent="0.25">
      <c r="A49" s="7" t="s">
        <v>43</v>
      </c>
    </row>
    <row r="50" spans="1:11" ht="15.75" hidden="1" thickTop="1" x14ac:dyDescent="0.25">
      <c r="A50" s="7" t="s">
        <v>49</v>
      </c>
    </row>
    <row r="51" spans="1:11" ht="15.75" thickTop="1" x14ac:dyDescent="0.25">
      <c r="A51" s="7" t="s">
        <v>49</v>
      </c>
      <c r="B51" s="24"/>
      <c r="C51" s="159"/>
      <c r="D51" s="159"/>
      <c r="E51" s="159"/>
      <c r="J51" s="24"/>
    </row>
    <row r="52" spans="1:11" x14ac:dyDescent="0.25">
      <c r="B52" s="24"/>
      <c r="C52" s="244" t="s">
        <v>54</v>
      </c>
      <c r="D52" s="245"/>
      <c r="E52" s="245"/>
      <c r="F52" s="242"/>
      <c r="G52" s="242"/>
      <c r="H52" s="242"/>
      <c r="I52" s="242"/>
      <c r="J52" s="243"/>
    </row>
    <row r="53" spans="1:11" x14ac:dyDescent="0.25">
      <c r="B53" s="24"/>
      <c r="C53" s="248"/>
      <c r="D53" s="246"/>
      <c r="E53" s="246"/>
      <c r="F53" s="246"/>
      <c r="G53" s="246"/>
      <c r="H53" s="246"/>
      <c r="I53" s="246"/>
      <c r="J53" s="247"/>
    </row>
    <row r="54" spans="1:11" x14ac:dyDescent="0.25">
      <c r="B54" s="24"/>
      <c r="C54" s="251" t="s">
        <v>50</v>
      </c>
      <c r="D54" s="252"/>
      <c r="E54" s="252"/>
      <c r="F54" s="249">
        <f>SUMIF(K30:K51, IF(K29="","",K29), J30:J51)</f>
        <v>0</v>
      </c>
      <c r="G54" s="249"/>
      <c r="H54" s="249"/>
      <c r="I54" s="249"/>
      <c r="J54" s="250"/>
    </row>
    <row r="55" spans="1:11" hidden="1" x14ac:dyDescent="0.25">
      <c r="B55" s="24"/>
      <c r="C55" s="182" t="s">
        <v>51</v>
      </c>
      <c r="D55" s="183"/>
      <c r="E55" s="183"/>
      <c r="F55" s="180">
        <f>ROUND(SUMIF(K30:K51, IF(K29="","",K29), J30:J51) * 0.2, 2)</f>
        <v>0</v>
      </c>
      <c r="G55" s="180"/>
      <c r="H55" s="180"/>
      <c r="I55" s="180"/>
      <c r="J55" s="181"/>
    </row>
    <row r="56" spans="1:11" hidden="1" x14ac:dyDescent="0.25">
      <c r="B56" s="24"/>
      <c r="C56" s="186" t="s">
        <v>52</v>
      </c>
      <c r="D56" s="187"/>
      <c r="E56" s="187"/>
      <c r="F56" s="184">
        <f>SUM(F54:F55)</f>
        <v>0</v>
      </c>
      <c r="G56" s="184"/>
      <c r="H56" s="184"/>
      <c r="I56" s="184"/>
      <c r="J56" s="185"/>
    </row>
    <row r="57" spans="1:11" ht="18.600000000000001" customHeight="1" x14ac:dyDescent="0.25">
      <c r="A57" s="7">
        <v>3</v>
      </c>
      <c r="B57" s="16" t="s">
        <v>55</v>
      </c>
      <c r="C57" s="241" t="s">
        <v>56</v>
      </c>
      <c r="D57" s="241"/>
      <c r="E57" s="241"/>
      <c r="F57" s="43"/>
      <c r="G57" s="43"/>
      <c r="H57" s="43"/>
      <c r="I57" s="43"/>
      <c r="J57" s="18"/>
      <c r="K57" s="7"/>
    </row>
    <row r="58" spans="1:11" ht="18.600000000000001" customHeight="1" x14ac:dyDescent="0.25">
      <c r="A58" s="7">
        <v>3</v>
      </c>
      <c r="B58" s="16"/>
      <c r="C58" s="220" t="s">
        <v>37</v>
      </c>
      <c r="D58" s="220"/>
      <c r="E58" s="220"/>
      <c r="F58" s="17"/>
      <c r="G58" s="17"/>
      <c r="H58" s="17"/>
      <c r="I58" s="17"/>
      <c r="J58" s="18"/>
      <c r="K58" s="7"/>
    </row>
    <row r="59" spans="1:11" ht="15.75" hidden="1" thickTop="1" x14ac:dyDescent="0.25">
      <c r="A59" s="7" t="s">
        <v>41</v>
      </c>
    </row>
    <row r="60" spans="1:11" ht="15.75" hidden="1" thickTop="1" x14ac:dyDescent="0.25">
      <c r="A60" s="7" t="s">
        <v>42</v>
      </c>
    </row>
    <row r="61" spans="1:11" ht="15.75" hidden="1" thickTop="1" x14ac:dyDescent="0.25">
      <c r="A61" s="7" t="s">
        <v>43</v>
      </c>
    </row>
    <row r="62" spans="1:11" ht="15.75" hidden="1" thickTop="1" x14ac:dyDescent="0.25">
      <c r="A62" s="7" t="s">
        <v>44</v>
      </c>
    </row>
    <row r="63" spans="1:11" ht="15.75" hidden="1" thickTop="1" x14ac:dyDescent="0.25">
      <c r="A63" s="7" t="s">
        <v>41</v>
      </c>
    </row>
    <row r="64" spans="1:11" ht="15.75" hidden="1" thickTop="1" x14ac:dyDescent="0.25">
      <c r="A64" s="7" t="s">
        <v>42</v>
      </c>
    </row>
    <row r="65" spans="1:17" ht="15.75" hidden="1" thickTop="1" x14ac:dyDescent="0.25">
      <c r="A65" s="7" t="s">
        <v>43</v>
      </c>
    </row>
    <row r="66" spans="1:17" x14ac:dyDescent="0.25">
      <c r="A66" s="7">
        <v>4</v>
      </c>
      <c r="B66" s="16"/>
      <c r="C66" s="214" t="s">
        <v>45</v>
      </c>
      <c r="D66" s="214"/>
      <c r="E66" s="214"/>
      <c r="F66" s="19"/>
      <c r="G66" s="19"/>
      <c r="H66" s="19"/>
      <c r="I66" s="19"/>
      <c r="J66" s="20"/>
      <c r="K66" s="7"/>
    </row>
    <row r="67" spans="1:17" ht="15.75" hidden="1" thickTop="1" x14ac:dyDescent="0.25">
      <c r="A67" s="7" t="s">
        <v>42</v>
      </c>
    </row>
    <row r="68" spans="1:17" ht="16.899999999999999" customHeight="1" x14ac:dyDescent="0.25">
      <c r="A68" s="7">
        <v>5</v>
      </c>
      <c r="B68" s="16">
        <v>11</v>
      </c>
      <c r="C68" s="183" t="s">
        <v>46</v>
      </c>
      <c r="D68" s="183"/>
      <c r="E68" s="183"/>
      <c r="F68" s="21"/>
      <c r="G68" s="21"/>
      <c r="H68" s="21"/>
      <c r="I68" s="21"/>
      <c r="J68" s="22"/>
      <c r="K68" s="7"/>
    </row>
    <row r="69" spans="1:17" ht="15.75" thickBot="1" x14ac:dyDescent="0.3">
      <c r="A69" s="7">
        <v>9</v>
      </c>
      <c r="B69" s="23" t="s">
        <v>47</v>
      </c>
      <c r="C69" s="201" t="s">
        <v>46</v>
      </c>
      <c r="D69" s="159"/>
      <c r="E69" s="159"/>
      <c r="F69" s="159"/>
      <c r="G69" s="159"/>
      <c r="H69" s="159"/>
      <c r="I69" s="159"/>
      <c r="J69" s="24"/>
      <c r="Q69" s="7">
        <v>2397</v>
      </c>
    </row>
    <row r="70" spans="1:17" ht="16.5" thickTop="1" thickBot="1" x14ac:dyDescent="0.3">
      <c r="A70" s="7" t="s">
        <v>40</v>
      </c>
      <c r="B70" s="23"/>
      <c r="C70" s="202"/>
      <c r="D70" s="202"/>
      <c r="E70" s="202"/>
      <c r="F70" s="25" t="s">
        <v>48</v>
      </c>
      <c r="G70" s="26">
        <v>1</v>
      </c>
      <c r="H70" s="26"/>
      <c r="I70" s="27"/>
      <c r="J70" s="28">
        <f>IF(AND(G70= "",H70= ""), 0, ROUND(ROUND(I70, 2) * ROUND(IF(H70="",G70,H70),  0), 2))</f>
        <v>0</v>
      </c>
      <c r="K70" s="7"/>
      <c r="M70" s="29">
        <v>0.2</v>
      </c>
      <c r="Q70" s="7">
        <v>2397</v>
      </c>
    </row>
    <row r="71" spans="1:17" ht="15.75" hidden="1" thickTop="1" x14ac:dyDescent="0.25">
      <c r="A71" s="7" t="s">
        <v>42</v>
      </c>
    </row>
    <row r="72" spans="1:17" ht="15.75" hidden="1" thickTop="1" x14ac:dyDescent="0.25">
      <c r="A72" s="7" t="s">
        <v>43</v>
      </c>
    </row>
    <row r="73" spans="1:17" ht="15.75" hidden="1" thickTop="1" x14ac:dyDescent="0.25">
      <c r="A73" s="7" t="s">
        <v>49</v>
      </c>
    </row>
    <row r="74" spans="1:17" ht="15.75" thickTop="1" x14ac:dyDescent="0.25">
      <c r="A74" s="7" t="s">
        <v>49</v>
      </c>
      <c r="B74" s="24"/>
      <c r="C74" s="159"/>
      <c r="D74" s="159"/>
      <c r="E74" s="159"/>
      <c r="J74" s="24"/>
    </row>
    <row r="75" spans="1:17" x14ac:dyDescent="0.25">
      <c r="B75" s="24"/>
      <c r="C75" s="231" t="s">
        <v>56</v>
      </c>
      <c r="D75" s="232"/>
      <c r="E75" s="232"/>
      <c r="F75" s="229"/>
      <c r="G75" s="229"/>
      <c r="H75" s="229"/>
      <c r="I75" s="229"/>
      <c r="J75" s="230"/>
    </row>
    <row r="76" spans="1:17" x14ac:dyDescent="0.25">
      <c r="B76" s="24"/>
      <c r="C76" s="235"/>
      <c r="D76" s="233"/>
      <c r="E76" s="233"/>
      <c r="F76" s="233"/>
      <c r="G76" s="233"/>
      <c r="H76" s="233"/>
      <c r="I76" s="233"/>
      <c r="J76" s="234"/>
    </row>
    <row r="77" spans="1:17" x14ac:dyDescent="0.25">
      <c r="B77" s="24"/>
      <c r="C77" s="238" t="s">
        <v>50</v>
      </c>
      <c r="D77" s="239"/>
      <c r="E77" s="239"/>
      <c r="F77" s="236">
        <f>SUMIF(K58:K74, IF(K57="","",K57), J58:J74)</f>
        <v>0</v>
      </c>
      <c r="G77" s="236"/>
      <c r="H77" s="236"/>
      <c r="I77" s="236"/>
      <c r="J77" s="237"/>
    </row>
    <row r="78" spans="1:17" hidden="1" x14ac:dyDescent="0.25">
      <c r="B78" s="24"/>
      <c r="C78" s="182" t="s">
        <v>51</v>
      </c>
      <c r="D78" s="183"/>
      <c r="E78" s="183"/>
      <c r="F78" s="180">
        <f>ROUND(SUMIF(K58:K74, IF(K57="","",K57), J58:J74) * 0.2, 2)</f>
        <v>0</v>
      </c>
      <c r="G78" s="180"/>
      <c r="H78" s="180"/>
      <c r="I78" s="180"/>
      <c r="J78" s="181"/>
    </row>
    <row r="79" spans="1:17" hidden="1" x14ac:dyDescent="0.25">
      <c r="B79" s="24"/>
      <c r="C79" s="186" t="s">
        <v>52</v>
      </c>
      <c r="D79" s="187"/>
      <c r="E79" s="187"/>
      <c r="F79" s="184">
        <f>SUM(F77:F78)</f>
        <v>0</v>
      </c>
      <c r="G79" s="184"/>
      <c r="H79" s="184"/>
      <c r="I79" s="184"/>
      <c r="J79" s="185"/>
    </row>
    <row r="80" spans="1:17" ht="18.600000000000001" customHeight="1" x14ac:dyDescent="0.25">
      <c r="A80" s="7">
        <v>3</v>
      </c>
      <c r="B80" s="16" t="s">
        <v>57</v>
      </c>
      <c r="C80" s="228" t="s">
        <v>58</v>
      </c>
      <c r="D80" s="228"/>
      <c r="E80" s="228"/>
      <c r="F80" s="42"/>
      <c r="G80" s="42"/>
      <c r="H80" s="42"/>
      <c r="I80" s="42"/>
      <c r="J80" s="18"/>
      <c r="K80" s="7"/>
    </row>
    <row r="81" spans="1:11" ht="18.600000000000001" customHeight="1" x14ac:dyDescent="0.25">
      <c r="A81" s="7">
        <v>3</v>
      </c>
      <c r="B81" s="16"/>
      <c r="C81" s="220" t="s">
        <v>37</v>
      </c>
      <c r="D81" s="220"/>
      <c r="E81" s="220"/>
      <c r="F81" s="17"/>
      <c r="G81" s="17"/>
      <c r="H81" s="17"/>
      <c r="I81" s="17"/>
      <c r="J81" s="18"/>
      <c r="K81" s="7"/>
    </row>
    <row r="82" spans="1:11" ht="15.75" hidden="1" thickTop="1" x14ac:dyDescent="0.25">
      <c r="A82" s="7" t="s">
        <v>41</v>
      </c>
    </row>
    <row r="83" spans="1:11" ht="15.75" hidden="1" thickTop="1" x14ac:dyDescent="0.25">
      <c r="A83" s="7" t="s">
        <v>42</v>
      </c>
    </row>
    <row r="84" spans="1:11" ht="15.75" hidden="1" thickTop="1" x14ac:dyDescent="0.25">
      <c r="A84" s="7" t="s">
        <v>43</v>
      </c>
    </row>
    <row r="85" spans="1:11" ht="15.75" hidden="1" thickTop="1" x14ac:dyDescent="0.25">
      <c r="A85" s="7" t="s">
        <v>44</v>
      </c>
    </row>
    <row r="86" spans="1:11" ht="15.75" hidden="1" thickTop="1" x14ac:dyDescent="0.25">
      <c r="A86" s="7" t="s">
        <v>41</v>
      </c>
    </row>
    <row r="87" spans="1:11" ht="15.75" hidden="1" thickTop="1" x14ac:dyDescent="0.25">
      <c r="A87" s="7" t="s">
        <v>42</v>
      </c>
    </row>
    <row r="88" spans="1:11" ht="15.75" hidden="1" thickTop="1" x14ac:dyDescent="0.25">
      <c r="A88" s="7" t="s">
        <v>43</v>
      </c>
    </row>
    <row r="89" spans="1:11" ht="15.75" hidden="1" thickTop="1" x14ac:dyDescent="0.25">
      <c r="A89" s="7" t="s">
        <v>41</v>
      </c>
    </row>
    <row r="90" spans="1:11" ht="15.75" hidden="1" thickTop="1" x14ac:dyDescent="0.25">
      <c r="A90" s="7" t="s">
        <v>42</v>
      </c>
    </row>
    <row r="91" spans="1:11" ht="15.75" hidden="1" thickTop="1" x14ac:dyDescent="0.25">
      <c r="A91" s="7" t="s">
        <v>43</v>
      </c>
    </row>
    <row r="92" spans="1:11" ht="15.75" hidden="1" thickTop="1" x14ac:dyDescent="0.25">
      <c r="A92" s="7" t="s">
        <v>44</v>
      </c>
    </row>
    <row r="93" spans="1:11" ht="15.75" hidden="1" thickTop="1" x14ac:dyDescent="0.25">
      <c r="A93" s="7" t="s">
        <v>41</v>
      </c>
    </row>
    <row r="94" spans="1:11" ht="15.75" hidden="1" thickTop="1" x14ac:dyDescent="0.25">
      <c r="A94" s="7" t="s">
        <v>42</v>
      </c>
    </row>
    <row r="95" spans="1:11" ht="15.75" hidden="1" thickTop="1" x14ac:dyDescent="0.25">
      <c r="A95" s="7" t="s">
        <v>43</v>
      </c>
    </row>
    <row r="96" spans="1:11" x14ac:dyDescent="0.25">
      <c r="A96" s="7">
        <v>4</v>
      </c>
      <c r="B96" s="16"/>
      <c r="C96" s="214" t="s">
        <v>45</v>
      </c>
      <c r="D96" s="214"/>
      <c r="E96" s="214"/>
      <c r="F96" s="19"/>
      <c r="G96" s="19"/>
      <c r="H96" s="19"/>
      <c r="I96" s="19"/>
      <c r="J96" s="20"/>
      <c r="K96" s="7"/>
    </row>
    <row r="97" spans="1:17" ht="15.75" hidden="1" thickTop="1" x14ac:dyDescent="0.25">
      <c r="A97" s="7" t="s">
        <v>42</v>
      </c>
    </row>
    <row r="98" spans="1:17" ht="16.899999999999999" customHeight="1" x14ac:dyDescent="0.25">
      <c r="A98" s="7">
        <v>5</v>
      </c>
      <c r="B98" s="16">
        <v>11</v>
      </c>
      <c r="C98" s="183" t="s">
        <v>46</v>
      </c>
      <c r="D98" s="183"/>
      <c r="E98" s="183"/>
      <c r="F98" s="21"/>
      <c r="G98" s="21"/>
      <c r="H98" s="21"/>
      <c r="I98" s="21"/>
      <c r="J98" s="22"/>
      <c r="K98" s="7"/>
    </row>
    <row r="99" spans="1:17" ht="15.75" thickBot="1" x14ac:dyDescent="0.3">
      <c r="A99" s="7">
        <v>9</v>
      </c>
      <c r="B99" s="23" t="s">
        <v>47</v>
      </c>
      <c r="C99" s="201" t="s">
        <v>46</v>
      </c>
      <c r="D99" s="159"/>
      <c r="E99" s="159"/>
      <c r="F99" s="159"/>
      <c r="G99" s="159"/>
      <c r="H99" s="159"/>
      <c r="I99" s="159"/>
      <c r="J99" s="24"/>
      <c r="Q99" s="7">
        <v>2385</v>
      </c>
    </row>
    <row r="100" spans="1:17" ht="16.5" thickTop="1" thickBot="1" x14ac:dyDescent="0.3">
      <c r="A100" s="7" t="s">
        <v>40</v>
      </c>
      <c r="B100" s="23"/>
      <c r="C100" s="202"/>
      <c r="D100" s="202"/>
      <c r="E100" s="202"/>
      <c r="F100" s="25" t="s">
        <v>48</v>
      </c>
      <c r="G100" s="26">
        <v>1</v>
      </c>
      <c r="H100" s="26"/>
      <c r="I100" s="27"/>
      <c r="J100" s="28">
        <f>IF(AND(G100= "",H100= ""), 0, ROUND(ROUND(I100, 2) * ROUND(IF(H100="",G100,H100),  0), 2))</f>
        <v>0</v>
      </c>
      <c r="K100" s="7"/>
      <c r="M100" s="29">
        <v>0.2</v>
      </c>
      <c r="Q100" s="7">
        <v>2385</v>
      </c>
    </row>
    <row r="101" spans="1:17" ht="15.75" hidden="1" thickTop="1" x14ac:dyDescent="0.25">
      <c r="A101" s="7" t="s">
        <v>42</v>
      </c>
    </row>
    <row r="102" spans="1:17" ht="15.75" hidden="1" thickTop="1" x14ac:dyDescent="0.25">
      <c r="A102" s="7" t="s">
        <v>43</v>
      </c>
    </row>
    <row r="103" spans="1:17" ht="15.75" hidden="1" thickTop="1" x14ac:dyDescent="0.25">
      <c r="A103" s="7" t="s">
        <v>49</v>
      </c>
    </row>
    <row r="104" spans="1:17" ht="15.75" thickTop="1" x14ac:dyDescent="0.25">
      <c r="A104" s="7" t="s">
        <v>49</v>
      </c>
      <c r="B104" s="24"/>
      <c r="C104" s="159"/>
      <c r="D104" s="159"/>
      <c r="E104" s="159"/>
      <c r="J104" s="24"/>
    </row>
    <row r="105" spans="1:17" x14ac:dyDescent="0.25">
      <c r="B105" s="24"/>
      <c r="C105" s="223" t="s">
        <v>58</v>
      </c>
      <c r="D105" s="224"/>
      <c r="E105" s="224"/>
      <c r="F105" s="221"/>
      <c r="G105" s="221"/>
      <c r="H105" s="221"/>
      <c r="I105" s="221"/>
      <c r="J105" s="222"/>
    </row>
    <row r="106" spans="1:17" x14ac:dyDescent="0.25">
      <c r="B106" s="24"/>
      <c r="C106" s="227"/>
      <c r="D106" s="225"/>
      <c r="E106" s="225"/>
      <c r="F106" s="225"/>
      <c r="G106" s="225"/>
      <c r="H106" s="225"/>
      <c r="I106" s="225"/>
      <c r="J106" s="226"/>
    </row>
    <row r="107" spans="1:17" x14ac:dyDescent="0.25">
      <c r="B107" s="24"/>
      <c r="C107" s="217" t="s">
        <v>50</v>
      </c>
      <c r="D107" s="218"/>
      <c r="E107" s="218"/>
      <c r="F107" s="215">
        <f>SUMIF(K81:K104, IF(K80="","",K80), J81:J104)</f>
        <v>0</v>
      </c>
      <c r="G107" s="215"/>
      <c r="H107" s="215"/>
      <c r="I107" s="215"/>
      <c r="J107" s="216"/>
    </row>
    <row r="108" spans="1:17" hidden="1" x14ac:dyDescent="0.25">
      <c r="B108" s="24"/>
      <c r="C108" s="182" t="s">
        <v>51</v>
      </c>
      <c r="D108" s="183"/>
      <c r="E108" s="183"/>
      <c r="F108" s="180">
        <f>ROUND(SUMIF(K81:K104, IF(K80="","",K80), J81:J104) * 0.2, 2)</f>
        <v>0</v>
      </c>
      <c r="G108" s="180"/>
      <c r="H108" s="180"/>
      <c r="I108" s="180"/>
      <c r="J108" s="181"/>
    </row>
    <row r="109" spans="1:17" hidden="1" x14ac:dyDescent="0.25">
      <c r="B109" s="24"/>
      <c r="C109" s="186" t="s">
        <v>52</v>
      </c>
      <c r="D109" s="187"/>
      <c r="E109" s="187"/>
      <c r="F109" s="184">
        <f>SUM(F107:F108)</f>
        <v>0</v>
      </c>
      <c r="G109" s="184"/>
      <c r="H109" s="184"/>
      <c r="I109" s="184"/>
      <c r="J109" s="185"/>
    </row>
    <row r="110" spans="1:17" ht="18.600000000000001" customHeight="1" x14ac:dyDescent="0.25">
      <c r="A110" s="7">
        <v>3</v>
      </c>
      <c r="B110" s="16" t="s">
        <v>39</v>
      </c>
      <c r="C110" s="219" t="s">
        <v>59</v>
      </c>
      <c r="D110" s="219"/>
      <c r="E110" s="219"/>
      <c r="F110" s="41"/>
      <c r="G110" s="41"/>
      <c r="H110" s="41"/>
      <c r="I110" s="41"/>
      <c r="J110" s="18"/>
      <c r="K110" s="7"/>
    </row>
    <row r="111" spans="1:17" ht="18.600000000000001" customHeight="1" x14ac:dyDescent="0.25">
      <c r="A111" s="7">
        <v>3</v>
      </c>
      <c r="B111" s="16"/>
      <c r="C111" s="220" t="s">
        <v>37</v>
      </c>
      <c r="D111" s="220"/>
      <c r="E111" s="220"/>
      <c r="F111" s="17"/>
      <c r="G111" s="17"/>
      <c r="H111" s="17"/>
      <c r="I111" s="17"/>
      <c r="J111" s="18"/>
      <c r="K111" s="7"/>
    </row>
    <row r="112" spans="1:17" ht="15.75" hidden="1" thickTop="1" x14ac:dyDescent="0.25">
      <c r="A112" s="7" t="s">
        <v>41</v>
      </c>
    </row>
    <row r="113" spans="1:17" ht="15.75" hidden="1" thickTop="1" x14ac:dyDescent="0.25">
      <c r="A113" s="7" t="s">
        <v>42</v>
      </c>
    </row>
    <row r="114" spans="1:17" ht="15.75" hidden="1" thickTop="1" x14ac:dyDescent="0.25">
      <c r="A114" s="7" t="s">
        <v>43</v>
      </c>
    </row>
    <row r="115" spans="1:17" ht="15.75" hidden="1" thickTop="1" x14ac:dyDescent="0.25">
      <c r="A115" s="7" t="s">
        <v>44</v>
      </c>
    </row>
    <row r="116" spans="1:17" ht="15.75" hidden="1" thickTop="1" x14ac:dyDescent="0.25">
      <c r="A116" s="7" t="s">
        <v>41</v>
      </c>
    </row>
    <row r="117" spans="1:17" ht="15.75" hidden="1" thickTop="1" x14ac:dyDescent="0.25">
      <c r="A117" s="7" t="s">
        <v>42</v>
      </c>
    </row>
    <row r="118" spans="1:17" ht="15.75" hidden="1" thickTop="1" x14ac:dyDescent="0.25">
      <c r="A118" s="7" t="s">
        <v>43</v>
      </c>
    </row>
    <row r="119" spans="1:17" ht="15.75" hidden="1" thickTop="1" x14ac:dyDescent="0.25">
      <c r="A119" s="7" t="s">
        <v>44</v>
      </c>
    </row>
    <row r="120" spans="1:17" ht="15.75" hidden="1" thickTop="1" x14ac:dyDescent="0.25">
      <c r="A120" s="7" t="s">
        <v>41</v>
      </c>
    </row>
    <row r="121" spans="1:17" ht="15.75" hidden="1" thickTop="1" x14ac:dyDescent="0.25">
      <c r="A121" s="7" t="s">
        <v>42</v>
      </c>
    </row>
    <row r="122" spans="1:17" ht="15.75" hidden="1" thickTop="1" x14ac:dyDescent="0.25">
      <c r="A122" s="7" t="s">
        <v>43</v>
      </c>
    </row>
    <row r="123" spans="1:17" x14ac:dyDescent="0.25">
      <c r="A123" s="7">
        <v>4</v>
      </c>
      <c r="B123" s="16"/>
      <c r="C123" s="214" t="s">
        <v>45</v>
      </c>
      <c r="D123" s="214"/>
      <c r="E123" s="214"/>
      <c r="F123" s="19"/>
      <c r="G123" s="19"/>
      <c r="H123" s="19"/>
      <c r="I123" s="19"/>
      <c r="J123" s="20"/>
      <c r="K123" s="7"/>
    </row>
    <row r="124" spans="1:17" ht="15.75" hidden="1" thickTop="1" x14ac:dyDescent="0.25">
      <c r="A124" s="7" t="s">
        <v>42</v>
      </c>
    </row>
    <row r="125" spans="1:17" ht="16.899999999999999" customHeight="1" x14ac:dyDescent="0.25">
      <c r="A125" s="7">
        <v>5</v>
      </c>
      <c r="B125" s="16">
        <v>11</v>
      </c>
      <c r="C125" s="183" t="s">
        <v>46</v>
      </c>
      <c r="D125" s="183"/>
      <c r="E125" s="183"/>
      <c r="F125" s="21"/>
      <c r="G125" s="21"/>
      <c r="H125" s="21"/>
      <c r="I125" s="21"/>
      <c r="J125" s="22"/>
      <c r="K125" s="7"/>
    </row>
    <row r="126" spans="1:17" ht="15.75" thickBot="1" x14ac:dyDescent="0.3">
      <c r="A126" s="7">
        <v>9</v>
      </c>
      <c r="B126" s="23" t="s">
        <v>47</v>
      </c>
      <c r="C126" s="201" t="s">
        <v>46</v>
      </c>
      <c r="D126" s="159"/>
      <c r="E126" s="159"/>
      <c r="F126" s="159"/>
      <c r="G126" s="159"/>
      <c r="H126" s="159"/>
      <c r="I126" s="159"/>
      <c r="J126" s="24"/>
      <c r="Q126" s="7">
        <v>2378</v>
      </c>
    </row>
    <row r="127" spans="1:17" ht="16.5" thickTop="1" thickBot="1" x14ac:dyDescent="0.3">
      <c r="A127" s="7" t="s">
        <v>40</v>
      </c>
      <c r="B127" s="23"/>
      <c r="C127" s="202"/>
      <c r="D127" s="202"/>
      <c r="E127" s="202"/>
      <c r="F127" s="25" t="s">
        <v>48</v>
      </c>
      <c r="G127" s="26">
        <v>1</v>
      </c>
      <c r="H127" s="26"/>
      <c r="I127" s="27"/>
      <c r="J127" s="28">
        <f>IF(AND(G127= "",H127= ""), 0, ROUND(ROUND(I127, 2) * ROUND(IF(H127="",G127,H127),  0), 2))</f>
        <v>0</v>
      </c>
      <c r="K127" s="7"/>
      <c r="M127" s="29">
        <v>0.2</v>
      </c>
      <c r="Q127" s="7">
        <v>2378</v>
      </c>
    </row>
    <row r="128" spans="1:17" ht="15.75" hidden="1" thickTop="1" x14ac:dyDescent="0.25">
      <c r="A128" s="7" t="s">
        <v>42</v>
      </c>
    </row>
    <row r="129" spans="1:10" ht="15.75" hidden="1" thickTop="1" x14ac:dyDescent="0.25">
      <c r="A129" s="7" t="s">
        <v>43</v>
      </c>
    </row>
    <row r="130" spans="1:10" ht="15.75" hidden="1" thickTop="1" x14ac:dyDescent="0.25">
      <c r="A130" s="7" t="s">
        <v>49</v>
      </c>
    </row>
    <row r="131" spans="1:10" ht="15.75" thickTop="1" x14ac:dyDescent="0.25">
      <c r="A131" s="7" t="s">
        <v>49</v>
      </c>
      <c r="B131" s="24"/>
      <c r="C131" s="159"/>
      <c r="D131" s="159"/>
      <c r="E131" s="159"/>
      <c r="J131" s="24"/>
    </row>
    <row r="132" spans="1:10" x14ac:dyDescent="0.25">
      <c r="B132" s="24"/>
      <c r="C132" s="205" t="s">
        <v>59</v>
      </c>
      <c r="D132" s="206"/>
      <c r="E132" s="206"/>
      <c r="F132" s="203"/>
      <c r="G132" s="203"/>
      <c r="H132" s="203"/>
      <c r="I132" s="203"/>
      <c r="J132" s="204"/>
    </row>
    <row r="133" spans="1:10" x14ac:dyDescent="0.25">
      <c r="B133" s="24"/>
      <c r="C133" s="209"/>
      <c r="D133" s="207"/>
      <c r="E133" s="207"/>
      <c r="F133" s="207"/>
      <c r="G133" s="207"/>
      <c r="H133" s="207"/>
      <c r="I133" s="207"/>
      <c r="J133" s="208"/>
    </row>
    <row r="134" spans="1:10" x14ac:dyDescent="0.25">
      <c r="B134" s="24"/>
      <c r="C134" s="212" t="s">
        <v>50</v>
      </c>
      <c r="D134" s="213"/>
      <c r="E134" s="213"/>
      <c r="F134" s="210">
        <f>SUMIF(K111:K131, IF(K110="","",K110), J111:J131)</f>
        <v>0</v>
      </c>
      <c r="G134" s="210"/>
      <c r="H134" s="210"/>
      <c r="I134" s="210"/>
      <c r="J134" s="211"/>
    </row>
    <row r="135" spans="1:10" hidden="1" x14ac:dyDescent="0.25">
      <c r="B135" s="24"/>
      <c r="C135" s="182" t="s">
        <v>51</v>
      </c>
      <c r="D135" s="183"/>
      <c r="E135" s="183"/>
      <c r="F135" s="180">
        <f>ROUND(SUMIF(K111:K131, IF(K110="","",K110), J111:J131) * 0.2, 2)</f>
        <v>0</v>
      </c>
      <c r="G135" s="180"/>
      <c r="H135" s="180"/>
      <c r="I135" s="180"/>
      <c r="J135" s="181"/>
    </row>
    <row r="136" spans="1:10" hidden="1" x14ac:dyDescent="0.25">
      <c r="B136" s="24"/>
      <c r="C136" s="186" t="s">
        <v>52</v>
      </c>
      <c r="D136" s="187"/>
      <c r="E136" s="187"/>
      <c r="F136" s="184">
        <f>SUM(F134:F135)</f>
        <v>0</v>
      </c>
      <c r="G136" s="184"/>
      <c r="H136" s="184"/>
      <c r="I136" s="184"/>
      <c r="J136" s="185"/>
    </row>
    <row r="137" spans="1:10" s="50" customFormat="1" ht="14.25" x14ac:dyDescent="0.2">
      <c r="C137" s="51"/>
      <c r="D137" s="52"/>
      <c r="E137" s="52"/>
      <c r="F137" s="52"/>
      <c r="G137" s="52"/>
      <c r="H137" s="52"/>
      <c r="I137" s="52"/>
      <c r="J137" s="53"/>
    </row>
    <row r="138" spans="1:10" s="50" customFormat="1" ht="15.75" x14ac:dyDescent="0.25">
      <c r="C138" s="54" t="s">
        <v>113</v>
      </c>
      <c r="D138" s="55"/>
      <c r="E138" s="55"/>
      <c r="F138" s="55"/>
      <c r="G138" s="55"/>
      <c r="H138" s="55"/>
      <c r="I138" s="55"/>
      <c r="J138" s="60">
        <f>F134+F107+F77+F54+F26</f>
        <v>0</v>
      </c>
    </row>
    <row r="139" spans="1:10" s="50" customFormat="1" ht="14.25" x14ac:dyDescent="0.2">
      <c r="C139" s="56"/>
      <c r="D139" s="57"/>
      <c r="E139" s="57"/>
      <c r="F139" s="57"/>
      <c r="G139" s="57"/>
      <c r="H139" s="57"/>
      <c r="I139" s="57"/>
      <c r="J139" s="58"/>
    </row>
    <row r="140" spans="1:10" ht="15.75" thickBot="1" x14ac:dyDescent="0.3"/>
    <row r="141" spans="1:10" ht="9" customHeight="1" x14ac:dyDescent="0.25">
      <c r="C141" s="67"/>
      <c r="D141" s="68"/>
      <c r="E141" s="68"/>
      <c r="F141" s="68"/>
      <c r="G141" s="68"/>
      <c r="H141" s="68"/>
      <c r="I141" s="68"/>
      <c r="J141" s="69"/>
    </row>
    <row r="142" spans="1:10" ht="37.15" customHeight="1" x14ac:dyDescent="0.25">
      <c r="B142" s="7"/>
      <c r="C142" s="188" t="s">
        <v>60</v>
      </c>
      <c r="D142" s="189"/>
      <c r="E142" s="189"/>
      <c r="F142" s="189"/>
      <c r="G142" s="189"/>
      <c r="H142" s="189"/>
      <c r="I142" s="189"/>
      <c r="J142" s="190"/>
    </row>
    <row r="143" spans="1:10" x14ac:dyDescent="0.25">
      <c r="C143" s="63"/>
      <c r="J143" s="64"/>
    </row>
    <row r="144" spans="1:10" ht="15.75" x14ac:dyDescent="0.25">
      <c r="C144" s="188" t="s">
        <v>61</v>
      </c>
      <c r="D144" s="189"/>
      <c r="E144" s="189"/>
      <c r="F144" s="189"/>
      <c r="G144" s="189"/>
      <c r="H144" s="189"/>
      <c r="I144" s="189"/>
      <c r="J144" s="190"/>
    </row>
    <row r="145" spans="1:10" ht="21" customHeight="1" x14ac:dyDescent="0.25">
      <c r="C145" s="66" t="s">
        <v>112</v>
      </c>
      <c r="D145" s="59"/>
      <c r="E145" s="59"/>
      <c r="F145" s="59"/>
      <c r="G145" s="59"/>
      <c r="H145" s="59"/>
      <c r="I145" s="59"/>
      <c r="J145" s="65"/>
    </row>
    <row r="146" spans="1:10" x14ac:dyDescent="0.25">
      <c r="C146" s="194" t="s">
        <v>36</v>
      </c>
      <c r="D146" s="195"/>
      <c r="E146" s="195"/>
      <c r="F146" s="191">
        <f>SUMIF(K8:K19, "", J8:J19)</f>
        <v>0</v>
      </c>
      <c r="G146" s="192"/>
      <c r="H146" s="192"/>
      <c r="I146" s="192"/>
      <c r="J146" s="193"/>
    </row>
    <row r="147" spans="1:10" x14ac:dyDescent="0.25">
      <c r="C147" s="199" t="s">
        <v>54</v>
      </c>
      <c r="D147" s="200"/>
      <c r="E147" s="200"/>
      <c r="F147" s="196">
        <f>SUMIF(K32:K47, "", J32:J47)</f>
        <v>0</v>
      </c>
      <c r="G147" s="197"/>
      <c r="H147" s="197"/>
      <c r="I147" s="197"/>
      <c r="J147" s="198"/>
    </row>
    <row r="148" spans="1:10" x14ac:dyDescent="0.25">
      <c r="C148" s="163" t="s">
        <v>56</v>
      </c>
      <c r="D148" s="164"/>
      <c r="E148" s="164"/>
      <c r="F148" s="160">
        <f>SUMIF(K59:K70, "", J59:J70)</f>
        <v>0</v>
      </c>
      <c r="G148" s="161"/>
      <c r="H148" s="161"/>
      <c r="I148" s="161"/>
      <c r="J148" s="162"/>
    </row>
    <row r="149" spans="1:10" x14ac:dyDescent="0.25">
      <c r="C149" s="168" t="s">
        <v>58</v>
      </c>
      <c r="D149" s="169"/>
      <c r="E149" s="169"/>
      <c r="F149" s="165">
        <f>SUMIF(K82:K100, "", J82:J100)</f>
        <v>0</v>
      </c>
      <c r="G149" s="166"/>
      <c r="H149" s="166"/>
      <c r="I149" s="166"/>
      <c r="J149" s="167"/>
    </row>
    <row r="150" spans="1:10" x14ac:dyDescent="0.25">
      <c r="C150" s="173" t="s">
        <v>59</v>
      </c>
      <c r="D150" s="174"/>
      <c r="E150" s="174"/>
      <c r="F150" s="170">
        <f>SUMIF(K112:K127, "", J112:J127)</f>
        <v>0</v>
      </c>
      <c r="G150" s="171"/>
      <c r="H150" s="171"/>
      <c r="I150" s="171"/>
      <c r="J150" s="172"/>
    </row>
    <row r="151" spans="1:10" ht="9" customHeight="1" thickBot="1" x14ac:dyDescent="0.3">
      <c r="C151" s="70"/>
      <c r="D151" s="71"/>
      <c r="E151" s="71"/>
      <c r="F151" s="72"/>
      <c r="G151" s="73"/>
      <c r="H151" s="73"/>
      <c r="I151" s="73"/>
      <c r="J151" s="74"/>
    </row>
    <row r="152" spans="1:10" ht="15.75" thickBot="1" x14ac:dyDescent="0.3">
      <c r="C152" s="31"/>
      <c r="D152" s="21"/>
      <c r="E152" s="21"/>
      <c r="F152" s="30"/>
      <c r="G152" s="32"/>
      <c r="H152" s="32"/>
      <c r="I152" s="32"/>
      <c r="J152" s="32"/>
    </row>
    <row r="153" spans="1:10" ht="24.95" customHeight="1" x14ac:dyDescent="0.25">
      <c r="C153" s="175" t="s">
        <v>62</v>
      </c>
      <c r="D153" s="176"/>
      <c r="E153" s="176"/>
      <c r="F153" s="61"/>
      <c r="G153" s="61"/>
      <c r="H153" s="61"/>
      <c r="I153" s="61"/>
      <c r="J153" s="62"/>
    </row>
    <row r="154" spans="1:10" x14ac:dyDescent="0.25">
      <c r="C154" s="177"/>
      <c r="D154" s="178"/>
      <c r="E154" s="178"/>
      <c r="F154" s="178"/>
      <c r="G154" s="178"/>
      <c r="H154" s="178"/>
      <c r="I154" s="178"/>
      <c r="J154" s="179"/>
    </row>
    <row r="155" spans="1:10" x14ac:dyDescent="0.25">
      <c r="A155" s="33"/>
      <c r="C155" s="148" t="s">
        <v>50</v>
      </c>
      <c r="D155" s="149"/>
      <c r="E155" s="149"/>
      <c r="F155" s="150">
        <f>ROUND(SUM(F146:J150),2)</f>
        <v>0</v>
      </c>
      <c r="G155" s="151"/>
      <c r="H155" s="151"/>
      <c r="I155" s="151"/>
      <c r="J155" s="152"/>
    </row>
    <row r="156" spans="1:10" x14ac:dyDescent="0.25">
      <c r="A156" s="33"/>
      <c r="C156" s="148" t="s">
        <v>51</v>
      </c>
      <c r="D156" s="149"/>
      <c r="E156" s="149"/>
      <c r="F156" s="150">
        <f>ROUND(F155*0.2,2)</f>
        <v>0</v>
      </c>
      <c r="G156" s="151"/>
      <c r="H156" s="151"/>
      <c r="I156" s="151"/>
      <c r="J156" s="152"/>
    </row>
    <row r="157" spans="1:10" ht="15.75" thickBot="1" x14ac:dyDescent="0.3">
      <c r="C157" s="153" t="s">
        <v>52</v>
      </c>
      <c r="D157" s="154"/>
      <c r="E157" s="154"/>
      <c r="F157" s="155">
        <f>SUM(F155:F156)</f>
        <v>0</v>
      </c>
      <c r="G157" s="156"/>
      <c r="H157" s="156"/>
      <c r="I157" s="156"/>
      <c r="J157" s="157"/>
    </row>
    <row r="158" spans="1:10" x14ac:dyDescent="0.25">
      <c r="C158" s="158"/>
      <c r="D158" s="159"/>
      <c r="E158" s="159"/>
      <c r="F158" s="159"/>
      <c r="G158" s="159"/>
      <c r="H158" s="159"/>
      <c r="I158" s="159"/>
      <c r="J158" s="159"/>
    </row>
    <row r="159" spans="1:10" ht="56.65" customHeight="1" x14ac:dyDescent="0.25">
      <c r="F159" s="146" t="s">
        <v>63</v>
      </c>
      <c r="G159" s="146"/>
      <c r="H159" s="146"/>
      <c r="I159" s="146"/>
      <c r="J159" s="146"/>
    </row>
    <row r="160" spans="1:10" ht="15.75" thickBot="1" x14ac:dyDescent="0.3"/>
    <row r="161" spans="3:10" ht="85.15" customHeight="1" thickBot="1" x14ac:dyDescent="0.3">
      <c r="C161" s="147" t="s">
        <v>64</v>
      </c>
      <c r="D161" s="147"/>
      <c r="F161" s="147" t="s">
        <v>65</v>
      </c>
      <c r="G161" s="147"/>
      <c r="H161" s="147"/>
      <c r="I161" s="147"/>
      <c r="J161" s="147"/>
    </row>
  </sheetData>
  <sheetProtection selectLockedCells="1"/>
  <mergeCells count="111">
    <mergeCell ref="C17:E17"/>
    <mergeCell ref="C18:I18"/>
    <mergeCell ref="C19:E19"/>
    <mergeCell ref="C15:E15"/>
    <mergeCell ref="C3:E3"/>
    <mergeCell ref="C6:E6"/>
    <mergeCell ref="C7:E7"/>
    <mergeCell ref="C23:E23"/>
    <mergeCell ref="F24:J24"/>
    <mergeCell ref="C24:E24"/>
    <mergeCell ref="F25:J25"/>
    <mergeCell ref="C25:E25"/>
    <mergeCell ref="F26:J26"/>
    <mergeCell ref="C26:E26"/>
    <mergeCell ref="F27:J27"/>
    <mergeCell ref="C27:E27"/>
    <mergeCell ref="C45:E45"/>
    <mergeCell ref="C46:I46"/>
    <mergeCell ref="C47:E47"/>
    <mergeCell ref="C51:E51"/>
    <mergeCell ref="C43:E43"/>
    <mergeCell ref="F28:J28"/>
    <mergeCell ref="C28:E28"/>
    <mergeCell ref="C29:E29"/>
    <mergeCell ref="C30:E30"/>
    <mergeCell ref="C31:E31"/>
    <mergeCell ref="C68:E68"/>
    <mergeCell ref="C66:E66"/>
    <mergeCell ref="C57:E57"/>
    <mergeCell ref="C58:E58"/>
    <mergeCell ref="F52:J52"/>
    <mergeCell ref="C52:E52"/>
    <mergeCell ref="F53:J53"/>
    <mergeCell ref="C53:E53"/>
    <mergeCell ref="F54:J54"/>
    <mergeCell ref="C54:E54"/>
    <mergeCell ref="F55:J55"/>
    <mergeCell ref="C55:E55"/>
    <mergeCell ref="F56:J56"/>
    <mergeCell ref="C56:E56"/>
    <mergeCell ref="F78:J78"/>
    <mergeCell ref="C78:E78"/>
    <mergeCell ref="F79:J79"/>
    <mergeCell ref="C79:E79"/>
    <mergeCell ref="C80:E80"/>
    <mergeCell ref="C81:E81"/>
    <mergeCell ref="C69:I69"/>
    <mergeCell ref="C70:E70"/>
    <mergeCell ref="C74:E74"/>
    <mergeCell ref="F75:J75"/>
    <mergeCell ref="C75:E75"/>
    <mergeCell ref="F76:J76"/>
    <mergeCell ref="C76:E76"/>
    <mergeCell ref="F77:J77"/>
    <mergeCell ref="C77:E77"/>
    <mergeCell ref="C98:E98"/>
    <mergeCell ref="C99:I99"/>
    <mergeCell ref="C100:E100"/>
    <mergeCell ref="C104:E104"/>
    <mergeCell ref="F105:J105"/>
    <mergeCell ref="C105:E105"/>
    <mergeCell ref="F106:J106"/>
    <mergeCell ref="C106:E106"/>
    <mergeCell ref="C96:E96"/>
    <mergeCell ref="C125:E125"/>
    <mergeCell ref="C123:E123"/>
    <mergeCell ref="F107:J107"/>
    <mergeCell ref="C107:E107"/>
    <mergeCell ref="F108:J108"/>
    <mergeCell ref="C108:E108"/>
    <mergeCell ref="F109:J109"/>
    <mergeCell ref="C109:E109"/>
    <mergeCell ref="C110:E110"/>
    <mergeCell ref="C111:E111"/>
    <mergeCell ref="C126:I126"/>
    <mergeCell ref="C127:E127"/>
    <mergeCell ref="C131:E131"/>
    <mergeCell ref="F132:J132"/>
    <mergeCell ref="C132:E132"/>
    <mergeCell ref="F133:J133"/>
    <mergeCell ref="C133:E133"/>
    <mergeCell ref="F134:J134"/>
    <mergeCell ref="C134:E134"/>
    <mergeCell ref="F135:J135"/>
    <mergeCell ref="C135:E135"/>
    <mergeCell ref="F136:J136"/>
    <mergeCell ref="C136:E136"/>
    <mergeCell ref="C142:J142"/>
    <mergeCell ref="C144:J144"/>
    <mergeCell ref="F146:J146"/>
    <mergeCell ref="C146:E146"/>
    <mergeCell ref="F147:J147"/>
    <mergeCell ref="C147:E147"/>
    <mergeCell ref="F159:J159"/>
    <mergeCell ref="C161:D161"/>
    <mergeCell ref="F161:J161"/>
    <mergeCell ref="C156:E156"/>
    <mergeCell ref="F156:J156"/>
    <mergeCell ref="C157:E157"/>
    <mergeCell ref="F157:J157"/>
    <mergeCell ref="C158:J158"/>
    <mergeCell ref="F148:J148"/>
    <mergeCell ref="C148:E148"/>
    <mergeCell ref="F149:J149"/>
    <mergeCell ref="C149:E149"/>
    <mergeCell ref="F150:J150"/>
    <mergeCell ref="C150:E150"/>
    <mergeCell ref="C153:E153"/>
    <mergeCell ref="C154:J154"/>
    <mergeCell ref="C155:E155"/>
    <mergeCell ref="F155:J155"/>
  </mergeCells>
  <pageMargins left="0.55118110236219997" right="0.55118110236219997" top="0.55118110236219997" bottom="0.55118110236219997" header="0.27559055118109999" footer="0.35433070866142002"/>
  <pageSetup paperSize="9" fitToHeight="0" orientation="portrait"/>
  <headerFooter>
    <oddHeader>&amp;L 21053 - BÂTIMENTS 008 ET 009 - ÉCOLE DE GUERRE RESTAURATION DES FAÇADES ET TOITURES
 &amp;RDCE  
DPGF -  LOT 07 MENUISERIE - SERRURERIE - PEINTURE - MH</oddHeader>
    <oddFooter>&amp;L 2BDM Architectes J. MOULIN&amp;RPage &amp;P/&amp;N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 summaryRight="0"/>
  </sheetPr>
  <dimension ref="A1:AA98"/>
  <sheetViews>
    <sheetView showGridLines="0" workbookViewId="0"/>
  </sheetViews>
  <sheetFormatPr baseColWidth="10" defaultColWidth="9.140625" defaultRowHeight="12.75" customHeight="1" x14ac:dyDescent="0.25"/>
  <cols>
    <col min="1" max="1" width="11.42578125" customWidth="1"/>
    <col min="2" max="2" width="35" customWidth="1"/>
    <col min="3" max="10" width="11.42578125" customWidth="1"/>
  </cols>
  <sheetData>
    <row r="1" spans="1:27" ht="12.75" customHeight="1" x14ac:dyDescent="0.25">
      <c r="B1" s="21" t="s">
        <v>66</v>
      </c>
      <c r="AA1" s="7">
        <f>IF(DPGF!F157&lt;&gt;"",DPGF!F157,"0")</f>
        <v>0</v>
      </c>
    </row>
    <row r="2" spans="1:27" ht="12.75" customHeight="1" x14ac:dyDescent="0.25">
      <c r="AA2" s="7" t="str">
        <f>UPPER(MID(AA98,1,1))&amp;MID(AA98,2,168)</f>
        <v xml:space="preserve">Zéro euro </v>
      </c>
    </row>
    <row r="3" spans="1:27" ht="25.5" customHeight="1" x14ac:dyDescent="0.25">
      <c r="A3" s="35" t="s">
        <v>67</v>
      </c>
      <c r="B3" s="34" t="s">
        <v>68</v>
      </c>
      <c r="C3" s="266" t="s">
        <v>93</v>
      </c>
      <c r="D3" s="266"/>
      <c r="E3" s="266"/>
      <c r="F3" s="266"/>
      <c r="G3" s="266"/>
      <c r="H3" s="266"/>
      <c r="I3" s="266"/>
      <c r="J3" s="266"/>
      <c r="AA3" s="7">
        <f>INT(AA1/1000000)</f>
        <v>0</v>
      </c>
    </row>
    <row r="4" spans="1:27" ht="12.75" customHeight="1" x14ac:dyDescent="0.25">
      <c r="AA4" s="7">
        <f>INT((AA1-AA3*1000000)/1000)</f>
        <v>0</v>
      </c>
    </row>
    <row r="5" spans="1:27" ht="25.5" customHeight="1" x14ac:dyDescent="0.25">
      <c r="A5" s="35" t="s">
        <v>69</v>
      </c>
      <c r="B5" s="34" t="s">
        <v>70</v>
      </c>
      <c r="C5" s="266" t="s">
        <v>94</v>
      </c>
      <c r="D5" s="266"/>
      <c r="E5" s="266"/>
      <c r="F5" s="266"/>
      <c r="G5" s="266"/>
      <c r="H5" s="266"/>
      <c r="I5" s="266"/>
      <c r="J5" s="266"/>
      <c r="AA5" s="7">
        <f>INT(AA1-AA3*1000000-AA4*1000)</f>
        <v>0</v>
      </c>
    </row>
    <row r="6" spans="1:27" ht="12.75" customHeight="1" x14ac:dyDescent="0.25">
      <c r="AA6" s="7">
        <f>ROUND(AA1-AA3*1000000-AA4*1000-AA5,2)*100</f>
        <v>0</v>
      </c>
    </row>
    <row r="7" spans="1:27" ht="12.75" customHeight="1" x14ac:dyDescent="0.25">
      <c r="A7" s="35" t="s">
        <v>79</v>
      </c>
      <c r="B7" s="34" t="s">
        <v>80</v>
      </c>
      <c r="C7" s="36">
        <v>21053</v>
      </c>
      <c r="AA7" s="7">
        <f>AA3-AA12*100</f>
        <v>0</v>
      </c>
    </row>
    <row r="8" spans="1:27" ht="12.75" customHeight="1" x14ac:dyDescent="0.25">
      <c r="AA8" s="7">
        <f>0</f>
        <v>0</v>
      </c>
    </row>
    <row r="9" spans="1:27" ht="12.75" customHeight="1" x14ac:dyDescent="0.25">
      <c r="A9" s="35" t="s">
        <v>81</v>
      </c>
      <c r="B9" s="34" t="s">
        <v>82</v>
      </c>
      <c r="C9" s="36"/>
      <c r="AA9" s="7">
        <f>AA4-AA15*100</f>
        <v>0</v>
      </c>
    </row>
    <row r="10" spans="1:27" ht="12.75" customHeight="1" x14ac:dyDescent="0.25">
      <c r="AA10" s="7">
        <f>ROUND(AA5-AA18*100,0)</f>
        <v>0</v>
      </c>
    </row>
    <row r="11" spans="1:27" ht="25.5" customHeight="1" x14ac:dyDescent="0.25">
      <c r="A11" s="35" t="s">
        <v>71</v>
      </c>
      <c r="B11" s="34" t="s">
        <v>72</v>
      </c>
      <c r="C11" s="266" t="s">
        <v>34</v>
      </c>
      <c r="D11" s="266"/>
      <c r="E11" s="266"/>
      <c r="F11" s="266"/>
      <c r="G11" s="266"/>
      <c r="H11" s="266"/>
      <c r="I11" s="266"/>
      <c r="J11" s="266"/>
      <c r="AA11" s="7">
        <f>AA6</f>
        <v>0</v>
      </c>
    </row>
    <row r="12" spans="1:27" ht="12.75" customHeight="1" x14ac:dyDescent="0.25">
      <c r="AA12" s="7">
        <f>INT(AA3/100)</f>
        <v>0</v>
      </c>
    </row>
    <row r="13" spans="1:27" ht="12.75" customHeight="1" x14ac:dyDescent="0.25">
      <c r="A13" s="35" t="s">
        <v>83</v>
      </c>
      <c r="B13" s="34" t="s">
        <v>84</v>
      </c>
      <c r="C13" s="36" t="s">
        <v>95</v>
      </c>
      <c r="AA13" s="7">
        <f>INT((AA3-AA12*100)/10)</f>
        <v>0</v>
      </c>
    </row>
    <row r="14" spans="1:27" ht="12.75" customHeight="1" x14ac:dyDescent="0.25">
      <c r="AA14" s="7">
        <f>AA3-AA12*100-AA13*10</f>
        <v>0</v>
      </c>
    </row>
    <row r="15" spans="1:27" ht="12.75" customHeight="1" x14ac:dyDescent="0.25">
      <c r="A15" s="35" t="s">
        <v>85</v>
      </c>
      <c r="B15" s="34" t="s">
        <v>86</v>
      </c>
      <c r="C15" s="36" t="s">
        <v>96</v>
      </c>
      <c r="AA15" s="7">
        <f>INT(AA4/100)</f>
        <v>0</v>
      </c>
    </row>
    <row r="16" spans="1:27" ht="12.75" customHeight="1" x14ac:dyDescent="0.25">
      <c r="AA16" s="7">
        <f>INT((AA4-AA15*100)/10)</f>
        <v>0</v>
      </c>
    </row>
    <row r="17" spans="1:27" ht="12.75" customHeight="1" x14ac:dyDescent="0.25">
      <c r="A17" s="35" t="s">
        <v>87</v>
      </c>
      <c r="B17" s="34" t="s">
        <v>88</v>
      </c>
      <c r="C17" s="36"/>
      <c r="AA17" s="7">
        <f>AA4-AA15*100-AA16*10</f>
        <v>0</v>
      </c>
    </row>
    <row r="18" spans="1:27" ht="12.75" customHeight="1" x14ac:dyDescent="0.25">
      <c r="AA18" s="7">
        <f>INT(AA5/100)</f>
        <v>0</v>
      </c>
    </row>
    <row r="19" spans="1:27" ht="12.75" customHeight="1" x14ac:dyDescent="0.25">
      <c r="C19" s="37">
        <v>0.2</v>
      </c>
      <c r="E19" s="38" t="s">
        <v>89</v>
      </c>
      <c r="AA19" s="7">
        <f>INT((AA5-AA18*100)/10)</f>
        <v>0</v>
      </c>
    </row>
    <row r="20" spans="1:27" ht="12.75" customHeight="1" x14ac:dyDescent="0.25">
      <c r="C20" s="39">
        <v>5.5E-2</v>
      </c>
      <c r="E20" s="38" t="s">
        <v>90</v>
      </c>
      <c r="AA20" s="7">
        <f>AA5-AA18*100-AA19*10</f>
        <v>0</v>
      </c>
    </row>
    <row r="21" spans="1:27" ht="12.75" customHeight="1" x14ac:dyDescent="0.25">
      <c r="C21" s="39">
        <v>0</v>
      </c>
      <c r="E21" s="38" t="s">
        <v>91</v>
      </c>
      <c r="AA21" s="7">
        <f>INT(AA6/10)</f>
        <v>0</v>
      </c>
    </row>
    <row r="22" spans="1:27" ht="12.75" customHeight="1" x14ac:dyDescent="0.25">
      <c r="C22" s="40">
        <v>0</v>
      </c>
      <c r="E22" s="38" t="s">
        <v>92</v>
      </c>
      <c r="AA22" s="7">
        <f>ROUND(AA6-AA21*10,0)</f>
        <v>0</v>
      </c>
    </row>
    <row r="23" spans="1:27" ht="12.75" customHeight="1" x14ac:dyDescent="0.25">
      <c r="AA23" s="7" t="str">
        <f>IF(AA12=0,"",IF(AA12=1,"",IF(AA12=2,"deux ",IF(AA12=3,"trois ",IF(AA12=4,"quatre ",IF(AA12=5,"cinq ",AA42))))))</f>
        <v/>
      </c>
    </row>
    <row r="24" spans="1:27" ht="12.75" customHeight="1" x14ac:dyDescent="0.25">
      <c r="A24" s="35" t="s">
        <v>73</v>
      </c>
      <c r="B24" s="34" t="s">
        <v>74</v>
      </c>
      <c r="C24" s="266"/>
      <c r="D24" s="266"/>
      <c r="E24" s="266"/>
      <c r="F24" s="266"/>
      <c r="G24" s="266"/>
      <c r="H24" s="266"/>
      <c r="I24" s="266"/>
      <c r="J24" s="266"/>
      <c r="AA24" s="7" t="str">
        <f>IF(AA12=0,"",IF(AA12&lt;2,"cent ",AA43))</f>
        <v/>
      </c>
    </row>
    <row r="25" spans="1:27" ht="12.75" customHeight="1" x14ac:dyDescent="0.25">
      <c r="AA25" s="7" t="str">
        <f>IF(AA13=1,AA44,IF(AA13=7,AA64,IF(AA13=9,AA80,AA89)))</f>
        <v/>
      </c>
    </row>
    <row r="26" spans="1:27" ht="12.75" customHeight="1" x14ac:dyDescent="0.25">
      <c r="A26" s="35" t="s">
        <v>75</v>
      </c>
      <c r="B26" s="34" t="s">
        <v>76</v>
      </c>
      <c r="C26" s="266"/>
      <c r="D26" s="266"/>
      <c r="E26" s="266"/>
      <c r="F26" s="266"/>
      <c r="G26" s="266"/>
      <c r="H26" s="266"/>
      <c r="I26" s="266"/>
      <c r="J26" s="266"/>
      <c r="AA26" s="7" t="str">
        <f>IF(AA7=11,"",IF(AA7=12,"",IF(AA7=13,"",IF(AA7=14,"",IF(AA7=15,"",IF(AA7=16,"",AA45))))))</f>
        <v/>
      </c>
    </row>
    <row r="27" spans="1:27" ht="12.75" customHeight="1" x14ac:dyDescent="0.25">
      <c r="AA27" s="7" t="str">
        <f>IF(AA3=0,"",IF(AA3&lt;2,"million ","millions "))</f>
        <v/>
      </c>
    </row>
    <row r="28" spans="1:27" ht="12.75" customHeight="1" x14ac:dyDescent="0.25">
      <c r="A28" s="35" t="s">
        <v>77</v>
      </c>
      <c r="B28" s="34" t="s">
        <v>78</v>
      </c>
      <c r="C28" s="266"/>
      <c r="D28" s="266"/>
      <c r="E28" s="266"/>
      <c r="F28" s="266"/>
      <c r="G28" s="266"/>
      <c r="H28" s="266"/>
      <c r="I28" s="266"/>
      <c r="J28" s="266"/>
      <c r="AA28" s="7" t="str">
        <f>IF(AA8=1,"",IF(AA15=0,"",IF(AA15=1,"",IF(AA15=2,"deux ",IF(AA15=3,"trois ",IF(AA15=4,"quatre ",IF(AA15=5,"cinq ",AA46)))))))</f>
        <v/>
      </c>
    </row>
    <row r="29" spans="1:27" ht="12.75" customHeight="1" x14ac:dyDescent="0.25">
      <c r="AA29" s="7" t="str">
        <f>IF(AA15=0,"",IF(AA15&lt;2,"cent ",AA47))</f>
        <v/>
      </c>
    </row>
    <row r="30" spans="1:27" ht="12.75" customHeight="1" x14ac:dyDescent="0.25">
      <c r="AA30" s="7" t="str">
        <f>IF(AA16=1,AA48,IF(AA16=7,AA66,IF(AA16=9,AA81,AA90)))</f>
        <v/>
      </c>
    </row>
    <row r="31" spans="1:27" ht="12.75" customHeight="1" x14ac:dyDescent="0.25">
      <c r="AA31" s="7" t="str">
        <f>IF(AA4=1,"",AA49)</f>
        <v/>
      </c>
    </row>
    <row r="32" spans="1:27" ht="12.75" customHeight="1" x14ac:dyDescent="0.25">
      <c r="AA32" s="7" t="str">
        <f>IF(AA4&gt;0,"mille ","")</f>
        <v/>
      </c>
    </row>
    <row r="33" spans="27:27" ht="12.75" customHeight="1" x14ac:dyDescent="0.25">
      <c r="AA33" s="7" t="str">
        <f>IF(INT(AA1)=0,"zéro ",IF(AA18=0,"",IF(AA18=1,"",IF(AA18=2,"deux ",IF(AA18=3,"trois ",IF(AA18=4,"quatre ",IF(AA18=5,"cinq ",AA50)))))))</f>
        <v xml:space="preserve">zéro </v>
      </c>
    </row>
    <row r="34" spans="27:27" ht="12.75" customHeight="1" x14ac:dyDescent="0.25">
      <c r="AA34" s="7" t="str">
        <f>IF(AA18=0,"",IF(AA18&lt;2,"cent ",AA51))</f>
        <v/>
      </c>
    </row>
    <row r="35" spans="27:27" ht="12.75" customHeight="1" x14ac:dyDescent="0.25">
      <c r="AA35" s="7" t="str">
        <f>IF(AA19=1,AA52,IF(AA19=7,AA68,IF(AA19=9,AA83,AA91)))</f>
        <v/>
      </c>
    </row>
    <row r="36" spans="27:27" ht="12.75" customHeight="1" x14ac:dyDescent="0.25">
      <c r="AA36" s="7" t="str">
        <f>IF(AA10=11,"",IF(AA10=12,"",IF(AA10=13,"",IF(AA10=14,"",IF(AA10=15,"",IF(AA10=16,"",AA53))))))</f>
        <v/>
      </c>
    </row>
    <row r="37" spans="27:27" ht="12.75" customHeight="1" x14ac:dyDescent="0.25">
      <c r="AA37" s="7" t="str">
        <f>IF(INT(AA1&lt;2),"euro ","euros ")</f>
        <v xml:space="preserve">euro </v>
      </c>
    </row>
    <row r="38" spans="27:27" ht="12.75" customHeight="1" x14ac:dyDescent="0.25">
      <c r="AA38" s="7" t="str">
        <f>IF(AA6&gt;0,"et ","")</f>
        <v/>
      </c>
    </row>
    <row r="39" spans="27:27" ht="12.75" customHeight="1" x14ac:dyDescent="0.25">
      <c r="AA39" s="7" t="str">
        <f>IF(AA21=1,AA54,IF(AA21=7,AA70,IF(AA21=9,AA84,AA92)))</f>
        <v/>
      </c>
    </row>
    <row r="40" spans="27:27" ht="12.75" customHeight="1" x14ac:dyDescent="0.25">
      <c r="AA40" s="7" t="str">
        <f>IF(AA11=11,"",IF(AA11=12,"",IF(AA11=13,"",IF(AA11=14,"",IF(AA11=15,"",IF(AA11=16,"",AA55))))))</f>
        <v/>
      </c>
    </row>
    <row r="41" spans="27:27" ht="12.75" customHeight="1" x14ac:dyDescent="0.25">
      <c r="AA41" s="7" t="str">
        <f>IF(AA6=0,"",IF(AA6&lt;2,"centime","centimes"))</f>
        <v/>
      </c>
    </row>
    <row r="42" spans="27:27" ht="12.75" customHeight="1" x14ac:dyDescent="0.25">
      <c r="AA42" s="7" t="str">
        <f>IF(AA3=0," ",IF(AA12=6,"six ",IF(AA12=7,"sept ",IF(AA12=8,"huit ",IF(AA12=9,"neuf ",)))))</f>
        <v xml:space="preserve"> </v>
      </c>
    </row>
    <row r="43" spans="27:27" ht="12.75" customHeight="1" x14ac:dyDescent="0.25">
      <c r="AA43" s="7" t="str">
        <f>IF(AA7&gt;0,"cent ", "cents ")</f>
        <v xml:space="preserve">cents </v>
      </c>
    </row>
    <row r="44" spans="27:27" ht="12.75" customHeight="1" x14ac:dyDescent="0.25">
      <c r="AA44" s="7" t="str">
        <f>IF(AA7=10,"dix ",IF(AA7=11,"onze ",IF(AA7=12,"douze ",IF(AA7=13,"treize ",IF(AA7=14,"quatorze ",IF(AA7=15,"quinze ",AA56))))))</f>
        <v/>
      </c>
    </row>
    <row r="45" spans="27:27" ht="12.75" customHeight="1" x14ac:dyDescent="0.25">
      <c r="AA45" s="7" t="str">
        <f>IF(AA7=17,"",IF(AA7=18,"",IF(AA7=19,"",AA57)))</f>
        <v/>
      </c>
    </row>
    <row r="46" spans="27:27" ht="12.75" customHeight="1" x14ac:dyDescent="0.25">
      <c r="AA46" s="7">
        <f>IF(AA15=6,"six ",IF(AA15=7,"sept ",IF(AA15=8,"huit ",IF(AA15=9,"neuf ",))))</f>
        <v>0</v>
      </c>
    </row>
    <row r="47" spans="27:27" ht="12.75" customHeight="1" x14ac:dyDescent="0.25">
      <c r="AA47" s="7" t="str">
        <f>IF(AA9&gt;0,"cent ", "cents ")</f>
        <v xml:space="preserve">cents </v>
      </c>
    </row>
    <row r="48" spans="27:27" ht="12.75" customHeight="1" x14ac:dyDescent="0.25">
      <c r="AA48" s="7" t="str">
        <f>IF(AA9=10,"dix ",IF(AA9=11,"onze ",IF(AA9=12,"douze ",IF(AA9=13,"treize ",IF(AA9=14,"quatorze ",IF(AA9=15,"quinze ",AA58))))))</f>
        <v/>
      </c>
    </row>
    <row r="49" spans="27:27" ht="12.75" customHeight="1" x14ac:dyDescent="0.25">
      <c r="AA49" s="7" t="str">
        <f>IF(AA9=11,"",IF(AA9=12,"",IF(AA9=13,"",IF(AA9=14,"",IF(AA9=15,"",IF(AA9=16,"",AA59))))))</f>
        <v/>
      </c>
    </row>
    <row r="50" spans="27:27" ht="12.75" customHeight="1" x14ac:dyDescent="0.25">
      <c r="AA50" s="7">
        <f>IF(AA18=6,"six ",IF(AA18=7,"sept ",IF(AA18=8,"huit ",IF(AA18=9,"neuf ",))))</f>
        <v>0</v>
      </c>
    </row>
    <row r="51" spans="27:27" ht="12.75" customHeight="1" x14ac:dyDescent="0.25">
      <c r="AA51" s="7" t="str">
        <f>IF(AA10&gt;0,"cent ", "cents ")</f>
        <v xml:space="preserve">cents </v>
      </c>
    </row>
    <row r="52" spans="27:27" ht="12.75" customHeight="1" x14ac:dyDescent="0.25">
      <c r="AA52" s="7" t="str">
        <f>IF(AA10=10,"dix ",IF(AA10=11,"onze ",IF(AA10=12,"douze ",IF(AA10=13,"treize ",IF(AA10=14,"quatorze ",IF(AA10=15,"quinze ",AA60))))))</f>
        <v/>
      </c>
    </row>
    <row r="53" spans="27:27" ht="12.75" customHeight="1" x14ac:dyDescent="0.25">
      <c r="AA53" s="7" t="str">
        <f>IF(AA10=17,"",IF(AA10=18,"",IF(AA10=19,"",AA61)))</f>
        <v/>
      </c>
    </row>
    <row r="54" spans="27:27" ht="12.75" customHeight="1" x14ac:dyDescent="0.25">
      <c r="AA54" s="7" t="str">
        <f>IF(AA11=10,"dix ",IF(AA11=11,"onze ",IF(AA11=12,"douze ",IF(AA11=13,"treize ",IF(AA11=14,"quatorze ",IF(AA11=15,"quinze ",AA62))))))</f>
        <v/>
      </c>
    </row>
    <row r="55" spans="27:27" ht="12.75" customHeight="1" x14ac:dyDescent="0.25">
      <c r="AA55" s="7" t="str">
        <f>IF(AA11=17,"",IF(AA11=18,"",IF(AA11=19,"",AA63)))</f>
        <v/>
      </c>
    </row>
    <row r="56" spans="27:27" ht="12.75" customHeight="1" x14ac:dyDescent="0.25">
      <c r="AA56" s="7" t="str">
        <f>IF(AA7=16,"seize ",IF(AA7=17,"dix-sept ",IF(AA7=18,"dix-huit ",IF(AA7=19,"dix-neuf ",AA64))))</f>
        <v/>
      </c>
    </row>
    <row r="57" spans="27:27" ht="12.75" customHeight="1" x14ac:dyDescent="0.25">
      <c r="AA57" s="7" t="str">
        <f>IF(AA7=21,"et un ",IF(AA7=31,"et un ",IF(AA7=41,"et un ",IF(AA7=51,"et un ",IF(AA7=61,"et un ",AA65)))))</f>
        <v/>
      </c>
    </row>
    <row r="58" spans="27:27" ht="12.75" customHeight="1" x14ac:dyDescent="0.25">
      <c r="AA58" s="7" t="str">
        <f>IF(AA9=16,"seize ",IF(AA9=17,"dix-sept ",IF(AA9=18,"dix-huit ",IF(AA9=19,"dix-neuf ",AA66))))</f>
        <v/>
      </c>
    </row>
    <row r="59" spans="27:27" ht="12.75" customHeight="1" x14ac:dyDescent="0.25">
      <c r="AA59" s="7" t="str">
        <f>IF(AA9=17,"",IF(AA9=18,"",IF(AA9=19,"",AA67)))</f>
        <v/>
      </c>
    </row>
    <row r="60" spans="27:27" ht="12.75" customHeight="1" x14ac:dyDescent="0.25">
      <c r="AA60" s="7" t="str">
        <f>IF(AA10=16,"seize ",IF(AA10=17,"dix-sept ",IF(AA10=18,"dix-huit ",IF(AA10=19,"dix-neuf ",AA68))))</f>
        <v/>
      </c>
    </row>
    <row r="61" spans="27:27" ht="12.75" customHeight="1" x14ac:dyDescent="0.25">
      <c r="AA61" s="7" t="str">
        <f>IF(AA10=21,"et un ",IF(AA10=31,"et un ",IF(AA10=41,"et un ",IF(AA10=51,"et un ",IF(AA10=61,"et un ",AA69)))))</f>
        <v/>
      </c>
    </row>
    <row r="62" spans="27:27" ht="12.75" customHeight="1" x14ac:dyDescent="0.25">
      <c r="AA62" s="7" t="str">
        <f>IF(AA11=16,"seize ",IF(AA11=17,"dix-sept ",IF(AA11=18,"dix-huit ",IF(AA11=19,"dix-neuf ",AA70))))</f>
        <v/>
      </c>
    </row>
    <row r="63" spans="27:27" ht="12.75" customHeight="1" x14ac:dyDescent="0.25">
      <c r="AA63" s="7" t="str">
        <f>IF(AA11=21,"et un ",IF(AA11=31,"et un ",IF(AA11=41,"et un ",IF(AA11=51,"et un ",IF(AA11=61,"et un ",AA71)))))</f>
        <v/>
      </c>
    </row>
    <row r="64" spans="27:27" ht="12.75" customHeight="1" x14ac:dyDescent="0.25">
      <c r="AA64" s="7" t="str">
        <f>IF(AA7=70,"soixante-dix ",IF(AA7=71,"soixante et onze ",IF(AA7=72,"soixante-douze ",IF(AA7=73,"soixante-treize ",IF(AA7=74,"soixante-quatorze ",IF(AA7=75,"soixante-quinze ",AA72))))))</f>
        <v/>
      </c>
    </row>
    <row r="65" spans="27:27" ht="12.75" customHeight="1" x14ac:dyDescent="0.25">
      <c r="AA65" s="7" t="str">
        <f>IF(AA13=9,"",IF(AA13=7,"",IF(AA14=0,"",IF(AA14=1,"un ",IF(AA14=2,"deux ",IF(AA14=3,"trois ",IF(AA14=4,"quatre ",IF(AA14=5,"cinq ",AA73))))))))</f>
        <v/>
      </c>
    </row>
    <row r="66" spans="27:27" ht="12.75" customHeight="1" x14ac:dyDescent="0.25">
      <c r="AA66" s="7" t="str">
        <f>IF(AA9=70,"soixante-dix ",IF(AA9=71,"soixante et onze ",IF(AA9=72,"soixante-douze ",IF(AA9=73,"soixante-treize ",IF(AA9=74,"soixante-quatorze ",IF(AA9=75,"soixante-quinze ",AA74))))))</f>
        <v/>
      </c>
    </row>
    <row r="67" spans="27:27" ht="12.75" customHeight="1" x14ac:dyDescent="0.25">
      <c r="AA67" s="7" t="str">
        <f>IF(AA9=21,"et un ",IF(AA9=31,"et un ",IF(AA9=41,"et un ",IF(AA9=51,"et un ",IF(AA9=61,"et un ",AA75)))))</f>
        <v/>
      </c>
    </row>
    <row r="68" spans="27:27" ht="12.75" customHeight="1" x14ac:dyDescent="0.25">
      <c r="AA68" s="7" t="str">
        <f>IF(AA10=70,"soixante-dix ",IF(AA10=71,"soixante et onze ",IF(AA10=72,"soixante-douze ",IF(AA10=73,"soixante-treize ",IF(AA10=74,"soixante-quatorze ",IF(AA10=75,"soixante-quinze ",AA76))))))</f>
        <v/>
      </c>
    </row>
    <row r="69" spans="27:27" ht="12.75" customHeight="1" x14ac:dyDescent="0.25">
      <c r="AA69" s="7" t="str">
        <f>IF(AA19=9,"",IF(AA19=7,"",IF(AA20=0,"",IF(AA20=1,"un ",IF(AA20=2,"deux ",IF(AA20=3,"trois ",IF(AA20=4,"quatre ",IF(AA20=5,"cinq ",AA77))))))))</f>
        <v/>
      </c>
    </row>
    <row r="70" spans="27:27" ht="12.75" customHeight="1" x14ac:dyDescent="0.25">
      <c r="AA70" s="7" t="str">
        <f>IF(AA11=70,"soixante-dix ",IF(AA11=71,"soixante et onze ",IF(AA11=72,"soixante-douze ",IF(AA11=73,"soixante-treize ",IF(AA11=74,"soixante-quatorze ",IF(AA11=75,"soixante-quinze ",AA78))))))</f>
        <v/>
      </c>
    </row>
    <row r="71" spans="27:27" ht="12.75" customHeight="1" x14ac:dyDescent="0.25">
      <c r="AA71" s="7" t="str">
        <f>IF(AA21=9,"",IF(AA21=7,"",IF(AA22=0,"",IF(AA22=1,"un ",IF(AA22=2,"deux ",IF(AA22=3,"trois ",IF(AA22=4,"quatre ",IF(AA22=5,"cinq ",AA79))))))))</f>
        <v/>
      </c>
    </row>
    <row r="72" spans="27:27" ht="12.75" customHeight="1" x14ac:dyDescent="0.25">
      <c r="AA72" s="7" t="str">
        <f>IF(AA7=76,"soixante-seize ",IF(AA7=77,"soixante-dix-sept ",IF(AA7=78,"soixante-dix-huit ",IF(AA7=79,"soixante-dix-neuf ",AA80))))</f>
        <v/>
      </c>
    </row>
    <row r="73" spans="27:27" ht="12.75" customHeight="1" x14ac:dyDescent="0.25">
      <c r="AA73" s="7">
        <f>IF(AA13=9,"",IF(AA14=6,"six ",IF(AA14=7,"sept ",IF(AA14=8,"huit ",IF(AA14=9,"neuf ",)))))</f>
        <v>0</v>
      </c>
    </row>
    <row r="74" spans="27:27" ht="12.75" customHeight="1" x14ac:dyDescent="0.25">
      <c r="AA74" s="7" t="str">
        <f>IF(AA9=76,"soixante-seize ",IF(AA9=77,"soixante-dix-sept ",IF(AA9=78,"soixante-dix-huit ",IF(AA9=79,"soixante-dix-neuf ",AA81))))</f>
        <v/>
      </c>
    </row>
    <row r="75" spans="27:27" ht="12.75" customHeight="1" x14ac:dyDescent="0.25">
      <c r="AA75" s="7" t="str">
        <f>IF(AA16=9,"",IF(AA16=7,"",IF(AA17=0,"",IF(AA17=1,"un ",IF(AA17=2,"deux ",IF(AA17=3,"trois ",IF(AA17=4,"quatre ",IF(AA17=5,"cinq ",AA82))))))))</f>
        <v/>
      </c>
    </row>
    <row r="76" spans="27:27" ht="12.75" customHeight="1" x14ac:dyDescent="0.25">
      <c r="AA76" s="7" t="str">
        <f>IF(AA10=76,"soixante-seize ",IF(AA10=77,"soixante-dix-sept ",IF(AA10=78,"soixante-dix-huit ",IF(AA10=79,"soixante-dix-neuf ",AA83))))</f>
        <v/>
      </c>
    </row>
    <row r="77" spans="27:27" ht="12.75" customHeight="1" x14ac:dyDescent="0.25">
      <c r="AA77" s="7">
        <f>IF(AA19=9,"",IF(AA20=6,"six ",IF(AA20=7,"sept ",IF(AA20=8,"huit ",IF(AA20=9,"neuf ",)))))</f>
        <v>0</v>
      </c>
    </row>
    <row r="78" spans="27:27" ht="12.75" customHeight="1" x14ac:dyDescent="0.25">
      <c r="AA78" s="7" t="str">
        <f>IF(AA11=76,"soixante-seize ",IF(AA11=77,"soixante-dix-sept ",IF(AA11=78,"soixante-dix-huit ",IF(AA11=79,"soixante-dix-neuf ",AA84))))</f>
        <v/>
      </c>
    </row>
    <row r="79" spans="27:27" ht="12.75" customHeight="1" x14ac:dyDescent="0.25">
      <c r="AA79" s="7">
        <f>IF(AA21=9,"",IF(AA22=6,"six ",IF(AA22=7,"sept ",IF(AA22=8,"huit ",IF(AA22=9,"neuf ",)))))</f>
        <v>0</v>
      </c>
    </row>
    <row r="80" spans="27:27" ht="12.75" customHeight="1" x14ac:dyDescent="0.25">
      <c r="AA80" s="7" t="str">
        <f>IF(AA7=90,"quatre-vingt-dix ",IF(AA7=91,"quatre-vingt-onze ",IF(AA7=92,"quatre-vingt-douze ",IF(AA7=93,"quatre-vingt-treize ",IF(AA7=94,"quatre-vingt-quatorze ",IF(AA7=95,"quatre-vingt-quinze ",AA85))))))</f>
        <v/>
      </c>
    </row>
    <row r="81" spans="27:27" ht="12.75" customHeight="1" x14ac:dyDescent="0.25">
      <c r="AA81" s="7" t="str">
        <f>IF(AA9=90,"quatre-vingt-dix ",IF(AA9=91,"quatre-vingt-onze ",IF(AA9=92,"quatre-vingt-douze ",IF(AA9=93,"quatre-vingt-treize ",IF(AA9=94,"quatre-vingt-quatorze ",IF(AA9=95,"quatre-vingt-quinze ",AA86))))))</f>
        <v/>
      </c>
    </row>
    <row r="82" spans="27:27" ht="12.75" customHeight="1" x14ac:dyDescent="0.25">
      <c r="AA82" s="7">
        <f>IF(AA16=9,"",IF(AA17=6,"six ",IF(AA17=7,"sept ",IF(AA17=8,"huit ",IF(AA17=9,"neuf ",)))))</f>
        <v>0</v>
      </c>
    </row>
    <row r="83" spans="27:27" ht="12.75" customHeight="1" x14ac:dyDescent="0.25">
      <c r="AA83" s="7" t="str">
        <f>IF(AA10=90,"quatre-vingt-dix ",IF(AA10=91,"quatre-vingt-onze ",IF(AA10=92,"quatre-vingt-douze ",IF(AA10=93,"quatre-vingt-treize ",IF(AA10=94,"quatre-vingt-quatorze ",IF(AA10=95,"quatre-vingt-quinze ",AA87))))))</f>
        <v/>
      </c>
    </row>
    <row r="84" spans="27:27" ht="12.75" customHeight="1" x14ac:dyDescent="0.25">
      <c r="AA84" s="7" t="str">
        <f>IF(AA11=90,"quatre-vingt-dix ",IF(AA11=91,"quatre-vingt-onze ",IF(AA11=92,"quatre-vingt-douze ",IF(AA11=93,"quatre-vingt-treize ",IF(AA11=94,"quatre-vingt-quatorze ",IF(AA11=95,"quatre-vingt-quinze ",AA88))))))</f>
        <v/>
      </c>
    </row>
    <row r="85" spans="27:27" ht="12.75" customHeight="1" x14ac:dyDescent="0.25">
      <c r="AA85" s="7" t="str">
        <f>IF(AA7=96,"quatre-vingt-seize ",IF(AA7=97,"quatre-vingt-dix-sept ",IF(AA7=98,"quatre-vingt-dix-huit ",IF(AA7=99,"quatre-vingt-dix-neuf ",AA89))))</f>
        <v/>
      </c>
    </row>
    <row r="86" spans="27:27" ht="12.75" customHeight="1" x14ac:dyDescent="0.25">
      <c r="AA86" s="7" t="str">
        <f>IF(AA9=96,"quatre-vingt-seize ",IF(AA9=97,"quatre-vingt-dix-sept ",IF(AA9=98,"quatre-vingt-dix-huit ",IF(AA9=99,"quatre-vingt-dix-neuf ",AA90))))</f>
        <v/>
      </c>
    </row>
    <row r="87" spans="27:27" ht="12.75" customHeight="1" x14ac:dyDescent="0.25">
      <c r="AA87" s="7" t="str">
        <f>IF(AA10=96,"quatre-vingt-seize ",IF(AA10=97,"quatre-vingt-dix-sept ",IF(AA10=98,"quatre-vingt-dix-huit ",IF(AA10=99,"quatre-vingt-dix-neuf ",AA91))))</f>
        <v/>
      </c>
    </row>
    <row r="88" spans="27:27" ht="12.75" customHeight="1" x14ac:dyDescent="0.25">
      <c r="AA88" s="7" t="str">
        <f>IF(AA11=96,"quatre-vingt-seize ",IF(AA11=97,"quatre-vingt-dix-sept ",IF(AA11=98,"quatre-vingt-dix-huit ",IF(AA11=99,"quatre-vingt-dix-neuf ",AA92))))</f>
        <v/>
      </c>
    </row>
    <row r="89" spans="27:27" ht="12.75" customHeight="1" x14ac:dyDescent="0.25">
      <c r="AA89" s="7" t="str">
        <f>IF(AA13=2,"vingt ",IF(AA13=3,"trente ",IF(AA13=4,"quarante ",IF(AA13=5,"cinquante ",AA93))))</f>
        <v/>
      </c>
    </row>
    <row r="90" spans="27:27" ht="12.75" customHeight="1" x14ac:dyDescent="0.25">
      <c r="AA90" s="7" t="str">
        <f>IF(AA16=2,"vingt ",IF(AA16=3,"trente ",IF(AA16=4,"quarante ",IF(AA16=5,"cinquante ",AA94))))</f>
        <v/>
      </c>
    </row>
    <row r="91" spans="27:27" ht="12.75" customHeight="1" x14ac:dyDescent="0.25">
      <c r="AA91" s="7" t="str">
        <f>IF(AA19=2,"vingt ",IF(AA19=3,"trente ",IF(AA19=4,"quarante ",IF(AA19=5,"cinquante ",AA95))))</f>
        <v/>
      </c>
    </row>
    <row r="92" spans="27:27" ht="12.75" customHeight="1" x14ac:dyDescent="0.25">
      <c r="AA92" s="7" t="str">
        <f>IF(AA21=2,"vingt ",IF(AA21=3,"trente ",IF(AA21=4,"quarante ",IF(AA21=5,"cinquante ",AA96))))</f>
        <v/>
      </c>
    </row>
    <row r="93" spans="27:27" ht="12.75" customHeight="1" x14ac:dyDescent="0.25">
      <c r="AA93" s="7" t="str">
        <f>IF(AA13=6,"soixante ",IF(AA7=80,"quatre-vingts ",IF(AA13=8,"quatre-vingt-","")))</f>
        <v/>
      </c>
    </row>
    <row r="94" spans="27:27" ht="12.75" customHeight="1" x14ac:dyDescent="0.25">
      <c r="AA94" s="7" t="str">
        <f>IF(AA16=6,"soixante ",IF(AA9=80,"quatre-vingts ",IF(AA16=8,"quatre-vingt-","")))</f>
        <v/>
      </c>
    </row>
    <row r="95" spans="27:27" ht="12.75" customHeight="1" x14ac:dyDescent="0.25">
      <c r="AA95" s="7" t="str">
        <f>IF(AA19=6,"soixante ",IF(AA10=80,"quatre-vingts ",IF(AA19=8,"quatre-vingt-","")))</f>
        <v/>
      </c>
    </row>
    <row r="96" spans="27:27" ht="12.75" customHeight="1" x14ac:dyDescent="0.25">
      <c r="AA96" s="7" t="str">
        <f>IF(AA21=6,"soixante ",IF(AA11=80,"quatre-vingts ",IF(AA21=8,"quatre-vingt-","")))</f>
        <v/>
      </c>
    </row>
    <row r="97" spans="27:27" ht="12.75" customHeight="1" x14ac:dyDescent="0.25">
      <c r="AA97" s="7">
        <f>0</f>
        <v>0</v>
      </c>
    </row>
    <row r="98" spans="27:27" ht="12.75" customHeight="1" x14ac:dyDescent="0.25">
      <c r="AA98" s="7" t="str">
        <f>(AA23&amp;AA24&amp;AA25&amp;AA26&amp;AA27&amp;AA28&amp;AA29&amp;AA30&amp;AA31&amp;AA32&amp;AA33&amp;AA34&amp;AA35&amp;AA36&amp;AA37&amp;AA38&amp;AA39&amp;AA40&amp;AA41)</f>
        <v xml:space="preserve">zéro euro </v>
      </c>
    </row>
  </sheetData>
  <sheetProtection password="E95E" sheet="1" objects="1" selectLockedCells="1"/>
  <mergeCells count="6">
    <mergeCell ref="C28:J28"/>
    <mergeCell ref="C3:J3"/>
    <mergeCell ref="C5:J5"/>
    <mergeCell ref="C11:J11"/>
    <mergeCell ref="C24:J24"/>
    <mergeCell ref="C26:J26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 summaryRight="0"/>
  </sheetPr>
  <dimension ref="A1:C11"/>
  <sheetViews>
    <sheetView workbookViewId="0"/>
  </sheetViews>
  <sheetFormatPr baseColWidth="10" defaultColWidth="9.140625" defaultRowHeight="15" x14ac:dyDescent="0.25"/>
  <cols>
    <col min="1" max="1" width="24.7109375" customWidth="1"/>
  </cols>
  <sheetData>
    <row r="1" spans="1:3" x14ac:dyDescent="0.25">
      <c r="A1" s="7" t="s">
        <v>97</v>
      </c>
      <c r="B1" s="7" t="s">
        <v>98</v>
      </c>
    </row>
    <row r="2" spans="1:3" x14ac:dyDescent="0.25">
      <c r="A2" s="7" t="s">
        <v>99</v>
      </c>
      <c r="B2" s="7" t="s">
        <v>93</v>
      </c>
    </row>
    <row r="3" spans="1:3" x14ac:dyDescent="0.25">
      <c r="A3" s="7" t="s">
        <v>100</v>
      </c>
      <c r="B3" s="7">
        <v>1</v>
      </c>
    </row>
    <row r="4" spans="1:3" x14ac:dyDescent="0.25">
      <c r="A4" s="7" t="s">
        <v>101</v>
      </c>
      <c r="B4" s="7">
        <v>0</v>
      </c>
    </row>
    <row r="5" spans="1:3" x14ac:dyDescent="0.25">
      <c r="A5" s="7" t="s">
        <v>102</v>
      </c>
      <c r="B5" s="7">
        <v>0</v>
      </c>
    </row>
    <row r="6" spans="1:3" x14ac:dyDescent="0.25">
      <c r="A6" s="7" t="s">
        <v>103</v>
      </c>
      <c r="B6" s="7">
        <v>1</v>
      </c>
    </row>
    <row r="7" spans="1:3" x14ac:dyDescent="0.25">
      <c r="A7" s="7" t="s">
        <v>104</v>
      </c>
      <c r="B7" s="7">
        <v>0</v>
      </c>
    </row>
    <row r="8" spans="1:3" x14ac:dyDescent="0.25">
      <c r="A8" s="7" t="s">
        <v>105</v>
      </c>
      <c r="B8" s="7">
        <v>0</v>
      </c>
    </row>
    <row r="9" spans="1:3" x14ac:dyDescent="0.25">
      <c r="A9" s="7" t="s">
        <v>106</v>
      </c>
      <c r="B9" s="7">
        <v>1</v>
      </c>
    </row>
    <row r="10" spans="1:3" x14ac:dyDescent="0.25">
      <c r="A10" s="7" t="s">
        <v>107</v>
      </c>
      <c r="C10" s="7" t="s">
        <v>108</v>
      </c>
    </row>
    <row r="11" spans="1:3" x14ac:dyDescent="0.25">
      <c r="A11" s="7" t="s">
        <v>109</v>
      </c>
      <c r="B11" s="7">
        <v>1</v>
      </c>
    </row>
  </sheetData>
  <sheetProtection password="E95E" sheet="1" objects="1" selectLockedCell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5</vt:i4>
      </vt:variant>
      <vt:variant>
        <vt:lpstr>Plages nommées</vt:lpstr>
      </vt:variant>
      <vt:variant>
        <vt:i4>17</vt:i4>
      </vt:variant>
    </vt:vector>
  </HeadingPairs>
  <TitlesOfParts>
    <vt:vector size="22" baseType="lpstr">
      <vt:lpstr>Page de garde</vt:lpstr>
      <vt:lpstr>Note liminaire</vt:lpstr>
      <vt:lpstr>DPGF</vt:lpstr>
      <vt:lpstr>Paramètres</vt:lpstr>
      <vt:lpstr>Version</vt:lpstr>
      <vt:lpstr>CODELOT</vt:lpstr>
      <vt:lpstr>CPVILLEDOSSIER</vt:lpstr>
      <vt:lpstr>DATEVALEUR</vt:lpstr>
      <vt:lpstr>DPGF!Impression_des_titres</vt:lpstr>
      <vt:lpstr>INDICELOT</vt:lpstr>
      <vt:lpstr>NUMDOSSIER</vt:lpstr>
      <vt:lpstr>PARCELLEDOSSIER</vt:lpstr>
      <vt:lpstr>PHASELOT</vt:lpstr>
      <vt:lpstr>RUEDOSSIER</vt:lpstr>
      <vt:lpstr>TAUXTVA1</vt:lpstr>
      <vt:lpstr>TAUXTVA2</vt:lpstr>
      <vt:lpstr>TAUXTVA3</vt:lpstr>
      <vt:lpstr>TAUXTVA4</vt:lpstr>
      <vt:lpstr>TITREDOC</vt:lpstr>
      <vt:lpstr>TITREDOSSIER</vt:lpstr>
      <vt:lpstr>TITRELOT</vt:lpstr>
      <vt:lpstr>'Note liminaire'!Zone_d_impression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2BDM - Romain LAUNAY</cp:lastModifiedBy>
  <dcterms:created xsi:type="dcterms:W3CDTF">2025-01-29T08:30:35Z</dcterms:created>
  <dcterms:modified xsi:type="dcterms:W3CDTF">2025-02-25T16:04:06Z</dcterms:modified>
</cp:coreProperties>
</file>