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R:\75 - Paris\7°\ECOLE MILITAIRE\Bâtiments 008 et 009\04 - DCE\07 - Rendu 20250213\Pièces de consultation\LOT 06 CHARPENTE - COUVERTURE MH\"/>
    </mc:Choice>
  </mc:AlternateContent>
  <xr:revisionPtr revIDLastSave="0" documentId="13_ncr:1_{1820C8A1-6ACF-4CE5-BA88-20633B102996}" xr6:coauthVersionLast="47" xr6:coauthVersionMax="47" xr10:uidLastSave="{00000000-0000-0000-0000-000000000000}"/>
  <bookViews>
    <workbookView xWindow="28680" yWindow="-120" windowWidth="29040" windowHeight="15720" activeTab="3" xr2:uid="{00000000-000D-0000-FFFF-FFFF00000000}"/>
  </bookViews>
  <sheets>
    <sheet name="Page de garde" sheetId="1" r:id="rId1"/>
    <sheet name="Paramètres" sheetId="3" state="hidden" r:id="rId2"/>
    <sheet name="Version" sheetId="4" state="hidden" r:id="rId3"/>
    <sheet name="DQE" sheetId="7" r:id="rId4"/>
  </sheets>
  <externalReferences>
    <externalReference r:id="rId5"/>
    <externalReference r:id="rId6"/>
    <externalReference r:id="rId7"/>
  </externalReferences>
  <definedNames>
    <definedName name="___D1">#REF!</definedName>
    <definedName name="___D2">#REF!</definedName>
    <definedName name="___D3">#REF!</definedName>
    <definedName name="___D4">#REF!</definedName>
    <definedName name="___D5">#REF!</definedName>
    <definedName name="___D6">#REF!</definedName>
    <definedName name="___T1">#REF!</definedName>
    <definedName name="___T2">#REF!</definedName>
    <definedName name="___T3">#REF!</definedName>
    <definedName name="___T4">#REF!</definedName>
    <definedName name="___T5">#REF!</definedName>
    <definedName name="___T6">#REF!</definedName>
    <definedName name="___T7">#REF!</definedName>
    <definedName name="__b2">'[1]Hono TF'!#REF!</definedName>
    <definedName name="__b3">'[1]Hono TF'!#REF!</definedName>
    <definedName name="__bb1">'[1]Hono TF'!#REF!</definedName>
    <definedName name="__bb3">'[1]Hono TF'!#REF!</definedName>
    <definedName name="__bb4">'[1]Hono TF'!#REF!</definedName>
    <definedName name="__bb5">'[1]Hono TF'!#REF!</definedName>
    <definedName name="__bb6">'[1]Hono TF'!#REF!</definedName>
    <definedName name="__D1">#REF!</definedName>
    <definedName name="__D2">#REF!</definedName>
    <definedName name="__D3">#REF!</definedName>
    <definedName name="__D4">#REF!</definedName>
    <definedName name="__D5">#REF!</definedName>
    <definedName name="__D6">#REF!</definedName>
    <definedName name="__MD1">#REF!</definedName>
    <definedName name="__MD2">#REF!</definedName>
    <definedName name="__MD4">#REF!</definedName>
    <definedName name="__MD5">#REF!</definedName>
    <definedName name="__MD6">#REF!</definedName>
    <definedName name="__MT1">#REF!</definedName>
    <definedName name="__MT2">#REF!</definedName>
    <definedName name="__MT3">#REF!</definedName>
    <definedName name="__MT4">#REF!</definedName>
    <definedName name="__MT5">#REF!</definedName>
    <definedName name="__MT6">#REF!</definedName>
    <definedName name="__MT7">#REF!</definedName>
    <definedName name="__op1">'[1]Hono TF'!#REF!</definedName>
    <definedName name="__op2">'[1]Hono TF'!#REF!</definedName>
    <definedName name="__op3">'[1]Hono TF'!#REF!</definedName>
    <definedName name="__T1">#REF!</definedName>
    <definedName name="__T2">#REF!</definedName>
    <definedName name="__T3">#REF!</definedName>
    <definedName name="__T4">#REF!</definedName>
    <definedName name="__T5">#REF!</definedName>
    <definedName name="__T6">#REF!</definedName>
    <definedName name="__T7">#REF!</definedName>
    <definedName name="__tit01">#REF!</definedName>
    <definedName name="__tit02">#REF!</definedName>
    <definedName name="__tit03">#REF!</definedName>
    <definedName name="__tit04">#REF!</definedName>
    <definedName name="__tit05">#REF!</definedName>
    <definedName name="__tit06">#REF!</definedName>
    <definedName name="__tit07">#REF!</definedName>
    <definedName name="__tit08">#REF!</definedName>
    <definedName name="__tit09">#REF!</definedName>
    <definedName name="__tit10">#REF!</definedName>
    <definedName name="__tit11">#REF!</definedName>
    <definedName name="__tit12">#REF!</definedName>
    <definedName name="__tit13">#REF!</definedName>
    <definedName name="__tit14">#REF!</definedName>
    <definedName name="__tit15">#REF!</definedName>
    <definedName name="__tit16">#REF!</definedName>
    <definedName name="__tit17">#REF!</definedName>
    <definedName name="__tit18">#REF!</definedName>
    <definedName name="__tit19">#REF!</definedName>
    <definedName name="__tit20">#REF!</definedName>
    <definedName name="__tit21">#REF!</definedName>
    <definedName name="__tit22">#REF!</definedName>
    <definedName name="__tit23">#REF!</definedName>
    <definedName name="__tit24">#REF!</definedName>
    <definedName name="__tit25">#REF!</definedName>
    <definedName name="__tit26">#REF!</definedName>
    <definedName name="__tit27">#REF!</definedName>
    <definedName name="__tit28">#REF!</definedName>
    <definedName name="__tit29">#REF!</definedName>
    <definedName name="__tit30">#REF!</definedName>
    <definedName name="__tit31">#REF!</definedName>
    <definedName name="_01_03_1994">#REF!</definedName>
    <definedName name="_A1">#REF!</definedName>
    <definedName name="_A2">#REF!</definedName>
    <definedName name="_A3">#REF!</definedName>
    <definedName name="_A4">#REF!</definedName>
    <definedName name="_A5">#REF!</definedName>
    <definedName name="_A6">#REF!</definedName>
    <definedName name="_A71">#REF!</definedName>
    <definedName name="_A72">#REF!</definedName>
    <definedName name="_A73">#REF!</definedName>
    <definedName name="_b1">#REF!</definedName>
    <definedName name="_b2">'[1]Hono TF'!#REF!</definedName>
    <definedName name="_b3">'[1]Hono TF'!#REF!</definedName>
    <definedName name="_B71">#REF!</definedName>
    <definedName name="_B72">#REF!</definedName>
    <definedName name="_B73">#REF!</definedName>
    <definedName name="_bb1">'[1]Hono TF'!#REF!</definedName>
    <definedName name="_bb2">#REF!</definedName>
    <definedName name="_bb3">'[1]Hono TF'!#REF!</definedName>
    <definedName name="_bb4">'[1]Hono TF'!#REF!</definedName>
    <definedName name="_bb5">'[1]Hono TF'!#REF!</definedName>
    <definedName name="_bb6">'[1]Hono TF'!#REF!</definedName>
    <definedName name="_bt01">#REF!</definedName>
    <definedName name="_D1">#REF!</definedName>
    <definedName name="_D2">#REF!</definedName>
    <definedName name="_D3">#REF!</definedName>
    <definedName name="_D4">#REF!</definedName>
    <definedName name="_D5">#REF!</definedName>
    <definedName name="_D6">#REF!</definedName>
    <definedName name="_ht1">#REF!</definedName>
    <definedName name="_ht2">#REF!</definedName>
    <definedName name="_ii1">#REF!</definedName>
    <definedName name="_ii2">#REF!</definedName>
    <definedName name="_II3">#REF!</definedName>
    <definedName name="_II4">#REF!</definedName>
    <definedName name="_MD1">#REF!</definedName>
    <definedName name="_MD2">#REF!</definedName>
    <definedName name="_MD4">#REF!</definedName>
    <definedName name="_MD5">#REF!</definedName>
    <definedName name="_MD6">#REF!</definedName>
    <definedName name="_MT1">#REF!</definedName>
    <definedName name="_MT2">#REF!</definedName>
    <definedName name="_MT3">#REF!</definedName>
    <definedName name="_MT4">#REF!</definedName>
    <definedName name="_MT5">#REF!</definedName>
    <definedName name="_MT6">#REF!</definedName>
    <definedName name="_MT7">#REF!</definedName>
    <definedName name="_op1">'[1]Hono TF'!#REF!</definedName>
    <definedName name="_op2">'[1]Hono TF'!#REF!</definedName>
    <definedName name="_op3">'[1]Hono TF'!#REF!</definedName>
    <definedName name="_T1">#REF!</definedName>
    <definedName name="_T2">#REF!</definedName>
    <definedName name="_T3">#REF!</definedName>
    <definedName name="_T4">#REF!</definedName>
    <definedName name="_T5">#REF!</definedName>
    <definedName name="_T6">#REF!</definedName>
    <definedName name="_T7">#REF!</definedName>
    <definedName name="_tit01">#REF!</definedName>
    <definedName name="_tit02">#REF!</definedName>
    <definedName name="_tit03">#REF!</definedName>
    <definedName name="_tit04">#REF!</definedName>
    <definedName name="_tit05">#REF!</definedName>
    <definedName name="_tit06">#REF!</definedName>
    <definedName name="_tit07">#REF!</definedName>
    <definedName name="_tit08">#REF!</definedName>
    <definedName name="_tit09">#REF!</definedName>
    <definedName name="_tit1">#REF!</definedName>
    <definedName name="_tit10">#REF!</definedName>
    <definedName name="_tit11">#REF!</definedName>
    <definedName name="_tit12">#REF!</definedName>
    <definedName name="_tit13">#REF!</definedName>
    <definedName name="_tit14">#REF!</definedName>
    <definedName name="_tit15">#REF!</definedName>
    <definedName name="_tit16">#REF!</definedName>
    <definedName name="_tit17">#REF!</definedName>
    <definedName name="_tit18">#REF!</definedName>
    <definedName name="_tit19">#REF!</definedName>
    <definedName name="_tit20">#REF!</definedName>
    <definedName name="_tit21">#REF!</definedName>
    <definedName name="_tit22">#REF!</definedName>
    <definedName name="_tit23">#REF!</definedName>
    <definedName name="_tit24">#REF!</definedName>
    <definedName name="_tit25">#REF!</definedName>
    <definedName name="_tit26">#REF!</definedName>
    <definedName name="_tit27">#REF!</definedName>
    <definedName name="_tit28">#REF!</definedName>
    <definedName name="_tit29">#REF!</definedName>
    <definedName name="_tit30">#REF!</definedName>
    <definedName name="_tit31">#REF!</definedName>
    <definedName name="_TX1">#REF!</definedName>
    <definedName name="_TX2">#REF!</definedName>
    <definedName name="_TX3">#REF!</definedName>
    <definedName name="_TX4">#REF!</definedName>
    <definedName name="_V1">#REF!</definedName>
    <definedName name="_V2">#REF!</definedName>
    <definedName name="_V3">#REF!</definedName>
    <definedName name="_V4">#REF!</definedName>
    <definedName name="_V5">#REF!</definedName>
    <definedName name="a">#REF!</definedName>
    <definedName name="accessoires_postes">#REF!</definedName>
    <definedName name="AfficherFormule">[2]!AfficherFormule</definedName>
    <definedName name="AIIIA">#REF!</definedName>
    <definedName name="AIIIAA">#REF!</definedName>
    <definedName name="AIIIV">#REF!</definedName>
    <definedName name="AIIIVA">#REF!</definedName>
    <definedName name="alarme_incendie">#REF!</definedName>
    <definedName name="alarme_technique">#REF!</definedName>
    <definedName name="appareils_d_éclairage">#REF!</definedName>
    <definedName name="b">#REF!</definedName>
    <definedName name="B3A">#REF!</definedName>
    <definedName name="B3AA">#REF!</definedName>
    <definedName name="B3V">#REF!</definedName>
    <definedName name="B3VA">#REF!</definedName>
    <definedName name="_xlnm.Database">#REF!</definedName>
    <definedName name="batteries_condensateurs">#REF!</definedName>
    <definedName name="bba">'[1]Hono TF'!#REF!</definedName>
    <definedName name="bbv">'[1]Hono TF'!#REF!</definedName>
    <definedName name="bht">#REF!</definedName>
    <definedName name="boites">#REF!</definedName>
    <definedName name="BRA">#REF!</definedName>
    <definedName name="BRATER">#REF!</definedName>
    <definedName name="BRV">#REF!</definedName>
    <definedName name="BRVTER">#REF!</definedName>
    <definedName name="câbles_H07RNF">#REF!</definedName>
    <definedName name="câbles_HN33S33">#REF!</definedName>
    <definedName name="câbles_MT">#REF!</definedName>
    <definedName name="câbles_R02V_alu">#REF!</definedName>
    <definedName name="câbles_R02V_cu">#REF!</definedName>
    <definedName name="câbles_spéciaux">#REF!</definedName>
    <definedName name="câbles_téléphoniques">#REF!</definedName>
    <definedName name="cat">#REF!</definedName>
    <definedName name="cellules_MT">#REF!</definedName>
    <definedName name="chap">#REF!</definedName>
    <definedName name="chauffage">#REF!</definedName>
    <definedName name="chemins_de_câbles">#REF!</definedName>
    <definedName name="circuits_de_terre">#REF!</definedName>
    <definedName name="cm">#REF!</definedName>
    <definedName name="CODELOT">Paramètres!$C$9</definedName>
    <definedName name="COEF_MINO">#REF!</definedName>
    <definedName name="conduits">#REF!</definedName>
    <definedName name="cosses">#REF!</definedName>
    <definedName name="CPVILLEDOSSIER">Paramètres!$C$26:$J$26</definedName>
    <definedName name="_xlnm.Criteria">#REF!</definedName>
    <definedName name="css">'[1]Hono TF'!#REF!</definedName>
    <definedName name="CSSA">#REF!</definedName>
    <definedName name="DATEVALEUR">Paramètres!$C$13</definedName>
    <definedName name="début_sortie">#REF!</definedName>
    <definedName name="debutsortie">#REF!</definedName>
    <definedName name="depart">'[1]Hono TF'!#REF!</definedName>
    <definedName name="dfg">#REF!</definedName>
    <definedName name="dg">#REF!</definedName>
    <definedName name="distribution_horaire">#REF!</definedName>
    <definedName name="dmj">#REF!</definedName>
    <definedName name="dtcr">#REF!</definedName>
    <definedName name="dtmj">#REF!</definedName>
    <definedName name="e">#REF!</definedName>
    <definedName name="éclairage_extérieur">#REF!</definedName>
    <definedName name="edi">'[1]Hono TF'!#REF!</definedName>
    <definedName name="ESSAI">999</definedName>
    <definedName name="ezatrdtyfty">#REF!</definedName>
    <definedName name="f_choix">#REF!</definedName>
    <definedName name="fghfgfdss">#REF!</definedName>
    <definedName name="fil_V">#REF!</definedName>
    <definedName name="ghfghfghf">#REF!</definedName>
    <definedName name="goulotte_plastique">#REF!</definedName>
    <definedName name="HONOA">#REF!</definedName>
    <definedName name="HONOV">#REF!</definedName>
    <definedName name="I">#REF!</definedName>
    <definedName name="IIA">#REF!</definedName>
    <definedName name="IIB">#REF!</definedName>
    <definedName name="_xlnm.Print_Titles" localSheetId="3">DQE!$1:$3</definedName>
    <definedName name="INDICELOT">Paramètres!$C$17</definedName>
    <definedName name="jghj">#REF!</definedName>
    <definedName name="jgjgjg">[2]!AfficherFormule</definedName>
    <definedName name="jhfkghfghfghf">#REF!</definedName>
    <definedName name="jhljkjgjgjhg">#REF!</definedName>
    <definedName name="jkjhjh">#REF!</definedName>
    <definedName name="jkjkhfghfg">#REF!</definedName>
    <definedName name="kyho">#REF!</definedName>
    <definedName name="kyuo">#REF!</definedName>
    <definedName name="loca">'[1]Hono TF'!#REF!</definedName>
    <definedName name="mm_aa">#REF!</definedName>
    <definedName name="MMP">#REF!</definedName>
    <definedName name="MNC">#REF!</definedName>
    <definedName name="Module1.AfficherFormule">[3]!Module1.AfficherFormule</definedName>
    <definedName name="MP">#REF!</definedName>
    <definedName name="MPB">#REF!</definedName>
    <definedName name="MPT">#REF!</definedName>
    <definedName name="ms">#REF!</definedName>
    <definedName name="NC">#REF!</definedName>
    <definedName name="niv_comp">#REF!</definedName>
    <definedName name="nof">#REF!</definedName>
    <definedName name="nofi">#REF!</definedName>
    <definedName name="notr">#REF!</definedName>
    <definedName name="NUMDOSSIER">Paramètres!$C$7</definedName>
    <definedName name="nvcomp">'[1]Hono TF'!#REF!</definedName>
    <definedName name="OBSERVATIONCONSULTE">#REF!</definedName>
    <definedName name="oipjiojioyyt">#REF!</definedName>
    <definedName name="paratonnerre">#REF!</definedName>
    <definedName name="PARCELLEDOSSIER">Paramètres!$C$28:$J$28</definedName>
    <definedName name="PE">#REF!</definedName>
    <definedName name="petit_appareillage">#REF!</definedName>
    <definedName name="PHASELOT">Paramètres!$C$15</definedName>
    <definedName name="q">#REF!</definedName>
    <definedName name="raccordements">#REF!</definedName>
    <definedName name="reyttyf">#REF!</definedName>
    <definedName name="RUEDOSSIER">Paramètres!$C$24:$J$24</definedName>
    <definedName name="rz">#REF!</definedName>
    <definedName name="s">#REF!</definedName>
    <definedName name="sesese">#REF!</definedName>
    <definedName name="sur">#REF!</definedName>
    <definedName name="tableaux_de_comptage">#REF!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éléphonie">#REF!</definedName>
    <definedName name="télévision">#REF!</definedName>
    <definedName name="TIERSADRSSPOS">#REF!</definedName>
    <definedName name="TIERSBTPOS">#REF!</definedName>
    <definedName name="TIERSCONTACT">#REF!</definedName>
    <definedName name="TIERSCP">#REF!</definedName>
    <definedName name="TIERSEMAIL">#REF!</definedName>
    <definedName name="TIERSFAX">#REF!</definedName>
    <definedName name="TIERSLOCALITE">#REF!</definedName>
    <definedName name="TIERSNOM">#REF!</definedName>
    <definedName name="TIERSTEL">#REF!</definedName>
    <definedName name="TIERSTELP">#REF!</definedName>
    <definedName name="TIERSVILLE">#REF!</definedName>
    <definedName name="TITREDOC">Paramètres!$C$3:$J$3</definedName>
    <definedName name="TITREDOSSIER">Paramètres!$C$5:$J$5</definedName>
    <definedName name="TITRELOT">Paramètres!$C$11:$J$11</definedName>
    <definedName name="toto">[2]!AfficherFormule</definedName>
    <definedName name="transformateurs">#REF!</definedName>
    <definedName name="travaux_de_VRD">#REF!</definedName>
    <definedName name="treoiopjipo">#REF!</definedName>
    <definedName name="TVA">0.186</definedName>
    <definedName name="TX3A">#REF!</definedName>
    <definedName name="TX3B">#REF!</definedName>
    <definedName name="TXA">#REF!</definedName>
    <definedName name="txaa">'[1]Hono TF'!#REF!</definedName>
    <definedName name="TXB">#REF!</definedName>
    <definedName name="txt">#REF!</definedName>
    <definedName name="txv">'[1]Hono TF'!#REF!</definedName>
    <definedName name="txva">'[1]Hono TF'!#REF!</definedName>
    <definedName name="uytfiuygyug">#REF!</definedName>
    <definedName name="va">'[1]Hono TF'!#REF!</definedName>
    <definedName name="VIA">#REF!</definedName>
    <definedName name="Vitraux">[2]!AfficherFormule</definedName>
    <definedName name="VIV">#REF!</definedName>
    <definedName name="vma">'[1]Hono TF'!#REF!</definedName>
    <definedName name="vmv">'[1]Hono TF'!#REF!</definedName>
    <definedName name="vsdgv">#REF!</definedName>
    <definedName name="vv">'[1]Hono TF'!#REF!</definedName>
    <definedName name="ygyugftyf">#REF!</definedName>
    <definedName name="yutgyutrezeaz">#REF!</definedName>
    <definedName name="yutlioopin">#REF!</definedName>
    <definedName name="z">#REF!</definedName>
    <definedName name="zearaze">#REF!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47" i="7" l="1"/>
  <c r="J843" i="7"/>
  <c r="J839" i="7"/>
  <c r="J835" i="7"/>
  <c r="J831" i="7"/>
  <c r="J829" i="7"/>
  <c r="J823" i="7"/>
  <c r="J819" i="7"/>
  <c r="J812" i="7"/>
  <c r="J810" i="7"/>
  <c r="J805" i="7"/>
  <c r="J801" i="7"/>
  <c r="J797" i="7"/>
  <c r="J793" i="7"/>
  <c r="J789" i="7"/>
  <c r="J784" i="7"/>
  <c r="J780" i="7"/>
  <c r="J776" i="7"/>
  <c r="J772" i="7"/>
  <c r="J764" i="7"/>
  <c r="J757" i="7"/>
  <c r="J753" i="7"/>
  <c r="J748" i="7"/>
  <c r="J744" i="7"/>
  <c r="J740" i="7"/>
  <c r="J738" i="7"/>
  <c r="J736" i="7"/>
  <c r="J734" i="7"/>
  <c r="J730" i="7"/>
  <c r="J728" i="7"/>
  <c r="J723" i="7"/>
  <c r="J719" i="7"/>
  <c r="J707" i="7"/>
  <c r="J703" i="7"/>
  <c r="J699" i="7"/>
  <c r="J693" i="7"/>
  <c r="J689" i="7"/>
  <c r="J682" i="7"/>
  <c r="J680" i="7"/>
  <c r="J676" i="7"/>
  <c r="J672" i="7"/>
  <c r="J664" i="7"/>
  <c r="J662" i="7"/>
  <c r="J658" i="7"/>
  <c r="J656" i="7"/>
  <c r="J652" i="7"/>
  <c r="J650" i="7"/>
  <c r="J646" i="7"/>
  <c r="J644" i="7"/>
  <c r="J639" i="7"/>
  <c r="J635" i="7"/>
  <c r="J631" i="7"/>
  <c r="J627" i="7"/>
  <c r="J623" i="7"/>
  <c r="J619" i="7"/>
  <c r="J614" i="7"/>
  <c r="J610" i="7"/>
  <c r="J602" i="7"/>
  <c r="J598" i="7"/>
  <c r="J592" i="7"/>
  <c r="J590" i="7"/>
  <c r="J588" i="7"/>
  <c r="J584" i="7"/>
  <c r="J582" i="7"/>
  <c r="J580" i="7"/>
  <c r="J575" i="7"/>
  <c r="J569" i="7"/>
  <c r="J565" i="7"/>
  <c r="J560" i="7"/>
  <c r="J556" i="7"/>
  <c r="J552" i="7"/>
  <c r="J550" i="7"/>
  <c r="J548" i="7"/>
  <c r="J546" i="7"/>
  <c r="J542" i="7"/>
  <c r="J540" i="7"/>
  <c r="J535" i="7"/>
  <c r="J531" i="7"/>
  <c r="J519" i="7"/>
  <c r="J515" i="7"/>
  <c r="J511" i="7"/>
  <c r="J507" i="7"/>
  <c r="J501" i="7"/>
  <c r="J497" i="7"/>
  <c r="J490" i="7"/>
  <c r="J488" i="7"/>
  <c r="J484" i="7"/>
  <c r="J480" i="7"/>
  <c r="J472" i="7"/>
  <c r="J470" i="7"/>
  <c r="J466" i="7"/>
  <c r="J464" i="7"/>
  <c r="J460" i="7"/>
  <c r="J458" i="7"/>
  <c r="J453" i="7"/>
  <c r="J449" i="7"/>
  <c r="J445" i="7"/>
  <c r="J441" i="7"/>
  <c r="J437" i="7"/>
  <c r="J433" i="7"/>
  <c r="J428" i="7"/>
  <c r="J424" i="7"/>
  <c r="J416" i="7"/>
  <c r="J410" i="7"/>
  <c r="J408" i="7"/>
  <c r="J406" i="7"/>
  <c r="J402" i="7"/>
  <c r="J400" i="7"/>
  <c r="J398" i="7"/>
  <c r="J393" i="7"/>
  <c r="J387" i="7"/>
  <c r="J383" i="7"/>
  <c r="J378" i="7"/>
  <c r="J374" i="7"/>
  <c r="J370" i="7"/>
  <c r="J368" i="7"/>
  <c r="J366" i="7"/>
  <c r="J364" i="7"/>
  <c r="J360" i="7"/>
  <c r="J358" i="7"/>
  <c r="J353" i="7"/>
  <c r="J349" i="7"/>
  <c r="J337" i="7"/>
  <c r="J333" i="7"/>
  <c r="J327" i="7"/>
  <c r="J323" i="7"/>
  <c r="J316" i="7"/>
  <c r="J314" i="7"/>
  <c r="J310" i="7"/>
  <c r="J306" i="7"/>
  <c r="J298" i="7"/>
  <c r="J296" i="7"/>
  <c r="J292" i="7"/>
  <c r="J290" i="7"/>
  <c r="J286" i="7"/>
  <c r="J284" i="7"/>
  <c r="J279" i="7"/>
  <c r="J275" i="7"/>
  <c r="J271" i="7"/>
  <c r="J267" i="7"/>
  <c r="J263" i="7"/>
  <c r="J259" i="7"/>
  <c r="J254" i="7"/>
  <c r="J250" i="7"/>
  <c r="J246" i="7"/>
  <c r="J238" i="7"/>
  <c r="J232" i="7"/>
  <c r="J230" i="7"/>
  <c r="J228" i="7"/>
  <c r="J224" i="7"/>
  <c r="J222" i="7"/>
  <c r="J220" i="7"/>
  <c r="J215" i="7"/>
  <c r="J209" i="7"/>
  <c r="J205" i="7"/>
  <c r="J200" i="7"/>
  <c r="J196" i="7"/>
  <c r="J192" i="7"/>
  <c r="J190" i="7"/>
  <c r="J188" i="7"/>
  <c r="J186" i="7"/>
  <c r="J182" i="7"/>
  <c r="J180" i="7"/>
  <c r="J175" i="7"/>
  <c r="J171" i="7"/>
  <c r="J159" i="7"/>
  <c r="J155" i="7"/>
  <c r="J151" i="7"/>
  <c r="J145" i="7"/>
  <c r="J141" i="7"/>
  <c r="J134" i="7"/>
  <c r="J132" i="7"/>
  <c r="J128" i="7"/>
  <c r="J126" i="7"/>
  <c r="J122" i="7"/>
  <c r="J120" i="7"/>
  <c r="J115" i="7"/>
  <c r="J111" i="7"/>
  <c r="J107" i="7"/>
  <c r="J103" i="7"/>
  <c r="J99" i="7"/>
  <c r="J95" i="7"/>
  <c r="J90" i="7"/>
  <c r="J86" i="7"/>
  <c r="J78" i="7"/>
  <c r="J72" i="7"/>
  <c r="J70" i="7"/>
  <c r="J68" i="7"/>
  <c r="J64" i="7"/>
  <c r="J62" i="7"/>
  <c r="J60" i="7"/>
  <c r="J55" i="7"/>
  <c r="J49" i="7"/>
  <c r="J45" i="7"/>
  <c r="J40" i="7"/>
  <c r="J36" i="7"/>
  <c r="J32" i="7"/>
  <c r="J30" i="7"/>
  <c r="J28" i="7"/>
  <c r="J26" i="7"/>
  <c r="J22" i="7"/>
  <c r="J20" i="7"/>
  <c r="J15" i="7"/>
  <c r="J11" i="7"/>
  <c r="AA97" i="3"/>
  <c r="AA8" i="3"/>
  <c r="G84" i="1"/>
  <c r="G82" i="1"/>
  <c r="G78" i="1"/>
  <c r="E63" i="1"/>
  <c r="E60" i="1"/>
  <c r="E20" i="1"/>
  <c r="F524" i="7" l="1"/>
  <c r="F525" i="7" s="1"/>
  <c r="F342" i="7"/>
  <c r="F712" i="7"/>
  <c r="F713" i="7" s="1"/>
  <c r="F164" i="7"/>
  <c r="F343" i="7"/>
  <c r="F852" i="7"/>
  <c r="F853" i="7" s="1"/>
  <c r="F165" i="7" l="1"/>
  <c r="AA1" i="3"/>
  <c r="AA3" i="3" s="1"/>
  <c r="AA4" i="3" s="1"/>
  <c r="AA32" i="3" s="1"/>
  <c r="AA37" i="3" l="1"/>
  <c r="AA5" i="3"/>
  <c r="AA6" i="3" s="1"/>
  <c r="AA27" i="3"/>
  <c r="AA42" i="3"/>
  <c r="AA12" i="3"/>
  <c r="AA24" i="3" s="1"/>
  <c r="AA15" i="3"/>
  <c r="AA46" i="3" s="1"/>
  <c r="AA29" i="3" l="1"/>
  <c r="AA16" i="3"/>
  <c r="AA9" i="3"/>
  <c r="AA47" i="3" s="1"/>
  <c r="AA23" i="3"/>
  <c r="AA28" i="3"/>
  <c r="AA38" i="3"/>
  <c r="AA41" i="3"/>
  <c r="AA21" i="3"/>
  <c r="AA22" i="3" s="1"/>
  <c r="AA79" i="3" s="1"/>
  <c r="AA11" i="3"/>
  <c r="AA13" i="3"/>
  <c r="AA7" i="3"/>
  <c r="AA43" i="3" s="1"/>
  <c r="AA18" i="3"/>
  <c r="AA33" i="3" s="1"/>
  <c r="AA94" i="3" l="1"/>
  <c r="AA90" i="3" s="1"/>
  <c r="AA30" i="3" s="1"/>
  <c r="AA17" i="3"/>
  <c r="AA82" i="3" s="1"/>
  <c r="AA96" i="3"/>
  <c r="AA92" i="3" s="1"/>
  <c r="AA39" i="3" s="1"/>
  <c r="AA10" i="3"/>
  <c r="AA19" i="3"/>
  <c r="AA93" i="3"/>
  <c r="AA89" i="3" s="1"/>
  <c r="AA50" i="3"/>
  <c r="AA14" i="3"/>
  <c r="AA65" i="3" s="1"/>
  <c r="AA57" i="3" s="1"/>
  <c r="AA45" i="3" s="1"/>
  <c r="AA26" i="3" s="1"/>
  <c r="AA71" i="3"/>
  <c r="AA63" i="3" s="1"/>
  <c r="AA55" i="3" s="1"/>
  <c r="AA40" i="3" s="1"/>
  <c r="AA75" i="3" l="1"/>
  <c r="AA67" i="3" s="1"/>
  <c r="AA59" i="3" s="1"/>
  <c r="AA49" i="3" s="1"/>
  <c r="AA31" i="3" s="1"/>
  <c r="AA88" i="3"/>
  <c r="AA84" i="3" s="1"/>
  <c r="AA78" i="3" s="1"/>
  <c r="AA70" i="3" s="1"/>
  <c r="AA62" i="3" s="1"/>
  <c r="AA54" i="3" s="1"/>
  <c r="AA86" i="3"/>
  <c r="AA81" i="3" s="1"/>
  <c r="AA74" i="3" s="1"/>
  <c r="AA66" i="3" s="1"/>
  <c r="AA58" i="3" s="1"/>
  <c r="AA48" i="3" s="1"/>
  <c r="AA85" i="3"/>
  <c r="AA80" i="3" s="1"/>
  <c r="AA72" i="3" s="1"/>
  <c r="AA64" i="3" s="1"/>
  <c r="AA56" i="3" s="1"/>
  <c r="AA44" i="3" s="1"/>
  <c r="AA25" i="3"/>
  <c r="AA73" i="3"/>
  <c r="AA95" i="3"/>
  <c r="AA91" i="3" s="1"/>
  <c r="AA35" i="3" s="1"/>
  <c r="AA51" i="3"/>
  <c r="AA34" i="3" s="1"/>
  <c r="AA20" i="3"/>
  <c r="AA77" i="3" s="1"/>
  <c r="AA87" i="3" l="1"/>
  <c r="AA83" i="3" s="1"/>
  <c r="AA76" i="3" s="1"/>
  <c r="AA68" i="3" s="1"/>
  <c r="AA60" i="3" s="1"/>
  <c r="AA52" i="3" s="1"/>
  <c r="AA69" i="3"/>
  <c r="AA61" i="3" s="1"/>
  <c r="AA53" i="3" s="1"/>
  <c r="AA36" i="3" s="1"/>
  <c r="AA98" i="3" s="1"/>
  <c r="AA2" i="3" s="1"/>
</calcChain>
</file>

<file path=xl/sharedStrings.xml><?xml version="1.0" encoding="utf-8"?>
<sst xmlns="http://schemas.openxmlformats.org/spreadsheetml/2006/main" count="1418" uniqueCount="282">
  <si>
    <t>Dossier</t>
  </si>
  <si>
    <t>Date</t>
  </si>
  <si>
    <t>Phase</t>
  </si>
  <si>
    <t>Indice</t>
  </si>
  <si>
    <t>MAÎTRE D'OUVRAGE
SID Île-de-France
75 - PARIS 7ème</t>
  </si>
  <si>
    <t>MAÎTRE D'OEUVRE : 
    2BDM Architectes J. MOULIN
    60-62 Rue d'Hauteville
    75010 PARIS
    Tél : 01.42.26.84.13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</si>
  <si>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</si>
  <si>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</si>
  <si>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</si>
  <si>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</si>
  <si>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</si>
  <si>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</si>
  <si>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</si>
  <si>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</si>
  <si>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</si>
  <si>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</si>
  <si>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</si>
  <si>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</si>
  <si>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</si>
  <si>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</si>
  <si>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</si>
  <si>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</si>
  <si>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</si>
  <si>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</si>
  <si>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</si>
  <si>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P.U. HT</t>
  </si>
  <si>
    <t>P.T. HT</t>
  </si>
  <si>
    <t>Variante
Option</t>
  </si>
  <si>
    <t>Numéro
 Tranche Optionnelle</t>
  </si>
  <si>
    <t>Taux TVA</t>
  </si>
  <si>
    <t>Marque</t>
  </si>
  <si>
    <t>Référence</t>
  </si>
  <si>
    <t>Commentaire</t>
  </si>
  <si>
    <t>Localisation</t>
  </si>
  <si>
    <t>LOT 06 CHARPENTE - COUVERTURE MH</t>
  </si>
  <si>
    <t>1.2.1</t>
  </si>
  <si>
    <t>BÂT.008 AILE NORD</t>
  </si>
  <si>
    <t>DESCRIPTION DES TRAVAUX</t>
  </si>
  <si>
    <t>CHARPENTES EXISTANTES EN RESTAURATION</t>
  </si>
  <si>
    <t>Traitement global par pulvérisation et injection de produits fongicides et insecticides</t>
  </si>
  <si>
    <t>1.1</t>
  </si>
  <si>
    <t>Pour l'ensemble des versants</t>
  </si>
  <si>
    <t>9.&amp;</t>
  </si>
  <si>
    <t>5.&amp;</t>
  </si>
  <si>
    <t>Révision générale de la charpente compris reprise des assemblages</t>
  </si>
  <si>
    <t>2.1</t>
  </si>
  <si>
    <t>Fourniture, toutes façons et coupes et pose de bois de charpente neuf</t>
  </si>
  <si>
    <t>3.1</t>
  </si>
  <si>
    <t>Révision et reprise en recherche du chevronnage</t>
  </si>
  <si>
    <t>3.1.1</t>
  </si>
  <si>
    <t>Chevronnage en chêne</t>
  </si>
  <si>
    <t>M3</t>
  </si>
  <si>
    <t>3.1.2</t>
  </si>
  <si>
    <t>Chevronnage en sapin</t>
  </si>
  <si>
    <t>6.&amp;</t>
  </si>
  <si>
    <t>3.2</t>
  </si>
  <si>
    <t>Réfection à l'identique, en recherche, de pièces de bois dégradées</t>
  </si>
  <si>
    <t>3.2.1</t>
  </si>
  <si>
    <t>Bois assemblés en chêne</t>
  </si>
  <si>
    <t>3.2.2</t>
  </si>
  <si>
    <t>Bois non assemblés en chêne</t>
  </si>
  <si>
    <t>3.2.3</t>
  </si>
  <si>
    <t>Bois assemblés en sapin</t>
  </si>
  <si>
    <t>3.2.4</t>
  </si>
  <si>
    <t>Bois non assemblés en sapin</t>
  </si>
  <si>
    <t>3.3</t>
  </si>
  <si>
    <t>Dépose repose de bois de charpente</t>
  </si>
  <si>
    <t>3.3.1</t>
  </si>
  <si>
    <t>Dépose repose des bois conservés en accompagnement</t>
  </si>
  <si>
    <t>3.4</t>
  </si>
  <si>
    <t>Chevêtres des souches de cheminées créées ou modifiées</t>
  </si>
  <si>
    <t>3.4.1</t>
  </si>
  <si>
    <t>Création et réfection des souches de cheminées à créer ou modifier</t>
  </si>
  <si>
    <t>Renforcements ponctuels par moisages, brides, colliers, ...</t>
  </si>
  <si>
    <t>4.1</t>
  </si>
  <si>
    <t>Renforcements ponctuels</t>
  </si>
  <si>
    <t>FT</t>
  </si>
  <si>
    <t>Révision et réfection à l'identique, en recherche, de pièces métalliques dégradées (sabots, équerres, goussets, tirants, ...)</t>
  </si>
  <si>
    <t>5.1</t>
  </si>
  <si>
    <t>Révision et réfection en recherche de pièces métalliques dégradées</t>
  </si>
  <si>
    <t>4.&amp;</t>
  </si>
  <si>
    <t>RESTAURATION ET CRÉATION DE LUCARNES</t>
  </si>
  <si>
    <t>Dépose de lucarnes pour suppressions</t>
  </si>
  <si>
    <t>6.1</t>
  </si>
  <si>
    <t>Compris évacuation</t>
  </si>
  <si>
    <t>Créations de lucarnes neuves, compris chevêtres et mise en peinture des bois apparents des façades de lucarnes</t>
  </si>
  <si>
    <t>7.1</t>
  </si>
  <si>
    <t>Lucarnes selon modèle XVIIIe du bâtiment 009 (Type 1N)</t>
  </si>
  <si>
    <t>7.1.1</t>
  </si>
  <si>
    <t>Chevêtres pour lucarnes selon le modèle XVIIIe</t>
  </si>
  <si>
    <t>7.1.2</t>
  </si>
  <si>
    <t>Création de lucarnes selon le modèle XVIIIe du bâtiment 09</t>
  </si>
  <si>
    <t>7.1.3</t>
  </si>
  <si>
    <t>Mise en peinture des bois apparents</t>
  </si>
  <si>
    <t>7.2</t>
  </si>
  <si>
    <t>Lucarnes "temps faible" (Type 3N)</t>
  </si>
  <si>
    <t>7.2.1</t>
  </si>
  <si>
    <t>Chevêtres pour lucarnes "temps faible"</t>
  </si>
  <si>
    <t>7.2.2</t>
  </si>
  <si>
    <t>Création de lucarnes "temps faible"</t>
  </si>
  <si>
    <t>7.2.3</t>
  </si>
  <si>
    <t>Restauration de lucarnes existantes</t>
  </si>
  <si>
    <t>8.2</t>
  </si>
  <si>
    <t>Lucarnes intérieures des cours (Type 2R)</t>
  </si>
  <si>
    <t>8.2.1</t>
  </si>
  <si>
    <t>Compris mise en peinture des bois apparents des façades de lucarnes</t>
  </si>
  <si>
    <t>COUVERTURE EN ARDOISES</t>
  </si>
  <si>
    <t>Dépose en démolition de la couverture</t>
  </si>
  <si>
    <t>9.1</t>
  </si>
  <si>
    <t>Dépose sans réemploi des ardoises et tuiles plates existantes</t>
  </si>
  <si>
    <t>9.1.1</t>
  </si>
  <si>
    <t>8.&amp;</t>
  </si>
  <si>
    <t>9.4</t>
  </si>
  <si>
    <t>Dépose sans réemploi des jouées de lucarnes habillés en ardoises</t>
  </si>
  <si>
    <t>9.4.1</t>
  </si>
  <si>
    <t>Fourniture et pose de voliges en sapin fixés par clous inoxydables compris toutes coupes d'ajustement</t>
  </si>
  <si>
    <t>10.1</t>
  </si>
  <si>
    <t>Voligeage neuf en sapin</t>
  </si>
  <si>
    <t>Fourniture et pose d'une couverture neuve</t>
  </si>
  <si>
    <t>11.1</t>
  </si>
  <si>
    <t>Noues fermées en ardoises</t>
  </si>
  <si>
    <t>12.1</t>
  </si>
  <si>
    <t>Noues</t>
  </si>
  <si>
    <t>ML</t>
  </si>
  <si>
    <t>Faîtages en plomb pour l'ensemble des versants</t>
  </si>
  <si>
    <t>13.1</t>
  </si>
  <si>
    <t>Faîtage en plomb</t>
  </si>
  <si>
    <t>Arêtiers fermés en ardoises</t>
  </si>
  <si>
    <t>14.1</t>
  </si>
  <si>
    <t>Arêtiers</t>
  </si>
  <si>
    <t>Abergements et besace en plomb au droit de souches de cheminée</t>
  </si>
  <si>
    <t>15.1</t>
  </si>
  <si>
    <t>Abergements de souches de cheminée compris façon de besace en plomb</t>
  </si>
  <si>
    <t>Lucarnes à capucine conservées et neuves</t>
  </si>
  <si>
    <t>16.1</t>
  </si>
  <si>
    <t>Lucarnes modèle XVIIIe du bâtiment 009 (Type 1R et Type 1N)</t>
  </si>
  <si>
    <t>16.1.1</t>
  </si>
  <si>
    <t>Fourniture et pose d'ardoises pour les lucarnes et leurs jouées</t>
  </si>
  <si>
    <t>16.1.2</t>
  </si>
  <si>
    <t>Faîtages en plomb des lucarnes de dessin XVIIIe</t>
  </si>
  <si>
    <t>16.2</t>
  </si>
  <si>
    <t>16.2.1</t>
  </si>
  <si>
    <t>16.2.2</t>
  </si>
  <si>
    <t>Faîtages en plomb des lucarnes "temps faible"</t>
  </si>
  <si>
    <t>16.3</t>
  </si>
  <si>
    <t>Lucarnes intérieures cours (Type 2R)</t>
  </si>
  <si>
    <t>16.3.1</t>
  </si>
  <si>
    <t>16.3.2</t>
  </si>
  <si>
    <t>Faîtages en plomb des lucarnes de dessin XIXe</t>
  </si>
  <si>
    <t>ÉVACUATION DES EAUX PLUVIALES</t>
  </si>
  <si>
    <t>Chéneau sur corniches (fonds de chéneaux en cuivre et habillages en plomb sur fonçure bois), compris banquette en plomb en pieds de versants de toitures</t>
  </si>
  <si>
    <t>18.1</t>
  </si>
  <si>
    <t>Chéneau sur corniches</t>
  </si>
  <si>
    <t>Réfection des descentes EP en cuivre avec pieds de chute en fonte</t>
  </si>
  <si>
    <t>19.1</t>
  </si>
  <si>
    <t>Descentes EP cis pieds de chute en fonte</t>
  </si>
  <si>
    <t>TRAVAUX DIVERS</t>
  </si>
  <si>
    <t>Réfection des installations paratonnerre, compris fourniture et pose des pointes de captures, conducteurs et mise à la terre</t>
  </si>
  <si>
    <t>24.1</t>
  </si>
  <si>
    <t>Paratonnerre - Bâtiment 008 - Aile Nord (2 pointes captrices)</t>
  </si>
  <si>
    <t>Travaux en dépenses contrôlées</t>
  </si>
  <si>
    <t>25.1</t>
  </si>
  <si>
    <t>Heures de régie</t>
  </si>
  <si>
    <t>H</t>
  </si>
  <si>
    <t>Dossier des Ouvrages Exécutés (DOE)</t>
  </si>
  <si>
    <t>26.1</t>
  </si>
  <si>
    <t>3.&amp;</t>
  </si>
  <si>
    <t>Total T.V.A. (20%) :</t>
  </si>
  <si>
    <t>Total T.T.C. :</t>
  </si>
  <si>
    <t>1.3.1</t>
  </si>
  <si>
    <t>BÂT.008 AILE SUD</t>
  </si>
  <si>
    <t>9.3</t>
  </si>
  <si>
    <t>Dépose sans réemploi de l'édicule de ventilation en faîtage de l'aile Sud du bâtiment 008</t>
  </si>
  <si>
    <t>9.3.1</t>
  </si>
  <si>
    <t>En zinc</t>
  </si>
  <si>
    <t>TERRASSON DES PAVILLONS</t>
  </si>
  <si>
    <t>Réfection des terrassons des pavillons</t>
  </si>
  <si>
    <t>17.1</t>
  </si>
  <si>
    <t>Dépose en démolition des couvertures zinc et de leurs supports bois</t>
  </si>
  <si>
    <t>17.1.1</t>
  </si>
  <si>
    <t>17.2</t>
  </si>
  <si>
    <t>Mise en œuvre de support par voligeages neufs, compris reprises nécessaires des ossatures de structure</t>
  </si>
  <si>
    <t>17.2.1</t>
  </si>
  <si>
    <t>Voligeages</t>
  </si>
  <si>
    <t>17.3</t>
  </si>
  <si>
    <t>Mise en œuvre de couverture plomb, compris façon d'épis</t>
  </si>
  <si>
    <t>17.3.1</t>
  </si>
  <si>
    <t>Couverture plomb</t>
  </si>
  <si>
    <t>17.3.2</t>
  </si>
  <si>
    <t>Épis en plomb</t>
  </si>
  <si>
    <t>1.4.1</t>
  </si>
  <si>
    <t>BÂT.008 AILE EST</t>
  </si>
  <si>
    <t>Fourniture et pose de châssis de toit pour désenfumage de cages d'escaliers</t>
  </si>
  <si>
    <t>23.1</t>
  </si>
  <si>
    <t>Châssis de désenfumage couvert en ardoises en versant extérieure</t>
  </si>
  <si>
    <t>24.2</t>
  </si>
  <si>
    <t>Paratonnerre - Bâtiment 008 - Aile Est (1 pointe captrice)</t>
  </si>
  <si>
    <t>1.5.1</t>
  </si>
  <si>
    <t>BÂT.008 AILE OUEST</t>
  </si>
  <si>
    <t>8.3</t>
  </si>
  <si>
    <t>Lucarne Aile Ouest (Type 4)</t>
  </si>
  <si>
    <t>8.3.1</t>
  </si>
  <si>
    <t>16.4</t>
  </si>
  <si>
    <t>16.4.1</t>
  </si>
  <si>
    <t>Fourniture et pose d'ardoises pour la lucarnes compris jouées</t>
  </si>
  <si>
    <t>16.4.2</t>
  </si>
  <si>
    <t>Faîtages en plomb de la lucarne</t>
  </si>
  <si>
    <t>Habillage en plomb</t>
  </si>
  <si>
    <t>20.1</t>
  </si>
  <si>
    <t>Habillage en plomb des frontons</t>
  </si>
  <si>
    <t>1.1.1</t>
  </si>
  <si>
    <t>BÂT.009 AILE SUD</t>
  </si>
  <si>
    <t>8.1</t>
  </si>
  <si>
    <t>Lucarnes XVIIIe (Type 1R)</t>
  </si>
  <si>
    <t>8.1.1</t>
  </si>
  <si>
    <t>9.2</t>
  </si>
  <si>
    <t>Dépose sans réemploi de verrières</t>
  </si>
  <si>
    <t>9.2.1</t>
  </si>
  <si>
    <t>Dépose de verrières (2,00 x 1,50 environ)</t>
  </si>
  <si>
    <t>9.5</t>
  </si>
  <si>
    <t>Dépose en conservation des emmarchements en zinc moulé</t>
  </si>
  <si>
    <t>9.5.1</t>
  </si>
  <si>
    <t>Dépose en conservation</t>
  </si>
  <si>
    <t>Réfection de verrières</t>
  </si>
  <si>
    <t>21.1</t>
  </si>
  <si>
    <t>Verrière dimensions 2,00 x 1,50 environ compris châssis de désenfumage</t>
  </si>
  <si>
    <t>21.2</t>
  </si>
  <si>
    <t>Verrière dimensions 2,00 x 1,50 environ sans châssis de désenfumage</t>
  </si>
  <si>
    <t>Restauration et repose des emmarchements en zinc moulé en versant Ouest de l'aile Sud du bâtiment 009</t>
  </si>
  <si>
    <t>22.1</t>
  </si>
  <si>
    <t>Restauration</t>
  </si>
  <si>
    <t>24.3</t>
  </si>
  <si>
    <t>Paratonnerre - Bâtiment 009 - Aile Sud (2 pointes captrices)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</si>
  <si>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</si>
  <si>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</si>
  <si>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</si>
  <si>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</si>
  <si>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</si>
  <si>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</si>
  <si>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</si>
  <si>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</si>
  <si>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</si>
  <si>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</si>
  <si>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</si>
  <si>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</si>
  <si>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</si>
  <si>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</si>
  <si>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</si>
  <si>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</si>
  <si>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</si>
  <si>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</si>
  <si>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</si>
  <si>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</si>
  <si>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</si>
  <si>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</si>
  <si>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</si>
  <si>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</si>
  <si>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</si>
  <si>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</si>
  <si>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</si>
  <si>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</si>
  <si>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Restauration des façades et toitures du bâtiment 008 et de l'aile Sud du bâtiment 009 (services de l'Ecole de Guerre)</t>
  </si>
  <si>
    <t>27/01/2025</t>
  </si>
  <si>
    <t>DCE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</si>
  <si>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</si>
  <si>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</si>
  <si>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</si>
  <si>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</si>
  <si>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</si>
  <si>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</si>
  <si>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</si>
  <si>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</si>
  <si>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</si>
  <si>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</si>
  <si>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</si>
  <si>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</si>
  <si>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</si>
  <si>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Qté
MOE</t>
  </si>
  <si>
    <t>Qté
Entreprise</t>
  </si>
  <si>
    <t>TRANCHE FERME</t>
  </si>
  <si>
    <t>DÉTAIL QUANTITATIF ESTIMATIF (D.Q.E.)</t>
  </si>
  <si>
    <t>ÉCOLE MILITAIRE 
BÂTIMENTS 008 ET 009
Réhabilitation lourde de deux bâtiments de 
bureaux et salles dédiées à l'enseignement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</si>
</sst>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0"/>
    <numFmt numFmtId="165" formatCode="#,##0.00\ [$€];[Red]\-#,##0.00\ [$€]"/>
    <numFmt numFmtId="166" formatCode="_-* #,##0.00\ _€_-;\-* #,##0.00\ _€_-;_-* &quot;-&quot;??\ _€_-;_-@_-"/>
  </numFmts>
  <fonts count="17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u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9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8">
    <xf numFmtId="0" fontId="0" fillId="0" borderId="0"/>
    <xf numFmtId="0" fontId="14" fillId="0" borderId="0"/>
    <xf numFmtId="0" fontId="14" fillId="0" borderId="0"/>
    <xf numFmtId="0" fontId="13" fillId="0" borderId="0"/>
    <xf numFmtId="166" fontId="14" fillId="0" borderId="0" applyFont="0" applyFill="0" applyBorder="0" applyAlignment="0" applyProtection="0"/>
    <xf numFmtId="44" fontId="15" fillId="0" borderId="0" applyFont="0" applyFill="0" applyBorder="0" applyAlignment="0" applyProtection="0">
      <alignment vertical="top" wrapText="1"/>
      <protection locked="0"/>
    </xf>
    <xf numFmtId="0" fontId="16" fillId="0" borderId="0"/>
    <xf numFmtId="0" fontId="15" fillId="0" borderId="0" applyAlignment="0">
      <alignment vertical="top" wrapText="1"/>
      <protection locked="0"/>
    </xf>
  </cellStyleXfs>
  <cellXfs count="104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1" fillId="0" borderId="9" xfId="0" applyFont="1" applyBorder="1" applyAlignment="1">
      <alignment horizontal="right" vertical="top" wrapText="1"/>
    </xf>
    <xf numFmtId="4" fontId="11" fillId="0" borderId="9" xfId="0" applyNumberFormat="1" applyFont="1" applyBorder="1" applyAlignment="1">
      <alignment horizontal="right" vertical="top" wrapText="1"/>
    </xf>
    <xf numFmtId="4" fontId="11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5" fillId="0" borderId="0" xfId="0" applyNumberFormat="1" applyFont="1" applyAlignment="1">
      <alignment horizontal="right" vertical="top" wrapText="1"/>
    </xf>
    <xf numFmtId="0" fontId="12" fillId="0" borderId="0" xfId="0" applyFont="1" applyAlignment="1">
      <alignment vertical="top" wrapText="1"/>
    </xf>
    <xf numFmtId="0" fontId="12" fillId="0" borderId="11" xfId="0" applyFont="1" applyBorder="1" applyAlignment="1">
      <alignment vertical="top" wrapText="1"/>
    </xf>
    <xf numFmtId="164" fontId="11" fillId="0" borderId="9" xfId="0" applyNumberFormat="1" applyFont="1" applyBorder="1" applyAlignment="1">
      <alignment horizontal="right" vertical="top" wrapText="1"/>
    </xf>
    <xf numFmtId="3" fontId="11" fillId="0" borderId="9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13" xfId="0" applyNumberFormat="1" applyFont="1" applyBorder="1" applyAlignment="1">
      <alignment horizontal="right" vertical="top" wrapText="1"/>
    </xf>
    <xf numFmtId="0" fontId="9" fillId="0" borderId="0" xfId="0" applyFont="1" applyAlignment="1">
      <alignment vertical="top"/>
    </xf>
    <xf numFmtId="0" fontId="7" fillId="3" borderId="0" xfId="0" applyFont="1" applyFill="1" applyAlignment="1">
      <alignment vertical="center"/>
    </xf>
    <xf numFmtId="0" fontId="7" fillId="3" borderId="0" xfId="0" applyFont="1" applyFill="1" applyAlignment="1">
      <alignment vertical="top"/>
    </xf>
    <xf numFmtId="0" fontId="7" fillId="3" borderId="0" xfId="0" applyFont="1" applyFill="1" applyAlignment="1">
      <alignment vertical="top" wrapText="1"/>
    </xf>
    <xf numFmtId="0" fontId="1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7" fillId="8" borderId="0" xfId="0" applyFont="1" applyFill="1" applyAlignment="1">
      <alignment vertical="top" wrapText="1"/>
    </xf>
    <xf numFmtId="0" fontId="7" fillId="7" borderId="0" xfId="0" applyFont="1" applyFill="1" applyAlignment="1">
      <alignment vertical="top" wrapText="1"/>
    </xf>
    <xf numFmtId="0" fontId="7" fillId="6" borderId="0" xfId="0" applyFont="1" applyFill="1" applyAlignment="1">
      <alignment vertical="top" wrapText="1"/>
    </xf>
    <xf numFmtId="0" fontId="7" fillId="5" borderId="0" xfId="0" applyFont="1" applyFill="1" applyAlignment="1">
      <alignment vertical="top" wrapText="1"/>
    </xf>
    <xf numFmtId="0" fontId="7" fillId="4" borderId="0" xfId="0" applyFont="1" applyFill="1" applyAlignment="1">
      <alignment vertical="top" wrapText="1"/>
    </xf>
    <xf numFmtId="0" fontId="0" fillId="0" borderId="4" xfId="0" applyBorder="1"/>
    <xf numFmtId="0" fontId="0" fillId="0" borderId="7" xfId="0" applyBorder="1"/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5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14" fontId="6" fillId="0" borderId="9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4" borderId="0" xfId="0" applyFont="1" applyFill="1" applyAlignment="1">
      <alignment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0" fillId="0" borderId="0" xfId="0"/>
    <xf numFmtId="0" fontId="1" fillId="0" borderId="11" xfId="0" applyFont="1" applyBorder="1" applyAlignment="1">
      <alignment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12" fillId="0" borderId="0" xfId="0" applyFont="1" applyAlignment="1">
      <alignment vertical="top" wrapText="1"/>
    </xf>
    <xf numFmtId="0" fontId="9" fillId="0" borderId="5" xfId="0" applyFont="1" applyBorder="1" applyAlignment="1">
      <alignment horizontal="left" vertical="top" wrapText="1"/>
    </xf>
    <xf numFmtId="0" fontId="9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9" fillId="0" borderId="6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165" fontId="9" fillId="0" borderId="7" xfId="0" applyNumberFormat="1" applyFont="1" applyBorder="1" applyAlignment="1">
      <alignment horizontal="right" vertical="top" wrapText="1"/>
    </xf>
    <xf numFmtId="165" fontId="9" fillId="0" borderId="8" xfId="0" applyNumberFormat="1" applyFont="1" applyBorder="1" applyAlignment="1">
      <alignment horizontal="right" vertical="top" wrapText="1"/>
    </xf>
    <xf numFmtId="0" fontId="7" fillId="5" borderId="0" xfId="0" applyFont="1" applyFill="1" applyAlignment="1">
      <alignment vertical="top" wrapText="1"/>
    </xf>
    <xf numFmtId="0" fontId="9" fillId="0" borderId="4" xfId="0" applyFont="1" applyBorder="1" applyAlignment="1">
      <alignment vertical="top" wrapText="1"/>
    </xf>
    <xf numFmtId="165" fontId="9" fillId="0" borderId="0" xfId="0" applyNumberFormat="1" applyFont="1" applyAlignment="1">
      <alignment horizontal="right" vertical="top" wrapText="1"/>
    </xf>
    <xf numFmtId="165" fontId="9" fillId="0" borderId="5" xfId="0" applyNumberFormat="1" applyFont="1" applyBorder="1" applyAlignment="1">
      <alignment horizontal="righ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7" fillId="6" borderId="0" xfId="0" applyFont="1" applyFill="1" applyAlignment="1">
      <alignment vertical="top" wrapText="1"/>
    </xf>
    <xf numFmtId="0" fontId="7" fillId="7" borderId="0" xfId="0" applyFont="1" applyFill="1" applyAlignment="1">
      <alignment vertical="top" wrapText="1"/>
    </xf>
    <xf numFmtId="0" fontId="7" fillId="8" borderId="0" xfId="0" applyFont="1" applyFill="1" applyAlignment="1">
      <alignment vertical="top" wrapText="1"/>
    </xf>
    <xf numFmtId="0" fontId="0" fillId="0" borderId="6" xfId="0" applyBorder="1"/>
    <xf numFmtId="0" fontId="0" fillId="0" borderId="7" xfId="0" applyBorder="1"/>
  </cellXfs>
  <cellStyles count="8">
    <cellStyle name="Milliers 2 2" xfId="4" xr:uid="{CCE07F37-C2B3-4DF1-831B-BE60D776FE8A}"/>
    <cellStyle name="Monétaire 2 3" xfId="5" xr:uid="{00E87315-71B7-46DA-B4C2-85BCDD77EBB8}"/>
    <cellStyle name="Normal" xfId="0" builtinId="0"/>
    <cellStyle name="Normal 2 2" xfId="1" xr:uid="{A3FB9B05-67C2-4358-8BEF-E68D27F02650}"/>
    <cellStyle name="Normal 2 4 2" xfId="2" xr:uid="{59F6EB0A-4D0B-41E6-AAFA-67BA82593FAB}"/>
    <cellStyle name="Normal 3 3" xfId="7" xr:uid="{FB84528A-2449-4CA2-9CB2-E8FDF26A43B2}"/>
    <cellStyle name="Normal 6 2" xfId="6" xr:uid="{0404D3EA-338F-4DC8-A9EB-AC21519E9615}"/>
    <cellStyle name="Normal 7" xfId="3" xr:uid="{D57C0906-FD18-4D70-83A0-5BB8A1541DAB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533400</xdr:colOff>
      <xdr:row>27</xdr:row>
      <xdr:rowOff>0</xdr:rowOff>
    </xdr:from>
    <xdr:to>
      <xdr:col>7</xdr:col>
      <xdr:colOff>437349</xdr:colOff>
      <xdr:row>44</xdr:row>
      <xdr:rowOff>114043</xdr:rowOff>
    </xdr:to>
    <xdr:pic>
      <xdr:nvPicPr>
        <xdr:cNvPr id="2" name="Picture 1" descr="{4cd672a5-f0c9-438c-8f3d-31924f706ec9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57575" y="3086100"/>
          <a:ext cx="2551899" cy="2057143"/>
        </a:xfrm>
        <a:prstGeom prst="rect">
          <a:avLst/>
        </a:prstGeom>
      </xdr:spPr>
    </xdr:pic>
    <xdr:clientData/>
  </xdr:twoCellAnchor>
  <xdr:twoCellAnchor editAs="oneCell">
    <xdr:from>
      <xdr:col>1</xdr:col>
      <xdr:colOff>71438</xdr:colOff>
      <xdr:row>77</xdr:row>
      <xdr:rowOff>47625</xdr:rowOff>
    </xdr:from>
    <xdr:to>
      <xdr:col>1</xdr:col>
      <xdr:colOff>599745</xdr:colOff>
      <xdr:row>83</xdr:row>
      <xdr:rowOff>60325</xdr:rowOff>
    </xdr:to>
    <xdr:pic>
      <xdr:nvPicPr>
        <xdr:cNvPr id="3" name="Picture 2" descr="{cf5eee5f-d863-4ffc-98db-e83f1656a494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0963" y="8848725"/>
          <a:ext cx="528307" cy="6985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EvadeECL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Minute%20RDC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bdm-srv\Economistes\Adouble\T&#233;l&#233;travail\Calvel\Beffroi%20de%20Dreux\MinutesB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no TF"/>
      <sheetName val="ED Maç VC"/>
      <sheetName val="ED Maç BC"/>
      <sheetName val="ED Maç Ch et Ab"/>
      <sheetName val="ED Maç Var. sol"/>
      <sheetName val="ED Maç Opt 1"/>
      <sheetName val="ED Sculp Chapit"/>
      <sheetName val="ED Chb VC"/>
      <sheetName val="ED Chb BC"/>
      <sheetName val="ED Chb Ch et Ab"/>
      <sheetName val="ED Men VC"/>
      <sheetName val="ED Men BC"/>
      <sheetName val="ED Men Ch et Ab"/>
      <sheetName val="ED Déc VC"/>
      <sheetName val="ED Déc BC"/>
      <sheetName val="ED Déc Ch et Ab"/>
      <sheetName val="Récap. Tx"/>
      <sheetName val="Récap. Tx + Hon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inute RDCA"/>
      <sheetName val="Minute%20RDCA.xls"/>
      <sheetName val="Minute RDCA.xls"/>
      <sheetName val="Entête"/>
      <sheetName val="02PRESCHTF"/>
      <sheetName val="02TRIBCOMMTF"/>
      <sheetName val="02TRIBCIVILTF"/>
      <sheetName val="02PALAISEST TF"/>
      <sheetName val="02PASPERDUSTF "/>
      <sheetName val="02PALAISOUEST TF"/>
      <sheetName val="02SALLE DOREETF"/>
      <sheetName val="021EREPRESIDENCETF"/>
      <sheetName val="02BATXVIIITO1"/>
      <sheetName val="02TOURNELLETO1"/>
      <sheetName val="02TRIBCIVILTO2"/>
      <sheetName val="RÉCAP"/>
      <sheetName val="Minute_RDCA"/>
      <sheetName val="Minute_RDCA_xls"/>
      <sheetName val="Minute%20RDCA_xls"/>
      <sheetName val="Minute_RDCA1"/>
    </sheetNames>
    <definedNames>
      <definedName name="AfficherFormule"/>
    </defined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inutesBD"/>
      <sheetName val="MinutesBD.xls"/>
    </sheetNames>
    <definedNames>
      <definedName name="Module1.AfficherFormule"/>
    </defined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topLeftCell="A37" workbookViewId="0">
      <selection activeCell="G82" sqref="G82:G83"/>
    </sheetView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54"/>
      <c r="F2" s="54"/>
      <c r="G2" s="54"/>
      <c r="H2" s="54"/>
      <c r="I2" s="8"/>
    </row>
    <row r="3" spans="2:9" ht="9" customHeight="1" x14ac:dyDescent="0.25">
      <c r="B3" s="5"/>
      <c r="C3" s="6"/>
      <c r="D3" s="7"/>
      <c r="E3" s="54"/>
      <c r="F3" s="54"/>
      <c r="G3" s="54"/>
      <c r="H3" s="54"/>
      <c r="I3" s="8"/>
    </row>
    <row r="4" spans="2:9" ht="9" customHeight="1" x14ac:dyDescent="0.25">
      <c r="B4" s="5"/>
      <c r="C4" s="6"/>
      <c r="D4" s="7"/>
      <c r="E4" s="54"/>
      <c r="F4" s="54"/>
      <c r="G4" s="54"/>
      <c r="H4" s="54"/>
      <c r="I4" s="8"/>
    </row>
    <row r="5" spans="2:9" ht="9" customHeight="1" x14ac:dyDescent="0.25">
      <c r="B5" s="5"/>
      <c r="C5" s="6"/>
      <c r="D5" s="7"/>
      <c r="E5" s="54"/>
      <c r="F5" s="54"/>
      <c r="G5" s="54"/>
      <c r="H5" s="54"/>
      <c r="I5" s="8"/>
    </row>
    <row r="6" spans="2:9" ht="9" customHeight="1" x14ac:dyDescent="0.25">
      <c r="B6" s="5"/>
      <c r="C6" s="6"/>
      <c r="D6" s="7"/>
      <c r="E6" s="54"/>
      <c r="F6" s="54"/>
      <c r="G6" s="54"/>
      <c r="H6" s="54"/>
      <c r="I6" s="8"/>
    </row>
    <row r="7" spans="2:9" ht="9" customHeight="1" x14ac:dyDescent="0.25">
      <c r="B7" s="5"/>
      <c r="C7" s="6"/>
      <c r="D7" s="7"/>
      <c r="E7" s="54"/>
      <c r="F7" s="54"/>
      <c r="G7" s="54"/>
      <c r="H7" s="54"/>
      <c r="I7" s="8"/>
    </row>
    <row r="8" spans="2:9" ht="9" customHeight="1" x14ac:dyDescent="0.25">
      <c r="B8" s="5"/>
      <c r="C8" s="6"/>
      <c r="D8" s="7"/>
      <c r="E8" s="54"/>
      <c r="F8" s="54"/>
      <c r="G8" s="54"/>
      <c r="H8" s="54"/>
      <c r="I8" s="8"/>
    </row>
    <row r="9" spans="2:9" ht="9" customHeight="1" x14ac:dyDescent="0.25">
      <c r="B9" s="5"/>
      <c r="C9" s="6"/>
      <c r="D9" s="7"/>
      <c r="E9" s="54"/>
      <c r="F9" s="54"/>
      <c r="G9" s="54"/>
      <c r="H9" s="54"/>
      <c r="I9" s="8"/>
    </row>
    <row r="10" spans="2:9" ht="9" customHeight="1" x14ac:dyDescent="0.25">
      <c r="B10" s="5"/>
      <c r="C10" s="6"/>
      <c r="D10" s="7"/>
      <c r="E10" s="54"/>
      <c r="F10" s="54"/>
      <c r="G10" s="54"/>
      <c r="H10" s="54"/>
      <c r="I10" s="8"/>
    </row>
    <row r="11" spans="2:9" ht="9" customHeight="1" x14ac:dyDescent="0.25">
      <c r="B11" s="5"/>
      <c r="C11" s="6"/>
      <c r="D11" s="7"/>
      <c r="E11" s="55" t="s">
        <v>281</v>
      </c>
      <c r="F11" s="55"/>
      <c r="G11" s="55"/>
      <c r="H11" s="55"/>
      <c r="I11" s="8"/>
    </row>
    <row r="12" spans="2:9" ht="9" customHeight="1" x14ac:dyDescent="0.25">
      <c r="B12" s="5"/>
      <c r="C12" s="6"/>
      <c r="D12" s="7"/>
      <c r="E12" s="55"/>
      <c r="F12" s="55"/>
      <c r="G12" s="55"/>
      <c r="H12" s="55"/>
      <c r="I12" s="8"/>
    </row>
    <row r="13" spans="2:9" ht="9" customHeight="1" x14ac:dyDescent="0.25">
      <c r="B13" s="5"/>
      <c r="C13" s="6"/>
      <c r="D13" s="7"/>
      <c r="E13" s="55"/>
      <c r="F13" s="55"/>
      <c r="G13" s="55"/>
      <c r="H13" s="55"/>
      <c r="I13" s="8"/>
    </row>
    <row r="14" spans="2:9" ht="9" customHeight="1" x14ac:dyDescent="0.25">
      <c r="B14" s="5"/>
      <c r="C14" s="6"/>
      <c r="D14" s="7"/>
      <c r="E14" s="55"/>
      <c r="F14" s="55"/>
      <c r="G14" s="55"/>
      <c r="H14" s="55"/>
      <c r="I14" s="8"/>
    </row>
    <row r="15" spans="2:9" ht="9" customHeight="1" x14ac:dyDescent="0.25">
      <c r="B15" s="5"/>
      <c r="C15" s="6"/>
      <c r="D15" s="7"/>
      <c r="E15" s="55"/>
      <c r="F15" s="55"/>
      <c r="G15" s="55"/>
      <c r="H15" s="55"/>
      <c r="I15" s="8"/>
    </row>
    <row r="16" spans="2:9" ht="9" customHeight="1" x14ac:dyDescent="0.25">
      <c r="B16" s="5"/>
      <c r="C16" s="6"/>
      <c r="D16" s="7"/>
      <c r="E16" s="55"/>
      <c r="F16" s="55"/>
      <c r="G16" s="55"/>
      <c r="H16" s="55"/>
      <c r="I16" s="8"/>
    </row>
    <row r="17" spans="2:9" ht="9" customHeight="1" x14ac:dyDescent="0.25">
      <c r="B17" s="5"/>
      <c r="C17" s="6"/>
      <c r="D17" s="7"/>
      <c r="E17" s="55"/>
      <c r="F17" s="55"/>
      <c r="G17" s="55"/>
      <c r="H17" s="55"/>
      <c r="I17" s="8"/>
    </row>
    <row r="18" spans="2:9" ht="9" customHeight="1" x14ac:dyDescent="0.25">
      <c r="B18" s="5"/>
      <c r="C18" s="6"/>
      <c r="D18" s="7"/>
      <c r="E18" s="55"/>
      <c r="F18" s="55"/>
      <c r="G18" s="55"/>
      <c r="H18" s="55"/>
      <c r="I18" s="8"/>
    </row>
    <row r="19" spans="2:9" ht="9" customHeight="1" x14ac:dyDescent="0.25">
      <c r="B19" s="5"/>
      <c r="C19" s="6"/>
      <c r="D19" s="7"/>
      <c r="E19" s="55"/>
      <c r="F19" s="55"/>
      <c r="G19" s="55"/>
      <c r="H19" s="55"/>
      <c r="I19" s="8"/>
    </row>
    <row r="20" spans="2:9" ht="9" customHeight="1" x14ac:dyDescent="0.25">
      <c r="B20" s="5"/>
      <c r="C20" s="6"/>
      <c r="D20" s="7"/>
      <c r="E20" s="55" t="str">
        <f>IF(Paramètres!C24&lt;&gt;"",Paramètres!C24,"") &amp; CHAR(10) &amp; IF(Paramètres!C26&lt;&gt;"",Paramètres!C26,"") &amp; CHAR(10) &amp; IF(Paramètres!C28&lt;&gt;"",Paramètres!C28,"")</f>
        <v xml:space="preserve">
</v>
      </c>
      <c r="F20" s="55"/>
      <c r="G20" s="55"/>
      <c r="H20" s="55"/>
      <c r="I20" s="8"/>
    </row>
    <row r="21" spans="2:9" ht="9" customHeight="1" x14ac:dyDescent="0.25">
      <c r="B21" s="5"/>
      <c r="C21" s="6"/>
      <c r="D21" s="7"/>
      <c r="E21" s="55"/>
      <c r="F21" s="55"/>
      <c r="G21" s="55"/>
      <c r="H21" s="55"/>
      <c r="I21" s="8"/>
    </row>
    <row r="22" spans="2:9" ht="9" customHeight="1" x14ac:dyDescent="0.25">
      <c r="B22" s="5"/>
      <c r="C22" s="6"/>
      <c r="D22" s="7"/>
      <c r="E22" s="55"/>
      <c r="F22" s="55"/>
      <c r="G22" s="55"/>
      <c r="H22" s="55"/>
      <c r="I22" s="8"/>
    </row>
    <row r="23" spans="2:9" ht="9" customHeight="1" x14ac:dyDescent="0.25">
      <c r="B23" s="5"/>
      <c r="C23" s="6"/>
      <c r="D23" s="7"/>
      <c r="E23" s="55"/>
      <c r="F23" s="55"/>
      <c r="G23" s="55"/>
      <c r="H23" s="55"/>
      <c r="I23" s="8"/>
    </row>
    <row r="24" spans="2:9" ht="9" customHeight="1" x14ac:dyDescent="0.25">
      <c r="B24" s="5"/>
      <c r="C24" s="6"/>
      <c r="D24" s="7"/>
      <c r="E24" s="55"/>
      <c r="F24" s="55"/>
      <c r="G24" s="55"/>
      <c r="H24" s="55"/>
      <c r="I24" s="8"/>
    </row>
    <row r="25" spans="2:9" ht="9" customHeight="1" x14ac:dyDescent="0.25">
      <c r="B25" s="5"/>
      <c r="C25" s="6"/>
      <c r="D25" s="7"/>
      <c r="E25" s="55"/>
      <c r="F25" s="55"/>
      <c r="G25" s="55"/>
      <c r="H25" s="55"/>
      <c r="I25" s="8"/>
    </row>
    <row r="26" spans="2:9" ht="9" customHeight="1" x14ac:dyDescent="0.25">
      <c r="B26" s="5"/>
      <c r="C26" s="6"/>
      <c r="D26" s="7"/>
      <c r="E26" s="55"/>
      <c r="F26" s="55"/>
      <c r="G26" s="55"/>
      <c r="H26" s="55"/>
      <c r="I26" s="8"/>
    </row>
    <row r="27" spans="2:9" ht="9" customHeight="1" x14ac:dyDescent="0.25">
      <c r="B27" s="5"/>
      <c r="C27" s="6"/>
      <c r="D27" s="7"/>
      <c r="E27" s="55"/>
      <c r="F27" s="55"/>
      <c r="G27" s="55"/>
      <c r="H27" s="55"/>
      <c r="I27" s="8"/>
    </row>
    <row r="28" spans="2:9" ht="9" customHeight="1" x14ac:dyDescent="0.25">
      <c r="B28" s="5"/>
      <c r="C28" s="6"/>
      <c r="D28" s="7"/>
      <c r="E28" s="54"/>
      <c r="F28" s="54"/>
      <c r="G28" s="54"/>
      <c r="H28" s="54"/>
      <c r="I28" s="8"/>
    </row>
    <row r="29" spans="2:9" ht="9" customHeight="1" x14ac:dyDescent="0.25">
      <c r="B29" s="5"/>
      <c r="C29" s="6"/>
      <c r="D29" s="7"/>
      <c r="E29" s="54"/>
      <c r="F29" s="54"/>
      <c r="G29" s="54"/>
      <c r="H29" s="54"/>
      <c r="I29" s="8"/>
    </row>
    <row r="30" spans="2:9" ht="9" customHeight="1" x14ac:dyDescent="0.25">
      <c r="B30" s="5"/>
      <c r="C30" s="6"/>
      <c r="D30" s="7"/>
      <c r="E30" s="54"/>
      <c r="F30" s="54"/>
      <c r="G30" s="54"/>
      <c r="H30" s="54"/>
      <c r="I30" s="8"/>
    </row>
    <row r="31" spans="2:9" ht="9" customHeight="1" x14ac:dyDescent="0.25">
      <c r="B31" s="5"/>
      <c r="C31" s="6"/>
      <c r="D31" s="7"/>
      <c r="E31" s="54"/>
      <c r="F31" s="54"/>
      <c r="G31" s="54"/>
      <c r="H31" s="54"/>
      <c r="I31" s="8"/>
    </row>
    <row r="32" spans="2:9" ht="9" customHeight="1" x14ac:dyDescent="0.25">
      <c r="B32" s="5"/>
      <c r="C32" s="6"/>
      <c r="D32" s="7"/>
      <c r="E32" s="54"/>
      <c r="F32" s="54"/>
      <c r="G32" s="54"/>
      <c r="H32" s="54"/>
      <c r="I32" s="8"/>
    </row>
    <row r="33" spans="2:9" ht="9" customHeight="1" x14ac:dyDescent="0.25">
      <c r="B33" s="5"/>
      <c r="C33" s="6"/>
      <c r="D33" s="7"/>
      <c r="E33" s="54"/>
      <c r="F33" s="54"/>
      <c r="G33" s="54"/>
      <c r="H33" s="54"/>
      <c r="I33" s="8"/>
    </row>
    <row r="34" spans="2:9" ht="9" customHeight="1" x14ac:dyDescent="0.25">
      <c r="B34" s="5"/>
      <c r="C34" s="6"/>
      <c r="D34" s="7"/>
      <c r="E34" s="54"/>
      <c r="F34" s="54"/>
      <c r="G34" s="54"/>
      <c r="H34" s="54"/>
      <c r="I34" s="8"/>
    </row>
    <row r="35" spans="2:9" ht="9" customHeight="1" x14ac:dyDescent="0.25">
      <c r="B35" s="5"/>
      <c r="C35" s="6"/>
      <c r="D35" s="7"/>
      <c r="E35" s="54"/>
      <c r="F35" s="54"/>
      <c r="G35" s="54"/>
      <c r="H35" s="54"/>
      <c r="I35" s="8"/>
    </row>
    <row r="36" spans="2:9" ht="9" customHeight="1" x14ac:dyDescent="0.25">
      <c r="B36" s="5"/>
      <c r="C36" s="6"/>
      <c r="D36" s="7"/>
      <c r="E36" s="54"/>
      <c r="F36" s="54"/>
      <c r="G36" s="54"/>
      <c r="H36" s="54"/>
      <c r="I36" s="8"/>
    </row>
    <row r="37" spans="2:9" ht="9" customHeight="1" x14ac:dyDescent="0.25">
      <c r="B37" s="5"/>
      <c r="C37" s="6"/>
      <c r="D37" s="7"/>
      <c r="E37" s="54"/>
      <c r="F37" s="54"/>
      <c r="G37" s="54"/>
      <c r="H37" s="54"/>
      <c r="I37" s="8"/>
    </row>
    <row r="38" spans="2:9" ht="9" customHeight="1" x14ac:dyDescent="0.25">
      <c r="B38" s="5"/>
      <c r="C38" s="6"/>
      <c r="D38" s="7"/>
      <c r="E38" s="54"/>
      <c r="F38" s="54"/>
      <c r="G38" s="54"/>
      <c r="H38" s="54"/>
      <c r="I38" s="8"/>
    </row>
    <row r="39" spans="2:9" ht="9" customHeight="1" x14ac:dyDescent="0.25">
      <c r="B39" s="5"/>
      <c r="C39" s="6"/>
      <c r="D39" s="7"/>
      <c r="E39" s="54"/>
      <c r="F39" s="54"/>
      <c r="G39" s="54"/>
      <c r="H39" s="54"/>
      <c r="I39" s="8"/>
    </row>
    <row r="40" spans="2:9" ht="9" customHeight="1" x14ac:dyDescent="0.25">
      <c r="B40" s="5"/>
      <c r="C40" s="6"/>
      <c r="D40" s="7"/>
      <c r="E40" s="54"/>
      <c r="F40" s="54"/>
      <c r="G40" s="54"/>
      <c r="H40" s="54"/>
      <c r="I40" s="8"/>
    </row>
    <row r="41" spans="2:9" ht="9" customHeight="1" x14ac:dyDescent="0.25">
      <c r="B41" s="5"/>
      <c r="C41" s="6"/>
      <c r="D41" s="7"/>
      <c r="E41" s="54"/>
      <c r="F41" s="54"/>
      <c r="G41" s="54"/>
      <c r="H41" s="54"/>
      <c r="I41" s="8"/>
    </row>
    <row r="42" spans="2:9" ht="9" customHeight="1" x14ac:dyDescent="0.25">
      <c r="B42" s="5"/>
      <c r="C42" s="6"/>
      <c r="D42" s="7"/>
      <c r="E42" s="54"/>
      <c r="F42" s="54"/>
      <c r="G42" s="54"/>
      <c r="H42" s="54"/>
      <c r="I42" s="8"/>
    </row>
    <row r="43" spans="2:9" ht="9" customHeight="1" x14ac:dyDescent="0.25">
      <c r="B43" s="5"/>
      <c r="C43" s="6"/>
      <c r="D43" s="7"/>
      <c r="E43" s="54"/>
      <c r="F43" s="54"/>
      <c r="G43" s="54"/>
      <c r="H43" s="54"/>
      <c r="I43" s="8"/>
    </row>
    <row r="44" spans="2:9" ht="9" customHeight="1" x14ac:dyDescent="0.25">
      <c r="B44" s="5"/>
      <c r="C44" s="6"/>
      <c r="D44" s="7"/>
      <c r="E44" s="54"/>
      <c r="F44" s="54"/>
      <c r="G44" s="54"/>
      <c r="H44" s="54"/>
      <c r="I44" s="8"/>
    </row>
    <row r="45" spans="2:9" ht="9" customHeight="1" x14ac:dyDescent="0.25">
      <c r="B45" s="5"/>
      <c r="C45" s="6"/>
      <c r="D45" s="7"/>
      <c r="E45" s="54"/>
      <c r="F45" s="54"/>
      <c r="G45" s="54"/>
      <c r="H45" s="54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57" t="s">
        <v>4</v>
      </c>
      <c r="F47" s="54"/>
      <c r="G47" s="54"/>
      <c r="H47" s="54"/>
      <c r="I47" s="8"/>
    </row>
    <row r="48" spans="2:9" ht="9" customHeight="1" x14ac:dyDescent="0.25">
      <c r="B48" s="5"/>
      <c r="C48" s="6"/>
      <c r="D48" s="7"/>
      <c r="E48" s="54"/>
      <c r="F48" s="54"/>
      <c r="G48" s="54"/>
      <c r="H48" s="54"/>
      <c r="I48" s="8"/>
    </row>
    <row r="49" spans="2:9" ht="9" customHeight="1" x14ac:dyDescent="0.25">
      <c r="B49" s="5"/>
      <c r="C49" s="6"/>
      <c r="D49" s="7"/>
      <c r="E49" s="54"/>
      <c r="F49" s="54"/>
      <c r="G49" s="54"/>
      <c r="H49" s="54"/>
      <c r="I49" s="8"/>
    </row>
    <row r="50" spans="2:9" ht="9" customHeight="1" x14ac:dyDescent="0.25">
      <c r="B50" s="5"/>
      <c r="C50" s="6"/>
      <c r="D50" s="7"/>
      <c r="E50" s="54"/>
      <c r="F50" s="54"/>
      <c r="G50" s="54"/>
      <c r="H50" s="54"/>
      <c r="I50" s="8"/>
    </row>
    <row r="51" spans="2:9" ht="9" customHeight="1" x14ac:dyDescent="0.25">
      <c r="B51" s="5"/>
      <c r="C51" s="6"/>
      <c r="D51" s="7"/>
      <c r="E51" s="54"/>
      <c r="F51" s="54"/>
      <c r="G51" s="54"/>
      <c r="H51" s="54"/>
      <c r="I51" s="8"/>
    </row>
    <row r="52" spans="2:9" ht="9" customHeight="1" x14ac:dyDescent="0.25">
      <c r="B52" s="5"/>
      <c r="C52" s="6"/>
      <c r="D52" s="7"/>
      <c r="E52" s="54"/>
      <c r="F52" s="54"/>
      <c r="G52" s="54"/>
      <c r="H52" s="54"/>
      <c r="I52" s="8"/>
    </row>
    <row r="53" spans="2:9" ht="9" customHeight="1" x14ac:dyDescent="0.25">
      <c r="B53" s="5"/>
      <c r="C53" s="6"/>
      <c r="D53" s="7"/>
      <c r="E53" s="54"/>
      <c r="F53" s="54"/>
      <c r="G53" s="54"/>
      <c r="H53" s="54"/>
      <c r="I53" s="8"/>
    </row>
    <row r="54" spans="2:9" ht="9" customHeight="1" x14ac:dyDescent="0.25">
      <c r="B54" s="5"/>
      <c r="C54" s="6"/>
      <c r="D54" s="7"/>
      <c r="E54" s="54"/>
      <c r="F54" s="54"/>
      <c r="G54" s="54"/>
      <c r="H54" s="54"/>
      <c r="I54" s="8"/>
    </row>
    <row r="55" spans="2:9" ht="9" customHeight="1" x14ac:dyDescent="0.25">
      <c r="B55" s="5"/>
      <c r="C55" s="6"/>
      <c r="D55" s="7"/>
      <c r="E55" s="54"/>
      <c r="F55" s="54"/>
      <c r="G55" s="54"/>
      <c r="H55" s="54"/>
      <c r="I55" s="8"/>
    </row>
    <row r="56" spans="2:9" ht="9" customHeight="1" x14ac:dyDescent="0.25">
      <c r="B56" s="5"/>
      <c r="C56" s="6"/>
      <c r="D56" s="7"/>
      <c r="E56" s="54"/>
      <c r="F56" s="54"/>
      <c r="G56" s="54"/>
      <c r="H56" s="54"/>
      <c r="I56" s="8"/>
    </row>
    <row r="57" spans="2:9" ht="9" customHeight="1" x14ac:dyDescent="0.25">
      <c r="B57" s="5"/>
      <c r="C57" s="6"/>
      <c r="D57" s="7"/>
      <c r="E57" s="54"/>
      <c r="F57" s="54"/>
      <c r="G57" s="54"/>
      <c r="H57" s="54"/>
      <c r="I57" s="8"/>
    </row>
    <row r="58" spans="2:9" ht="9" customHeight="1" x14ac:dyDescent="0.25">
      <c r="B58" s="5"/>
      <c r="C58" s="6"/>
      <c r="D58" s="7"/>
      <c r="E58" s="54"/>
      <c r="F58" s="54"/>
      <c r="G58" s="54"/>
      <c r="H58" s="54"/>
      <c r="I58" s="8"/>
    </row>
    <row r="59" spans="2:9" ht="9" customHeight="1" x14ac:dyDescent="0.25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25">
      <c r="B60" s="5"/>
      <c r="C60" s="6"/>
      <c r="D60" s="7"/>
      <c r="E60" s="56" t="str">
        <f>IF(Paramètres!C9&lt;&gt;"",Paramètres!C9,"")</f>
        <v/>
      </c>
      <c r="F60" s="56"/>
      <c r="G60" s="56"/>
      <c r="H60" s="56"/>
      <c r="I60" s="8"/>
    </row>
    <row r="61" spans="2:9" ht="9" customHeight="1" x14ac:dyDescent="0.25">
      <c r="B61" s="5"/>
      <c r="C61" s="6"/>
      <c r="D61" s="7"/>
      <c r="E61" s="56"/>
      <c r="F61" s="56"/>
      <c r="G61" s="56"/>
      <c r="H61" s="56"/>
      <c r="I61" s="8"/>
    </row>
    <row r="62" spans="2:9" ht="9" customHeight="1" x14ac:dyDescent="0.25">
      <c r="B62" s="5"/>
      <c r="C62" s="6"/>
      <c r="D62" s="7"/>
      <c r="E62" s="56"/>
      <c r="F62" s="56"/>
      <c r="G62" s="56"/>
      <c r="H62" s="56"/>
      <c r="I62" s="8"/>
    </row>
    <row r="63" spans="2:9" ht="9" customHeight="1" x14ac:dyDescent="0.25">
      <c r="B63" s="5"/>
      <c r="C63" s="6"/>
      <c r="D63" s="7"/>
      <c r="E63" s="56" t="str">
        <f>IF(Paramètres!C11&lt;&gt;"",Paramètres!C11,"")</f>
        <v>LOT 06 CHARPENTE - COUVERTURE MH</v>
      </c>
      <c r="F63" s="56"/>
      <c r="G63" s="56"/>
      <c r="H63" s="56"/>
      <c r="I63" s="8"/>
    </row>
    <row r="64" spans="2:9" ht="9" customHeight="1" x14ac:dyDescent="0.25">
      <c r="B64" s="5"/>
      <c r="C64" s="6"/>
      <c r="D64" s="7"/>
      <c r="E64" s="56"/>
      <c r="F64" s="56"/>
      <c r="G64" s="56"/>
      <c r="H64" s="56"/>
      <c r="I64" s="8"/>
    </row>
    <row r="65" spans="2:9" ht="9" customHeight="1" x14ac:dyDescent="0.25">
      <c r="B65" s="5"/>
      <c r="C65" s="6"/>
      <c r="D65" s="7"/>
      <c r="E65" s="56"/>
      <c r="F65" s="56"/>
      <c r="G65" s="56"/>
      <c r="H65" s="56"/>
      <c r="I65" s="8"/>
    </row>
    <row r="66" spans="2:9" ht="9" customHeight="1" x14ac:dyDescent="0.25">
      <c r="B66" s="5"/>
      <c r="C66" s="6"/>
      <c r="D66" s="7"/>
      <c r="E66" s="56"/>
      <c r="F66" s="56"/>
      <c r="G66" s="56"/>
      <c r="H66" s="56"/>
      <c r="I66" s="8"/>
    </row>
    <row r="67" spans="2:9" ht="9" customHeight="1" x14ac:dyDescent="0.25">
      <c r="B67" s="5"/>
      <c r="C67" s="6"/>
      <c r="D67" s="7"/>
      <c r="E67" s="56"/>
      <c r="F67" s="56"/>
      <c r="G67" s="56"/>
      <c r="H67" s="56"/>
      <c r="I67" s="8"/>
    </row>
    <row r="68" spans="2:9" ht="9" customHeight="1" x14ac:dyDescent="0.25">
      <c r="B68" s="5"/>
      <c r="C68" s="6"/>
      <c r="D68" s="7"/>
      <c r="E68" s="56"/>
      <c r="F68" s="56"/>
      <c r="G68" s="56"/>
      <c r="H68" s="56"/>
      <c r="I68" s="8"/>
    </row>
    <row r="69" spans="2:9" ht="9" customHeight="1" x14ac:dyDescent="0.25">
      <c r="B69" s="5"/>
      <c r="C69" s="6"/>
      <c r="D69" s="7"/>
      <c r="E69" s="56"/>
      <c r="F69" s="56"/>
      <c r="G69" s="56"/>
      <c r="H69" s="56"/>
      <c r="I69" s="8"/>
    </row>
    <row r="70" spans="2:9" ht="9" customHeight="1" x14ac:dyDescent="0.25">
      <c r="B70" s="5"/>
      <c r="C70" s="6"/>
      <c r="D70" s="7"/>
      <c r="E70" s="58" t="s">
        <v>280</v>
      </c>
      <c r="F70" s="59"/>
      <c r="G70" s="59"/>
      <c r="H70" s="60"/>
      <c r="I70" s="8"/>
    </row>
    <row r="71" spans="2:9" ht="9" customHeight="1" x14ac:dyDescent="0.25">
      <c r="B71" s="5"/>
      <c r="C71" s="6"/>
      <c r="D71" s="7"/>
      <c r="E71" s="61"/>
      <c r="F71" s="55"/>
      <c r="G71" s="55"/>
      <c r="H71" s="62"/>
      <c r="I71" s="8"/>
    </row>
    <row r="72" spans="2:9" ht="9" customHeight="1" x14ac:dyDescent="0.25">
      <c r="B72" s="5"/>
      <c r="C72" s="6"/>
      <c r="D72" s="7"/>
      <c r="E72" s="61"/>
      <c r="F72" s="55"/>
      <c r="G72" s="55"/>
      <c r="H72" s="62"/>
      <c r="I72" s="8"/>
    </row>
    <row r="73" spans="2:9" ht="9" customHeight="1" x14ac:dyDescent="0.25">
      <c r="B73" s="5"/>
      <c r="C73" s="6"/>
      <c r="D73" s="7"/>
      <c r="E73" s="61"/>
      <c r="F73" s="55"/>
      <c r="G73" s="55"/>
      <c r="H73" s="62"/>
      <c r="I73" s="8"/>
    </row>
    <row r="74" spans="2:9" ht="9" customHeight="1" x14ac:dyDescent="0.25">
      <c r="B74" s="5"/>
      <c r="C74" s="6"/>
      <c r="D74" s="7"/>
      <c r="E74" s="61"/>
      <c r="F74" s="55"/>
      <c r="G74" s="55"/>
      <c r="H74" s="62"/>
      <c r="I74" s="8"/>
    </row>
    <row r="75" spans="2:9" ht="9" customHeight="1" x14ac:dyDescent="0.25">
      <c r="B75" s="5"/>
      <c r="C75" s="6"/>
      <c r="D75" s="7"/>
      <c r="E75" s="61"/>
      <c r="F75" s="55"/>
      <c r="G75" s="55"/>
      <c r="H75" s="62"/>
      <c r="I75" s="8"/>
    </row>
    <row r="76" spans="2:9" ht="9" customHeight="1" x14ac:dyDescent="0.25">
      <c r="B76" s="5"/>
      <c r="C76" s="6"/>
      <c r="D76" s="7"/>
      <c r="E76" s="63"/>
      <c r="F76" s="64"/>
      <c r="G76" s="64"/>
      <c r="H76" s="65"/>
      <c r="I76" s="8"/>
    </row>
    <row r="77" spans="2:9" ht="9" customHeight="1" x14ac:dyDescent="0.25">
      <c r="B77" s="5"/>
      <c r="C77" s="6"/>
      <c r="D77" s="7"/>
      <c r="E77" s="7"/>
      <c r="F77" s="7"/>
      <c r="G77" s="7"/>
      <c r="H77" s="7"/>
      <c r="I77" s="8"/>
    </row>
    <row r="78" spans="2:9" ht="9" customHeight="1" x14ac:dyDescent="0.25">
      <c r="B78" s="69"/>
      <c r="C78" s="67" t="s">
        <v>5</v>
      </c>
      <c r="D78" s="7"/>
      <c r="E78" s="7"/>
      <c r="F78" s="66" t="s">
        <v>0</v>
      </c>
      <c r="G78" s="66">
        <f>IF(Paramètres!C7&lt;&gt;"",Paramètres!C7,"")</f>
        <v>21053</v>
      </c>
      <c r="H78" s="7"/>
      <c r="I78" s="8"/>
    </row>
    <row r="79" spans="2:9" ht="9" customHeight="1" x14ac:dyDescent="0.25">
      <c r="B79" s="69"/>
      <c r="C79" s="68"/>
      <c r="D79" s="7"/>
      <c r="E79" s="7"/>
      <c r="F79" s="66"/>
      <c r="G79" s="66"/>
      <c r="H79" s="7"/>
      <c r="I79" s="8"/>
    </row>
    <row r="80" spans="2:9" ht="9" customHeight="1" x14ac:dyDescent="0.25">
      <c r="B80" s="69"/>
      <c r="C80" s="68"/>
      <c r="D80" s="7"/>
      <c r="E80" s="7"/>
      <c r="F80" s="66" t="s">
        <v>1</v>
      </c>
      <c r="G80" s="70">
        <v>45702</v>
      </c>
      <c r="H80" s="7"/>
      <c r="I80" s="8"/>
    </row>
    <row r="81" spans="2:9" ht="9" customHeight="1" x14ac:dyDescent="0.25">
      <c r="B81" s="69"/>
      <c r="C81" s="68"/>
      <c r="D81" s="7"/>
      <c r="E81" s="7"/>
      <c r="F81" s="66"/>
      <c r="G81" s="66"/>
      <c r="H81" s="7"/>
      <c r="I81" s="8"/>
    </row>
    <row r="82" spans="2:9" ht="9" customHeight="1" x14ac:dyDescent="0.25">
      <c r="B82" s="69"/>
      <c r="C82" s="68"/>
      <c r="D82" s="7"/>
      <c r="E82" s="7"/>
      <c r="F82" s="66" t="s">
        <v>2</v>
      </c>
      <c r="G82" s="66" t="str">
        <f>IF(Paramètres!C15&lt;&gt;"",Paramètres!C15,"")</f>
        <v>DCE</v>
      </c>
      <c r="H82" s="7"/>
      <c r="I82" s="8"/>
    </row>
    <row r="83" spans="2:9" ht="9" customHeight="1" x14ac:dyDescent="0.25">
      <c r="B83" s="69"/>
      <c r="C83" s="68"/>
      <c r="D83" s="7"/>
      <c r="E83" s="7"/>
      <c r="F83" s="66"/>
      <c r="G83" s="66"/>
      <c r="H83" s="7"/>
      <c r="I83" s="8"/>
    </row>
    <row r="84" spans="2:9" ht="9" customHeight="1" x14ac:dyDescent="0.25">
      <c r="B84" s="69"/>
      <c r="C84" s="68"/>
      <c r="D84" s="7"/>
      <c r="E84" s="7"/>
      <c r="F84" s="66" t="s">
        <v>3</v>
      </c>
      <c r="G84" s="66" t="str">
        <f>IF(Paramètres!C17&lt;&gt;"",Paramètres!C17,"")</f>
        <v/>
      </c>
      <c r="H84" s="7"/>
      <c r="I84" s="8"/>
    </row>
    <row r="85" spans="2:9" ht="9" customHeight="1" x14ac:dyDescent="0.25">
      <c r="B85" s="5"/>
      <c r="C85" s="6"/>
      <c r="D85" s="7"/>
      <c r="E85" s="7"/>
      <c r="F85" s="66"/>
      <c r="G85" s="66"/>
      <c r="H85" s="7"/>
      <c r="I85" s="8"/>
    </row>
    <row r="86" spans="2:9" ht="9" customHeight="1" x14ac:dyDescent="0.25">
      <c r="B86" s="9"/>
      <c r="C86" s="10"/>
      <c r="D86" s="11"/>
      <c r="E86" s="11"/>
      <c r="F86" s="11"/>
      <c r="G86" s="11"/>
      <c r="H86" s="11"/>
      <c r="I86" s="12"/>
    </row>
  </sheetData>
  <sheetProtection algorithmName="SHA-512" hashValue="977zyLADvi7F30Hht0TfdkEuLU+5EpSgvPGwGFep8wg3xKVsBBBoag43o19er2qDEVufRLMKTviS73ec/3g1HQ==" saltValue="y3urXDNYwEfSb8z2jX7XwQ==" spinCount="100000" sheet="1" selectLockedCells="1"/>
  <mergeCells count="18">
    <mergeCell ref="B78:B84"/>
    <mergeCell ref="F82:F83"/>
    <mergeCell ref="G82:G83"/>
    <mergeCell ref="F84:F85"/>
    <mergeCell ref="G84:G85"/>
    <mergeCell ref="F80:F81"/>
    <mergeCell ref="G80:G81"/>
    <mergeCell ref="E63:H69"/>
    <mergeCell ref="E70:H76"/>
    <mergeCell ref="F78:F79"/>
    <mergeCell ref="G78:G79"/>
    <mergeCell ref="C78:C84"/>
    <mergeCell ref="E2:H10"/>
    <mergeCell ref="E11:H19"/>
    <mergeCell ref="E20:H27"/>
    <mergeCell ref="E28:H45"/>
    <mergeCell ref="E60:H62"/>
    <mergeCell ref="E47:H58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21" t="s">
        <v>233</v>
      </c>
      <c r="AA1" s="7" t="e">
        <f>IF(#REF!&lt;&gt;"",#REF!,"0")</f>
        <v>#REF!</v>
      </c>
    </row>
    <row r="2" spans="1:27" ht="12.75" customHeight="1" x14ac:dyDescent="0.25">
      <c r="AA2" s="7" t="e">
        <f>UPPER(MID(AA98,1,1))&amp;MID(AA98,2,168)</f>
        <v>#REF!</v>
      </c>
    </row>
    <row r="3" spans="1:27" ht="25.5" customHeight="1" x14ac:dyDescent="0.25">
      <c r="A3" s="35" t="s">
        <v>234</v>
      </c>
      <c r="B3" s="34" t="s">
        <v>235</v>
      </c>
      <c r="C3" s="71" t="s">
        <v>260</v>
      </c>
      <c r="D3" s="71"/>
      <c r="E3" s="71"/>
      <c r="F3" s="71"/>
      <c r="G3" s="71"/>
      <c r="H3" s="71"/>
      <c r="I3" s="71"/>
      <c r="J3" s="71"/>
      <c r="AA3" s="7" t="e">
        <f>INT(AA1/1000000)</f>
        <v>#REF!</v>
      </c>
    </row>
    <row r="4" spans="1:27" ht="12.75" customHeight="1" x14ac:dyDescent="0.25">
      <c r="AA4" s="7" t="e">
        <f>INT((AA1-AA3*1000000)/1000)</f>
        <v>#REF!</v>
      </c>
    </row>
    <row r="5" spans="1:27" ht="25.5" customHeight="1" x14ac:dyDescent="0.25">
      <c r="A5" s="35" t="s">
        <v>236</v>
      </c>
      <c r="B5" s="34" t="s">
        <v>237</v>
      </c>
      <c r="C5" s="71" t="s">
        <v>261</v>
      </c>
      <c r="D5" s="71"/>
      <c r="E5" s="71"/>
      <c r="F5" s="71"/>
      <c r="G5" s="71"/>
      <c r="H5" s="71"/>
      <c r="I5" s="71"/>
      <c r="J5" s="71"/>
      <c r="AA5" s="7" t="e">
        <f>INT(AA1-AA3*1000000-AA4*1000)</f>
        <v>#REF!</v>
      </c>
    </row>
    <row r="6" spans="1:27" ht="12.75" customHeight="1" x14ac:dyDescent="0.25">
      <c r="AA6" s="7" t="e">
        <f>ROUND(AA1-AA3*1000000-AA4*1000-AA5,2)*100</f>
        <v>#REF!</v>
      </c>
    </row>
    <row r="7" spans="1:27" ht="12.75" customHeight="1" x14ac:dyDescent="0.25">
      <c r="A7" s="35" t="s">
        <v>246</v>
      </c>
      <c r="B7" s="34" t="s">
        <v>247</v>
      </c>
      <c r="C7" s="36">
        <v>21053</v>
      </c>
      <c r="AA7" s="7" t="e">
        <f>AA3-AA12*100</f>
        <v>#REF!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35" t="s">
        <v>248</v>
      </c>
      <c r="B9" s="34" t="s">
        <v>249</v>
      </c>
      <c r="C9" s="36"/>
      <c r="AA9" s="7" t="e">
        <f>AA4-AA15*100</f>
        <v>#REF!</v>
      </c>
    </row>
    <row r="10" spans="1:27" ht="12.75" customHeight="1" x14ac:dyDescent="0.25">
      <c r="AA10" s="7" t="e">
        <f>ROUND(AA5-AA18*100,0)</f>
        <v>#REF!</v>
      </c>
    </row>
    <row r="11" spans="1:27" ht="25.5" customHeight="1" x14ac:dyDescent="0.25">
      <c r="A11" s="35" t="s">
        <v>238</v>
      </c>
      <c r="B11" s="34" t="s">
        <v>239</v>
      </c>
      <c r="C11" s="71" t="s">
        <v>34</v>
      </c>
      <c r="D11" s="71"/>
      <c r="E11" s="71"/>
      <c r="F11" s="71"/>
      <c r="G11" s="71"/>
      <c r="H11" s="71"/>
      <c r="I11" s="71"/>
      <c r="J11" s="71"/>
      <c r="AA11" s="7" t="e">
        <f>AA6</f>
        <v>#REF!</v>
      </c>
    </row>
    <row r="12" spans="1:27" ht="12.75" customHeight="1" x14ac:dyDescent="0.25">
      <c r="AA12" s="7" t="e">
        <f>INT(AA3/100)</f>
        <v>#REF!</v>
      </c>
    </row>
    <row r="13" spans="1:27" ht="12.75" customHeight="1" x14ac:dyDescent="0.25">
      <c r="A13" s="35" t="s">
        <v>250</v>
      </c>
      <c r="B13" s="34" t="s">
        <v>251</v>
      </c>
      <c r="C13" s="36" t="s">
        <v>262</v>
      </c>
      <c r="AA13" s="7" t="e">
        <f>INT((AA3-AA12*100)/10)</f>
        <v>#REF!</v>
      </c>
    </row>
    <row r="14" spans="1:27" ht="12.75" customHeight="1" x14ac:dyDescent="0.25">
      <c r="AA14" s="7" t="e">
        <f>AA3-AA12*100-AA13*10</f>
        <v>#REF!</v>
      </c>
    </row>
    <row r="15" spans="1:27" ht="12.75" customHeight="1" x14ac:dyDescent="0.25">
      <c r="A15" s="35" t="s">
        <v>252</v>
      </c>
      <c r="B15" s="34" t="s">
        <v>253</v>
      </c>
      <c r="C15" s="36" t="s">
        <v>263</v>
      </c>
      <c r="AA15" s="7" t="e">
        <f>INT(AA4/100)</f>
        <v>#REF!</v>
      </c>
    </row>
    <row r="16" spans="1:27" ht="12.75" customHeight="1" x14ac:dyDescent="0.25">
      <c r="AA16" s="7" t="e">
        <f>INT((AA4-AA15*100)/10)</f>
        <v>#REF!</v>
      </c>
    </row>
    <row r="17" spans="1:27" ht="12.75" customHeight="1" x14ac:dyDescent="0.25">
      <c r="A17" s="35" t="s">
        <v>254</v>
      </c>
      <c r="B17" s="34" t="s">
        <v>255</v>
      </c>
      <c r="C17" s="36"/>
      <c r="AA17" s="7" t="e">
        <f>AA4-AA15*100-AA16*10</f>
        <v>#REF!</v>
      </c>
    </row>
    <row r="18" spans="1:27" ht="12.75" customHeight="1" x14ac:dyDescent="0.25">
      <c r="AA18" s="7" t="e">
        <f>INT(AA5/100)</f>
        <v>#REF!</v>
      </c>
    </row>
    <row r="19" spans="1:27" ht="12.75" customHeight="1" x14ac:dyDescent="0.25">
      <c r="C19" s="37">
        <v>0.2</v>
      </c>
      <c r="E19" s="38" t="s">
        <v>256</v>
      </c>
      <c r="AA19" s="7" t="e">
        <f>INT((AA5-AA18*100)/10)</f>
        <v>#REF!</v>
      </c>
    </row>
    <row r="20" spans="1:27" ht="12.75" customHeight="1" x14ac:dyDescent="0.25">
      <c r="C20" s="39">
        <v>5.5E-2</v>
      </c>
      <c r="E20" s="38" t="s">
        <v>257</v>
      </c>
      <c r="AA20" s="7" t="e">
        <f>AA5-AA18*100-AA19*10</f>
        <v>#REF!</v>
      </c>
    </row>
    <row r="21" spans="1:27" ht="12.75" customHeight="1" x14ac:dyDescent="0.25">
      <c r="C21" s="39">
        <v>0</v>
      </c>
      <c r="E21" s="38" t="s">
        <v>258</v>
      </c>
      <c r="AA21" s="7" t="e">
        <f>INT(AA6/10)</f>
        <v>#REF!</v>
      </c>
    </row>
    <row r="22" spans="1:27" ht="12.75" customHeight="1" x14ac:dyDescent="0.25">
      <c r="C22" s="40">
        <v>0</v>
      </c>
      <c r="E22" s="38" t="s">
        <v>259</v>
      </c>
      <c r="AA22" s="7" t="e">
        <f>ROUND(AA6-AA21*10,0)</f>
        <v>#REF!</v>
      </c>
    </row>
    <row r="23" spans="1:27" ht="12.75" customHeight="1" x14ac:dyDescent="0.25">
      <c r="AA23" s="7" t="e">
        <f>IF(AA12=0,"",IF(AA12=1,"",IF(AA12=2,"deux ",IF(AA12=3,"trois ",IF(AA12=4,"quatre ",IF(AA12=5,"cinq ",AA42))))))</f>
        <v>#REF!</v>
      </c>
    </row>
    <row r="24" spans="1:27" ht="12.75" customHeight="1" x14ac:dyDescent="0.25">
      <c r="A24" s="35" t="s">
        <v>240</v>
      </c>
      <c r="B24" s="34" t="s">
        <v>241</v>
      </c>
      <c r="C24" s="71"/>
      <c r="D24" s="71"/>
      <c r="E24" s="71"/>
      <c r="F24" s="71"/>
      <c r="G24" s="71"/>
      <c r="H24" s="71"/>
      <c r="I24" s="71"/>
      <c r="J24" s="71"/>
      <c r="AA24" s="7" t="e">
        <f>IF(AA12=0,"",IF(AA12&lt;2,"cent ",AA43))</f>
        <v>#REF!</v>
      </c>
    </row>
    <row r="25" spans="1:27" ht="12.75" customHeight="1" x14ac:dyDescent="0.25">
      <c r="AA25" s="7" t="e">
        <f>IF(AA13=1,AA44,IF(AA13=7,AA64,IF(AA13=9,AA80,AA89)))</f>
        <v>#REF!</v>
      </c>
    </row>
    <row r="26" spans="1:27" ht="12.75" customHeight="1" x14ac:dyDescent="0.25">
      <c r="A26" s="35" t="s">
        <v>242</v>
      </c>
      <c r="B26" s="34" t="s">
        <v>243</v>
      </c>
      <c r="C26" s="71"/>
      <c r="D26" s="71"/>
      <c r="E26" s="71"/>
      <c r="F26" s="71"/>
      <c r="G26" s="71"/>
      <c r="H26" s="71"/>
      <c r="I26" s="71"/>
      <c r="J26" s="71"/>
      <c r="AA26" s="7" t="e">
        <f>IF(AA7=11,"",IF(AA7=12,"",IF(AA7=13,"",IF(AA7=14,"",IF(AA7=15,"",IF(AA7=16,"",AA45))))))</f>
        <v>#REF!</v>
      </c>
    </row>
    <row r="27" spans="1:27" ht="12.75" customHeight="1" x14ac:dyDescent="0.25">
      <c r="AA27" s="7" t="e">
        <f>IF(AA3=0,"",IF(AA3&lt;2,"million ","millions "))</f>
        <v>#REF!</v>
      </c>
    </row>
    <row r="28" spans="1:27" ht="12.75" customHeight="1" x14ac:dyDescent="0.25">
      <c r="A28" s="35" t="s">
        <v>244</v>
      </c>
      <c r="B28" s="34" t="s">
        <v>245</v>
      </c>
      <c r="C28" s="71"/>
      <c r="D28" s="71"/>
      <c r="E28" s="71"/>
      <c r="F28" s="71"/>
      <c r="G28" s="71"/>
      <c r="H28" s="71"/>
      <c r="I28" s="71"/>
      <c r="J28" s="71"/>
      <c r="AA28" s="7" t="e">
        <f>IF(AA8=1,"",IF(AA15=0,"",IF(AA15=1,"",IF(AA15=2,"deux ",IF(AA15=3,"trois ",IF(AA15=4,"quatre ",IF(AA15=5,"cinq ",AA46)))))))</f>
        <v>#REF!</v>
      </c>
    </row>
    <row r="29" spans="1:27" ht="12.75" customHeight="1" x14ac:dyDescent="0.25">
      <c r="AA29" s="7" t="e">
        <f>IF(AA15=0,"",IF(AA15&lt;2,"cent ",AA47))</f>
        <v>#REF!</v>
      </c>
    </row>
    <row r="30" spans="1:27" ht="12.75" customHeight="1" x14ac:dyDescent="0.25">
      <c r="AA30" s="7" t="e">
        <f>IF(AA16=1,AA48,IF(AA16=7,AA66,IF(AA16=9,AA81,AA90)))</f>
        <v>#REF!</v>
      </c>
    </row>
    <row r="31" spans="1:27" ht="12.75" customHeight="1" x14ac:dyDescent="0.25">
      <c r="AA31" s="7" t="e">
        <f>IF(AA4=1,"",AA49)</f>
        <v>#REF!</v>
      </c>
    </row>
    <row r="32" spans="1:27" ht="12.75" customHeight="1" x14ac:dyDescent="0.25">
      <c r="AA32" s="7" t="e">
        <f>IF(AA4&gt;0,"mille ","")</f>
        <v>#REF!</v>
      </c>
    </row>
    <row r="33" spans="27:27" ht="12.75" customHeight="1" x14ac:dyDescent="0.25">
      <c r="AA33" s="7" t="e">
        <f>IF(INT(AA1)=0,"zéro ",IF(AA18=0,"",IF(AA18=1,"",IF(AA18=2,"deux ",IF(AA18=3,"trois ",IF(AA18=4,"quatre ",IF(AA18=5,"cinq ",AA50)))))))</f>
        <v>#REF!</v>
      </c>
    </row>
    <row r="34" spans="27:27" ht="12.75" customHeight="1" x14ac:dyDescent="0.25">
      <c r="AA34" s="7" t="e">
        <f>IF(AA18=0,"",IF(AA18&lt;2,"cent ",AA51))</f>
        <v>#REF!</v>
      </c>
    </row>
    <row r="35" spans="27:27" ht="12.75" customHeight="1" x14ac:dyDescent="0.25">
      <c r="AA35" s="7" t="e">
        <f>IF(AA19=1,AA52,IF(AA19=7,AA68,IF(AA19=9,AA83,AA91)))</f>
        <v>#REF!</v>
      </c>
    </row>
    <row r="36" spans="27:27" ht="12.75" customHeight="1" x14ac:dyDescent="0.25">
      <c r="AA36" s="7" t="e">
        <f>IF(AA10=11,"",IF(AA10=12,"",IF(AA10=13,"",IF(AA10=14,"",IF(AA10=15,"",IF(AA10=16,"",AA53))))))</f>
        <v>#REF!</v>
      </c>
    </row>
    <row r="37" spans="27:27" ht="12.75" customHeight="1" x14ac:dyDescent="0.25">
      <c r="AA37" s="7" t="e">
        <f>IF(INT(AA1&lt;2),"euro ","euros ")</f>
        <v>#REF!</v>
      </c>
    </row>
    <row r="38" spans="27:27" ht="12.75" customHeight="1" x14ac:dyDescent="0.25">
      <c r="AA38" s="7" t="e">
        <f>IF(AA6&gt;0,"et ","")</f>
        <v>#REF!</v>
      </c>
    </row>
    <row r="39" spans="27:27" ht="12.75" customHeight="1" x14ac:dyDescent="0.25">
      <c r="AA39" s="7" t="e">
        <f>IF(AA21=1,AA54,IF(AA21=7,AA70,IF(AA21=9,AA84,AA92)))</f>
        <v>#REF!</v>
      </c>
    </row>
    <row r="40" spans="27:27" ht="12.75" customHeight="1" x14ac:dyDescent="0.25">
      <c r="AA40" s="7" t="e">
        <f>IF(AA11=11,"",IF(AA11=12,"",IF(AA11=13,"",IF(AA11=14,"",IF(AA11=15,"",IF(AA11=16,"",AA55))))))</f>
        <v>#REF!</v>
      </c>
    </row>
    <row r="41" spans="27:27" ht="12.75" customHeight="1" x14ac:dyDescent="0.25">
      <c r="AA41" s="7" t="e">
        <f>IF(AA6=0,"",IF(AA6&lt;2,"centime","centimes"))</f>
        <v>#REF!</v>
      </c>
    </row>
    <row r="42" spans="27:27" ht="12.75" customHeight="1" x14ac:dyDescent="0.25">
      <c r="AA42" s="7" t="e">
        <f>IF(AA3=0," ",IF(AA12=6,"six ",IF(AA12=7,"sept ",IF(AA12=8,"huit ",IF(AA12=9,"neuf ",)))))</f>
        <v>#REF!</v>
      </c>
    </row>
    <row r="43" spans="27:27" ht="12.75" customHeight="1" x14ac:dyDescent="0.25">
      <c r="AA43" s="7" t="e">
        <f>IF(AA7&gt;0,"cent ", "cents ")</f>
        <v>#REF!</v>
      </c>
    </row>
    <row r="44" spans="27:27" ht="12.75" customHeight="1" x14ac:dyDescent="0.25">
      <c r="AA44" s="7" t="e">
        <f>IF(AA7=10,"dix ",IF(AA7=11,"onze ",IF(AA7=12,"douze ",IF(AA7=13,"treize ",IF(AA7=14,"quatorze ",IF(AA7=15,"quinze ",AA56))))))</f>
        <v>#REF!</v>
      </c>
    </row>
    <row r="45" spans="27:27" ht="12.75" customHeight="1" x14ac:dyDescent="0.25">
      <c r="AA45" s="7" t="e">
        <f>IF(AA7=17,"",IF(AA7=18,"",IF(AA7=19,"",AA57)))</f>
        <v>#REF!</v>
      </c>
    </row>
    <row r="46" spans="27:27" ht="12.75" customHeight="1" x14ac:dyDescent="0.25">
      <c r="AA46" s="7" t="e">
        <f>IF(AA15=6,"six ",IF(AA15=7,"sept ",IF(AA15=8,"huit ",IF(AA15=9,"neuf ",))))</f>
        <v>#REF!</v>
      </c>
    </row>
    <row r="47" spans="27:27" ht="12.75" customHeight="1" x14ac:dyDescent="0.25">
      <c r="AA47" s="7" t="e">
        <f>IF(AA9&gt;0,"cent ", "cents ")</f>
        <v>#REF!</v>
      </c>
    </row>
    <row r="48" spans="27:27" ht="12.75" customHeight="1" x14ac:dyDescent="0.25">
      <c r="AA48" s="7" t="e">
        <f>IF(AA9=10,"dix ",IF(AA9=11,"onze ",IF(AA9=12,"douze ",IF(AA9=13,"treize ",IF(AA9=14,"quatorze ",IF(AA9=15,"quinze ",AA58))))))</f>
        <v>#REF!</v>
      </c>
    </row>
    <row r="49" spans="27:27" ht="12.75" customHeight="1" x14ac:dyDescent="0.25">
      <c r="AA49" s="7" t="e">
        <f>IF(AA9=11,"",IF(AA9=12,"",IF(AA9=13,"",IF(AA9=14,"",IF(AA9=15,"",IF(AA9=16,"",AA59))))))</f>
        <v>#REF!</v>
      </c>
    </row>
    <row r="50" spans="27:27" ht="12.75" customHeight="1" x14ac:dyDescent="0.25">
      <c r="AA50" s="7" t="e">
        <f>IF(AA18=6,"six ",IF(AA18=7,"sept ",IF(AA18=8,"huit ",IF(AA18=9,"neuf ",))))</f>
        <v>#REF!</v>
      </c>
    </row>
    <row r="51" spans="27:27" ht="12.75" customHeight="1" x14ac:dyDescent="0.25">
      <c r="AA51" s="7" t="e">
        <f>IF(AA10&gt;0,"cent ", "cents ")</f>
        <v>#REF!</v>
      </c>
    </row>
    <row r="52" spans="27:27" ht="12.75" customHeight="1" x14ac:dyDescent="0.25">
      <c r="AA52" s="7" t="e">
        <f>IF(AA10=10,"dix ",IF(AA10=11,"onze ",IF(AA10=12,"douze ",IF(AA10=13,"treize ",IF(AA10=14,"quatorze ",IF(AA10=15,"quinze ",AA60))))))</f>
        <v>#REF!</v>
      </c>
    </row>
    <row r="53" spans="27:27" ht="12.75" customHeight="1" x14ac:dyDescent="0.25">
      <c r="AA53" s="7" t="e">
        <f>IF(AA10=17,"",IF(AA10=18,"",IF(AA10=19,"",AA61)))</f>
        <v>#REF!</v>
      </c>
    </row>
    <row r="54" spans="27:27" ht="12.75" customHeight="1" x14ac:dyDescent="0.25">
      <c r="AA54" s="7" t="e">
        <f>IF(AA11=10,"dix ",IF(AA11=11,"onze ",IF(AA11=12,"douze ",IF(AA11=13,"treize ",IF(AA11=14,"quatorze ",IF(AA11=15,"quinze ",AA62))))))</f>
        <v>#REF!</v>
      </c>
    </row>
    <row r="55" spans="27:27" ht="12.75" customHeight="1" x14ac:dyDescent="0.25">
      <c r="AA55" s="7" t="e">
        <f>IF(AA11=17,"",IF(AA11=18,"",IF(AA11=19,"",AA63)))</f>
        <v>#REF!</v>
      </c>
    </row>
    <row r="56" spans="27:27" ht="12.75" customHeight="1" x14ac:dyDescent="0.25">
      <c r="AA56" s="7" t="e">
        <f>IF(AA7=16,"seize ",IF(AA7=17,"dix-sept ",IF(AA7=18,"dix-huit ",IF(AA7=19,"dix-neuf ",AA64))))</f>
        <v>#REF!</v>
      </c>
    </row>
    <row r="57" spans="27:27" ht="12.75" customHeight="1" x14ac:dyDescent="0.25">
      <c r="AA57" s="7" t="e">
        <f>IF(AA7=21,"et un ",IF(AA7=31,"et un ",IF(AA7=41,"et un ",IF(AA7=51,"et un ",IF(AA7=61,"et un ",AA65)))))</f>
        <v>#REF!</v>
      </c>
    </row>
    <row r="58" spans="27:27" ht="12.75" customHeight="1" x14ac:dyDescent="0.25">
      <c r="AA58" s="7" t="e">
        <f>IF(AA9=16,"seize ",IF(AA9=17,"dix-sept ",IF(AA9=18,"dix-huit ",IF(AA9=19,"dix-neuf ",AA66))))</f>
        <v>#REF!</v>
      </c>
    </row>
    <row r="59" spans="27:27" ht="12.75" customHeight="1" x14ac:dyDescent="0.25">
      <c r="AA59" s="7" t="e">
        <f>IF(AA9=17,"",IF(AA9=18,"",IF(AA9=19,"",AA67)))</f>
        <v>#REF!</v>
      </c>
    </row>
    <row r="60" spans="27:27" ht="12.75" customHeight="1" x14ac:dyDescent="0.25">
      <c r="AA60" s="7" t="e">
        <f>IF(AA10=16,"seize ",IF(AA10=17,"dix-sept ",IF(AA10=18,"dix-huit ",IF(AA10=19,"dix-neuf ",AA68))))</f>
        <v>#REF!</v>
      </c>
    </row>
    <row r="61" spans="27:27" ht="12.75" customHeight="1" x14ac:dyDescent="0.25">
      <c r="AA61" s="7" t="e">
        <f>IF(AA10=21,"et un ",IF(AA10=31,"et un ",IF(AA10=41,"et un ",IF(AA10=51,"et un ",IF(AA10=61,"et un ",AA69)))))</f>
        <v>#REF!</v>
      </c>
    </row>
    <row r="62" spans="27:27" ht="12.75" customHeight="1" x14ac:dyDescent="0.25">
      <c r="AA62" s="7" t="e">
        <f>IF(AA11=16,"seize ",IF(AA11=17,"dix-sept ",IF(AA11=18,"dix-huit ",IF(AA11=19,"dix-neuf ",AA70))))</f>
        <v>#REF!</v>
      </c>
    </row>
    <row r="63" spans="27:27" ht="12.75" customHeight="1" x14ac:dyDescent="0.25">
      <c r="AA63" s="7" t="e">
        <f>IF(AA11=21,"et un ",IF(AA11=31,"et un ",IF(AA11=41,"et un ",IF(AA11=51,"et un ",IF(AA11=61,"et un ",AA71)))))</f>
        <v>#REF!</v>
      </c>
    </row>
    <row r="64" spans="27:27" ht="12.75" customHeight="1" x14ac:dyDescent="0.25">
      <c r="AA64" s="7" t="e">
        <f>IF(AA7=70,"soixante-dix ",IF(AA7=71,"soixante et onze ",IF(AA7=72,"soixante-douze ",IF(AA7=73,"soixante-treize ",IF(AA7=74,"soixante-quatorze ",IF(AA7=75,"soixante-quinze ",AA72))))))</f>
        <v>#REF!</v>
      </c>
    </row>
    <row r="65" spans="27:27" ht="12.75" customHeight="1" x14ac:dyDescent="0.25">
      <c r="AA65" s="7" t="e">
        <f>IF(AA13=9,"",IF(AA13=7,"",IF(AA14=0,"",IF(AA14=1,"un ",IF(AA14=2,"deux ",IF(AA14=3,"trois ",IF(AA14=4,"quatre ",IF(AA14=5,"cinq ",AA73))))))))</f>
        <v>#REF!</v>
      </c>
    </row>
    <row r="66" spans="27:27" ht="12.75" customHeight="1" x14ac:dyDescent="0.25">
      <c r="AA66" s="7" t="e">
        <f>IF(AA9=70,"soixante-dix ",IF(AA9=71,"soixante et onze ",IF(AA9=72,"soixante-douze ",IF(AA9=73,"soixante-treize ",IF(AA9=74,"soixante-quatorze ",IF(AA9=75,"soixante-quinze ",AA74))))))</f>
        <v>#REF!</v>
      </c>
    </row>
    <row r="67" spans="27:27" ht="12.75" customHeight="1" x14ac:dyDescent="0.25">
      <c r="AA67" s="7" t="e">
        <f>IF(AA9=21,"et un ",IF(AA9=31,"et un ",IF(AA9=41,"et un ",IF(AA9=51,"et un ",IF(AA9=61,"et un ",AA75)))))</f>
        <v>#REF!</v>
      </c>
    </row>
    <row r="68" spans="27:27" ht="12.75" customHeight="1" x14ac:dyDescent="0.25">
      <c r="AA68" s="7" t="e">
        <f>IF(AA10=70,"soixante-dix ",IF(AA10=71,"soixante et onze ",IF(AA10=72,"soixante-douze ",IF(AA10=73,"soixante-treize ",IF(AA10=74,"soixante-quatorze ",IF(AA10=75,"soixante-quinze ",AA76))))))</f>
        <v>#REF!</v>
      </c>
    </row>
    <row r="69" spans="27:27" ht="12.75" customHeight="1" x14ac:dyDescent="0.25">
      <c r="AA69" s="7" t="e">
        <f>IF(AA19=9,"",IF(AA19=7,"",IF(AA20=0,"",IF(AA20=1,"un ",IF(AA20=2,"deux ",IF(AA20=3,"trois ",IF(AA20=4,"quatre ",IF(AA20=5,"cinq ",AA77))))))))</f>
        <v>#REF!</v>
      </c>
    </row>
    <row r="70" spans="27:27" ht="12.75" customHeight="1" x14ac:dyDescent="0.25">
      <c r="AA70" s="7" t="e">
        <f>IF(AA11=70,"soixante-dix ",IF(AA11=71,"soixante et onze ",IF(AA11=72,"soixante-douze ",IF(AA11=73,"soixante-treize ",IF(AA11=74,"soixante-quatorze ",IF(AA11=75,"soixante-quinze ",AA78))))))</f>
        <v>#REF!</v>
      </c>
    </row>
    <row r="71" spans="27:27" ht="12.75" customHeight="1" x14ac:dyDescent="0.25">
      <c r="AA71" s="7" t="e">
        <f>IF(AA21=9,"",IF(AA21=7,"",IF(AA22=0,"",IF(AA22=1,"un ",IF(AA22=2,"deux ",IF(AA22=3,"trois ",IF(AA22=4,"quatre ",IF(AA22=5,"cinq ",AA79))))))))</f>
        <v>#REF!</v>
      </c>
    </row>
    <row r="72" spans="27:27" ht="12.75" customHeight="1" x14ac:dyDescent="0.25">
      <c r="AA72" s="7" t="e">
        <f>IF(AA7=76,"soixante-seize ",IF(AA7=77,"soixante-dix-sept ",IF(AA7=78,"soixante-dix-huit ",IF(AA7=79,"soixante-dix-neuf ",AA80))))</f>
        <v>#REF!</v>
      </c>
    </row>
    <row r="73" spans="27:27" ht="12.75" customHeight="1" x14ac:dyDescent="0.25">
      <c r="AA73" s="7" t="e">
        <f>IF(AA13=9,"",IF(AA14=6,"six ",IF(AA14=7,"sept ",IF(AA14=8,"huit ",IF(AA14=9,"neuf ",)))))</f>
        <v>#REF!</v>
      </c>
    </row>
    <row r="74" spans="27:27" ht="12.75" customHeight="1" x14ac:dyDescent="0.25">
      <c r="AA74" s="7" t="e">
        <f>IF(AA9=76,"soixante-seize ",IF(AA9=77,"soixante-dix-sept ",IF(AA9=78,"soixante-dix-huit ",IF(AA9=79,"soixante-dix-neuf ",AA81))))</f>
        <v>#REF!</v>
      </c>
    </row>
    <row r="75" spans="27:27" ht="12.75" customHeight="1" x14ac:dyDescent="0.25">
      <c r="AA75" s="7" t="e">
        <f>IF(AA16=9,"",IF(AA16=7,"",IF(AA17=0,"",IF(AA17=1,"un ",IF(AA17=2,"deux ",IF(AA17=3,"trois ",IF(AA17=4,"quatre ",IF(AA17=5,"cinq ",AA82))))))))</f>
        <v>#REF!</v>
      </c>
    </row>
    <row r="76" spans="27:27" ht="12.75" customHeight="1" x14ac:dyDescent="0.25">
      <c r="AA76" s="7" t="e">
        <f>IF(AA10=76,"soixante-seize ",IF(AA10=77,"soixante-dix-sept ",IF(AA10=78,"soixante-dix-huit ",IF(AA10=79,"soixante-dix-neuf ",AA83))))</f>
        <v>#REF!</v>
      </c>
    </row>
    <row r="77" spans="27:27" ht="12.75" customHeight="1" x14ac:dyDescent="0.25">
      <c r="AA77" s="7" t="e">
        <f>IF(AA19=9,"",IF(AA20=6,"six ",IF(AA20=7,"sept ",IF(AA20=8,"huit ",IF(AA20=9,"neuf ",)))))</f>
        <v>#REF!</v>
      </c>
    </row>
    <row r="78" spans="27:27" ht="12.75" customHeight="1" x14ac:dyDescent="0.25">
      <c r="AA78" s="7" t="e">
        <f>IF(AA11=76,"soixante-seize ",IF(AA11=77,"soixante-dix-sept ",IF(AA11=78,"soixante-dix-huit ",IF(AA11=79,"soixante-dix-neuf ",AA84))))</f>
        <v>#REF!</v>
      </c>
    </row>
    <row r="79" spans="27:27" ht="12.75" customHeight="1" x14ac:dyDescent="0.25">
      <c r="AA79" s="7" t="e">
        <f>IF(AA21=9,"",IF(AA22=6,"six ",IF(AA22=7,"sept ",IF(AA22=8,"huit ",IF(AA22=9,"neuf ",)))))</f>
        <v>#REF!</v>
      </c>
    </row>
    <row r="80" spans="27:27" ht="12.75" customHeight="1" x14ac:dyDescent="0.25">
      <c r="AA80" s="7" t="e">
        <f>IF(AA7=90,"quatre-vingt-dix ",IF(AA7=91,"quatre-vingt-onze ",IF(AA7=92,"quatre-vingt-douze ",IF(AA7=93,"quatre-vingt-treize ",IF(AA7=94,"quatre-vingt-quatorze ",IF(AA7=95,"quatre-vingt-quinze ",AA85))))))</f>
        <v>#REF!</v>
      </c>
    </row>
    <row r="81" spans="27:27" ht="12.75" customHeight="1" x14ac:dyDescent="0.25">
      <c r="AA81" s="7" t="e">
        <f>IF(AA9=90,"quatre-vingt-dix ",IF(AA9=91,"quatre-vingt-onze ",IF(AA9=92,"quatre-vingt-douze ",IF(AA9=93,"quatre-vingt-treize ",IF(AA9=94,"quatre-vingt-quatorze ",IF(AA9=95,"quatre-vingt-quinze ",AA86))))))</f>
        <v>#REF!</v>
      </c>
    </row>
    <row r="82" spans="27:27" ht="12.75" customHeight="1" x14ac:dyDescent="0.25">
      <c r="AA82" s="7" t="e">
        <f>IF(AA16=9,"",IF(AA17=6,"six ",IF(AA17=7,"sept ",IF(AA17=8,"huit ",IF(AA17=9,"neuf ",)))))</f>
        <v>#REF!</v>
      </c>
    </row>
    <row r="83" spans="27:27" ht="12.75" customHeight="1" x14ac:dyDescent="0.25">
      <c r="AA83" s="7" t="e">
        <f>IF(AA10=90,"quatre-vingt-dix ",IF(AA10=91,"quatre-vingt-onze ",IF(AA10=92,"quatre-vingt-douze ",IF(AA10=93,"quatre-vingt-treize ",IF(AA10=94,"quatre-vingt-quatorze ",IF(AA10=95,"quatre-vingt-quinze ",AA87))))))</f>
        <v>#REF!</v>
      </c>
    </row>
    <row r="84" spans="27:27" ht="12.75" customHeight="1" x14ac:dyDescent="0.25">
      <c r="AA84" s="7" t="e">
        <f>IF(AA11=90,"quatre-vingt-dix ",IF(AA11=91,"quatre-vingt-onze ",IF(AA11=92,"quatre-vingt-douze ",IF(AA11=93,"quatre-vingt-treize ",IF(AA11=94,"quatre-vingt-quatorze ",IF(AA11=95,"quatre-vingt-quinze ",AA88))))))</f>
        <v>#REF!</v>
      </c>
    </row>
    <row r="85" spans="27:27" ht="12.75" customHeight="1" x14ac:dyDescent="0.25">
      <c r="AA85" s="7" t="e">
        <f>IF(AA7=96,"quatre-vingt-seize ",IF(AA7=97,"quatre-vingt-dix-sept ",IF(AA7=98,"quatre-vingt-dix-huit ",IF(AA7=99,"quatre-vingt-dix-neuf ",AA89))))</f>
        <v>#REF!</v>
      </c>
    </row>
    <row r="86" spans="27:27" ht="12.75" customHeight="1" x14ac:dyDescent="0.25">
      <c r="AA86" s="7" t="e">
        <f>IF(AA9=96,"quatre-vingt-seize ",IF(AA9=97,"quatre-vingt-dix-sept ",IF(AA9=98,"quatre-vingt-dix-huit ",IF(AA9=99,"quatre-vingt-dix-neuf ",AA90))))</f>
        <v>#REF!</v>
      </c>
    </row>
    <row r="87" spans="27:27" ht="12.75" customHeight="1" x14ac:dyDescent="0.25">
      <c r="AA87" s="7" t="e">
        <f>IF(AA10=96,"quatre-vingt-seize ",IF(AA10=97,"quatre-vingt-dix-sept ",IF(AA10=98,"quatre-vingt-dix-huit ",IF(AA10=99,"quatre-vingt-dix-neuf ",AA91))))</f>
        <v>#REF!</v>
      </c>
    </row>
    <row r="88" spans="27:27" ht="12.75" customHeight="1" x14ac:dyDescent="0.25">
      <c r="AA88" s="7" t="e">
        <f>IF(AA11=96,"quatre-vingt-seize ",IF(AA11=97,"quatre-vingt-dix-sept ",IF(AA11=98,"quatre-vingt-dix-huit ",IF(AA11=99,"quatre-vingt-dix-neuf ",AA92))))</f>
        <v>#REF!</v>
      </c>
    </row>
    <row r="89" spans="27:27" ht="12.75" customHeight="1" x14ac:dyDescent="0.25">
      <c r="AA89" s="7" t="e">
        <f>IF(AA13=2,"vingt ",IF(AA13=3,"trente ",IF(AA13=4,"quarante ",IF(AA13=5,"cinquante ",AA93))))</f>
        <v>#REF!</v>
      </c>
    </row>
    <row r="90" spans="27:27" ht="12.75" customHeight="1" x14ac:dyDescent="0.25">
      <c r="AA90" s="7" t="e">
        <f>IF(AA16=2,"vingt ",IF(AA16=3,"trente ",IF(AA16=4,"quarante ",IF(AA16=5,"cinquante ",AA94))))</f>
        <v>#REF!</v>
      </c>
    </row>
    <row r="91" spans="27:27" ht="12.75" customHeight="1" x14ac:dyDescent="0.25">
      <c r="AA91" s="7" t="e">
        <f>IF(AA19=2,"vingt ",IF(AA19=3,"trente ",IF(AA19=4,"quarante ",IF(AA19=5,"cinquante ",AA95))))</f>
        <v>#REF!</v>
      </c>
    </row>
    <row r="92" spans="27:27" ht="12.75" customHeight="1" x14ac:dyDescent="0.25">
      <c r="AA92" s="7" t="e">
        <f>IF(AA21=2,"vingt ",IF(AA21=3,"trente ",IF(AA21=4,"quarante ",IF(AA21=5,"cinquante ",AA96))))</f>
        <v>#REF!</v>
      </c>
    </row>
    <row r="93" spans="27:27" ht="12.75" customHeight="1" x14ac:dyDescent="0.25">
      <c r="AA93" s="7" t="e">
        <f>IF(AA13=6,"soixante ",IF(AA7=80,"quatre-vingts ",IF(AA13=8,"quatre-vingt-","")))</f>
        <v>#REF!</v>
      </c>
    </row>
    <row r="94" spans="27:27" ht="12.75" customHeight="1" x14ac:dyDescent="0.25">
      <c r="AA94" s="7" t="e">
        <f>IF(AA16=6,"soixante ",IF(AA9=80,"quatre-vingts ",IF(AA16=8,"quatre-vingt-","")))</f>
        <v>#REF!</v>
      </c>
    </row>
    <row r="95" spans="27:27" ht="12.75" customHeight="1" x14ac:dyDescent="0.25">
      <c r="AA95" s="7" t="e">
        <f>IF(AA19=6,"soixante ",IF(AA10=80,"quatre-vingts ",IF(AA19=8,"quatre-vingt-","")))</f>
        <v>#REF!</v>
      </c>
    </row>
    <row r="96" spans="27:27" ht="12.75" customHeight="1" x14ac:dyDescent="0.25">
      <c r="AA96" s="7" t="e">
        <f>IF(AA21=6,"soixante ",IF(AA11=80,"quatre-vingts ",IF(AA21=8,"quatre-vingt-","")))</f>
        <v>#REF!</v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e">
        <f>(AA23&amp;AA24&amp;AA25&amp;AA26&amp;AA27&amp;AA28&amp;AA29&amp;AA30&amp;AA31&amp;AA32&amp;AA33&amp;AA34&amp;AA35&amp;AA36&amp;AA37&amp;AA38&amp;AA39&amp;AA40&amp;AA41)</f>
        <v>#REF!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1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264</v>
      </c>
      <c r="B1" s="7" t="s">
        <v>265</v>
      </c>
    </row>
    <row r="2" spans="1:3" x14ac:dyDescent="0.25">
      <c r="A2" s="7" t="s">
        <v>266</v>
      </c>
      <c r="B2" s="7" t="s">
        <v>260</v>
      </c>
    </row>
    <row r="3" spans="1:3" x14ac:dyDescent="0.25">
      <c r="A3" s="7" t="s">
        <v>267</v>
      </c>
      <c r="B3" s="7">
        <v>1</v>
      </c>
    </row>
    <row r="4" spans="1:3" x14ac:dyDescent="0.25">
      <c r="A4" s="7" t="s">
        <v>268</v>
      </c>
      <c r="B4" s="7">
        <v>0</v>
      </c>
    </row>
    <row r="5" spans="1:3" x14ac:dyDescent="0.25">
      <c r="A5" s="7" t="s">
        <v>269</v>
      </c>
      <c r="B5" s="7">
        <v>0</v>
      </c>
    </row>
    <row r="6" spans="1:3" x14ac:dyDescent="0.25">
      <c r="A6" s="7" t="s">
        <v>270</v>
      </c>
      <c r="B6" s="7">
        <v>1</v>
      </c>
    </row>
    <row r="7" spans="1:3" x14ac:dyDescent="0.25">
      <c r="A7" s="7" t="s">
        <v>271</v>
      </c>
      <c r="B7" s="7">
        <v>0</v>
      </c>
    </row>
    <row r="8" spans="1:3" x14ac:dyDescent="0.25">
      <c r="A8" s="7" t="s">
        <v>272</v>
      </c>
      <c r="B8" s="7">
        <v>0</v>
      </c>
    </row>
    <row r="9" spans="1:3" x14ac:dyDescent="0.25">
      <c r="A9" s="7" t="s">
        <v>273</v>
      </c>
      <c r="B9" s="7">
        <v>1</v>
      </c>
    </row>
    <row r="10" spans="1:3" x14ac:dyDescent="0.25">
      <c r="A10" s="7" t="s">
        <v>274</v>
      </c>
      <c r="C10" s="7" t="s">
        <v>275</v>
      </c>
    </row>
    <row r="11" spans="1:3" x14ac:dyDescent="0.25">
      <c r="A11" s="7" t="s">
        <v>276</v>
      </c>
      <c r="B11" s="7">
        <v>1</v>
      </c>
    </row>
  </sheetData>
  <sheetProtection password="E95E" sheet="1" objects="1" selectLockedCell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439131-7C8D-4CF3-8D62-DF9A7CE70262}">
  <sheetPr>
    <outlinePr summaryBelow="0" summaryRight="0"/>
    <pageSetUpPr fitToPage="1"/>
  </sheetPr>
  <dimension ref="A1:S853"/>
  <sheetViews>
    <sheetView showGridLines="0" tabSelected="1" topLeftCell="B2" zoomScaleNormal="100" workbookViewId="0">
      <selection activeCell="V9" sqref="V9"/>
    </sheetView>
  </sheetViews>
  <sheetFormatPr baseColWidth="10" defaultColWidth="9.140625" defaultRowHeight="15" x14ac:dyDescent="0.25"/>
  <cols>
    <col min="1" max="1" width="0" hidden="1" customWidth="1"/>
    <col min="2" max="2" width="6.5703125" customWidth="1"/>
    <col min="3" max="3" width="36" customWidth="1"/>
    <col min="4" max="7" width="8.140625" customWidth="1"/>
    <col min="8" max="8" width="9.140625" hidden="1" customWidth="1"/>
    <col min="9" max="10" width="12.5703125" hidden="1" customWidth="1"/>
    <col min="11" max="11" width="10.7109375" hidden="1" customWidth="1"/>
    <col min="12" max="17" width="0" hidden="1" customWidth="1"/>
    <col min="18" max="18" width="10.7109375" hidden="1" customWidth="1"/>
    <col min="19" max="69" width="10.7109375" customWidth="1"/>
  </cols>
  <sheetData>
    <row r="1" spans="1:19" hidden="1" x14ac:dyDescent="0.25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M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</row>
    <row r="3" spans="1:19" ht="33.75" x14ac:dyDescent="0.25">
      <c r="A3" s="7" t="s">
        <v>22</v>
      </c>
      <c r="B3" s="13" t="s">
        <v>23</v>
      </c>
      <c r="C3" s="72" t="s">
        <v>24</v>
      </c>
      <c r="D3" s="72"/>
      <c r="E3" s="72"/>
      <c r="F3" s="13" t="s">
        <v>11</v>
      </c>
      <c r="G3" s="13" t="s">
        <v>277</v>
      </c>
      <c r="H3" s="13" t="s">
        <v>278</v>
      </c>
      <c r="I3" s="13" t="s">
        <v>25</v>
      </c>
      <c r="J3" s="13" t="s">
        <v>26</v>
      </c>
      <c r="K3" s="13" t="s">
        <v>27</v>
      </c>
      <c r="L3" s="13" t="s">
        <v>28</v>
      </c>
      <c r="M3" s="13" t="s">
        <v>29</v>
      </c>
      <c r="N3" s="13" t="s">
        <v>30</v>
      </c>
      <c r="O3" s="13" t="s">
        <v>31</v>
      </c>
      <c r="P3" s="13" t="s">
        <v>32</v>
      </c>
      <c r="Q3" s="13" t="s">
        <v>33</v>
      </c>
    </row>
    <row r="4" spans="1:19" ht="15.75" x14ac:dyDescent="0.25">
      <c r="A4" s="7">
        <v>2</v>
      </c>
      <c r="B4" s="14"/>
      <c r="C4" s="73" t="s">
        <v>34</v>
      </c>
      <c r="D4" s="73"/>
      <c r="E4" s="73"/>
      <c r="F4" s="15"/>
      <c r="G4" s="15"/>
      <c r="H4" s="15"/>
      <c r="I4" s="15"/>
      <c r="J4" s="14"/>
      <c r="K4" s="7"/>
      <c r="S4" s="52"/>
    </row>
    <row r="5" spans="1:19" ht="27" customHeight="1" x14ac:dyDescent="0.25">
      <c r="A5" s="7"/>
      <c r="B5" s="18"/>
      <c r="C5" s="42" t="s">
        <v>279</v>
      </c>
      <c r="D5" s="43"/>
      <c r="E5" s="43"/>
      <c r="F5" s="44"/>
      <c r="G5" s="44"/>
      <c r="H5" s="44"/>
      <c r="I5" s="44"/>
      <c r="J5" s="18"/>
      <c r="K5" s="7"/>
      <c r="S5" s="52"/>
    </row>
    <row r="6" spans="1:19" ht="18.600000000000001" customHeight="1" x14ac:dyDescent="0.25">
      <c r="A6" s="7">
        <v>3</v>
      </c>
      <c r="B6" s="16" t="s">
        <v>35</v>
      </c>
      <c r="C6" s="74" t="s">
        <v>36</v>
      </c>
      <c r="D6" s="74"/>
      <c r="E6" s="74"/>
      <c r="F6" s="51"/>
      <c r="G6" s="51"/>
      <c r="H6" s="51"/>
      <c r="I6" s="51"/>
      <c r="J6" s="18"/>
      <c r="K6" s="7"/>
      <c r="S6" s="52"/>
    </row>
    <row r="7" spans="1:19" ht="18.600000000000001" customHeight="1" x14ac:dyDescent="0.25">
      <c r="A7" s="7">
        <v>3</v>
      </c>
      <c r="B7" s="16"/>
      <c r="C7" s="75" t="s">
        <v>37</v>
      </c>
      <c r="D7" s="75"/>
      <c r="E7" s="75"/>
      <c r="F7" s="17"/>
      <c r="G7" s="17"/>
      <c r="H7" s="17"/>
      <c r="I7" s="17"/>
      <c r="J7" s="18"/>
      <c r="K7" s="7"/>
      <c r="S7" s="52"/>
    </row>
    <row r="8" spans="1:19" x14ac:dyDescent="0.25">
      <c r="A8" s="7">
        <v>4</v>
      </c>
      <c r="B8" s="16"/>
      <c r="C8" s="76" t="s">
        <v>38</v>
      </c>
      <c r="D8" s="76"/>
      <c r="E8" s="76"/>
      <c r="F8" s="19"/>
      <c r="G8" s="19"/>
      <c r="H8" s="19"/>
      <c r="I8" s="19"/>
      <c r="J8" s="20"/>
      <c r="K8" s="7"/>
      <c r="S8" s="52"/>
    </row>
    <row r="9" spans="1:19" ht="27.75" customHeight="1" x14ac:dyDescent="0.25">
      <c r="A9" s="7">
        <v>5</v>
      </c>
      <c r="B9" s="16">
        <v>1</v>
      </c>
      <c r="C9" s="80" t="s">
        <v>39</v>
      </c>
      <c r="D9" s="81"/>
      <c r="E9" s="81"/>
      <c r="F9" s="81"/>
      <c r="G9" s="81"/>
      <c r="H9" s="21"/>
      <c r="I9" s="21"/>
      <c r="J9" s="22"/>
      <c r="K9" s="7"/>
      <c r="S9" s="52"/>
    </row>
    <row r="10" spans="1:19" ht="15.75" thickBot="1" x14ac:dyDescent="0.3">
      <c r="A10" s="7">
        <v>9</v>
      </c>
      <c r="B10" s="23" t="s">
        <v>40</v>
      </c>
      <c r="C10" s="77" t="s">
        <v>41</v>
      </c>
      <c r="D10" s="78"/>
      <c r="E10" s="78"/>
      <c r="F10" s="78"/>
      <c r="G10" s="78"/>
      <c r="H10" s="78"/>
      <c r="I10" s="78"/>
      <c r="J10" s="24"/>
      <c r="Q10" s="7">
        <v>2384</v>
      </c>
      <c r="S10" s="52"/>
    </row>
    <row r="11" spans="1:19" ht="16.5" thickTop="1" thickBot="1" x14ac:dyDescent="0.3">
      <c r="A11" s="7" t="s">
        <v>42</v>
      </c>
      <c r="B11" s="23"/>
      <c r="C11" s="79"/>
      <c r="D11" s="79"/>
      <c r="E11" s="79"/>
      <c r="F11" s="25" t="s">
        <v>10</v>
      </c>
      <c r="G11" s="26">
        <v>900</v>
      </c>
      <c r="H11" s="26"/>
      <c r="I11" s="27"/>
      <c r="J11" s="28">
        <f>IF(AND(G11= "",H11= ""), 0, ROUND(ROUND(I11, 2) * ROUND(IF(H11="",G11,H11),  2), 2))</f>
        <v>0</v>
      </c>
      <c r="K11" s="7"/>
      <c r="M11" s="29">
        <v>0.2</v>
      </c>
      <c r="Q11" s="7">
        <v>2384</v>
      </c>
      <c r="S11" s="52"/>
    </row>
    <row r="12" spans="1:19" ht="15.75" hidden="1" thickTop="1" x14ac:dyDescent="0.25">
      <c r="A12" s="7" t="s">
        <v>43</v>
      </c>
      <c r="S12" s="52"/>
    </row>
    <row r="13" spans="1:19" ht="15.75" thickTop="1" x14ac:dyDescent="0.25">
      <c r="A13" s="7">
        <v>5</v>
      </c>
      <c r="B13" s="16">
        <v>2</v>
      </c>
      <c r="C13" s="41" t="s">
        <v>44</v>
      </c>
      <c r="D13" s="41"/>
      <c r="E13" s="41"/>
      <c r="F13" s="21"/>
      <c r="G13" s="21"/>
      <c r="H13" s="21"/>
      <c r="I13" s="21"/>
      <c r="J13" s="22"/>
      <c r="K13" s="7"/>
      <c r="S13" s="52"/>
    </row>
    <row r="14" spans="1:19" ht="15.75" thickBot="1" x14ac:dyDescent="0.3">
      <c r="A14" s="7">
        <v>9</v>
      </c>
      <c r="B14" s="23" t="s">
        <v>45</v>
      </c>
      <c r="C14" s="77" t="s">
        <v>41</v>
      </c>
      <c r="D14" s="78"/>
      <c r="E14" s="78"/>
      <c r="F14" s="78"/>
      <c r="G14" s="78"/>
      <c r="H14" s="78"/>
      <c r="I14" s="78"/>
      <c r="J14" s="24"/>
      <c r="Q14" s="7">
        <v>2384</v>
      </c>
      <c r="S14" s="52"/>
    </row>
    <row r="15" spans="1:19" ht="16.5" thickTop="1" thickBot="1" x14ac:dyDescent="0.3">
      <c r="A15" s="7" t="s">
        <v>42</v>
      </c>
      <c r="B15" s="23"/>
      <c r="C15" s="79"/>
      <c r="D15" s="79"/>
      <c r="E15" s="79"/>
      <c r="F15" s="25" t="s">
        <v>10</v>
      </c>
      <c r="G15" s="26">
        <v>900</v>
      </c>
      <c r="H15" s="26"/>
      <c r="I15" s="27"/>
      <c r="J15" s="28">
        <f>IF(AND(G15= "",H15= ""), 0, ROUND(ROUND(I15, 2) * ROUND(IF(H15="",G15,H15),  2), 2))</f>
        <v>0</v>
      </c>
      <c r="K15" s="7"/>
      <c r="M15" s="29">
        <v>0.2</v>
      </c>
      <c r="Q15" s="7">
        <v>2384</v>
      </c>
      <c r="S15" s="52"/>
    </row>
    <row r="16" spans="1:19" ht="15.75" hidden="1" thickTop="1" x14ac:dyDescent="0.25">
      <c r="A16" s="7" t="s">
        <v>43</v>
      </c>
      <c r="S16" s="52"/>
    </row>
    <row r="17" spans="1:19" ht="15.75" thickTop="1" x14ac:dyDescent="0.25">
      <c r="A17" s="7">
        <v>5</v>
      </c>
      <c r="B17" s="16">
        <v>3</v>
      </c>
      <c r="C17" s="41" t="s">
        <v>46</v>
      </c>
      <c r="D17" s="41"/>
      <c r="E17" s="41"/>
      <c r="F17" s="21"/>
      <c r="G17" s="21"/>
      <c r="H17" s="21"/>
      <c r="I17" s="21"/>
      <c r="J17" s="22"/>
      <c r="K17" s="7"/>
      <c r="S17" s="52"/>
    </row>
    <row r="18" spans="1:19" ht="16.899999999999999" customHeight="1" x14ac:dyDescent="0.25">
      <c r="A18" s="7">
        <v>6</v>
      </c>
      <c r="B18" s="16" t="s">
        <v>47</v>
      </c>
      <c r="C18" s="82" t="s">
        <v>48</v>
      </c>
      <c r="D18" s="82"/>
      <c r="E18" s="82"/>
      <c r="F18" s="30"/>
      <c r="G18" s="30"/>
      <c r="H18" s="30"/>
      <c r="I18" s="30"/>
      <c r="J18" s="31"/>
      <c r="K18" s="7"/>
      <c r="S18" s="52"/>
    </row>
    <row r="19" spans="1:19" ht="15.75" thickBot="1" x14ac:dyDescent="0.3">
      <c r="A19" s="7">
        <v>9</v>
      </c>
      <c r="B19" s="23" t="s">
        <v>49</v>
      </c>
      <c r="C19" s="77" t="s">
        <v>50</v>
      </c>
      <c r="D19" s="78"/>
      <c r="E19" s="78"/>
      <c r="F19" s="78"/>
      <c r="G19" s="78"/>
      <c r="H19" s="78"/>
      <c r="I19" s="78"/>
      <c r="J19" s="24"/>
      <c r="Q19" s="7">
        <v>2384</v>
      </c>
      <c r="S19" s="52"/>
    </row>
    <row r="20" spans="1:19" ht="16.5" thickTop="1" thickBot="1" x14ac:dyDescent="0.3">
      <c r="A20" s="7" t="s">
        <v>42</v>
      </c>
      <c r="B20" s="23"/>
      <c r="C20" s="79"/>
      <c r="D20" s="79"/>
      <c r="E20" s="79"/>
      <c r="F20" s="25" t="s">
        <v>51</v>
      </c>
      <c r="G20" s="32">
        <v>1.91</v>
      </c>
      <c r="H20" s="32"/>
      <c r="I20" s="27"/>
      <c r="J20" s="28">
        <f>IF(AND(G20= "",H20= ""), 0, ROUND(ROUND(I20, 2) * ROUND(IF(H20="",G20,H20),  3), 2))</f>
        <v>0</v>
      </c>
      <c r="K20" s="7"/>
      <c r="M20" s="29">
        <v>0.2</v>
      </c>
      <c r="Q20" s="7">
        <v>2384</v>
      </c>
      <c r="S20" s="52"/>
    </row>
    <row r="21" spans="1:19" ht="16.5" thickTop="1" thickBot="1" x14ac:dyDescent="0.3">
      <c r="A21" s="7">
        <v>9</v>
      </c>
      <c r="B21" s="23" t="s">
        <v>52</v>
      </c>
      <c r="C21" s="77" t="s">
        <v>53</v>
      </c>
      <c r="D21" s="78"/>
      <c r="E21" s="78"/>
      <c r="F21" s="78"/>
      <c r="G21" s="78"/>
      <c r="H21" s="78"/>
      <c r="I21" s="78"/>
      <c r="J21" s="24"/>
      <c r="Q21" s="7">
        <v>2384</v>
      </c>
      <c r="S21" s="52"/>
    </row>
    <row r="22" spans="1:19" ht="16.5" thickTop="1" thickBot="1" x14ac:dyDescent="0.3">
      <c r="A22" s="7" t="s">
        <v>42</v>
      </c>
      <c r="B22" s="23"/>
      <c r="C22" s="79"/>
      <c r="D22" s="79"/>
      <c r="E22" s="79"/>
      <c r="F22" s="25" t="s">
        <v>51</v>
      </c>
      <c r="G22" s="32">
        <v>1.91</v>
      </c>
      <c r="H22" s="32"/>
      <c r="I22" s="27"/>
      <c r="J22" s="28">
        <f>IF(AND(G22= "",H22= ""), 0, ROUND(ROUND(I22, 2) * ROUND(IF(H22="",G22,H22),  3), 2))</f>
        <v>0</v>
      </c>
      <c r="K22" s="7"/>
      <c r="M22" s="29">
        <v>0.2</v>
      </c>
      <c r="Q22" s="7">
        <v>2384</v>
      </c>
      <c r="S22" s="52"/>
    </row>
    <row r="23" spans="1:19" ht="15.75" hidden="1" thickTop="1" x14ac:dyDescent="0.25">
      <c r="A23" s="7" t="s">
        <v>54</v>
      </c>
      <c r="S23" s="52"/>
    </row>
    <row r="24" spans="1:19" ht="15.75" thickTop="1" x14ac:dyDescent="0.25">
      <c r="A24" s="7">
        <v>6</v>
      </c>
      <c r="B24" s="16" t="s">
        <v>55</v>
      </c>
      <c r="C24" s="45" t="s">
        <v>56</v>
      </c>
      <c r="D24" s="45"/>
      <c r="E24" s="45"/>
      <c r="F24" s="30"/>
      <c r="G24" s="30"/>
      <c r="H24" s="30"/>
      <c r="I24" s="30"/>
      <c r="J24" s="31"/>
      <c r="K24" s="7"/>
      <c r="S24" s="52"/>
    </row>
    <row r="25" spans="1:19" ht="15.75" thickBot="1" x14ac:dyDescent="0.3">
      <c r="A25" s="7">
        <v>9</v>
      </c>
      <c r="B25" s="23" t="s">
        <v>57</v>
      </c>
      <c r="C25" s="77" t="s">
        <v>58</v>
      </c>
      <c r="D25" s="78"/>
      <c r="E25" s="78"/>
      <c r="F25" s="78"/>
      <c r="G25" s="78"/>
      <c r="H25" s="78"/>
      <c r="I25" s="78"/>
      <c r="J25" s="24"/>
      <c r="Q25" s="7">
        <v>2384</v>
      </c>
      <c r="S25" s="52"/>
    </row>
    <row r="26" spans="1:19" ht="16.5" thickTop="1" thickBot="1" x14ac:dyDescent="0.3">
      <c r="A26" s="7" t="s">
        <v>42</v>
      </c>
      <c r="B26" s="23"/>
      <c r="C26" s="79"/>
      <c r="D26" s="79"/>
      <c r="E26" s="79"/>
      <c r="F26" s="25" t="s">
        <v>51</v>
      </c>
      <c r="G26" s="32">
        <v>3</v>
      </c>
      <c r="H26" s="32"/>
      <c r="I26" s="27"/>
      <c r="J26" s="28">
        <f>IF(AND(G26= "",H26= ""), 0, ROUND(ROUND(I26, 2) * ROUND(IF(H26="",G26,H26),  3), 2))</f>
        <v>0</v>
      </c>
      <c r="K26" s="7"/>
      <c r="M26" s="29">
        <v>0.2</v>
      </c>
      <c r="Q26" s="7">
        <v>2384</v>
      </c>
      <c r="S26" s="52"/>
    </row>
    <row r="27" spans="1:19" ht="16.5" thickTop="1" thickBot="1" x14ac:dyDescent="0.3">
      <c r="A27" s="7">
        <v>9</v>
      </c>
      <c r="B27" s="23" t="s">
        <v>59</v>
      </c>
      <c r="C27" s="77" t="s">
        <v>60</v>
      </c>
      <c r="D27" s="78"/>
      <c r="E27" s="78"/>
      <c r="F27" s="78"/>
      <c r="G27" s="78"/>
      <c r="H27" s="78"/>
      <c r="I27" s="78"/>
      <c r="J27" s="24"/>
      <c r="Q27" s="7">
        <v>2384</v>
      </c>
      <c r="S27" s="52"/>
    </row>
    <row r="28" spans="1:19" ht="16.5" thickTop="1" thickBot="1" x14ac:dyDescent="0.3">
      <c r="A28" s="7" t="s">
        <v>42</v>
      </c>
      <c r="B28" s="23"/>
      <c r="C28" s="79"/>
      <c r="D28" s="79"/>
      <c r="E28" s="79"/>
      <c r="F28" s="25" t="s">
        <v>51</v>
      </c>
      <c r="G28" s="32">
        <v>10</v>
      </c>
      <c r="H28" s="32"/>
      <c r="I28" s="27"/>
      <c r="J28" s="28">
        <f>IF(AND(G28= "",H28= ""), 0, ROUND(ROUND(I28, 2) * ROUND(IF(H28="",G28,H28),  3), 2))</f>
        <v>0</v>
      </c>
      <c r="K28" s="7"/>
      <c r="M28" s="29">
        <v>0.2</v>
      </c>
      <c r="Q28" s="7">
        <v>2384</v>
      </c>
      <c r="S28" s="52"/>
    </row>
    <row r="29" spans="1:19" ht="16.5" thickTop="1" thickBot="1" x14ac:dyDescent="0.3">
      <c r="A29" s="7">
        <v>9</v>
      </c>
      <c r="B29" s="23" t="s">
        <v>61</v>
      </c>
      <c r="C29" s="77" t="s">
        <v>62</v>
      </c>
      <c r="D29" s="78"/>
      <c r="E29" s="78"/>
      <c r="F29" s="78"/>
      <c r="G29" s="78"/>
      <c r="H29" s="78"/>
      <c r="I29" s="78"/>
      <c r="J29" s="24"/>
      <c r="Q29" s="7">
        <v>2384</v>
      </c>
      <c r="S29" s="52"/>
    </row>
    <row r="30" spans="1:19" ht="16.5" thickTop="1" thickBot="1" x14ac:dyDescent="0.3">
      <c r="A30" s="7" t="s">
        <v>42</v>
      </c>
      <c r="B30" s="23"/>
      <c r="C30" s="79"/>
      <c r="D30" s="79"/>
      <c r="E30" s="79"/>
      <c r="F30" s="25" t="s">
        <v>51</v>
      </c>
      <c r="G30" s="32">
        <v>3</v>
      </c>
      <c r="H30" s="32"/>
      <c r="I30" s="27"/>
      <c r="J30" s="28">
        <f>IF(AND(G30= "",H30= ""), 0, ROUND(ROUND(I30, 2) * ROUND(IF(H30="",G30,H30),  3), 2))</f>
        <v>0</v>
      </c>
      <c r="K30" s="7"/>
      <c r="M30" s="29">
        <v>0.2</v>
      </c>
      <c r="Q30" s="7">
        <v>2384</v>
      </c>
      <c r="S30" s="52"/>
    </row>
    <row r="31" spans="1:19" ht="16.5" thickTop="1" thickBot="1" x14ac:dyDescent="0.3">
      <c r="A31" s="7">
        <v>9</v>
      </c>
      <c r="B31" s="23" t="s">
        <v>63</v>
      </c>
      <c r="C31" s="77" t="s">
        <v>64</v>
      </c>
      <c r="D31" s="78"/>
      <c r="E31" s="78"/>
      <c r="F31" s="78"/>
      <c r="G31" s="78"/>
      <c r="H31" s="78"/>
      <c r="I31" s="78"/>
      <c r="J31" s="24"/>
      <c r="Q31" s="7">
        <v>2384</v>
      </c>
      <c r="S31" s="52"/>
    </row>
    <row r="32" spans="1:19" ht="16.5" thickTop="1" thickBot="1" x14ac:dyDescent="0.3">
      <c r="A32" s="7" t="s">
        <v>42</v>
      </c>
      <c r="B32" s="23"/>
      <c r="C32" s="79"/>
      <c r="D32" s="79"/>
      <c r="E32" s="79"/>
      <c r="F32" s="25" t="s">
        <v>51</v>
      </c>
      <c r="G32" s="32">
        <v>10</v>
      </c>
      <c r="H32" s="32"/>
      <c r="I32" s="27"/>
      <c r="J32" s="28">
        <f>IF(AND(G32= "",H32= ""), 0, ROUND(ROUND(I32, 2) * ROUND(IF(H32="",G32,H32),  3), 2))</f>
        <v>0</v>
      </c>
      <c r="K32" s="7"/>
      <c r="M32" s="29">
        <v>0.2</v>
      </c>
      <c r="Q32" s="7">
        <v>2384</v>
      </c>
      <c r="S32" s="52"/>
    </row>
    <row r="33" spans="1:19" ht="15.75" hidden="1" thickTop="1" x14ac:dyDescent="0.25">
      <c r="A33" s="7" t="s">
        <v>54</v>
      </c>
      <c r="S33" s="52"/>
    </row>
    <row r="34" spans="1:19" ht="16.899999999999999" customHeight="1" thickTop="1" x14ac:dyDescent="0.25">
      <c r="A34" s="7">
        <v>6</v>
      </c>
      <c r="B34" s="16" t="s">
        <v>65</v>
      </c>
      <c r="C34" s="82" t="s">
        <v>66</v>
      </c>
      <c r="D34" s="82"/>
      <c r="E34" s="82"/>
      <c r="F34" s="30"/>
      <c r="G34" s="30"/>
      <c r="H34" s="30"/>
      <c r="I34" s="30"/>
      <c r="J34" s="31"/>
      <c r="K34" s="7"/>
      <c r="S34" s="52"/>
    </row>
    <row r="35" spans="1:19" ht="15.75" thickBot="1" x14ac:dyDescent="0.3">
      <c r="A35" s="7">
        <v>9</v>
      </c>
      <c r="B35" s="23" t="s">
        <v>67</v>
      </c>
      <c r="C35" s="77" t="s">
        <v>68</v>
      </c>
      <c r="D35" s="78"/>
      <c r="E35" s="78"/>
      <c r="F35" s="78"/>
      <c r="G35" s="78"/>
      <c r="H35" s="78"/>
      <c r="I35" s="78"/>
      <c r="J35" s="24"/>
      <c r="Q35" s="7">
        <v>2384</v>
      </c>
      <c r="S35" s="52"/>
    </row>
    <row r="36" spans="1:19" ht="16.5" thickTop="1" thickBot="1" x14ac:dyDescent="0.3">
      <c r="A36" s="7" t="s">
        <v>42</v>
      </c>
      <c r="B36" s="23"/>
      <c r="C36" s="79"/>
      <c r="D36" s="79"/>
      <c r="E36" s="79"/>
      <c r="F36" s="25" t="s">
        <v>51</v>
      </c>
      <c r="G36" s="32">
        <v>3</v>
      </c>
      <c r="H36" s="32"/>
      <c r="I36" s="27"/>
      <c r="J36" s="28">
        <f>IF(AND(G36= "",H36= ""), 0, ROUND(ROUND(I36, 2) * ROUND(IF(H36="",G36,H36),  3), 2))</f>
        <v>0</v>
      </c>
      <c r="K36" s="7"/>
      <c r="M36" s="29">
        <v>0.2</v>
      </c>
      <c r="Q36" s="7">
        <v>2384</v>
      </c>
      <c r="S36" s="52"/>
    </row>
    <row r="37" spans="1:19" ht="15.75" hidden="1" thickTop="1" x14ac:dyDescent="0.25">
      <c r="A37" s="7" t="s">
        <v>54</v>
      </c>
      <c r="S37" s="52"/>
    </row>
    <row r="38" spans="1:19" ht="15.75" thickTop="1" x14ac:dyDescent="0.25">
      <c r="A38" s="7">
        <v>6</v>
      </c>
      <c r="B38" s="16" t="s">
        <v>69</v>
      </c>
      <c r="C38" s="82" t="s">
        <v>70</v>
      </c>
      <c r="D38" s="82"/>
      <c r="E38" s="82"/>
      <c r="F38" s="30"/>
      <c r="G38" s="30"/>
      <c r="H38" s="30"/>
      <c r="I38" s="30"/>
      <c r="J38" s="31"/>
      <c r="K38" s="7"/>
      <c r="S38" s="52"/>
    </row>
    <row r="39" spans="1:19" ht="15.75" thickBot="1" x14ac:dyDescent="0.3">
      <c r="A39" s="7">
        <v>9</v>
      </c>
      <c r="B39" s="23" t="s">
        <v>71</v>
      </c>
      <c r="C39" s="77" t="s">
        <v>72</v>
      </c>
      <c r="D39" s="78"/>
      <c r="E39" s="78"/>
      <c r="F39" s="78"/>
      <c r="G39" s="78"/>
      <c r="H39" s="78"/>
      <c r="I39" s="78"/>
      <c r="J39" s="24"/>
      <c r="Q39" s="7">
        <v>2384</v>
      </c>
      <c r="S39" s="52"/>
    </row>
    <row r="40" spans="1:19" ht="16.5" thickTop="1" thickBot="1" x14ac:dyDescent="0.3">
      <c r="A40" s="7" t="s">
        <v>42</v>
      </c>
      <c r="B40" s="23"/>
      <c r="C40" s="79"/>
      <c r="D40" s="79"/>
      <c r="E40" s="79"/>
      <c r="F40" s="25" t="s">
        <v>11</v>
      </c>
      <c r="G40" s="33">
        <v>7</v>
      </c>
      <c r="H40" s="33"/>
      <c r="I40" s="27"/>
      <c r="J40" s="28">
        <f>IF(AND(G40= "",H40= ""), 0, ROUND(ROUND(I40, 2) * ROUND(IF(H40="",G40,H40),  0), 2))</f>
        <v>0</v>
      </c>
      <c r="K40" s="7"/>
      <c r="M40" s="29">
        <v>0.2</v>
      </c>
      <c r="Q40" s="7">
        <v>2384</v>
      </c>
      <c r="S40" s="52"/>
    </row>
    <row r="41" spans="1:19" ht="15.75" hidden="1" thickTop="1" x14ac:dyDescent="0.25">
      <c r="A41" s="7" t="s">
        <v>54</v>
      </c>
      <c r="S41" s="52"/>
    </row>
    <row r="42" spans="1:19" ht="15.75" hidden="1" thickTop="1" x14ac:dyDescent="0.25">
      <c r="A42" s="7" t="s">
        <v>43</v>
      </c>
      <c r="S42" s="52"/>
    </row>
    <row r="43" spans="1:19" ht="15.75" thickTop="1" x14ac:dyDescent="0.25">
      <c r="A43" s="7">
        <v>5</v>
      </c>
      <c r="B43" s="16">
        <v>4</v>
      </c>
      <c r="C43" s="41" t="s">
        <v>73</v>
      </c>
      <c r="D43" s="41"/>
      <c r="E43" s="41"/>
      <c r="F43" s="21"/>
      <c r="G43" s="21"/>
      <c r="H43" s="21"/>
      <c r="I43" s="21"/>
      <c r="J43" s="22"/>
      <c r="K43" s="7"/>
      <c r="S43" s="52"/>
    </row>
    <row r="44" spans="1:19" ht="15.75" thickBot="1" x14ac:dyDescent="0.3">
      <c r="A44" s="7">
        <v>9</v>
      </c>
      <c r="B44" s="23" t="s">
        <v>74</v>
      </c>
      <c r="C44" s="77" t="s">
        <v>75</v>
      </c>
      <c r="D44" s="78"/>
      <c r="E44" s="78"/>
      <c r="F44" s="78"/>
      <c r="G44" s="78"/>
      <c r="H44" s="78"/>
      <c r="I44" s="78"/>
      <c r="J44" s="24"/>
      <c r="Q44" s="7">
        <v>2384</v>
      </c>
      <c r="S44" s="52"/>
    </row>
    <row r="45" spans="1:19" ht="16.5" thickTop="1" thickBot="1" x14ac:dyDescent="0.3">
      <c r="A45" s="7" t="s">
        <v>42</v>
      </c>
      <c r="B45" s="23"/>
      <c r="C45" s="79"/>
      <c r="D45" s="79"/>
      <c r="E45" s="79"/>
      <c r="F45" s="25" t="s">
        <v>76</v>
      </c>
      <c r="G45" s="33">
        <v>1</v>
      </c>
      <c r="H45" s="33"/>
      <c r="I45" s="27"/>
      <c r="J45" s="28">
        <f>IF(AND(G45= "",H45= ""), 0, ROUND(ROUND(I45, 2) * ROUND(IF(H45="",G45,H45),  0), 2))</f>
        <v>0</v>
      </c>
      <c r="K45" s="7"/>
      <c r="M45" s="29">
        <v>0.2</v>
      </c>
      <c r="Q45" s="7">
        <v>2384</v>
      </c>
      <c r="S45" s="52"/>
    </row>
    <row r="46" spans="1:19" ht="15.75" hidden="1" thickTop="1" x14ac:dyDescent="0.25">
      <c r="A46" s="7" t="s">
        <v>43</v>
      </c>
      <c r="S46" s="52"/>
    </row>
    <row r="47" spans="1:19" ht="31.5" customHeight="1" thickTop="1" x14ac:dyDescent="0.25">
      <c r="A47" s="7">
        <v>5</v>
      </c>
      <c r="B47" s="16">
        <v>5</v>
      </c>
      <c r="C47" s="80" t="s">
        <v>77</v>
      </c>
      <c r="D47" s="81"/>
      <c r="E47" s="81"/>
      <c r="F47" s="81"/>
      <c r="G47" s="81"/>
      <c r="H47" s="81"/>
      <c r="I47" s="83"/>
      <c r="J47" s="22"/>
      <c r="K47" s="7"/>
      <c r="S47" s="52"/>
    </row>
    <row r="48" spans="1:19" ht="15.75" thickBot="1" x14ac:dyDescent="0.3">
      <c r="A48" s="7">
        <v>9</v>
      </c>
      <c r="B48" s="23" t="s">
        <v>78</v>
      </c>
      <c r="C48" s="77" t="s">
        <v>79</v>
      </c>
      <c r="D48" s="78"/>
      <c r="E48" s="78"/>
      <c r="F48" s="78"/>
      <c r="G48" s="78"/>
      <c r="H48" s="78"/>
      <c r="I48" s="78"/>
      <c r="J48" s="24"/>
      <c r="Q48" s="7">
        <v>2384</v>
      </c>
      <c r="S48" s="52"/>
    </row>
    <row r="49" spans="1:19" ht="16.5" thickTop="1" thickBot="1" x14ac:dyDescent="0.3">
      <c r="A49" s="7" t="s">
        <v>42</v>
      </c>
      <c r="B49" s="23"/>
      <c r="C49" s="79"/>
      <c r="D49" s="79"/>
      <c r="E49" s="79"/>
      <c r="F49" s="25" t="s">
        <v>76</v>
      </c>
      <c r="G49" s="33">
        <v>1</v>
      </c>
      <c r="H49" s="33"/>
      <c r="I49" s="27"/>
      <c r="J49" s="28">
        <f>IF(AND(G49= "",H49= ""), 0, ROUND(ROUND(I49, 2) * ROUND(IF(H49="",G49,H49),  0), 2))</f>
        <v>0</v>
      </c>
      <c r="K49" s="7"/>
      <c r="M49" s="29">
        <v>0.2</v>
      </c>
      <c r="Q49" s="7">
        <v>2384</v>
      </c>
      <c r="S49" s="52"/>
    </row>
    <row r="50" spans="1:19" ht="15.75" hidden="1" thickTop="1" x14ac:dyDescent="0.25">
      <c r="A50" s="7" t="s">
        <v>43</v>
      </c>
      <c r="S50" s="52"/>
    </row>
    <row r="51" spans="1:19" ht="15.75" hidden="1" thickTop="1" x14ac:dyDescent="0.25">
      <c r="A51" s="7" t="s">
        <v>80</v>
      </c>
      <c r="S51" s="52"/>
    </row>
    <row r="52" spans="1:19" ht="15.75" thickTop="1" x14ac:dyDescent="0.25">
      <c r="A52" s="7">
        <v>4</v>
      </c>
      <c r="B52" s="16"/>
      <c r="C52" s="76" t="s">
        <v>81</v>
      </c>
      <c r="D52" s="76"/>
      <c r="E52" s="76"/>
      <c r="F52" s="19"/>
      <c r="G52" s="19"/>
      <c r="H52" s="19"/>
      <c r="I52" s="19"/>
      <c r="J52" s="20"/>
      <c r="K52" s="7"/>
      <c r="S52" s="52"/>
    </row>
    <row r="53" spans="1:19" ht="16.899999999999999" customHeight="1" x14ac:dyDescent="0.25">
      <c r="A53" s="7">
        <v>5</v>
      </c>
      <c r="B53" s="16">
        <v>6</v>
      </c>
      <c r="C53" s="84" t="s">
        <v>82</v>
      </c>
      <c r="D53" s="84"/>
      <c r="E53" s="84"/>
      <c r="F53" s="21"/>
      <c r="G53" s="21"/>
      <c r="H53" s="21"/>
      <c r="I53" s="21"/>
      <c r="J53" s="22"/>
      <c r="K53" s="7"/>
      <c r="S53" s="52"/>
    </row>
    <row r="54" spans="1:19" ht="15.75" thickBot="1" x14ac:dyDescent="0.3">
      <c r="A54" s="7">
        <v>9</v>
      </c>
      <c r="B54" s="23" t="s">
        <v>83</v>
      </c>
      <c r="C54" s="77" t="s">
        <v>84</v>
      </c>
      <c r="D54" s="78"/>
      <c r="E54" s="78"/>
      <c r="F54" s="78"/>
      <c r="G54" s="78"/>
      <c r="H54" s="78"/>
      <c r="I54" s="78"/>
      <c r="J54" s="24"/>
      <c r="Q54" s="7">
        <v>2384</v>
      </c>
      <c r="S54" s="52"/>
    </row>
    <row r="55" spans="1:19" ht="16.5" thickTop="1" thickBot="1" x14ac:dyDescent="0.3">
      <c r="A55" s="7" t="s">
        <v>42</v>
      </c>
      <c r="B55" s="23"/>
      <c r="C55" s="79"/>
      <c r="D55" s="79"/>
      <c r="E55" s="79"/>
      <c r="F55" s="25" t="s">
        <v>11</v>
      </c>
      <c r="G55" s="33">
        <v>8</v>
      </c>
      <c r="H55" s="33"/>
      <c r="I55" s="27"/>
      <c r="J55" s="28">
        <f>IF(AND(G55= "",H55= ""), 0, ROUND(ROUND(I55, 2) * ROUND(IF(H55="",G55,H55),  0), 2))</f>
        <v>0</v>
      </c>
      <c r="K55" s="7"/>
      <c r="M55" s="29">
        <v>0.2</v>
      </c>
      <c r="Q55" s="7">
        <v>2384</v>
      </c>
      <c r="S55" s="52"/>
    </row>
    <row r="56" spans="1:19" ht="15.75" hidden="1" thickTop="1" x14ac:dyDescent="0.25">
      <c r="A56" s="7" t="s">
        <v>43</v>
      </c>
      <c r="S56" s="52"/>
    </row>
    <row r="57" spans="1:19" ht="29.25" customHeight="1" thickTop="1" x14ac:dyDescent="0.25">
      <c r="A57" s="7">
        <v>5</v>
      </c>
      <c r="B57" s="16">
        <v>7</v>
      </c>
      <c r="C57" s="80" t="s">
        <v>85</v>
      </c>
      <c r="D57" s="81"/>
      <c r="E57" s="81"/>
      <c r="F57" s="81"/>
      <c r="G57" s="81"/>
      <c r="H57" s="81"/>
      <c r="I57" s="83"/>
      <c r="J57" s="22"/>
      <c r="K57" s="7"/>
      <c r="S57" s="52"/>
    </row>
    <row r="58" spans="1:19" ht="16.899999999999999" customHeight="1" x14ac:dyDescent="0.25">
      <c r="A58" s="7">
        <v>6</v>
      </c>
      <c r="B58" s="16" t="s">
        <v>86</v>
      </c>
      <c r="C58" s="82" t="s">
        <v>87</v>
      </c>
      <c r="D58" s="82"/>
      <c r="E58" s="82"/>
      <c r="F58" s="30"/>
      <c r="G58" s="30"/>
      <c r="H58" s="30"/>
      <c r="I58" s="30"/>
      <c r="J58" s="31"/>
      <c r="K58" s="7"/>
      <c r="S58" s="52"/>
    </row>
    <row r="59" spans="1:19" ht="15.75" thickBot="1" x14ac:dyDescent="0.3">
      <c r="A59" s="7">
        <v>9</v>
      </c>
      <c r="B59" s="23" t="s">
        <v>88</v>
      </c>
      <c r="C59" s="77" t="s">
        <v>89</v>
      </c>
      <c r="D59" s="78"/>
      <c r="E59" s="78"/>
      <c r="F59" s="78"/>
      <c r="G59" s="78"/>
      <c r="H59" s="78"/>
      <c r="I59" s="78"/>
      <c r="J59" s="24"/>
      <c r="Q59" s="7">
        <v>2384</v>
      </c>
      <c r="S59" s="52"/>
    </row>
    <row r="60" spans="1:19" ht="16.5" thickTop="1" thickBot="1" x14ac:dyDescent="0.3">
      <c r="A60" s="7" t="s">
        <v>42</v>
      </c>
      <c r="B60" s="23"/>
      <c r="C60" s="79"/>
      <c r="D60" s="79"/>
      <c r="E60" s="79"/>
      <c r="F60" s="25" t="s">
        <v>11</v>
      </c>
      <c r="G60" s="33">
        <v>6</v>
      </c>
      <c r="H60" s="33"/>
      <c r="I60" s="27"/>
      <c r="J60" s="28">
        <f>IF(AND(G60= "",H60= ""), 0, ROUND(ROUND(I60, 2) * ROUND(IF(H60="",G60,H60),  0), 2))</f>
        <v>0</v>
      </c>
      <c r="K60" s="7"/>
      <c r="M60" s="29">
        <v>0.2</v>
      </c>
      <c r="Q60" s="7">
        <v>2384</v>
      </c>
      <c r="S60" s="52"/>
    </row>
    <row r="61" spans="1:19" ht="16.5" thickTop="1" thickBot="1" x14ac:dyDescent="0.3">
      <c r="A61" s="7">
        <v>9</v>
      </c>
      <c r="B61" s="23" t="s">
        <v>90</v>
      </c>
      <c r="C61" s="77" t="s">
        <v>91</v>
      </c>
      <c r="D61" s="78"/>
      <c r="E61" s="78"/>
      <c r="F61" s="78"/>
      <c r="G61" s="78"/>
      <c r="H61" s="78"/>
      <c r="I61" s="78"/>
      <c r="J61" s="24"/>
      <c r="Q61" s="7">
        <v>2384</v>
      </c>
      <c r="S61" s="52"/>
    </row>
    <row r="62" spans="1:19" ht="16.5" thickTop="1" thickBot="1" x14ac:dyDescent="0.3">
      <c r="A62" s="7" t="s">
        <v>42</v>
      </c>
      <c r="B62" s="23"/>
      <c r="C62" s="79"/>
      <c r="D62" s="79"/>
      <c r="E62" s="79"/>
      <c r="F62" s="25" t="s">
        <v>11</v>
      </c>
      <c r="G62" s="33">
        <v>6</v>
      </c>
      <c r="H62" s="33"/>
      <c r="I62" s="27"/>
      <c r="J62" s="28">
        <f>IF(AND(G62= "",H62= ""), 0, ROUND(ROUND(I62, 2) * ROUND(IF(H62="",G62,H62),  0), 2))</f>
        <v>0</v>
      </c>
      <c r="K62" s="7"/>
      <c r="M62" s="29">
        <v>0.2</v>
      </c>
      <c r="Q62" s="7">
        <v>2384</v>
      </c>
      <c r="S62" s="52"/>
    </row>
    <row r="63" spans="1:19" ht="16.5" thickTop="1" thickBot="1" x14ac:dyDescent="0.3">
      <c r="A63" s="7">
        <v>9</v>
      </c>
      <c r="B63" s="23" t="s">
        <v>92</v>
      </c>
      <c r="C63" s="77" t="s">
        <v>93</v>
      </c>
      <c r="D63" s="78"/>
      <c r="E63" s="78"/>
      <c r="F63" s="78"/>
      <c r="G63" s="78"/>
      <c r="H63" s="78"/>
      <c r="I63" s="78"/>
      <c r="J63" s="24"/>
      <c r="Q63" s="7">
        <v>2384</v>
      </c>
      <c r="S63" s="52"/>
    </row>
    <row r="64" spans="1:19" ht="16.5" thickTop="1" thickBot="1" x14ac:dyDescent="0.3">
      <c r="A64" s="7" t="s">
        <v>42</v>
      </c>
      <c r="B64" s="23"/>
      <c r="C64" s="79"/>
      <c r="D64" s="79"/>
      <c r="E64" s="79"/>
      <c r="F64" s="25" t="s">
        <v>11</v>
      </c>
      <c r="G64" s="33">
        <v>6</v>
      </c>
      <c r="H64" s="33"/>
      <c r="I64" s="27"/>
      <c r="J64" s="28">
        <f>IF(AND(G64= "",H64= ""), 0, ROUND(ROUND(I64, 2) * ROUND(IF(H64="",G64,H64),  0), 2))</f>
        <v>0</v>
      </c>
      <c r="K64" s="7"/>
      <c r="M64" s="29">
        <v>0.2</v>
      </c>
      <c r="Q64" s="7">
        <v>2384</v>
      </c>
      <c r="S64" s="52"/>
    </row>
    <row r="65" spans="1:19" ht="15.75" hidden="1" thickTop="1" x14ac:dyDescent="0.25">
      <c r="A65" s="7" t="s">
        <v>54</v>
      </c>
      <c r="S65" s="52"/>
    </row>
    <row r="66" spans="1:19" ht="16.899999999999999" customHeight="1" thickTop="1" x14ac:dyDescent="0.25">
      <c r="A66" s="7">
        <v>6</v>
      </c>
      <c r="B66" s="16" t="s">
        <v>94</v>
      </c>
      <c r="C66" s="82" t="s">
        <v>95</v>
      </c>
      <c r="D66" s="82"/>
      <c r="E66" s="82"/>
      <c r="F66" s="30"/>
      <c r="G66" s="30"/>
      <c r="H66" s="30"/>
      <c r="I66" s="30"/>
      <c r="J66" s="31"/>
      <c r="K66" s="7"/>
      <c r="S66" s="52"/>
    </row>
    <row r="67" spans="1:19" ht="15.75" thickBot="1" x14ac:dyDescent="0.3">
      <c r="A67" s="7">
        <v>9</v>
      </c>
      <c r="B67" s="23" t="s">
        <v>96</v>
      </c>
      <c r="C67" s="77" t="s">
        <v>97</v>
      </c>
      <c r="D67" s="78"/>
      <c r="E67" s="78"/>
      <c r="F67" s="78"/>
      <c r="G67" s="78"/>
      <c r="H67" s="78"/>
      <c r="I67" s="78"/>
      <c r="J67" s="24"/>
      <c r="Q67" s="7">
        <v>2384</v>
      </c>
      <c r="S67" s="52"/>
    </row>
    <row r="68" spans="1:19" ht="16.5" thickTop="1" thickBot="1" x14ac:dyDescent="0.3">
      <c r="A68" s="7" t="s">
        <v>42</v>
      </c>
      <c r="B68" s="23"/>
      <c r="C68" s="79"/>
      <c r="D68" s="79"/>
      <c r="E68" s="79"/>
      <c r="F68" s="25" t="s">
        <v>11</v>
      </c>
      <c r="G68" s="33">
        <v>7</v>
      </c>
      <c r="H68" s="33"/>
      <c r="I68" s="27"/>
      <c r="J68" s="28">
        <f>IF(AND(G68= "",H68= ""), 0, ROUND(ROUND(I68, 2) * ROUND(IF(H68="",G68,H68),  0), 2))</f>
        <v>0</v>
      </c>
      <c r="K68" s="7"/>
      <c r="M68" s="29">
        <v>0.2</v>
      </c>
      <c r="Q68" s="7">
        <v>2384</v>
      </c>
      <c r="S68" s="52"/>
    </row>
    <row r="69" spans="1:19" ht="16.5" thickTop="1" thickBot="1" x14ac:dyDescent="0.3">
      <c r="A69" s="7">
        <v>9</v>
      </c>
      <c r="B69" s="23" t="s">
        <v>98</v>
      </c>
      <c r="C69" s="77" t="s">
        <v>99</v>
      </c>
      <c r="D69" s="78"/>
      <c r="E69" s="78"/>
      <c r="F69" s="78"/>
      <c r="G69" s="78"/>
      <c r="H69" s="78"/>
      <c r="I69" s="78"/>
      <c r="J69" s="24"/>
      <c r="Q69" s="7">
        <v>2384</v>
      </c>
      <c r="S69" s="52"/>
    </row>
    <row r="70" spans="1:19" ht="16.5" thickTop="1" thickBot="1" x14ac:dyDescent="0.3">
      <c r="A70" s="7" t="s">
        <v>42</v>
      </c>
      <c r="B70" s="23"/>
      <c r="C70" s="79"/>
      <c r="D70" s="79"/>
      <c r="E70" s="79"/>
      <c r="F70" s="25" t="s">
        <v>11</v>
      </c>
      <c r="G70" s="33">
        <v>7</v>
      </c>
      <c r="H70" s="33"/>
      <c r="I70" s="27"/>
      <c r="J70" s="28">
        <f>IF(AND(G70= "",H70= ""), 0, ROUND(ROUND(I70, 2) * ROUND(IF(H70="",G70,H70),  0), 2))</f>
        <v>0</v>
      </c>
      <c r="K70" s="7"/>
      <c r="M70" s="29">
        <v>0.2</v>
      </c>
      <c r="Q70" s="7">
        <v>2384</v>
      </c>
      <c r="S70" s="52"/>
    </row>
    <row r="71" spans="1:19" ht="16.5" thickTop="1" thickBot="1" x14ac:dyDescent="0.3">
      <c r="A71" s="7">
        <v>9</v>
      </c>
      <c r="B71" s="23" t="s">
        <v>100</v>
      </c>
      <c r="C71" s="77" t="s">
        <v>93</v>
      </c>
      <c r="D71" s="78"/>
      <c r="E71" s="78"/>
      <c r="F71" s="78"/>
      <c r="G71" s="78"/>
      <c r="H71" s="78"/>
      <c r="I71" s="78"/>
      <c r="J71" s="24"/>
      <c r="Q71" s="7">
        <v>2384</v>
      </c>
      <c r="S71" s="52"/>
    </row>
    <row r="72" spans="1:19" ht="16.5" thickTop="1" thickBot="1" x14ac:dyDescent="0.3">
      <c r="A72" s="7" t="s">
        <v>42</v>
      </c>
      <c r="B72" s="23"/>
      <c r="C72" s="79"/>
      <c r="D72" s="79"/>
      <c r="E72" s="79"/>
      <c r="F72" s="25" t="s">
        <v>11</v>
      </c>
      <c r="G72" s="33">
        <v>7</v>
      </c>
      <c r="H72" s="33"/>
      <c r="I72" s="27"/>
      <c r="J72" s="28">
        <f>IF(AND(G72= "",H72= ""), 0, ROUND(ROUND(I72, 2) * ROUND(IF(H72="",G72,H72),  0), 2))</f>
        <v>0</v>
      </c>
      <c r="K72" s="7"/>
      <c r="M72" s="29">
        <v>0.2</v>
      </c>
      <c r="Q72" s="7">
        <v>2384</v>
      </c>
      <c r="S72" s="52"/>
    </row>
    <row r="73" spans="1:19" ht="15.75" hidden="1" thickTop="1" x14ac:dyDescent="0.25">
      <c r="A73" s="7" t="s">
        <v>54</v>
      </c>
      <c r="S73" s="52"/>
    </row>
    <row r="74" spans="1:19" ht="15.75" hidden="1" thickTop="1" x14ac:dyDescent="0.25">
      <c r="A74" s="7" t="s">
        <v>43</v>
      </c>
      <c r="S74" s="52"/>
    </row>
    <row r="75" spans="1:19" ht="15.75" thickTop="1" x14ac:dyDescent="0.25">
      <c r="A75" s="7">
        <v>5</v>
      </c>
      <c r="B75" s="16">
        <v>8</v>
      </c>
      <c r="C75" s="84" t="s">
        <v>101</v>
      </c>
      <c r="D75" s="84"/>
      <c r="E75" s="84"/>
      <c r="F75" s="21"/>
      <c r="G75" s="21"/>
      <c r="H75" s="21"/>
      <c r="I75" s="21"/>
      <c r="J75" s="22"/>
      <c r="K75" s="7"/>
      <c r="S75" s="52"/>
    </row>
    <row r="76" spans="1:19" ht="16.899999999999999" customHeight="1" x14ac:dyDescent="0.25">
      <c r="A76" s="7">
        <v>6</v>
      </c>
      <c r="B76" s="16" t="s">
        <v>102</v>
      </c>
      <c r="C76" s="82" t="s">
        <v>103</v>
      </c>
      <c r="D76" s="82"/>
      <c r="E76" s="82"/>
      <c r="F76" s="30"/>
      <c r="G76" s="30"/>
      <c r="H76" s="30"/>
      <c r="I76" s="30"/>
      <c r="J76" s="31"/>
      <c r="K76" s="7"/>
      <c r="S76" s="52"/>
    </row>
    <row r="77" spans="1:19" ht="15.75" thickBot="1" x14ac:dyDescent="0.3">
      <c r="A77" s="7">
        <v>9</v>
      </c>
      <c r="B77" s="23" t="s">
        <v>104</v>
      </c>
      <c r="C77" s="77" t="s">
        <v>105</v>
      </c>
      <c r="D77" s="78"/>
      <c r="E77" s="78"/>
      <c r="F77" s="78"/>
      <c r="G77" s="78"/>
      <c r="H77" s="78"/>
      <c r="I77" s="78"/>
      <c r="J77" s="24"/>
      <c r="Q77" s="7">
        <v>2384</v>
      </c>
      <c r="S77" s="52"/>
    </row>
    <row r="78" spans="1:19" ht="16.5" thickTop="1" thickBot="1" x14ac:dyDescent="0.3">
      <c r="A78" s="7" t="s">
        <v>42</v>
      </c>
      <c r="B78" s="23"/>
      <c r="C78" s="79"/>
      <c r="D78" s="79"/>
      <c r="E78" s="79"/>
      <c r="F78" s="25" t="s">
        <v>11</v>
      </c>
      <c r="G78" s="33">
        <v>6</v>
      </c>
      <c r="H78" s="33"/>
      <c r="I78" s="27"/>
      <c r="J78" s="28">
        <f>IF(AND(G78= "",H78= ""), 0, ROUND(ROUND(I78, 2) * ROUND(IF(H78="",G78,H78),  0), 2))</f>
        <v>0</v>
      </c>
      <c r="K78" s="7"/>
      <c r="M78" s="29">
        <v>0.2</v>
      </c>
      <c r="Q78" s="7">
        <v>2384</v>
      </c>
      <c r="S78" s="52"/>
    </row>
    <row r="79" spans="1:19" ht="15.75" hidden="1" thickTop="1" x14ac:dyDescent="0.25">
      <c r="A79" s="7" t="s">
        <v>54</v>
      </c>
      <c r="S79" s="52"/>
    </row>
    <row r="80" spans="1:19" ht="15.75" hidden="1" thickTop="1" x14ac:dyDescent="0.25">
      <c r="A80" s="7" t="s">
        <v>43</v>
      </c>
      <c r="S80" s="52"/>
    </row>
    <row r="81" spans="1:19" ht="15.75" hidden="1" thickTop="1" x14ac:dyDescent="0.25">
      <c r="A81" s="7" t="s">
        <v>80</v>
      </c>
      <c r="S81" s="52"/>
    </row>
    <row r="82" spans="1:19" ht="15.75" thickTop="1" x14ac:dyDescent="0.25">
      <c r="A82" s="7">
        <v>4</v>
      </c>
      <c r="B82" s="16"/>
      <c r="C82" s="76" t="s">
        <v>106</v>
      </c>
      <c r="D82" s="76"/>
      <c r="E82" s="76"/>
      <c r="F82" s="19"/>
      <c r="G82" s="19"/>
      <c r="H82" s="19"/>
      <c r="I82" s="19"/>
      <c r="J82" s="20"/>
      <c r="K82" s="7"/>
      <c r="S82" s="52"/>
    </row>
    <row r="83" spans="1:19" ht="16.899999999999999" customHeight="1" x14ac:dyDescent="0.25">
      <c r="A83" s="7">
        <v>5</v>
      </c>
      <c r="B83" s="16">
        <v>9</v>
      </c>
      <c r="C83" s="84" t="s">
        <v>107</v>
      </c>
      <c r="D83" s="84"/>
      <c r="E83" s="84"/>
      <c r="F83" s="21"/>
      <c r="G83" s="21"/>
      <c r="H83" s="21"/>
      <c r="I83" s="21"/>
      <c r="J83" s="22"/>
      <c r="K83" s="7"/>
      <c r="S83" s="52"/>
    </row>
    <row r="84" spans="1:19" x14ac:dyDescent="0.25">
      <c r="A84" s="7">
        <v>8</v>
      </c>
      <c r="B84" s="23" t="s">
        <v>108</v>
      </c>
      <c r="C84" s="85" t="s">
        <v>109</v>
      </c>
      <c r="D84" s="85"/>
      <c r="E84" s="85"/>
      <c r="J84" s="24"/>
      <c r="K84" s="7"/>
      <c r="S84" s="52"/>
    </row>
    <row r="85" spans="1:19" ht="15.75" thickBot="1" x14ac:dyDescent="0.3">
      <c r="A85" s="7">
        <v>9</v>
      </c>
      <c r="B85" s="23" t="s">
        <v>110</v>
      </c>
      <c r="C85" s="77" t="s">
        <v>84</v>
      </c>
      <c r="D85" s="78"/>
      <c r="E85" s="78"/>
      <c r="F85" s="78"/>
      <c r="G85" s="78"/>
      <c r="H85" s="78"/>
      <c r="I85" s="78"/>
      <c r="J85" s="24"/>
      <c r="Q85" s="7">
        <v>2384</v>
      </c>
      <c r="S85" s="52"/>
    </row>
    <row r="86" spans="1:19" ht="16.5" thickTop="1" thickBot="1" x14ac:dyDescent="0.3">
      <c r="A86" s="7" t="s">
        <v>42</v>
      </c>
      <c r="B86" s="23"/>
      <c r="C86" s="79"/>
      <c r="D86" s="79"/>
      <c r="E86" s="79"/>
      <c r="F86" s="25" t="s">
        <v>10</v>
      </c>
      <c r="G86" s="26">
        <v>900</v>
      </c>
      <c r="H86" s="26"/>
      <c r="I86" s="27"/>
      <c r="J86" s="28">
        <f>IF(AND(G86= "",H86= ""), 0, ROUND(ROUND(I86, 2) * ROUND(IF(H86="",G86,H86),  2), 2))</f>
        <v>0</v>
      </c>
      <c r="K86" s="7"/>
      <c r="M86" s="29">
        <v>0.2</v>
      </c>
      <c r="Q86" s="7">
        <v>2384</v>
      </c>
      <c r="S86" s="52"/>
    </row>
    <row r="87" spans="1:19" ht="15.75" hidden="1" thickTop="1" x14ac:dyDescent="0.25">
      <c r="A87" s="7" t="s">
        <v>111</v>
      </c>
      <c r="S87" s="52"/>
    </row>
    <row r="88" spans="1:19" ht="15.75" thickTop="1" x14ac:dyDescent="0.25">
      <c r="A88" s="7">
        <v>8</v>
      </c>
      <c r="B88" s="23" t="s">
        <v>112</v>
      </c>
      <c r="C88" s="46" t="s">
        <v>113</v>
      </c>
      <c r="D88" s="46"/>
      <c r="E88" s="46"/>
      <c r="J88" s="24"/>
      <c r="K88" s="7"/>
      <c r="S88" s="52"/>
    </row>
    <row r="89" spans="1:19" ht="15.75" thickBot="1" x14ac:dyDescent="0.3">
      <c r="A89" s="7">
        <v>9</v>
      </c>
      <c r="B89" s="23" t="s">
        <v>114</v>
      </c>
      <c r="C89" s="77" t="s">
        <v>84</v>
      </c>
      <c r="D89" s="78"/>
      <c r="E89" s="78"/>
      <c r="F89" s="78"/>
      <c r="G89" s="78"/>
      <c r="H89" s="78"/>
      <c r="I89" s="78"/>
      <c r="J89" s="24"/>
      <c r="Q89" s="7">
        <v>2384</v>
      </c>
      <c r="S89" s="52"/>
    </row>
    <row r="90" spans="1:19" ht="16.5" thickTop="1" thickBot="1" x14ac:dyDescent="0.3">
      <c r="A90" s="7" t="s">
        <v>42</v>
      </c>
      <c r="B90" s="23"/>
      <c r="C90" s="79"/>
      <c r="D90" s="79"/>
      <c r="E90" s="79"/>
      <c r="F90" s="25" t="s">
        <v>11</v>
      </c>
      <c r="G90" s="33">
        <v>8</v>
      </c>
      <c r="H90" s="33"/>
      <c r="I90" s="27"/>
      <c r="J90" s="28">
        <f>IF(AND(G90= "",H90= ""), 0, ROUND(ROUND(I90, 2) * ROUND(IF(H90="",G90,H90),  0), 2))</f>
        <v>0</v>
      </c>
      <c r="K90" s="7"/>
      <c r="M90" s="29">
        <v>0.2</v>
      </c>
      <c r="Q90" s="7">
        <v>2384</v>
      </c>
      <c r="S90" s="52"/>
    </row>
    <row r="91" spans="1:19" ht="15.75" hidden="1" thickTop="1" x14ac:dyDescent="0.25">
      <c r="A91" s="7" t="s">
        <v>111</v>
      </c>
      <c r="S91" s="52"/>
    </row>
    <row r="92" spans="1:19" ht="15.75" hidden="1" thickTop="1" x14ac:dyDescent="0.25">
      <c r="A92" s="7" t="s">
        <v>43</v>
      </c>
      <c r="S92" s="52"/>
    </row>
    <row r="93" spans="1:19" ht="30" customHeight="1" thickTop="1" x14ac:dyDescent="0.25">
      <c r="A93" s="7">
        <v>5</v>
      </c>
      <c r="B93" s="16">
        <v>10</v>
      </c>
      <c r="C93" s="80" t="s">
        <v>115</v>
      </c>
      <c r="D93" s="81"/>
      <c r="E93" s="81"/>
      <c r="F93" s="81"/>
      <c r="G93" s="81"/>
      <c r="H93" s="81"/>
      <c r="I93" s="83"/>
      <c r="J93" s="22"/>
      <c r="K93" s="7"/>
      <c r="S93" s="52"/>
    </row>
    <row r="94" spans="1:19" ht="15.75" thickBot="1" x14ac:dyDescent="0.3">
      <c r="A94" s="7">
        <v>9</v>
      </c>
      <c r="B94" s="23" t="s">
        <v>116</v>
      </c>
      <c r="C94" s="77" t="s">
        <v>117</v>
      </c>
      <c r="D94" s="78"/>
      <c r="E94" s="78"/>
      <c r="F94" s="78"/>
      <c r="G94" s="78"/>
      <c r="H94" s="78"/>
      <c r="I94" s="78"/>
      <c r="J94" s="24"/>
      <c r="Q94" s="7">
        <v>2384</v>
      </c>
      <c r="S94" s="52"/>
    </row>
    <row r="95" spans="1:19" ht="16.5" thickTop="1" thickBot="1" x14ac:dyDescent="0.3">
      <c r="A95" s="7" t="s">
        <v>42</v>
      </c>
      <c r="B95" s="23"/>
      <c r="C95" s="79"/>
      <c r="D95" s="79"/>
      <c r="E95" s="79"/>
      <c r="F95" s="25" t="s">
        <v>10</v>
      </c>
      <c r="G95" s="26">
        <v>900</v>
      </c>
      <c r="H95" s="26"/>
      <c r="I95" s="27"/>
      <c r="J95" s="28">
        <f>IF(AND(G95= "",H95= ""), 0, ROUND(ROUND(I95, 2) * ROUND(IF(H95="",G95,H95),  2), 2))</f>
        <v>0</v>
      </c>
      <c r="K95" s="7"/>
      <c r="M95" s="29">
        <v>0.2</v>
      </c>
      <c r="Q95" s="7">
        <v>2384</v>
      </c>
      <c r="S95" s="52"/>
    </row>
    <row r="96" spans="1:19" ht="15.75" hidden="1" thickTop="1" x14ac:dyDescent="0.25">
      <c r="A96" s="7" t="s">
        <v>43</v>
      </c>
      <c r="S96" s="52"/>
    </row>
    <row r="97" spans="1:19" ht="16.899999999999999" customHeight="1" thickTop="1" x14ac:dyDescent="0.25">
      <c r="A97" s="7">
        <v>5</v>
      </c>
      <c r="B97" s="16">
        <v>11</v>
      </c>
      <c r="C97" s="84" t="s">
        <v>118</v>
      </c>
      <c r="D97" s="84"/>
      <c r="E97" s="84"/>
      <c r="F97" s="21"/>
      <c r="G97" s="21"/>
      <c r="H97" s="21"/>
      <c r="I97" s="21"/>
      <c r="J97" s="22"/>
      <c r="K97" s="7"/>
      <c r="S97" s="52"/>
    </row>
    <row r="98" spans="1:19" ht="15.75" thickBot="1" x14ac:dyDescent="0.3">
      <c r="A98" s="7">
        <v>9</v>
      </c>
      <c r="B98" s="23" t="s">
        <v>119</v>
      </c>
      <c r="C98" s="77" t="s">
        <v>41</v>
      </c>
      <c r="D98" s="78"/>
      <c r="E98" s="78"/>
      <c r="F98" s="78"/>
      <c r="G98" s="78"/>
      <c r="H98" s="78"/>
      <c r="I98" s="78"/>
      <c r="J98" s="24"/>
      <c r="Q98" s="7">
        <v>2384</v>
      </c>
      <c r="S98" s="52"/>
    </row>
    <row r="99" spans="1:19" ht="16.5" thickTop="1" thickBot="1" x14ac:dyDescent="0.3">
      <c r="A99" s="7" t="s">
        <v>42</v>
      </c>
      <c r="B99" s="23"/>
      <c r="C99" s="79"/>
      <c r="D99" s="79"/>
      <c r="E99" s="79"/>
      <c r="F99" s="25" t="s">
        <v>10</v>
      </c>
      <c r="G99" s="26">
        <v>900</v>
      </c>
      <c r="H99" s="26"/>
      <c r="I99" s="27"/>
      <c r="J99" s="28">
        <f>IF(AND(G99= "",H99= ""), 0, ROUND(ROUND(I99, 2) * ROUND(IF(H99="",G99,H99),  2), 2))</f>
        <v>0</v>
      </c>
      <c r="K99" s="7"/>
      <c r="M99" s="29">
        <v>0.2</v>
      </c>
      <c r="Q99" s="7">
        <v>2384</v>
      </c>
      <c r="S99" s="52"/>
    </row>
    <row r="100" spans="1:19" ht="15.75" hidden="1" thickTop="1" x14ac:dyDescent="0.25">
      <c r="A100" s="7" t="s">
        <v>43</v>
      </c>
      <c r="S100" s="52"/>
    </row>
    <row r="101" spans="1:19" ht="15.75" thickTop="1" x14ac:dyDescent="0.25">
      <c r="A101" s="7">
        <v>5</v>
      </c>
      <c r="B101" s="16">
        <v>12</v>
      </c>
      <c r="C101" s="84" t="s">
        <v>120</v>
      </c>
      <c r="D101" s="84"/>
      <c r="E101" s="84"/>
      <c r="F101" s="21"/>
      <c r="G101" s="21"/>
      <c r="H101" s="21"/>
      <c r="I101" s="21"/>
      <c r="J101" s="22"/>
      <c r="K101" s="7"/>
      <c r="S101" s="52"/>
    </row>
    <row r="102" spans="1:19" ht="15.75" thickBot="1" x14ac:dyDescent="0.3">
      <c r="A102" s="7">
        <v>9</v>
      </c>
      <c r="B102" s="23" t="s">
        <v>121</v>
      </c>
      <c r="C102" s="77" t="s">
        <v>122</v>
      </c>
      <c r="D102" s="78"/>
      <c r="E102" s="78"/>
      <c r="F102" s="78"/>
      <c r="G102" s="78"/>
      <c r="H102" s="78"/>
      <c r="I102" s="78"/>
      <c r="J102" s="24"/>
      <c r="Q102" s="7">
        <v>2384</v>
      </c>
      <c r="S102" s="52"/>
    </row>
    <row r="103" spans="1:19" ht="16.5" thickTop="1" thickBot="1" x14ac:dyDescent="0.3">
      <c r="A103" s="7" t="s">
        <v>42</v>
      </c>
      <c r="B103" s="23"/>
      <c r="C103" s="79"/>
      <c r="D103" s="79"/>
      <c r="E103" s="79"/>
      <c r="F103" s="25" t="s">
        <v>123</v>
      </c>
      <c r="G103" s="26">
        <v>26</v>
      </c>
      <c r="H103" s="26"/>
      <c r="I103" s="27"/>
      <c r="J103" s="28">
        <f>IF(AND(G103= "",H103= ""), 0, ROUND(ROUND(I103, 2) * ROUND(IF(H103="",G103,H103),  2), 2))</f>
        <v>0</v>
      </c>
      <c r="K103" s="7"/>
      <c r="M103" s="29">
        <v>0.2</v>
      </c>
      <c r="Q103" s="7">
        <v>2384</v>
      </c>
      <c r="S103" s="52"/>
    </row>
    <row r="104" spans="1:19" ht="15.75" hidden="1" thickTop="1" x14ac:dyDescent="0.25">
      <c r="A104" s="7" t="s">
        <v>43</v>
      </c>
      <c r="S104" s="52"/>
    </row>
    <row r="105" spans="1:19" ht="16.899999999999999" customHeight="1" thickTop="1" x14ac:dyDescent="0.25">
      <c r="A105" s="7">
        <v>5</v>
      </c>
      <c r="B105" s="16">
        <v>13</v>
      </c>
      <c r="C105" s="84" t="s">
        <v>124</v>
      </c>
      <c r="D105" s="84"/>
      <c r="E105" s="84"/>
      <c r="F105" s="21"/>
      <c r="G105" s="21"/>
      <c r="H105" s="21"/>
      <c r="I105" s="21"/>
      <c r="J105" s="22"/>
      <c r="K105" s="7"/>
      <c r="S105" s="52"/>
    </row>
    <row r="106" spans="1:19" ht="15.75" thickBot="1" x14ac:dyDescent="0.3">
      <c r="A106" s="7">
        <v>9</v>
      </c>
      <c r="B106" s="23" t="s">
        <v>125</v>
      </c>
      <c r="C106" s="77" t="s">
        <v>126</v>
      </c>
      <c r="D106" s="78"/>
      <c r="E106" s="78"/>
      <c r="F106" s="78"/>
      <c r="G106" s="78"/>
      <c r="H106" s="78"/>
      <c r="I106" s="78"/>
      <c r="J106" s="24"/>
      <c r="Q106" s="7">
        <v>2384</v>
      </c>
      <c r="S106" s="52"/>
    </row>
    <row r="107" spans="1:19" ht="16.5" thickTop="1" thickBot="1" x14ac:dyDescent="0.3">
      <c r="A107" s="7" t="s">
        <v>42</v>
      </c>
      <c r="B107" s="23"/>
      <c r="C107" s="79"/>
      <c r="D107" s="79"/>
      <c r="E107" s="79"/>
      <c r="F107" s="25" t="s">
        <v>123</v>
      </c>
      <c r="G107" s="26">
        <v>72</v>
      </c>
      <c r="H107" s="26"/>
      <c r="I107" s="27"/>
      <c r="J107" s="28">
        <f>IF(AND(G107= "",H107= ""), 0, ROUND(ROUND(I107, 2) * ROUND(IF(H107="",G107,H107),  2), 2))</f>
        <v>0</v>
      </c>
      <c r="K107" s="7"/>
      <c r="M107" s="29">
        <v>0.2</v>
      </c>
      <c r="Q107" s="7">
        <v>2384</v>
      </c>
      <c r="S107" s="52"/>
    </row>
    <row r="108" spans="1:19" ht="15.75" hidden="1" thickTop="1" x14ac:dyDescent="0.25">
      <c r="A108" s="7" t="s">
        <v>43</v>
      </c>
      <c r="S108" s="52"/>
    </row>
    <row r="109" spans="1:19" ht="15.75" thickTop="1" x14ac:dyDescent="0.25">
      <c r="A109" s="7">
        <v>5</v>
      </c>
      <c r="B109" s="16">
        <v>14</v>
      </c>
      <c r="C109" s="84" t="s">
        <v>127</v>
      </c>
      <c r="D109" s="84"/>
      <c r="E109" s="84"/>
      <c r="F109" s="21"/>
      <c r="G109" s="21"/>
      <c r="H109" s="21"/>
      <c r="I109" s="21"/>
      <c r="J109" s="22"/>
      <c r="K109" s="7"/>
      <c r="S109" s="52"/>
    </row>
    <row r="110" spans="1:19" ht="15.75" thickBot="1" x14ac:dyDescent="0.3">
      <c r="A110" s="7">
        <v>9</v>
      </c>
      <c r="B110" s="23" t="s">
        <v>128</v>
      </c>
      <c r="C110" s="77" t="s">
        <v>129</v>
      </c>
      <c r="D110" s="78"/>
      <c r="E110" s="78"/>
      <c r="F110" s="78"/>
      <c r="G110" s="78"/>
      <c r="H110" s="78"/>
      <c r="I110" s="78"/>
      <c r="J110" s="24"/>
      <c r="Q110" s="7">
        <v>2384</v>
      </c>
      <c r="S110" s="52"/>
    </row>
    <row r="111" spans="1:19" ht="16.5" thickTop="1" thickBot="1" x14ac:dyDescent="0.3">
      <c r="A111" s="7" t="s">
        <v>42</v>
      </c>
      <c r="B111" s="23"/>
      <c r="C111" s="79"/>
      <c r="D111" s="79"/>
      <c r="E111" s="79"/>
      <c r="F111" s="25" t="s">
        <v>123</v>
      </c>
      <c r="G111" s="26">
        <v>24</v>
      </c>
      <c r="H111" s="26"/>
      <c r="I111" s="27"/>
      <c r="J111" s="28">
        <f>IF(AND(G111= "",H111= ""), 0, ROUND(ROUND(I111, 2) * ROUND(IF(H111="",G111,H111),  2), 2))</f>
        <v>0</v>
      </c>
      <c r="K111" s="7"/>
      <c r="M111" s="29">
        <v>0.2</v>
      </c>
      <c r="Q111" s="7">
        <v>2384</v>
      </c>
      <c r="S111" s="52"/>
    </row>
    <row r="112" spans="1:19" ht="15.75" hidden="1" thickTop="1" x14ac:dyDescent="0.25">
      <c r="A112" s="7" t="s">
        <v>43</v>
      </c>
      <c r="S112" s="52"/>
    </row>
    <row r="113" spans="1:19" ht="15.75" thickTop="1" x14ac:dyDescent="0.25">
      <c r="A113" s="7">
        <v>5</v>
      </c>
      <c r="B113" s="16">
        <v>15</v>
      </c>
      <c r="C113" s="41" t="s">
        <v>130</v>
      </c>
      <c r="D113" s="41"/>
      <c r="E113" s="41"/>
      <c r="F113" s="21"/>
      <c r="G113" s="21"/>
      <c r="H113" s="21"/>
      <c r="I113" s="21"/>
      <c r="J113" s="22"/>
      <c r="K113" s="7"/>
      <c r="S113" s="52"/>
    </row>
    <row r="114" spans="1:19" ht="15.75" thickBot="1" x14ac:dyDescent="0.3">
      <c r="A114" s="7">
        <v>9</v>
      </c>
      <c r="B114" s="23" t="s">
        <v>131</v>
      </c>
      <c r="C114" s="77" t="s">
        <v>132</v>
      </c>
      <c r="D114" s="78"/>
      <c r="E114" s="78"/>
      <c r="F114" s="78"/>
      <c r="G114" s="78"/>
      <c r="H114" s="78"/>
      <c r="I114" s="78"/>
      <c r="J114" s="24"/>
      <c r="Q114" s="7">
        <v>2384</v>
      </c>
      <c r="S114" s="52"/>
    </row>
    <row r="115" spans="1:19" ht="16.5" thickTop="1" thickBot="1" x14ac:dyDescent="0.3">
      <c r="A115" s="7" t="s">
        <v>42</v>
      </c>
      <c r="B115" s="23"/>
      <c r="C115" s="79"/>
      <c r="D115" s="79"/>
      <c r="E115" s="79"/>
      <c r="F115" s="25" t="s">
        <v>123</v>
      </c>
      <c r="G115" s="26">
        <v>29</v>
      </c>
      <c r="H115" s="26"/>
      <c r="I115" s="27"/>
      <c r="J115" s="28">
        <f>IF(AND(G115= "",H115= ""), 0, ROUND(ROUND(I115, 2) * ROUND(IF(H115="",G115,H115),  2), 2))</f>
        <v>0</v>
      </c>
      <c r="K115" s="7"/>
      <c r="M115" s="29">
        <v>0.2</v>
      </c>
      <c r="Q115" s="7">
        <v>2384</v>
      </c>
      <c r="S115" s="52"/>
    </row>
    <row r="116" spans="1:19" ht="15.75" hidden="1" thickTop="1" x14ac:dyDescent="0.25">
      <c r="A116" s="7" t="s">
        <v>43</v>
      </c>
      <c r="S116" s="52"/>
    </row>
    <row r="117" spans="1:19" ht="16.899999999999999" customHeight="1" thickTop="1" x14ac:dyDescent="0.25">
      <c r="A117" s="7">
        <v>5</v>
      </c>
      <c r="B117" s="16">
        <v>16</v>
      </c>
      <c r="C117" s="84" t="s">
        <v>133</v>
      </c>
      <c r="D117" s="84"/>
      <c r="E117" s="84"/>
      <c r="F117" s="21"/>
      <c r="G117" s="21"/>
      <c r="H117" s="21"/>
      <c r="I117" s="21"/>
      <c r="J117" s="22"/>
      <c r="K117" s="7"/>
      <c r="S117" s="52"/>
    </row>
    <row r="118" spans="1:19" x14ac:dyDescent="0.25">
      <c r="A118" s="7">
        <v>6</v>
      </c>
      <c r="B118" s="16" t="s">
        <v>134</v>
      </c>
      <c r="C118" s="82" t="s">
        <v>135</v>
      </c>
      <c r="D118" s="82"/>
      <c r="E118" s="82"/>
      <c r="F118" s="30"/>
      <c r="G118" s="30"/>
      <c r="H118" s="30"/>
      <c r="I118" s="30"/>
      <c r="J118" s="31"/>
      <c r="K118" s="7"/>
      <c r="S118" s="52"/>
    </row>
    <row r="119" spans="1:19" ht="15.75" thickBot="1" x14ac:dyDescent="0.3">
      <c r="A119" s="7">
        <v>9</v>
      </c>
      <c r="B119" s="23" t="s">
        <v>136</v>
      </c>
      <c r="C119" s="77" t="s">
        <v>137</v>
      </c>
      <c r="D119" s="78"/>
      <c r="E119" s="78"/>
      <c r="F119" s="78"/>
      <c r="G119" s="78"/>
      <c r="H119" s="78"/>
      <c r="I119" s="78"/>
      <c r="J119" s="24"/>
      <c r="Q119" s="7">
        <v>2384</v>
      </c>
      <c r="S119" s="52"/>
    </row>
    <row r="120" spans="1:19" ht="16.5" thickTop="1" thickBot="1" x14ac:dyDescent="0.3">
      <c r="A120" s="7" t="s">
        <v>42</v>
      </c>
      <c r="B120" s="23"/>
      <c r="C120" s="79"/>
      <c r="D120" s="79"/>
      <c r="E120" s="79"/>
      <c r="F120" s="25" t="s">
        <v>11</v>
      </c>
      <c r="G120" s="33">
        <v>6</v>
      </c>
      <c r="H120" s="33"/>
      <c r="I120" s="27"/>
      <c r="J120" s="28">
        <f>IF(AND(G120= "",H120= ""), 0, ROUND(ROUND(I120, 2) * ROUND(IF(H120="",G120,H120),  0), 2))</f>
        <v>0</v>
      </c>
      <c r="K120" s="7"/>
      <c r="M120" s="29">
        <v>0.2</v>
      </c>
      <c r="Q120" s="7">
        <v>2384</v>
      </c>
      <c r="S120" s="52"/>
    </row>
    <row r="121" spans="1:19" ht="16.5" thickTop="1" thickBot="1" x14ac:dyDescent="0.3">
      <c r="A121" s="7">
        <v>9</v>
      </c>
      <c r="B121" s="23" t="s">
        <v>138</v>
      </c>
      <c r="C121" s="77" t="s">
        <v>139</v>
      </c>
      <c r="D121" s="78"/>
      <c r="E121" s="78"/>
      <c r="F121" s="78"/>
      <c r="G121" s="78"/>
      <c r="H121" s="78"/>
      <c r="I121" s="78"/>
      <c r="J121" s="24"/>
      <c r="Q121" s="7">
        <v>2384</v>
      </c>
      <c r="S121" s="52"/>
    </row>
    <row r="122" spans="1:19" ht="16.5" thickTop="1" thickBot="1" x14ac:dyDescent="0.3">
      <c r="A122" s="7" t="s">
        <v>42</v>
      </c>
      <c r="B122" s="23"/>
      <c r="C122" s="79"/>
      <c r="D122" s="79"/>
      <c r="E122" s="79"/>
      <c r="F122" s="25" t="s">
        <v>11</v>
      </c>
      <c r="G122" s="33">
        <v>6</v>
      </c>
      <c r="H122" s="33"/>
      <c r="I122" s="27"/>
      <c r="J122" s="28">
        <f>IF(AND(G122= "",H122= ""), 0, ROUND(ROUND(I122, 2) * ROUND(IF(H122="",G122,H122),  0), 2))</f>
        <v>0</v>
      </c>
      <c r="K122" s="7"/>
      <c r="M122" s="29">
        <v>0.2</v>
      </c>
      <c r="Q122" s="7">
        <v>2384</v>
      </c>
      <c r="S122" s="52"/>
    </row>
    <row r="123" spans="1:19" ht="15.75" hidden="1" thickTop="1" x14ac:dyDescent="0.25">
      <c r="A123" s="7" t="s">
        <v>54</v>
      </c>
      <c r="S123" s="52"/>
    </row>
    <row r="124" spans="1:19" ht="16.899999999999999" customHeight="1" thickTop="1" x14ac:dyDescent="0.25">
      <c r="A124" s="7">
        <v>6</v>
      </c>
      <c r="B124" s="16" t="s">
        <v>140</v>
      </c>
      <c r="C124" s="82" t="s">
        <v>95</v>
      </c>
      <c r="D124" s="82"/>
      <c r="E124" s="82"/>
      <c r="F124" s="30"/>
      <c r="G124" s="30"/>
      <c r="H124" s="30"/>
      <c r="I124" s="30"/>
      <c r="J124" s="31"/>
      <c r="K124" s="7"/>
      <c r="S124" s="52"/>
    </row>
    <row r="125" spans="1:19" ht="15.75" thickBot="1" x14ac:dyDescent="0.3">
      <c r="A125" s="7">
        <v>9</v>
      </c>
      <c r="B125" s="23" t="s">
        <v>141</v>
      </c>
      <c r="C125" s="77" t="s">
        <v>137</v>
      </c>
      <c r="D125" s="78"/>
      <c r="E125" s="78"/>
      <c r="F125" s="78"/>
      <c r="G125" s="78"/>
      <c r="H125" s="78"/>
      <c r="I125" s="78"/>
      <c r="J125" s="24"/>
      <c r="Q125" s="7">
        <v>2384</v>
      </c>
      <c r="S125" s="52"/>
    </row>
    <row r="126" spans="1:19" ht="16.5" thickTop="1" thickBot="1" x14ac:dyDescent="0.3">
      <c r="A126" s="7" t="s">
        <v>42</v>
      </c>
      <c r="B126" s="23"/>
      <c r="C126" s="79"/>
      <c r="D126" s="79"/>
      <c r="E126" s="79"/>
      <c r="F126" s="25" t="s">
        <v>11</v>
      </c>
      <c r="G126" s="33">
        <v>7</v>
      </c>
      <c r="H126" s="33"/>
      <c r="I126" s="27"/>
      <c r="J126" s="28">
        <f>IF(AND(G126= "",H126= ""), 0, ROUND(ROUND(I126, 2) * ROUND(IF(H126="",G126,H126),  0), 2))</f>
        <v>0</v>
      </c>
      <c r="K126" s="7"/>
      <c r="M126" s="29">
        <v>0.2</v>
      </c>
      <c r="Q126" s="7">
        <v>2384</v>
      </c>
      <c r="S126" s="52"/>
    </row>
    <row r="127" spans="1:19" ht="16.5" thickTop="1" thickBot="1" x14ac:dyDescent="0.3">
      <c r="A127" s="7">
        <v>9</v>
      </c>
      <c r="B127" s="23" t="s">
        <v>142</v>
      </c>
      <c r="C127" s="77" t="s">
        <v>143</v>
      </c>
      <c r="D127" s="78"/>
      <c r="E127" s="78"/>
      <c r="F127" s="78"/>
      <c r="G127" s="78"/>
      <c r="H127" s="78"/>
      <c r="I127" s="78"/>
      <c r="J127" s="24"/>
      <c r="Q127" s="7">
        <v>2384</v>
      </c>
      <c r="S127" s="52"/>
    </row>
    <row r="128" spans="1:19" ht="16.5" thickTop="1" thickBot="1" x14ac:dyDescent="0.3">
      <c r="A128" s="7" t="s">
        <v>42</v>
      </c>
      <c r="B128" s="23"/>
      <c r="C128" s="79"/>
      <c r="D128" s="79"/>
      <c r="E128" s="79"/>
      <c r="F128" s="25" t="s">
        <v>11</v>
      </c>
      <c r="G128" s="33">
        <v>7</v>
      </c>
      <c r="H128" s="33"/>
      <c r="I128" s="27"/>
      <c r="J128" s="28">
        <f>IF(AND(G128= "",H128= ""), 0, ROUND(ROUND(I128, 2) * ROUND(IF(H128="",G128,H128),  0), 2))</f>
        <v>0</v>
      </c>
      <c r="K128" s="7"/>
      <c r="M128" s="29">
        <v>0.2</v>
      </c>
      <c r="Q128" s="7">
        <v>2384</v>
      </c>
      <c r="S128" s="52"/>
    </row>
    <row r="129" spans="1:19" ht="15.75" hidden="1" thickTop="1" x14ac:dyDescent="0.25">
      <c r="A129" s="7" t="s">
        <v>54</v>
      </c>
      <c r="S129" s="52"/>
    </row>
    <row r="130" spans="1:19" ht="16.899999999999999" customHeight="1" thickTop="1" x14ac:dyDescent="0.25">
      <c r="A130" s="7">
        <v>6</v>
      </c>
      <c r="B130" s="16" t="s">
        <v>144</v>
      </c>
      <c r="C130" s="82" t="s">
        <v>145</v>
      </c>
      <c r="D130" s="82"/>
      <c r="E130" s="82"/>
      <c r="F130" s="30"/>
      <c r="G130" s="30"/>
      <c r="H130" s="30"/>
      <c r="I130" s="30"/>
      <c r="J130" s="31"/>
      <c r="K130" s="7"/>
      <c r="S130" s="52"/>
    </row>
    <row r="131" spans="1:19" ht="15.75" thickBot="1" x14ac:dyDescent="0.3">
      <c r="A131" s="7">
        <v>9</v>
      </c>
      <c r="B131" s="23" t="s">
        <v>146</v>
      </c>
      <c r="C131" s="77" t="s">
        <v>137</v>
      </c>
      <c r="D131" s="78"/>
      <c r="E131" s="78"/>
      <c r="F131" s="78"/>
      <c r="G131" s="78"/>
      <c r="H131" s="78"/>
      <c r="I131" s="78"/>
      <c r="J131" s="24"/>
      <c r="Q131" s="7">
        <v>2384</v>
      </c>
      <c r="S131" s="52"/>
    </row>
    <row r="132" spans="1:19" ht="16.5" thickTop="1" thickBot="1" x14ac:dyDescent="0.3">
      <c r="A132" s="7" t="s">
        <v>42</v>
      </c>
      <c r="B132" s="23"/>
      <c r="C132" s="79"/>
      <c r="D132" s="79"/>
      <c r="E132" s="79"/>
      <c r="F132" s="25" t="s">
        <v>11</v>
      </c>
      <c r="G132" s="33">
        <v>6</v>
      </c>
      <c r="H132" s="33"/>
      <c r="I132" s="27"/>
      <c r="J132" s="28">
        <f>IF(AND(G132= "",H132= ""), 0, ROUND(ROUND(I132, 2) * ROUND(IF(H132="",G132,H132),  0), 2))</f>
        <v>0</v>
      </c>
      <c r="K132" s="7"/>
      <c r="M132" s="29">
        <v>0.2</v>
      </c>
      <c r="Q132" s="7">
        <v>2384</v>
      </c>
      <c r="S132" s="52"/>
    </row>
    <row r="133" spans="1:19" ht="16.5" thickTop="1" thickBot="1" x14ac:dyDescent="0.3">
      <c r="A133" s="7">
        <v>9</v>
      </c>
      <c r="B133" s="23" t="s">
        <v>147</v>
      </c>
      <c r="C133" s="77" t="s">
        <v>148</v>
      </c>
      <c r="D133" s="78"/>
      <c r="E133" s="78"/>
      <c r="F133" s="78"/>
      <c r="G133" s="78"/>
      <c r="H133" s="78"/>
      <c r="I133" s="78"/>
      <c r="J133" s="24"/>
      <c r="Q133" s="7">
        <v>2384</v>
      </c>
      <c r="S133" s="52"/>
    </row>
    <row r="134" spans="1:19" ht="16.5" thickTop="1" thickBot="1" x14ac:dyDescent="0.3">
      <c r="A134" s="7" t="s">
        <v>42</v>
      </c>
      <c r="B134" s="23"/>
      <c r="C134" s="79"/>
      <c r="D134" s="79"/>
      <c r="E134" s="79"/>
      <c r="F134" s="25" t="s">
        <v>11</v>
      </c>
      <c r="G134" s="33">
        <v>6</v>
      </c>
      <c r="H134" s="33"/>
      <c r="I134" s="27"/>
      <c r="J134" s="28">
        <f>IF(AND(G134= "",H134= ""), 0, ROUND(ROUND(I134, 2) * ROUND(IF(H134="",G134,H134),  0), 2))</f>
        <v>0</v>
      </c>
      <c r="K134" s="7"/>
      <c r="M134" s="29">
        <v>0.2</v>
      </c>
      <c r="Q134" s="7">
        <v>2384</v>
      </c>
      <c r="S134" s="52"/>
    </row>
    <row r="135" spans="1:19" ht="15.75" hidden="1" thickTop="1" x14ac:dyDescent="0.25">
      <c r="A135" s="7" t="s">
        <v>54</v>
      </c>
      <c r="S135" s="52"/>
    </row>
    <row r="136" spans="1:19" ht="15.75" hidden="1" thickTop="1" x14ac:dyDescent="0.25">
      <c r="A136" s="7" t="s">
        <v>43</v>
      </c>
      <c r="S136" s="52"/>
    </row>
    <row r="137" spans="1:19" ht="15.75" hidden="1" thickTop="1" x14ac:dyDescent="0.25">
      <c r="A137" s="7" t="s">
        <v>80</v>
      </c>
      <c r="S137" s="52"/>
    </row>
    <row r="138" spans="1:19" ht="15.75" thickTop="1" x14ac:dyDescent="0.25">
      <c r="A138" s="7">
        <v>4</v>
      </c>
      <c r="B138" s="16"/>
      <c r="C138" s="76" t="s">
        <v>149</v>
      </c>
      <c r="D138" s="76"/>
      <c r="E138" s="76"/>
      <c r="F138" s="19"/>
      <c r="G138" s="19"/>
      <c r="H138" s="19"/>
      <c r="I138" s="19"/>
      <c r="J138" s="20"/>
      <c r="K138" s="7"/>
      <c r="S138" s="52"/>
    </row>
    <row r="139" spans="1:19" ht="41.25" customHeight="1" x14ac:dyDescent="0.25">
      <c r="A139" s="7">
        <v>5</v>
      </c>
      <c r="B139" s="16">
        <v>18</v>
      </c>
      <c r="C139" s="80" t="s">
        <v>150</v>
      </c>
      <c r="D139" s="81"/>
      <c r="E139" s="81"/>
      <c r="F139" s="81"/>
      <c r="G139" s="81"/>
      <c r="H139" s="81"/>
      <c r="I139" s="83"/>
      <c r="J139" s="22"/>
      <c r="K139" s="7"/>
      <c r="S139" s="52"/>
    </row>
    <row r="140" spans="1:19" ht="15.75" thickBot="1" x14ac:dyDescent="0.3">
      <c r="A140" s="7">
        <v>9</v>
      </c>
      <c r="B140" s="23" t="s">
        <v>151</v>
      </c>
      <c r="C140" s="77" t="s">
        <v>152</v>
      </c>
      <c r="D140" s="78"/>
      <c r="E140" s="78"/>
      <c r="F140" s="78"/>
      <c r="G140" s="78"/>
      <c r="H140" s="78"/>
      <c r="I140" s="78"/>
      <c r="J140" s="24"/>
      <c r="Q140" s="7">
        <v>2384</v>
      </c>
      <c r="S140" s="52"/>
    </row>
    <row r="141" spans="1:19" ht="16.5" thickTop="1" thickBot="1" x14ac:dyDescent="0.3">
      <c r="A141" s="7" t="s">
        <v>42</v>
      </c>
      <c r="B141" s="23"/>
      <c r="C141" s="79"/>
      <c r="D141" s="79"/>
      <c r="E141" s="79"/>
      <c r="F141" s="25" t="s">
        <v>123</v>
      </c>
      <c r="G141" s="26">
        <v>129</v>
      </c>
      <c r="H141" s="26"/>
      <c r="I141" s="27"/>
      <c r="J141" s="28">
        <f>IF(AND(G141= "",H141= ""), 0, ROUND(ROUND(I141, 2) * ROUND(IF(H141="",G141,H141),  2), 2))</f>
        <v>0</v>
      </c>
      <c r="K141" s="7"/>
      <c r="M141" s="29">
        <v>0.2</v>
      </c>
      <c r="Q141" s="7">
        <v>2384</v>
      </c>
      <c r="S141" s="52"/>
    </row>
    <row r="142" spans="1:19" ht="15.75" hidden="1" thickTop="1" x14ac:dyDescent="0.25">
      <c r="A142" s="7" t="s">
        <v>43</v>
      </c>
      <c r="S142" s="52"/>
    </row>
    <row r="143" spans="1:19" ht="15.75" thickTop="1" x14ac:dyDescent="0.25">
      <c r="A143" s="7">
        <v>5</v>
      </c>
      <c r="B143" s="16">
        <v>19</v>
      </c>
      <c r="C143" s="41" t="s">
        <v>153</v>
      </c>
      <c r="D143" s="41"/>
      <c r="E143" s="41"/>
      <c r="F143" s="21"/>
      <c r="G143" s="21"/>
      <c r="H143" s="21"/>
      <c r="I143" s="21"/>
      <c r="J143" s="22"/>
      <c r="K143" s="7"/>
      <c r="S143" s="52"/>
    </row>
    <row r="144" spans="1:19" ht="15.75" thickBot="1" x14ac:dyDescent="0.3">
      <c r="A144" s="7">
        <v>9</v>
      </c>
      <c r="B144" s="23" t="s">
        <v>154</v>
      </c>
      <c r="C144" s="77" t="s">
        <v>155</v>
      </c>
      <c r="D144" s="78"/>
      <c r="E144" s="78"/>
      <c r="F144" s="78"/>
      <c r="G144" s="78"/>
      <c r="H144" s="78"/>
      <c r="I144" s="78"/>
      <c r="J144" s="24"/>
      <c r="Q144" s="7">
        <v>2384</v>
      </c>
      <c r="S144" s="52"/>
    </row>
    <row r="145" spans="1:19" ht="16.5" thickTop="1" thickBot="1" x14ac:dyDescent="0.3">
      <c r="A145" s="7" t="s">
        <v>42</v>
      </c>
      <c r="B145" s="23"/>
      <c r="C145" s="79"/>
      <c r="D145" s="79"/>
      <c r="E145" s="79"/>
      <c r="F145" s="25" t="s">
        <v>123</v>
      </c>
      <c r="G145" s="26">
        <v>50.4</v>
      </c>
      <c r="H145" s="26"/>
      <c r="I145" s="27"/>
      <c r="J145" s="28">
        <f>IF(AND(G145= "",H145= ""), 0, ROUND(ROUND(I145, 2) * ROUND(IF(H145="",G145,H145),  2), 2))</f>
        <v>0</v>
      </c>
      <c r="K145" s="7"/>
      <c r="M145" s="29">
        <v>0.2</v>
      </c>
      <c r="Q145" s="7">
        <v>2384</v>
      </c>
      <c r="S145" s="52"/>
    </row>
    <row r="146" spans="1:19" ht="15.75" hidden="1" thickTop="1" x14ac:dyDescent="0.25">
      <c r="A146" s="7" t="s">
        <v>43</v>
      </c>
      <c r="S146" s="52"/>
    </row>
    <row r="147" spans="1:19" ht="15.75" hidden="1" thickTop="1" x14ac:dyDescent="0.25">
      <c r="A147" s="7" t="s">
        <v>80</v>
      </c>
      <c r="S147" s="52"/>
    </row>
    <row r="148" spans="1:19" ht="15.75" thickTop="1" x14ac:dyDescent="0.25">
      <c r="A148" s="7">
        <v>4</v>
      </c>
      <c r="B148" s="16"/>
      <c r="C148" s="76" t="s">
        <v>156</v>
      </c>
      <c r="D148" s="76"/>
      <c r="E148" s="76"/>
      <c r="F148" s="19"/>
      <c r="G148" s="19"/>
      <c r="H148" s="19"/>
      <c r="I148" s="19"/>
      <c r="J148" s="20"/>
      <c r="K148" s="7"/>
      <c r="S148" s="52"/>
    </row>
    <row r="149" spans="1:19" ht="29.25" customHeight="1" x14ac:dyDescent="0.25">
      <c r="A149" s="7">
        <v>5</v>
      </c>
      <c r="B149" s="16">
        <v>24</v>
      </c>
      <c r="C149" s="80" t="s">
        <v>157</v>
      </c>
      <c r="D149" s="81"/>
      <c r="E149" s="81"/>
      <c r="F149" s="81"/>
      <c r="G149" s="81"/>
      <c r="H149" s="81"/>
      <c r="I149" s="83"/>
      <c r="J149" s="22"/>
      <c r="K149" s="7"/>
      <c r="S149" s="52"/>
    </row>
    <row r="150" spans="1:19" ht="15.75" thickBot="1" x14ac:dyDescent="0.3">
      <c r="A150" s="7">
        <v>9</v>
      </c>
      <c r="B150" s="23" t="s">
        <v>158</v>
      </c>
      <c r="C150" s="77" t="s">
        <v>159</v>
      </c>
      <c r="D150" s="78"/>
      <c r="E150" s="78"/>
      <c r="F150" s="78"/>
      <c r="G150" s="78"/>
      <c r="H150" s="78"/>
      <c r="I150" s="78"/>
      <c r="J150" s="24"/>
      <c r="Q150" s="7">
        <v>2384</v>
      </c>
      <c r="S150" s="52"/>
    </row>
    <row r="151" spans="1:19" ht="16.5" thickTop="1" thickBot="1" x14ac:dyDescent="0.3">
      <c r="A151" s="7" t="s">
        <v>42</v>
      </c>
      <c r="B151" s="23"/>
      <c r="C151" s="79"/>
      <c r="D151" s="79"/>
      <c r="E151" s="79"/>
      <c r="F151" s="25" t="s">
        <v>76</v>
      </c>
      <c r="G151" s="33">
        <v>1</v>
      </c>
      <c r="H151" s="33"/>
      <c r="I151" s="27"/>
      <c r="J151" s="28">
        <f>IF(AND(G151= "",H151= ""), 0, ROUND(ROUND(I151, 2) * ROUND(IF(H151="",G151,H151),  0), 2))</f>
        <v>0</v>
      </c>
      <c r="K151" s="7"/>
      <c r="M151" s="29">
        <v>0.2</v>
      </c>
      <c r="Q151" s="7">
        <v>2384</v>
      </c>
      <c r="S151" s="52"/>
    </row>
    <row r="152" spans="1:19" ht="15.75" hidden="1" thickTop="1" x14ac:dyDescent="0.25">
      <c r="A152" s="7" t="s">
        <v>43</v>
      </c>
      <c r="S152" s="52"/>
    </row>
    <row r="153" spans="1:19" ht="16.899999999999999" customHeight="1" thickTop="1" x14ac:dyDescent="0.25">
      <c r="A153" s="7">
        <v>5</v>
      </c>
      <c r="B153" s="16">
        <v>25</v>
      </c>
      <c r="C153" s="84" t="s">
        <v>160</v>
      </c>
      <c r="D153" s="84"/>
      <c r="E153" s="84"/>
      <c r="F153" s="21"/>
      <c r="G153" s="21"/>
      <c r="H153" s="21"/>
      <c r="I153" s="21"/>
      <c r="J153" s="22"/>
      <c r="K153" s="7"/>
      <c r="S153" s="52"/>
    </row>
    <row r="154" spans="1:19" ht="15.75" thickBot="1" x14ac:dyDescent="0.3">
      <c r="A154" s="7">
        <v>9</v>
      </c>
      <c r="B154" s="23" t="s">
        <v>161</v>
      </c>
      <c r="C154" s="77" t="s">
        <v>162</v>
      </c>
      <c r="D154" s="78"/>
      <c r="E154" s="78"/>
      <c r="F154" s="78"/>
      <c r="G154" s="78"/>
      <c r="H154" s="78"/>
      <c r="I154" s="78"/>
      <c r="J154" s="24"/>
      <c r="Q154" s="7">
        <v>2384</v>
      </c>
      <c r="S154" s="52"/>
    </row>
    <row r="155" spans="1:19" ht="16.5" thickTop="1" thickBot="1" x14ac:dyDescent="0.3">
      <c r="A155" s="7" t="s">
        <v>42</v>
      </c>
      <c r="B155" s="23"/>
      <c r="C155" s="79"/>
      <c r="D155" s="79"/>
      <c r="E155" s="79"/>
      <c r="F155" s="25" t="s">
        <v>163</v>
      </c>
      <c r="G155" s="33">
        <v>20</v>
      </c>
      <c r="H155" s="33"/>
      <c r="I155" s="27"/>
      <c r="J155" s="28">
        <f>IF(AND(G155= "",H155= ""), 0, ROUND(ROUND(I155, 2) * ROUND(IF(H155="",G155,H155),  0), 2))</f>
        <v>0</v>
      </c>
      <c r="K155" s="7"/>
      <c r="M155" s="29">
        <v>0.2</v>
      </c>
      <c r="Q155" s="7">
        <v>2384</v>
      </c>
      <c r="S155" s="52"/>
    </row>
    <row r="156" spans="1:19" ht="15.75" hidden="1" thickTop="1" x14ac:dyDescent="0.25">
      <c r="A156" s="7" t="s">
        <v>43</v>
      </c>
      <c r="S156" s="52"/>
    </row>
    <row r="157" spans="1:19" ht="16.899999999999999" customHeight="1" thickTop="1" x14ac:dyDescent="0.25">
      <c r="A157" s="7">
        <v>5</v>
      </c>
      <c r="B157" s="16">
        <v>26</v>
      </c>
      <c r="C157" s="84" t="s">
        <v>164</v>
      </c>
      <c r="D157" s="84"/>
      <c r="E157" s="84"/>
      <c r="F157" s="21"/>
      <c r="G157" s="21"/>
      <c r="H157" s="21"/>
      <c r="I157" s="21"/>
      <c r="J157" s="22"/>
      <c r="K157" s="7"/>
      <c r="S157" s="52"/>
    </row>
    <row r="158" spans="1:19" ht="15.75" thickBot="1" x14ac:dyDescent="0.3">
      <c r="A158" s="7">
        <v>9</v>
      </c>
      <c r="B158" s="23" t="s">
        <v>165</v>
      </c>
      <c r="C158" s="77" t="s">
        <v>164</v>
      </c>
      <c r="D158" s="78"/>
      <c r="E158" s="78"/>
      <c r="F158" s="78"/>
      <c r="G158" s="78"/>
      <c r="H158" s="78"/>
      <c r="I158" s="78"/>
      <c r="J158" s="24"/>
      <c r="Q158" s="7">
        <v>2384</v>
      </c>
      <c r="S158" s="52"/>
    </row>
    <row r="159" spans="1:19" ht="16.5" thickTop="1" thickBot="1" x14ac:dyDescent="0.3">
      <c r="A159" s="7" t="s">
        <v>42</v>
      </c>
      <c r="B159" s="23"/>
      <c r="C159" s="79"/>
      <c r="D159" s="79"/>
      <c r="E159" s="79"/>
      <c r="F159" s="25" t="s">
        <v>76</v>
      </c>
      <c r="G159" s="33">
        <v>1</v>
      </c>
      <c r="H159" s="33"/>
      <c r="I159" s="27"/>
      <c r="J159" s="28">
        <f>IF(AND(G159= "",H159= ""), 0, ROUND(ROUND(I159, 2) * ROUND(IF(H159="",G159,H159),  0), 2))</f>
        <v>0</v>
      </c>
      <c r="K159" s="7"/>
      <c r="M159" s="29">
        <v>0.2</v>
      </c>
      <c r="Q159" s="7">
        <v>2384</v>
      </c>
      <c r="S159" s="52"/>
    </row>
    <row r="160" spans="1:19" ht="15.75" hidden="1" thickTop="1" x14ac:dyDescent="0.25">
      <c r="A160" s="7" t="s">
        <v>43</v>
      </c>
      <c r="S160" s="52"/>
    </row>
    <row r="161" spans="1:19" ht="15.75" hidden="1" thickTop="1" x14ac:dyDescent="0.25">
      <c r="A161" s="7" t="s">
        <v>80</v>
      </c>
      <c r="S161" s="52"/>
    </row>
    <row r="162" spans="1:19" ht="15.75" hidden="1" thickTop="1" x14ac:dyDescent="0.25">
      <c r="A162" s="7" t="s">
        <v>166</v>
      </c>
      <c r="S162" s="52"/>
    </row>
    <row r="163" spans="1:19" ht="15.75" thickTop="1" x14ac:dyDescent="0.25">
      <c r="A163" s="7" t="s">
        <v>166</v>
      </c>
      <c r="B163" s="24"/>
      <c r="C163" s="78"/>
      <c r="D163" s="78"/>
      <c r="E163" s="78"/>
      <c r="J163" s="24"/>
      <c r="S163" s="52"/>
    </row>
    <row r="164" spans="1:19" hidden="1" x14ac:dyDescent="0.25">
      <c r="B164" s="24"/>
      <c r="C164" s="91" t="s">
        <v>167</v>
      </c>
      <c r="D164" s="84"/>
      <c r="E164" s="84"/>
      <c r="F164" s="92">
        <f>ROUND(SUMIF(K7:K163, IF(K6="","",K6), J7:J163) * 0.2, 2)</f>
        <v>0</v>
      </c>
      <c r="G164" s="92"/>
      <c r="H164" s="92"/>
      <c r="I164" s="92"/>
      <c r="J164" s="93"/>
      <c r="S164" s="52"/>
    </row>
    <row r="165" spans="1:19" hidden="1" x14ac:dyDescent="0.25">
      <c r="B165" s="24"/>
      <c r="C165" s="86" t="s">
        <v>168</v>
      </c>
      <c r="D165" s="87"/>
      <c r="E165" s="87"/>
      <c r="F165" s="88">
        <f>SUM(F164:F164)</f>
        <v>0</v>
      </c>
      <c r="G165" s="88"/>
      <c r="H165" s="88"/>
      <c r="I165" s="88"/>
      <c r="J165" s="89"/>
      <c r="S165" s="52"/>
    </row>
    <row r="166" spans="1:19" ht="18.600000000000001" customHeight="1" x14ac:dyDescent="0.25">
      <c r="A166" s="7">
        <v>3</v>
      </c>
      <c r="B166" s="16" t="s">
        <v>169</v>
      </c>
      <c r="C166" s="90" t="s">
        <v>170</v>
      </c>
      <c r="D166" s="90"/>
      <c r="E166" s="90"/>
      <c r="F166" s="50"/>
      <c r="G166" s="50"/>
      <c r="H166" s="50"/>
      <c r="I166" s="50"/>
      <c r="J166" s="18"/>
      <c r="K166" s="7"/>
      <c r="S166" s="52"/>
    </row>
    <row r="167" spans="1:19" ht="18.600000000000001" customHeight="1" x14ac:dyDescent="0.25">
      <c r="A167" s="7">
        <v>3</v>
      </c>
      <c r="B167" s="16"/>
      <c r="C167" s="75" t="s">
        <v>37</v>
      </c>
      <c r="D167" s="75"/>
      <c r="E167" s="75"/>
      <c r="F167" s="17"/>
      <c r="G167" s="17"/>
      <c r="H167" s="17"/>
      <c r="I167" s="17"/>
      <c r="J167" s="18"/>
      <c r="K167" s="7"/>
      <c r="S167" s="52"/>
    </row>
    <row r="168" spans="1:19" x14ac:dyDescent="0.25">
      <c r="A168" s="7">
        <v>4</v>
      </c>
      <c r="B168" s="16"/>
      <c r="C168" s="76" t="s">
        <v>38</v>
      </c>
      <c r="D168" s="76"/>
      <c r="E168" s="76"/>
      <c r="F168" s="19"/>
      <c r="G168" s="19"/>
      <c r="H168" s="19"/>
      <c r="I168" s="19"/>
      <c r="J168" s="20"/>
      <c r="K168" s="7"/>
      <c r="S168" s="52"/>
    </row>
    <row r="169" spans="1:19" ht="30" customHeight="1" x14ac:dyDescent="0.25">
      <c r="A169" s="7">
        <v>5</v>
      </c>
      <c r="B169" s="16">
        <v>1</v>
      </c>
      <c r="C169" s="80" t="s">
        <v>39</v>
      </c>
      <c r="D169" s="81"/>
      <c r="E169" s="81"/>
      <c r="F169" s="81"/>
      <c r="G169" s="81"/>
      <c r="H169" s="21"/>
      <c r="I169" s="21"/>
      <c r="J169" s="22"/>
      <c r="K169" s="7"/>
      <c r="S169" s="52"/>
    </row>
    <row r="170" spans="1:19" ht="15.75" thickBot="1" x14ac:dyDescent="0.3">
      <c r="A170" s="7">
        <v>9</v>
      </c>
      <c r="B170" s="23" t="s">
        <v>40</v>
      </c>
      <c r="C170" s="77" t="s">
        <v>41</v>
      </c>
      <c r="D170" s="78"/>
      <c r="E170" s="78"/>
      <c r="F170" s="78"/>
      <c r="G170" s="78"/>
      <c r="H170" s="78"/>
      <c r="I170" s="78"/>
      <c r="J170" s="24"/>
      <c r="Q170" s="7">
        <v>2390</v>
      </c>
      <c r="S170" s="52"/>
    </row>
    <row r="171" spans="1:19" ht="16.5" thickTop="1" thickBot="1" x14ac:dyDescent="0.3">
      <c r="A171" s="7" t="s">
        <v>42</v>
      </c>
      <c r="B171" s="23"/>
      <c r="C171" s="79"/>
      <c r="D171" s="79"/>
      <c r="E171" s="79"/>
      <c r="F171" s="25" t="s">
        <v>10</v>
      </c>
      <c r="G171" s="26">
        <v>1055</v>
      </c>
      <c r="H171" s="26"/>
      <c r="I171" s="27"/>
      <c r="J171" s="28">
        <f>IF(AND(G171= "",H171= ""), 0, ROUND(ROUND(I171, 2) * ROUND(IF(H171="",G171,H171),  2), 2))</f>
        <v>0</v>
      </c>
      <c r="K171" s="7"/>
      <c r="M171" s="29">
        <v>0.2</v>
      </c>
      <c r="Q171" s="7">
        <v>2390</v>
      </c>
      <c r="S171" s="52"/>
    </row>
    <row r="172" spans="1:19" ht="15.75" hidden="1" thickTop="1" x14ac:dyDescent="0.25">
      <c r="A172" s="7" t="s">
        <v>43</v>
      </c>
      <c r="S172" s="52"/>
    </row>
    <row r="173" spans="1:19" ht="15.75" thickTop="1" x14ac:dyDescent="0.25">
      <c r="A173" s="7">
        <v>5</v>
      </c>
      <c r="B173" s="16">
        <v>2</v>
      </c>
      <c r="C173" s="41" t="s">
        <v>44</v>
      </c>
      <c r="D173" s="41"/>
      <c r="E173" s="41"/>
      <c r="F173" s="21"/>
      <c r="G173" s="21"/>
      <c r="H173" s="21"/>
      <c r="I173" s="21"/>
      <c r="J173" s="22"/>
      <c r="K173" s="7"/>
      <c r="S173" s="52"/>
    </row>
    <row r="174" spans="1:19" ht="15.75" thickBot="1" x14ac:dyDescent="0.3">
      <c r="A174" s="7">
        <v>9</v>
      </c>
      <c r="B174" s="23" t="s">
        <v>45</v>
      </c>
      <c r="C174" s="77" t="s">
        <v>41</v>
      </c>
      <c r="D174" s="78"/>
      <c r="E174" s="78"/>
      <c r="F174" s="78"/>
      <c r="G174" s="78"/>
      <c r="H174" s="78"/>
      <c r="I174" s="78"/>
      <c r="J174" s="24"/>
      <c r="Q174" s="7">
        <v>2390</v>
      </c>
      <c r="S174" s="52"/>
    </row>
    <row r="175" spans="1:19" ht="16.5" thickTop="1" thickBot="1" x14ac:dyDescent="0.3">
      <c r="A175" s="7" t="s">
        <v>42</v>
      </c>
      <c r="B175" s="23"/>
      <c r="C175" s="79"/>
      <c r="D175" s="79"/>
      <c r="E175" s="79"/>
      <c r="F175" s="25" t="s">
        <v>10</v>
      </c>
      <c r="G175" s="26">
        <v>1055</v>
      </c>
      <c r="H175" s="26"/>
      <c r="I175" s="27"/>
      <c r="J175" s="28">
        <f>IF(AND(G175= "",H175= ""), 0, ROUND(ROUND(I175, 2) * ROUND(IF(H175="",G175,H175),  2), 2))</f>
        <v>0</v>
      </c>
      <c r="K175" s="7"/>
      <c r="M175" s="29">
        <v>0.2</v>
      </c>
      <c r="Q175" s="7">
        <v>2390</v>
      </c>
      <c r="S175" s="52"/>
    </row>
    <row r="176" spans="1:19" ht="15.75" hidden="1" thickTop="1" x14ac:dyDescent="0.25">
      <c r="A176" s="7" t="s">
        <v>43</v>
      </c>
      <c r="S176" s="52"/>
    </row>
    <row r="177" spans="1:19" ht="15.75" thickTop="1" x14ac:dyDescent="0.25">
      <c r="A177" s="7">
        <v>5</v>
      </c>
      <c r="B177" s="16">
        <v>3</v>
      </c>
      <c r="C177" s="41" t="s">
        <v>46</v>
      </c>
      <c r="D177" s="41"/>
      <c r="E177" s="41"/>
      <c r="F177" s="21"/>
      <c r="G177" s="21"/>
      <c r="H177" s="21"/>
      <c r="I177" s="21"/>
      <c r="J177" s="22"/>
      <c r="K177" s="7"/>
      <c r="S177" s="52"/>
    </row>
    <row r="178" spans="1:19" ht="16.899999999999999" customHeight="1" x14ac:dyDescent="0.25">
      <c r="A178" s="7">
        <v>6</v>
      </c>
      <c r="B178" s="16" t="s">
        <v>47</v>
      </c>
      <c r="C178" s="82" t="s">
        <v>48</v>
      </c>
      <c r="D178" s="82"/>
      <c r="E178" s="82"/>
      <c r="F178" s="30"/>
      <c r="G178" s="30"/>
      <c r="H178" s="30"/>
      <c r="I178" s="30"/>
      <c r="J178" s="31"/>
      <c r="K178" s="7"/>
      <c r="S178" s="52"/>
    </row>
    <row r="179" spans="1:19" ht="15.75" thickBot="1" x14ac:dyDescent="0.3">
      <c r="A179" s="7">
        <v>9</v>
      </c>
      <c r="B179" s="23" t="s">
        <v>49</v>
      </c>
      <c r="C179" s="77" t="s">
        <v>50</v>
      </c>
      <c r="D179" s="78"/>
      <c r="E179" s="78"/>
      <c r="F179" s="78"/>
      <c r="G179" s="78"/>
      <c r="H179" s="78"/>
      <c r="I179" s="78"/>
      <c r="J179" s="24"/>
      <c r="Q179" s="7">
        <v>2390</v>
      </c>
      <c r="S179" s="52"/>
    </row>
    <row r="180" spans="1:19" ht="16.5" thickTop="1" thickBot="1" x14ac:dyDescent="0.3">
      <c r="A180" s="7" t="s">
        <v>42</v>
      </c>
      <c r="B180" s="23"/>
      <c r="C180" s="79"/>
      <c r="D180" s="79"/>
      <c r="E180" s="79"/>
      <c r="F180" s="25" t="s">
        <v>51</v>
      </c>
      <c r="G180" s="32">
        <v>1.91</v>
      </c>
      <c r="H180" s="32"/>
      <c r="I180" s="27"/>
      <c r="J180" s="28">
        <f>IF(AND(G180= "",H180= ""), 0, ROUND(ROUND(I180, 2) * ROUND(IF(H180="",G180,H180),  3), 2))</f>
        <v>0</v>
      </c>
      <c r="K180" s="7"/>
      <c r="M180" s="29">
        <v>0.2</v>
      </c>
      <c r="Q180" s="7">
        <v>2390</v>
      </c>
      <c r="S180" s="52"/>
    </row>
    <row r="181" spans="1:19" ht="16.5" thickTop="1" thickBot="1" x14ac:dyDescent="0.3">
      <c r="A181" s="7">
        <v>9</v>
      </c>
      <c r="B181" s="23" t="s">
        <v>52</v>
      </c>
      <c r="C181" s="77" t="s">
        <v>53</v>
      </c>
      <c r="D181" s="78"/>
      <c r="E181" s="78"/>
      <c r="F181" s="78"/>
      <c r="G181" s="78"/>
      <c r="H181" s="78"/>
      <c r="I181" s="78"/>
      <c r="J181" s="24"/>
      <c r="Q181" s="7">
        <v>2390</v>
      </c>
      <c r="S181" s="52"/>
    </row>
    <row r="182" spans="1:19" ht="16.5" thickTop="1" thickBot="1" x14ac:dyDescent="0.3">
      <c r="A182" s="7" t="s">
        <v>42</v>
      </c>
      <c r="B182" s="23"/>
      <c r="C182" s="79"/>
      <c r="D182" s="79"/>
      <c r="E182" s="79"/>
      <c r="F182" s="25" t="s">
        <v>51</v>
      </c>
      <c r="G182" s="32">
        <v>1.91</v>
      </c>
      <c r="H182" s="32"/>
      <c r="I182" s="27"/>
      <c r="J182" s="28">
        <f>IF(AND(G182= "",H182= ""), 0, ROUND(ROUND(I182, 2) * ROUND(IF(H182="",G182,H182),  3), 2))</f>
        <v>0</v>
      </c>
      <c r="K182" s="7"/>
      <c r="M182" s="29">
        <v>0.2</v>
      </c>
      <c r="Q182" s="7">
        <v>2390</v>
      </c>
      <c r="S182" s="52"/>
    </row>
    <row r="183" spans="1:19" ht="15.75" hidden="1" thickTop="1" x14ac:dyDescent="0.25">
      <c r="A183" s="7" t="s">
        <v>54</v>
      </c>
      <c r="S183" s="52"/>
    </row>
    <row r="184" spans="1:19" ht="15.75" thickTop="1" x14ac:dyDescent="0.25">
      <c r="A184" s="7">
        <v>6</v>
      </c>
      <c r="B184" s="16" t="s">
        <v>55</v>
      </c>
      <c r="C184" s="45" t="s">
        <v>56</v>
      </c>
      <c r="D184" s="45"/>
      <c r="E184" s="45"/>
      <c r="F184" s="30"/>
      <c r="G184" s="30"/>
      <c r="H184" s="30"/>
      <c r="I184" s="30"/>
      <c r="J184" s="31"/>
      <c r="K184" s="7"/>
      <c r="S184" s="52"/>
    </row>
    <row r="185" spans="1:19" ht="15.75" thickBot="1" x14ac:dyDescent="0.3">
      <c r="A185" s="7">
        <v>9</v>
      </c>
      <c r="B185" s="23" t="s">
        <v>57</v>
      </c>
      <c r="C185" s="77" t="s">
        <v>58</v>
      </c>
      <c r="D185" s="78"/>
      <c r="E185" s="78"/>
      <c r="F185" s="78"/>
      <c r="G185" s="78"/>
      <c r="H185" s="78"/>
      <c r="I185" s="78"/>
      <c r="J185" s="24"/>
      <c r="Q185" s="7">
        <v>2390</v>
      </c>
      <c r="S185" s="52"/>
    </row>
    <row r="186" spans="1:19" ht="16.5" thickTop="1" thickBot="1" x14ac:dyDescent="0.3">
      <c r="A186" s="7" t="s">
        <v>42</v>
      </c>
      <c r="B186" s="23"/>
      <c r="C186" s="79"/>
      <c r="D186" s="79"/>
      <c r="E186" s="79"/>
      <c r="F186" s="25" t="s">
        <v>51</v>
      </c>
      <c r="G186" s="32">
        <v>3</v>
      </c>
      <c r="H186" s="32"/>
      <c r="I186" s="27"/>
      <c r="J186" s="28">
        <f>IF(AND(G186= "",H186= ""), 0, ROUND(ROUND(I186, 2) * ROUND(IF(H186="",G186,H186),  3), 2))</f>
        <v>0</v>
      </c>
      <c r="K186" s="7"/>
      <c r="M186" s="29">
        <v>0.2</v>
      </c>
      <c r="Q186" s="7">
        <v>2390</v>
      </c>
      <c r="S186" s="52"/>
    </row>
    <row r="187" spans="1:19" ht="16.5" thickTop="1" thickBot="1" x14ac:dyDescent="0.3">
      <c r="A187" s="7">
        <v>9</v>
      </c>
      <c r="B187" s="23" t="s">
        <v>59</v>
      </c>
      <c r="C187" s="77" t="s">
        <v>60</v>
      </c>
      <c r="D187" s="78"/>
      <c r="E187" s="78"/>
      <c r="F187" s="78"/>
      <c r="G187" s="78"/>
      <c r="H187" s="78"/>
      <c r="I187" s="78"/>
      <c r="J187" s="24"/>
      <c r="Q187" s="7">
        <v>2390</v>
      </c>
      <c r="S187" s="52"/>
    </row>
    <row r="188" spans="1:19" ht="16.5" thickTop="1" thickBot="1" x14ac:dyDescent="0.3">
      <c r="A188" s="7" t="s">
        <v>42</v>
      </c>
      <c r="B188" s="23"/>
      <c r="C188" s="79"/>
      <c r="D188" s="79"/>
      <c r="E188" s="79"/>
      <c r="F188" s="25" t="s">
        <v>51</v>
      </c>
      <c r="G188" s="32">
        <v>10</v>
      </c>
      <c r="H188" s="32"/>
      <c r="I188" s="27"/>
      <c r="J188" s="28">
        <f>IF(AND(G188= "",H188= ""), 0, ROUND(ROUND(I188, 2) * ROUND(IF(H188="",G188,H188),  3), 2))</f>
        <v>0</v>
      </c>
      <c r="K188" s="7"/>
      <c r="M188" s="29">
        <v>0.2</v>
      </c>
      <c r="Q188" s="7">
        <v>2390</v>
      </c>
      <c r="S188" s="52"/>
    </row>
    <row r="189" spans="1:19" ht="16.5" thickTop="1" thickBot="1" x14ac:dyDescent="0.3">
      <c r="A189" s="7">
        <v>9</v>
      </c>
      <c r="B189" s="23" t="s">
        <v>61</v>
      </c>
      <c r="C189" s="77" t="s">
        <v>62</v>
      </c>
      <c r="D189" s="78"/>
      <c r="E189" s="78"/>
      <c r="F189" s="78"/>
      <c r="G189" s="78"/>
      <c r="H189" s="78"/>
      <c r="I189" s="78"/>
      <c r="J189" s="24"/>
      <c r="Q189" s="7">
        <v>2390</v>
      </c>
      <c r="S189" s="52"/>
    </row>
    <row r="190" spans="1:19" ht="16.5" thickTop="1" thickBot="1" x14ac:dyDescent="0.3">
      <c r="A190" s="7" t="s">
        <v>42</v>
      </c>
      <c r="B190" s="23"/>
      <c r="C190" s="79"/>
      <c r="D190" s="79"/>
      <c r="E190" s="79"/>
      <c r="F190" s="25" t="s">
        <v>51</v>
      </c>
      <c r="G190" s="32">
        <v>3</v>
      </c>
      <c r="H190" s="32"/>
      <c r="I190" s="27"/>
      <c r="J190" s="28">
        <f>IF(AND(G190= "",H190= ""), 0, ROUND(ROUND(I190, 2) * ROUND(IF(H190="",G190,H190),  3), 2))</f>
        <v>0</v>
      </c>
      <c r="K190" s="7"/>
      <c r="M190" s="29">
        <v>0.2</v>
      </c>
      <c r="Q190" s="7">
        <v>2390</v>
      </c>
      <c r="S190" s="52"/>
    </row>
    <row r="191" spans="1:19" ht="16.5" thickTop="1" thickBot="1" x14ac:dyDescent="0.3">
      <c r="A191" s="7">
        <v>9</v>
      </c>
      <c r="B191" s="23" t="s">
        <v>63</v>
      </c>
      <c r="C191" s="77" t="s">
        <v>64</v>
      </c>
      <c r="D191" s="78"/>
      <c r="E191" s="78"/>
      <c r="F191" s="78"/>
      <c r="G191" s="78"/>
      <c r="H191" s="78"/>
      <c r="I191" s="78"/>
      <c r="J191" s="24"/>
      <c r="Q191" s="7">
        <v>2390</v>
      </c>
      <c r="S191" s="52"/>
    </row>
    <row r="192" spans="1:19" ht="16.5" thickTop="1" thickBot="1" x14ac:dyDescent="0.3">
      <c r="A192" s="7" t="s">
        <v>42</v>
      </c>
      <c r="B192" s="23"/>
      <c r="C192" s="79"/>
      <c r="D192" s="79"/>
      <c r="E192" s="79"/>
      <c r="F192" s="25" t="s">
        <v>51</v>
      </c>
      <c r="G192" s="32">
        <v>10</v>
      </c>
      <c r="H192" s="32"/>
      <c r="I192" s="27"/>
      <c r="J192" s="28">
        <f>IF(AND(G192= "",H192= ""), 0, ROUND(ROUND(I192, 2) * ROUND(IF(H192="",G192,H192),  3), 2))</f>
        <v>0</v>
      </c>
      <c r="K192" s="7"/>
      <c r="M192" s="29">
        <v>0.2</v>
      </c>
      <c r="Q192" s="7">
        <v>2390</v>
      </c>
      <c r="S192" s="52"/>
    </row>
    <row r="193" spans="1:19" ht="15.75" hidden="1" thickTop="1" x14ac:dyDescent="0.25">
      <c r="A193" s="7" t="s">
        <v>54</v>
      </c>
      <c r="S193" s="52"/>
    </row>
    <row r="194" spans="1:19" ht="16.899999999999999" customHeight="1" thickTop="1" x14ac:dyDescent="0.25">
      <c r="A194" s="7">
        <v>6</v>
      </c>
      <c r="B194" s="16" t="s">
        <v>65</v>
      </c>
      <c r="C194" s="82" t="s">
        <v>66</v>
      </c>
      <c r="D194" s="82"/>
      <c r="E194" s="82"/>
      <c r="F194" s="30"/>
      <c r="G194" s="30"/>
      <c r="H194" s="30"/>
      <c r="I194" s="30"/>
      <c r="J194" s="31"/>
      <c r="K194" s="7"/>
      <c r="S194" s="52"/>
    </row>
    <row r="195" spans="1:19" ht="15.75" thickBot="1" x14ac:dyDescent="0.3">
      <c r="A195" s="7">
        <v>9</v>
      </c>
      <c r="B195" s="23" t="s">
        <v>67</v>
      </c>
      <c r="C195" s="77" t="s">
        <v>68</v>
      </c>
      <c r="D195" s="78"/>
      <c r="E195" s="78"/>
      <c r="F195" s="78"/>
      <c r="G195" s="78"/>
      <c r="H195" s="78"/>
      <c r="I195" s="78"/>
      <c r="J195" s="24"/>
      <c r="Q195" s="7">
        <v>2390</v>
      </c>
      <c r="S195" s="52"/>
    </row>
    <row r="196" spans="1:19" ht="16.5" thickTop="1" thickBot="1" x14ac:dyDescent="0.3">
      <c r="A196" s="7" t="s">
        <v>42</v>
      </c>
      <c r="B196" s="23"/>
      <c r="C196" s="79"/>
      <c r="D196" s="79"/>
      <c r="E196" s="79"/>
      <c r="F196" s="25" t="s">
        <v>51</v>
      </c>
      <c r="G196" s="32">
        <v>3</v>
      </c>
      <c r="H196" s="32"/>
      <c r="I196" s="27"/>
      <c r="J196" s="28">
        <f>IF(AND(G196= "",H196= ""), 0, ROUND(ROUND(I196, 2) * ROUND(IF(H196="",G196,H196),  3), 2))</f>
        <v>0</v>
      </c>
      <c r="K196" s="7"/>
      <c r="M196" s="29">
        <v>0.2</v>
      </c>
      <c r="Q196" s="7">
        <v>2390</v>
      </c>
      <c r="S196" s="52"/>
    </row>
    <row r="197" spans="1:19" ht="15.75" hidden="1" thickTop="1" x14ac:dyDescent="0.25">
      <c r="A197" s="7" t="s">
        <v>54</v>
      </c>
      <c r="S197" s="52"/>
    </row>
    <row r="198" spans="1:19" ht="15.75" thickTop="1" x14ac:dyDescent="0.25">
      <c r="A198" s="7">
        <v>6</v>
      </c>
      <c r="B198" s="16" t="s">
        <v>69</v>
      </c>
      <c r="C198" s="82" t="s">
        <v>70</v>
      </c>
      <c r="D198" s="82"/>
      <c r="E198" s="82"/>
      <c r="F198" s="30"/>
      <c r="G198" s="30"/>
      <c r="H198" s="30"/>
      <c r="I198" s="30"/>
      <c r="J198" s="31"/>
      <c r="K198" s="7"/>
      <c r="S198" s="52"/>
    </row>
    <row r="199" spans="1:19" ht="15.75" thickBot="1" x14ac:dyDescent="0.3">
      <c r="A199" s="7">
        <v>9</v>
      </c>
      <c r="B199" s="23" t="s">
        <v>71</v>
      </c>
      <c r="C199" s="77" t="s">
        <v>72</v>
      </c>
      <c r="D199" s="78"/>
      <c r="E199" s="78"/>
      <c r="F199" s="78"/>
      <c r="G199" s="78"/>
      <c r="H199" s="78"/>
      <c r="I199" s="78"/>
      <c r="J199" s="24"/>
      <c r="Q199" s="7">
        <v>2390</v>
      </c>
      <c r="S199" s="52"/>
    </row>
    <row r="200" spans="1:19" ht="16.5" thickTop="1" thickBot="1" x14ac:dyDescent="0.3">
      <c r="A200" s="7" t="s">
        <v>42</v>
      </c>
      <c r="B200" s="23"/>
      <c r="C200" s="79"/>
      <c r="D200" s="79"/>
      <c r="E200" s="79"/>
      <c r="F200" s="25" t="s">
        <v>11</v>
      </c>
      <c r="G200" s="33">
        <v>4</v>
      </c>
      <c r="H200" s="33"/>
      <c r="I200" s="27"/>
      <c r="J200" s="28">
        <f>IF(AND(G200= "",H200= ""), 0, ROUND(ROUND(I200, 2) * ROUND(IF(H200="",G200,H200),  0), 2))</f>
        <v>0</v>
      </c>
      <c r="K200" s="7"/>
      <c r="M200" s="29">
        <v>0.2</v>
      </c>
      <c r="Q200" s="7">
        <v>2390</v>
      </c>
      <c r="S200" s="52"/>
    </row>
    <row r="201" spans="1:19" ht="15.75" hidden="1" thickTop="1" x14ac:dyDescent="0.25">
      <c r="A201" s="7" t="s">
        <v>54</v>
      </c>
      <c r="S201" s="52"/>
    </row>
    <row r="202" spans="1:19" ht="15.75" hidden="1" thickTop="1" x14ac:dyDescent="0.25">
      <c r="A202" s="7" t="s">
        <v>43</v>
      </c>
      <c r="S202" s="52"/>
    </row>
    <row r="203" spans="1:19" ht="15.75" thickTop="1" x14ac:dyDescent="0.25">
      <c r="A203" s="7">
        <v>5</v>
      </c>
      <c r="B203" s="16">
        <v>4</v>
      </c>
      <c r="C203" s="41" t="s">
        <v>73</v>
      </c>
      <c r="D203" s="41"/>
      <c r="E203" s="41"/>
      <c r="F203" s="21"/>
      <c r="G203" s="21"/>
      <c r="H203" s="21"/>
      <c r="I203" s="21"/>
      <c r="J203" s="22"/>
      <c r="K203" s="7"/>
      <c r="S203" s="52"/>
    </row>
    <row r="204" spans="1:19" ht="15.75" thickBot="1" x14ac:dyDescent="0.3">
      <c r="A204" s="7">
        <v>9</v>
      </c>
      <c r="B204" s="23" t="s">
        <v>74</v>
      </c>
      <c r="C204" s="77" t="s">
        <v>75</v>
      </c>
      <c r="D204" s="78"/>
      <c r="E204" s="78"/>
      <c r="F204" s="78"/>
      <c r="G204" s="78"/>
      <c r="H204" s="78"/>
      <c r="I204" s="78"/>
      <c r="J204" s="24"/>
      <c r="Q204" s="7">
        <v>2390</v>
      </c>
      <c r="S204" s="52"/>
    </row>
    <row r="205" spans="1:19" ht="16.5" thickTop="1" thickBot="1" x14ac:dyDescent="0.3">
      <c r="A205" s="7" t="s">
        <v>42</v>
      </c>
      <c r="B205" s="23"/>
      <c r="C205" s="79"/>
      <c r="D205" s="79"/>
      <c r="E205" s="79"/>
      <c r="F205" s="25" t="s">
        <v>76</v>
      </c>
      <c r="G205" s="33">
        <v>1</v>
      </c>
      <c r="H205" s="33"/>
      <c r="I205" s="27"/>
      <c r="J205" s="28">
        <f>IF(AND(G205= "",H205= ""), 0, ROUND(ROUND(I205, 2) * ROUND(IF(H205="",G205,H205),  0), 2))</f>
        <v>0</v>
      </c>
      <c r="K205" s="7"/>
      <c r="M205" s="29">
        <v>0.2</v>
      </c>
      <c r="Q205" s="7">
        <v>2390</v>
      </c>
      <c r="S205" s="52"/>
    </row>
    <row r="206" spans="1:19" ht="15.75" hidden="1" thickTop="1" x14ac:dyDescent="0.25">
      <c r="A206" s="7" t="s">
        <v>43</v>
      </c>
      <c r="S206" s="52"/>
    </row>
    <row r="207" spans="1:19" ht="29.25" customHeight="1" thickTop="1" x14ac:dyDescent="0.25">
      <c r="A207" s="7">
        <v>5</v>
      </c>
      <c r="B207" s="16">
        <v>5</v>
      </c>
      <c r="C207" s="80" t="s">
        <v>77</v>
      </c>
      <c r="D207" s="81"/>
      <c r="E207" s="81"/>
      <c r="F207" s="81"/>
      <c r="G207" s="81"/>
      <c r="H207" s="81"/>
      <c r="I207" s="83"/>
      <c r="J207" s="22"/>
      <c r="K207" s="7"/>
      <c r="S207" s="52"/>
    </row>
    <row r="208" spans="1:19" ht="15.75" thickBot="1" x14ac:dyDescent="0.3">
      <c r="A208" s="7">
        <v>9</v>
      </c>
      <c r="B208" s="23" t="s">
        <v>78</v>
      </c>
      <c r="C208" s="77" t="s">
        <v>79</v>
      </c>
      <c r="D208" s="78"/>
      <c r="E208" s="78"/>
      <c r="F208" s="78"/>
      <c r="G208" s="78"/>
      <c r="H208" s="78"/>
      <c r="I208" s="78"/>
      <c r="J208" s="24"/>
      <c r="Q208" s="7">
        <v>2390</v>
      </c>
      <c r="S208" s="52"/>
    </row>
    <row r="209" spans="1:19" ht="16.5" thickTop="1" thickBot="1" x14ac:dyDescent="0.3">
      <c r="A209" s="7" t="s">
        <v>42</v>
      </c>
      <c r="B209" s="23"/>
      <c r="C209" s="79"/>
      <c r="D209" s="79"/>
      <c r="E209" s="79"/>
      <c r="F209" s="25" t="s">
        <v>76</v>
      </c>
      <c r="G209" s="33">
        <v>1</v>
      </c>
      <c r="H209" s="33"/>
      <c r="I209" s="27"/>
      <c r="J209" s="28">
        <f>IF(AND(G209= "",H209= ""), 0, ROUND(ROUND(I209, 2) * ROUND(IF(H209="",G209,H209),  0), 2))</f>
        <v>0</v>
      </c>
      <c r="K209" s="7"/>
      <c r="M209" s="29">
        <v>0.2</v>
      </c>
      <c r="Q209" s="7">
        <v>2390</v>
      </c>
      <c r="S209" s="52"/>
    </row>
    <row r="210" spans="1:19" ht="15.75" hidden="1" thickTop="1" x14ac:dyDescent="0.25">
      <c r="A210" s="7" t="s">
        <v>43</v>
      </c>
      <c r="S210" s="52"/>
    </row>
    <row r="211" spans="1:19" ht="15.75" hidden="1" thickTop="1" x14ac:dyDescent="0.25">
      <c r="A211" s="7" t="s">
        <v>80</v>
      </c>
      <c r="S211" s="52"/>
    </row>
    <row r="212" spans="1:19" ht="15.75" thickTop="1" x14ac:dyDescent="0.25">
      <c r="A212" s="7">
        <v>4</v>
      </c>
      <c r="B212" s="16"/>
      <c r="C212" s="76" t="s">
        <v>81</v>
      </c>
      <c r="D212" s="76"/>
      <c r="E212" s="76"/>
      <c r="F212" s="19"/>
      <c r="G212" s="19"/>
      <c r="H212" s="19"/>
      <c r="I212" s="19"/>
      <c r="J212" s="20"/>
      <c r="K212" s="7"/>
      <c r="S212" s="52"/>
    </row>
    <row r="213" spans="1:19" ht="16.899999999999999" customHeight="1" x14ac:dyDescent="0.25">
      <c r="A213" s="7">
        <v>5</v>
      </c>
      <c r="B213" s="16">
        <v>6</v>
      </c>
      <c r="C213" s="84" t="s">
        <v>82</v>
      </c>
      <c r="D213" s="84"/>
      <c r="E213" s="84"/>
      <c r="F213" s="21"/>
      <c r="G213" s="21"/>
      <c r="H213" s="21"/>
      <c r="I213" s="21"/>
      <c r="J213" s="22"/>
      <c r="K213" s="7"/>
      <c r="S213" s="52"/>
    </row>
    <row r="214" spans="1:19" ht="15.75" thickBot="1" x14ac:dyDescent="0.3">
      <c r="A214" s="7">
        <v>9</v>
      </c>
      <c r="B214" s="23" t="s">
        <v>83</v>
      </c>
      <c r="C214" s="77" t="s">
        <v>84</v>
      </c>
      <c r="D214" s="78"/>
      <c r="E214" s="78"/>
      <c r="F214" s="78"/>
      <c r="G214" s="78"/>
      <c r="H214" s="78"/>
      <c r="I214" s="78"/>
      <c r="J214" s="24"/>
      <c r="Q214" s="7">
        <v>2390</v>
      </c>
      <c r="S214" s="52"/>
    </row>
    <row r="215" spans="1:19" ht="16.5" thickTop="1" thickBot="1" x14ac:dyDescent="0.3">
      <c r="A215" s="7" t="s">
        <v>42</v>
      </c>
      <c r="B215" s="23"/>
      <c r="C215" s="79"/>
      <c r="D215" s="79"/>
      <c r="E215" s="79"/>
      <c r="F215" s="25" t="s">
        <v>11</v>
      </c>
      <c r="G215" s="33">
        <v>6</v>
      </c>
      <c r="H215" s="33"/>
      <c r="I215" s="27"/>
      <c r="J215" s="28">
        <f>IF(AND(G215= "",H215= ""), 0, ROUND(ROUND(I215, 2) * ROUND(IF(H215="",G215,H215),  0), 2))</f>
        <v>0</v>
      </c>
      <c r="K215" s="7"/>
      <c r="M215" s="29">
        <v>0.2</v>
      </c>
      <c r="Q215" s="7">
        <v>2390</v>
      </c>
      <c r="S215" s="52"/>
    </row>
    <row r="216" spans="1:19" ht="15.75" hidden="1" thickTop="1" x14ac:dyDescent="0.25">
      <c r="A216" s="7" t="s">
        <v>43</v>
      </c>
      <c r="S216" s="52"/>
    </row>
    <row r="217" spans="1:19" ht="28.5" customHeight="1" thickTop="1" x14ac:dyDescent="0.25">
      <c r="A217" s="7">
        <v>5</v>
      </c>
      <c r="B217" s="16">
        <v>7</v>
      </c>
      <c r="C217" s="80" t="s">
        <v>85</v>
      </c>
      <c r="D217" s="81"/>
      <c r="E217" s="81"/>
      <c r="F217" s="81"/>
      <c r="G217" s="81"/>
      <c r="H217" s="81"/>
      <c r="I217" s="83"/>
      <c r="J217" s="22"/>
      <c r="K217" s="7"/>
      <c r="S217" s="52"/>
    </row>
    <row r="218" spans="1:19" ht="16.899999999999999" customHeight="1" x14ac:dyDescent="0.25">
      <c r="A218" s="7">
        <v>6</v>
      </c>
      <c r="B218" s="16" t="s">
        <v>86</v>
      </c>
      <c r="C218" s="82" t="s">
        <v>87</v>
      </c>
      <c r="D218" s="82"/>
      <c r="E218" s="82"/>
      <c r="F218" s="30"/>
      <c r="G218" s="30"/>
      <c r="H218" s="30"/>
      <c r="I218" s="30"/>
      <c r="J218" s="31"/>
      <c r="K218" s="7"/>
      <c r="S218" s="52"/>
    </row>
    <row r="219" spans="1:19" ht="15.75" thickBot="1" x14ac:dyDescent="0.3">
      <c r="A219" s="7">
        <v>9</v>
      </c>
      <c r="B219" s="23" t="s">
        <v>88</v>
      </c>
      <c r="C219" s="77" t="s">
        <v>89</v>
      </c>
      <c r="D219" s="78"/>
      <c r="E219" s="78"/>
      <c r="F219" s="78"/>
      <c r="G219" s="78"/>
      <c r="H219" s="78"/>
      <c r="I219" s="78"/>
      <c r="J219" s="24"/>
      <c r="Q219" s="7">
        <v>2390</v>
      </c>
      <c r="S219" s="52"/>
    </row>
    <row r="220" spans="1:19" ht="16.5" thickTop="1" thickBot="1" x14ac:dyDescent="0.3">
      <c r="A220" s="7" t="s">
        <v>42</v>
      </c>
      <c r="B220" s="23"/>
      <c r="C220" s="79"/>
      <c r="D220" s="79"/>
      <c r="E220" s="79"/>
      <c r="F220" s="25" t="s">
        <v>11</v>
      </c>
      <c r="G220" s="33">
        <v>10</v>
      </c>
      <c r="H220" s="33"/>
      <c r="I220" s="27"/>
      <c r="J220" s="28">
        <f>IF(AND(G220= "",H220= ""), 0, ROUND(ROUND(I220, 2) * ROUND(IF(H220="",G220,H220),  0), 2))</f>
        <v>0</v>
      </c>
      <c r="K220" s="7"/>
      <c r="M220" s="29">
        <v>0.2</v>
      </c>
      <c r="Q220" s="7">
        <v>2390</v>
      </c>
      <c r="S220" s="52"/>
    </row>
    <row r="221" spans="1:19" ht="16.5" thickTop="1" thickBot="1" x14ac:dyDescent="0.3">
      <c r="A221" s="7">
        <v>9</v>
      </c>
      <c r="B221" s="23" t="s">
        <v>90</v>
      </c>
      <c r="C221" s="77" t="s">
        <v>91</v>
      </c>
      <c r="D221" s="78"/>
      <c r="E221" s="78"/>
      <c r="F221" s="78"/>
      <c r="G221" s="78"/>
      <c r="H221" s="78"/>
      <c r="I221" s="78"/>
      <c r="J221" s="24"/>
      <c r="Q221" s="7">
        <v>2390</v>
      </c>
      <c r="S221" s="52"/>
    </row>
    <row r="222" spans="1:19" ht="16.5" thickTop="1" thickBot="1" x14ac:dyDescent="0.3">
      <c r="A222" s="7" t="s">
        <v>42</v>
      </c>
      <c r="B222" s="23"/>
      <c r="C222" s="79"/>
      <c r="D222" s="79"/>
      <c r="E222" s="79"/>
      <c r="F222" s="25" t="s">
        <v>11</v>
      </c>
      <c r="G222" s="33">
        <v>10</v>
      </c>
      <c r="H222" s="33"/>
      <c r="I222" s="27"/>
      <c r="J222" s="28">
        <f>IF(AND(G222= "",H222= ""), 0, ROUND(ROUND(I222, 2) * ROUND(IF(H222="",G222,H222),  0), 2))</f>
        <v>0</v>
      </c>
      <c r="K222" s="7"/>
      <c r="M222" s="29">
        <v>0.2</v>
      </c>
      <c r="Q222" s="7">
        <v>2390</v>
      </c>
      <c r="S222" s="52"/>
    </row>
    <row r="223" spans="1:19" ht="16.5" thickTop="1" thickBot="1" x14ac:dyDescent="0.3">
      <c r="A223" s="7">
        <v>9</v>
      </c>
      <c r="B223" s="23" t="s">
        <v>92</v>
      </c>
      <c r="C223" s="77" t="s">
        <v>93</v>
      </c>
      <c r="D223" s="78"/>
      <c r="E223" s="78"/>
      <c r="F223" s="78"/>
      <c r="G223" s="78"/>
      <c r="H223" s="78"/>
      <c r="I223" s="78"/>
      <c r="J223" s="24"/>
      <c r="Q223" s="7">
        <v>2390</v>
      </c>
      <c r="S223" s="52"/>
    </row>
    <row r="224" spans="1:19" ht="16.5" thickTop="1" thickBot="1" x14ac:dyDescent="0.3">
      <c r="A224" s="7" t="s">
        <v>42</v>
      </c>
      <c r="B224" s="23"/>
      <c r="C224" s="79"/>
      <c r="D224" s="79"/>
      <c r="E224" s="79"/>
      <c r="F224" s="25" t="s">
        <v>11</v>
      </c>
      <c r="G224" s="33">
        <v>10</v>
      </c>
      <c r="H224" s="33"/>
      <c r="I224" s="27"/>
      <c r="J224" s="28">
        <f>IF(AND(G224= "",H224= ""), 0, ROUND(ROUND(I224, 2) * ROUND(IF(H224="",G224,H224),  0), 2))</f>
        <v>0</v>
      </c>
      <c r="K224" s="7"/>
      <c r="M224" s="29">
        <v>0.2</v>
      </c>
      <c r="Q224" s="7">
        <v>2390</v>
      </c>
      <c r="S224" s="52"/>
    </row>
    <row r="225" spans="1:19" ht="15.75" hidden="1" thickTop="1" x14ac:dyDescent="0.25">
      <c r="A225" s="7" t="s">
        <v>54</v>
      </c>
      <c r="S225" s="52"/>
    </row>
    <row r="226" spans="1:19" ht="16.899999999999999" customHeight="1" thickTop="1" x14ac:dyDescent="0.25">
      <c r="A226" s="7">
        <v>6</v>
      </c>
      <c r="B226" s="16" t="s">
        <v>94</v>
      </c>
      <c r="C226" s="82" t="s">
        <v>95</v>
      </c>
      <c r="D226" s="82"/>
      <c r="E226" s="82"/>
      <c r="F226" s="30"/>
      <c r="G226" s="30"/>
      <c r="H226" s="30"/>
      <c r="I226" s="30"/>
      <c r="J226" s="31"/>
      <c r="K226" s="7"/>
      <c r="S226" s="52"/>
    </row>
    <row r="227" spans="1:19" ht="15.75" thickBot="1" x14ac:dyDescent="0.3">
      <c r="A227" s="7">
        <v>9</v>
      </c>
      <c r="B227" s="23" t="s">
        <v>96</v>
      </c>
      <c r="C227" s="77" t="s">
        <v>97</v>
      </c>
      <c r="D227" s="78"/>
      <c r="E227" s="78"/>
      <c r="F227" s="78"/>
      <c r="G227" s="78"/>
      <c r="H227" s="78"/>
      <c r="I227" s="78"/>
      <c r="J227" s="24"/>
      <c r="Q227" s="7">
        <v>2390</v>
      </c>
      <c r="S227" s="52"/>
    </row>
    <row r="228" spans="1:19" ht="16.5" thickTop="1" thickBot="1" x14ac:dyDescent="0.3">
      <c r="A228" s="7" t="s">
        <v>42</v>
      </c>
      <c r="B228" s="23"/>
      <c r="C228" s="79"/>
      <c r="D228" s="79"/>
      <c r="E228" s="79"/>
      <c r="F228" s="25" t="s">
        <v>11</v>
      </c>
      <c r="G228" s="33">
        <v>7</v>
      </c>
      <c r="H228" s="33"/>
      <c r="I228" s="27"/>
      <c r="J228" s="28">
        <f>IF(AND(G228= "",H228= ""), 0, ROUND(ROUND(I228, 2) * ROUND(IF(H228="",G228,H228),  0), 2))</f>
        <v>0</v>
      </c>
      <c r="K228" s="7"/>
      <c r="M228" s="29">
        <v>0.2</v>
      </c>
      <c r="Q228" s="7">
        <v>2390</v>
      </c>
      <c r="S228" s="52"/>
    </row>
    <row r="229" spans="1:19" ht="16.5" thickTop="1" thickBot="1" x14ac:dyDescent="0.3">
      <c r="A229" s="7">
        <v>9</v>
      </c>
      <c r="B229" s="23" t="s">
        <v>98</v>
      </c>
      <c r="C229" s="77" t="s">
        <v>99</v>
      </c>
      <c r="D229" s="78"/>
      <c r="E229" s="78"/>
      <c r="F229" s="78"/>
      <c r="G229" s="78"/>
      <c r="H229" s="78"/>
      <c r="I229" s="78"/>
      <c r="J229" s="24"/>
      <c r="Q229" s="7">
        <v>2390</v>
      </c>
      <c r="S229" s="52"/>
    </row>
    <row r="230" spans="1:19" ht="16.5" thickTop="1" thickBot="1" x14ac:dyDescent="0.3">
      <c r="A230" s="7" t="s">
        <v>42</v>
      </c>
      <c r="B230" s="23"/>
      <c r="C230" s="79"/>
      <c r="D230" s="79"/>
      <c r="E230" s="79"/>
      <c r="F230" s="25" t="s">
        <v>11</v>
      </c>
      <c r="G230" s="33">
        <v>7</v>
      </c>
      <c r="H230" s="33"/>
      <c r="I230" s="27"/>
      <c r="J230" s="28">
        <f>IF(AND(G230= "",H230= ""), 0, ROUND(ROUND(I230, 2) * ROUND(IF(H230="",G230,H230),  0), 2))</f>
        <v>0</v>
      </c>
      <c r="K230" s="7"/>
      <c r="M230" s="29">
        <v>0.2</v>
      </c>
      <c r="Q230" s="7">
        <v>2390</v>
      </c>
      <c r="S230" s="52"/>
    </row>
    <row r="231" spans="1:19" ht="16.5" thickTop="1" thickBot="1" x14ac:dyDescent="0.3">
      <c r="A231" s="7">
        <v>9</v>
      </c>
      <c r="B231" s="23" t="s">
        <v>100</v>
      </c>
      <c r="C231" s="77" t="s">
        <v>93</v>
      </c>
      <c r="D231" s="78"/>
      <c r="E231" s="78"/>
      <c r="F231" s="78"/>
      <c r="G231" s="78"/>
      <c r="H231" s="78"/>
      <c r="I231" s="78"/>
      <c r="J231" s="24"/>
      <c r="Q231" s="7">
        <v>2390</v>
      </c>
      <c r="S231" s="52"/>
    </row>
    <row r="232" spans="1:19" ht="16.5" thickTop="1" thickBot="1" x14ac:dyDescent="0.3">
      <c r="A232" s="7" t="s">
        <v>42</v>
      </c>
      <c r="B232" s="23"/>
      <c r="C232" s="79"/>
      <c r="D232" s="79"/>
      <c r="E232" s="79"/>
      <c r="F232" s="25" t="s">
        <v>11</v>
      </c>
      <c r="G232" s="33">
        <v>7</v>
      </c>
      <c r="H232" s="33"/>
      <c r="I232" s="27"/>
      <c r="J232" s="28">
        <f>IF(AND(G232= "",H232= ""), 0, ROUND(ROUND(I232, 2) * ROUND(IF(H232="",G232,H232),  0), 2))</f>
        <v>0</v>
      </c>
      <c r="K232" s="7"/>
      <c r="M232" s="29">
        <v>0.2</v>
      </c>
      <c r="Q232" s="7">
        <v>2390</v>
      </c>
      <c r="S232" s="52"/>
    </row>
    <row r="233" spans="1:19" ht="15.75" hidden="1" thickTop="1" x14ac:dyDescent="0.25">
      <c r="A233" s="7" t="s">
        <v>54</v>
      </c>
      <c r="S233" s="52"/>
    </row>
    <row r="234" spans="1:19" ht="15.75" hidden="1" thickTop="1" x14ac:dyDescent="0.25">
      <c r="A234" s="7" t="s">
        <v>43</v>
      </c>
      <c r="S234" s="52"/>
    </row>
    <row r="235" spans="1:19" ht="15.75" thickTop="1" x14ac:dyDescent="0.25">
      <c r="A235" s="7">
        <v>5</v>
      </c>
      <c r="B235" s="16">
        <v>8</v>
      </c>
      <c r="C235" s="84" t="s">
        <v>101</v>
      </c>
      <c r="D235" s="84"/>
      <c r="E235" s="84"/>
      <c r="F235" s="21"/>
      <c r="G235" s="21"/>
      <c r="H235" s="21"/>
      <c r="I235" s="21"/>
      <c r="J235" s="22"/>
      <c r="K235" s="7"/>
      <c r="S235" s="52"/>
    </row>
    <row r="236" spans="1:19" ht="16.899999999999999" customHeight="1" x14ac:dyDescent="0.25">
      <c r="A236" s="7">
        <v>6</v>
      </c>
      <c r="B236" s="16" t="s">
        <v>102</v>
      </c>
      <c r="C236" s="82" t="s">
        <v>103</v>
      </c>
      <c r="D236" s="82"/>
      <c r="E236" s="82"/>
      <c r="F236" s="30"/>
      <c r="G236" s="30"/>
      <c r="H236" s="30"/>
      <c r="I236" s="30"/>
      <c r="J236" s="31"/>
      <c r="K236" s="7"/>
      <c r="S236" s="52"/>
    </row>
    <row r="237" spans="1:19" ht="15.75" thickBot="1" x14ac:dyDescent="0.3">
      <c r="A237" s="7">
        <v>9</v>
      </c>
      <c r="B237" s="23" t="s">
        <v>104</v>
      </c>
      <c r="C237" s="77" t="s">
        <v>105</v>
      </c>
      <c r="D237" s="78"/>
      <c r="E237" s="78"/>
      <c r="F237" s="78"/>
      <c r="G237" s="78"/>
      <c r="H237" s="78"/>
      <c r="I237" s="78"/>
      <c r="J237" s="24"/>
      <c r="Q237" s="7">
        <v>2390</v>
      </c>
      <c r="S237" s="52"/>
    </row>
    <row r="238" spans="1:19" ht="16.5" thickTop="1" thickBot="1" x14ac:dyDescent="0.3">
      <c r="A238" s="7" t="s">
        <v>42</v>
      </c>
      <c r="B238" s="23"/>
      <c r="C238" s="79"/>
      <c r="D238" s="79"/>
      <c r="E238" s="79"/>
      <c r="F238" s="25" t="s">
        <v>11</v>
      </c>
      <c r="G238" s="33">
        <v>8</v>
      </c>
      <c r="H238" s="33"/>
      <c r="I238" s="27"/>
      <c r="J238" s="28">
        <f>IF(AND(G238= "",H238= ""), 0, ROUND(ROUND(I238, 2) * ROUND(IF(H238="",G238,H238),  0), 2))</f>
        <v>0</v>
      </c>
      <c r="K238" s="7"/>
      <c r="M238" s="29">
        <v>0.2</v>
      </c>
      <c r="Q238" s="7">
        <v>2390</v>
      </c>
      <c r="S238" s="52"/>
    </row>
    <row r="239" spans="1:19" ht="15.75" hidden="1" thickTop="1" x14ac:dyDescent="0.25">
      <c r="A239" s="7" t="s">
        <v>54</v>
      </c>
      <c r="S239" s="52"/>
    </row>
    <row r="240" spans="1:19" ht="15.75" hidden="1" thickTop="1" x14ac:dyDescent="0.25">
      <c r="A240" s="7" t="s">
        <v>43</v>
      </c>
      <c r="S240" s="52"/>
    </row>
    <row r="241" spans="1:19" ht="15.75" hidden="1" thickTop="1" x14ac:dyDescent="0.25">
      <c r="A241" s="7" t="s">
        <v>80</v>
      </c>
      <c r="S241" s="52"/>
    </row>
    <row r="242" spans="1:19" ht="15.75" thickTop="1" x14ac:dyDescent="0.25">
      <c r="A242" s="7">
        <v>4</v>
      </c>
      <c r="B242" s="16"/>
      <c r="C242" s="76" t="s">
        <v>106</v>
      </c>
      <c r="D242" s="76"/>
      <c r="E242" s="76"/>
      <c r="F242" s="19"/>
      <c r="G242" s="19"/>
      <c r="H242" s="19"/>
      <c r="I242" s="19"/>
      <c r="J242" s="20"/>
      <c r="K242" s="7"/>
      <c r="S242" s="52"/>
    </row>
    <row r="243" spans="1:19" ht="16.899999999999999" customHeight="1" x14ac:dyDescent="0.25">
      <c r="A243" s="7">
        <v>5</v>
      </c>
      <c r="B243" s="16">
        <v>9</v>
      </c>
      <c r="C243" s="84" t="s">
        <v>107</v>
      </c>
      <c r="D243" s="84"/>
      <c r="E243" s="84"/>
      <c r="F243" s="21"/>
      <c r="G243" s="21"/>
      <c r="H243" s="21"/>
      <c r="I243" s="21"/>
      <c r="J243" s="22"/>
      <c r="K243" s="7"/>
      <c r="S243" s="52"/>
    </row>
    <row r="244" spans="1:19" x14ac:dyDescent="0.25">
      <c r="A244" s="7">
        <v>8</v>
      </c>
      <c r="B244" s="23" t="s">
        <v>108</v>
      </c>
      <c r="C244" s="85" t="s">
        <v>109</v>
      </c>
      <c r="D244" s="85"/>
      <c r="E244" s="85"/>
      <c r="J244" s="24"/>
      <c r="K244" s="7"/>
      <c r="S244" s="52"/>
    </row>
    <row r="245" spans="1:19" ht="15.75" thickBot="1" x14ac:dyDescent="0.3">
      <c r="A245" s="7">
        <v>9</v>
      </c>
      <c r="B245" s="23" t="s">
        <v>110</v>
      </c>
      <c r="C245" s="77" t="s">
        <v>84</v>
      </c>
      <c r="D245" s="78"/>
      <c r="E245" s="78"/>
      <c r="F245" s="78"/>
      <c r="G245" s="78"/>
      <c r="H245" s="78"/>
      <c r="I245" s="78"/>
      <c r="J245" s="24"/>
      <c r="Q245" s="7">
        <v>2390</v>
      </c>
      <c r="S245" s="52"/>
    </row>
    <row r="246" spans="1:19" ht="16.5" thickTop="1" thickBot="1" x14ac:dyDescent="0.3">
      <c r="A246" s="7" t="s">
        <v>42</v>
      </c>
      <c r="B246" s="23"/>
      <c r="C246" s="79"/>
      <c r="D246" s="79"/>
      <c r="E246" s="79"/>
      <c r="F246" s="25" t="s">
        <v>10</v>
      </c>
      <c r="G246" s="26">
        <v>1055</v>
      </c>
      <c r="H246" s="26"/>
      <c r="I246" s="27"/>
      <c r="J246" s="28">
        <f>IF(AND(G246= "",H246= ""), 0, ROUND(ROUND(I246, 2) * ROUND(IF(H246="",G246,H246),  2), 2))</f>
        <v>0</v>
      </c>
      <c r="K246" s="7"/>
      <c r="M246" s="29">
        <v>0.2</v>
      </c>
      <c r="Q246" s="7">
        <v>2390</v>
      </c>
      <c r="S246" s="52"/>
    </row>
    <row r="247" spans="1:19" ht="15.75" hidden="1" thickTop="1" x14ac:dyDescent="0.25">
      <c r="A247" s="7" t="s">
        <v>111</v>
      </c>
      <c r="S247" s="52"/>
    </row>
    <row r="248" spans="1:19" ht="27" customHeight="1" thickTop="1" x14ac:dyDescent="0.25">
      <c r="A248" s="7">
        <v>8</v>
      </c>
      <c r="B248" s="23" t="s">
        <v>171</v>
      </c>
      <c r="C248" s="94" t="s">
        <v>172</v>
      </c>
      <c r="D248" s="95"/>
      <c r="E248" s="95"/>
      <c r="F248" s="95"/>
      <c r="G248" s="95"/>
      <c r="J248" s="24"/>
      <c r="K248" s="7"/>
      <c r="S248" s="52"/>
    </row>
    <row r="249" spans="1:19" ht="15.75" thickBot="1" x14ac:dyDescent="0.3">
      <c r="A249" s="7">
        <v>9</v>
      </c>
      <c r="B249" s="23" t="s">
        <v>173</v>
      </c>
      <c r="C249" s="77" t="s">
        <v>174</v>
      </c>
      <c r="D249" s="78"/>
      <c r="E249" s="78"/>
      <c r="F249" s="78"/>
      <c r="G249" s="78"/>
      <c r="H249" s="78"/>
      <c r="I249" s="78"/>
      <c r="J249" s="24"/>
      <c r="Q249" s="7">
        <v>2390</v>
      </c>
      <c r="S249" s="52"/>
    </row>
    <row r="250" spans="1:19" ht="16.5" thickTop="1" thickBot="1" x14ac:dyDescent="0.3">
      <c r="A250" s="7" t="s">
        <v>42</v>
      </c>
      <c r="B250" s="23"/>
      <c r="C250" s="79"/>
      <c r="D250" s="79"/>
      <c r="E250" s="79"/>
      <c r="F250" s="25" t="s">
        <v>76</v>
      </c>
      <c r="G250" s="33">
        <v>1</v>
      </c>
      <c r="H250" s="33"/>
      <c r="I250" s="27"/>
      <c r="J250" s="28">
        <f>IF(AND(G250= "",H250= ""), 0, ROUND(ROUND(I250, 2) * ROUND(IF(H250="",G250,H250),  0), 2))</f>
        <v>0</v>
      </c>
      <c r="K250" s="7"/>
      <c r="M250" s="29">
        <v>0.2</v>
      </c>
      <c r="Q250" s="7">
        <v>2390</v>
      </c>
      <c r="S250" s="52"/>
    </row>
    <row r="251" spans="1:19" ht="15.75" hidden="1" thickTop="1" x14ac:dyDescent="0.25">
      <c r="A251" s="7" t="s">
        <v>111</v>
      </c>
      <c r="S251" s="52"/>
    </row>
    <row r="252" spans="1:19" ht="15.75" thickTop="1" x14ac:dyDescent="0.25">
      <c r="A252" s="7">
        <v>8</v>
      </c>
      <c r="B252" s="23" t="s">
        <v>112</v>
      </c>
      <c r="C252" s="46" t="s">
        <v>113</v>
      </c>
      <c r="D252" s="46"/>
      <c r="E252" s="46"/>
      <c r="J252" s="24"/>
      <c r="K252" s="7"/>
      <c r="S252" s="52"/>
    </row>
    <row r="253" spans="1:19" ht="15.75" thickBot="1" x14ac:dyDescent="0.3">
      <c r="A253" s="7">
        <v>9</v>
      </c>
      <c r="B253" s="23" t="s">
        <v>114</v>
      </c>
      <c r="C253" s="77" t="s">
        <v>84</v>
      </c>
      <c r="D253" s="78"/>
      <c r="E253" s="78"/>
      <c r="F253" s="78"/>
      <c r="G253" s="78"/>
      <c r="H253" s="78"/>
      <c r="I253" s="78"/>
      <c r="J253" s="24"/>
      <c r="Q253" s="7">
        <v>2390</v>
      </c>
      <c r="S253" s="52"/>
    </row>
    <row r="254" spans="1:19" ht="16.5" thickTop="1" thickBot="1" x14ac:dyDescent="0.3">
      <c r="A254" s="7" t="s">
        <v>42</v>
      </c>
      <c r="B254" s="23"/>
      <c r="C254" s="79"/>
      <c r="D254" s="79"/>
      <c r="E254" s="79"/>
      <c r="F254" s="25" t="s">
        <v>11</v>
      </c>
      <c r="G254" s="33">
        <v>8</v>
      </c>
      <c r="H254" s="33"/>
      <c r="I254" s="27"/>
      <c r="J254" s="28">
        <f>IF(AND(G254= "",H254= ""), 0, ROUND(ROUND(I254, 2) * ROUND(IF(H254="",G254,H254),  0), 2))</f>
        <v>0</v>
      </c>
      <c r="K254" s="7"/>
      <c r="M254" s="29">
        <v>0.2</v>
      </c>
      <c r="Q254" s="7">
        <v>2390</v>
      </c>
      <c r="S254" s="52"/>
    </row>
    <row r="255" spans="1:19" ht="15.75" hidden="1" thickTop="1" x14ac:dyDescent="0.25">
      <c r="A255" s="7" t="s">
        <v>111</v>
      </c>
      <c r="S255" s="52"/>
    </row>
    <row r="256" spans="1:19" ht="15.75" hidden="1" thickTop="1" x14ac:dyDescent="0.25">
      <c r="A256" s="7" t="s">
        <v>43</v>
      </c>
      <c r="S256" s="52"/>
    </row>
    <row r="257" spans="1:19" ht="27.75" customHeight="1" thickTop="1" x14ac:dyDescent="0.25">
      <c r="A257" s="7">
        <v>5</v>
      </c>
      <c r="B257" s="16">
        <v>10</v>
      </c>
      <c r="C257" s="80" t="s">
        <v>115</v>
      </c>
      <c r="D257" s="81"/>
      <c r="E257" s="81"/>
      <c r="F257" s="81"/>
      <c r="G257" s="81"/>
      <c r="H257" s="81"/>
      <c r="I257" s="83"/>
      <c r="J257" s="22"/>
      <c r="K257" s="7"/>
      <c r="S257" s="52"/>
    </row>
    <row r="258" spans="1:19" ht="15.75" thickBot="1" x14ac:dyDescent="0.3">
      <c r="A258" s="7">
        <v>9</v>
      </c>
      <c r="B258" s="23" t="s">
        <v>116</v>
      </c>
      <c r="C258" s="77" t="s">
        <v>117</v>
      </c>
      <c r="D258" s="78"/>
      <c r="E258" s="78"/>
      <c r="F258" s="78"/>
      <c r="G258" s="78"/>
      <c r="H258" s="78"/>
      <c r="I258" s="78"/>
      <c r="J258" s="24"/>
      <c r="Q258" s="7">
        <v>2390</v>
      </c>
      <c r="S258" s="52"/>
    </row>
    <row r="259" spans="1:19" ht="16.5" thickTop="1" thickBot="1" x14ac:dyDescent="0.3">
      <c r="A259" s="7" t="s">
        <v>42</v>
      </c>
      <c r="B259" s="23"/>
      <c r="C259" s="79"/>
      <c r="D259" s="79"/>
      <c r="E259" s="79"/>
      <c r="F259" s="25" t="s">
        <v>10</v>
      </c>
      <c r="G259" s="26">
        <v>1055</v>
      </c>
      <c r="H259" s="26"/>
      <c r="I259" s="27"/>
      <c r="J259" s="28">
        <f>IF(AND(G259= "",H259= ""), 0, ROUND(ROUND(I259, 2) * ROUND(IF(H259="",G259,H259),  2), 2))</f>
        <v>0</v>
      </c>
      <c r="K259" s="7"/>
      <c r="M259" s="29">
        <v>0.2</v>
      </c>
      <c r="Q259" s="7">
        <v>2390</v>
      </c>
      <c r="S259" s="52"/>
    </row>
    <row r="260" spans="1:19" ht="15.75" hidden="1" thickTop="1" x14ac:dyDescent="0.25">
      <c r="A260" s="7" t="s">
        <v>43</v>
      </c>
      <c r="S260" s="52"/>
    </row>
    <row r="261" spans="1:19" ht="16.899999999999999" customHeight="1" thickTop="1" x14ac:dyDescent="0.25">
      <c r="A261" s="7">
        <v>5</v>
      </c>
      <c r="B261" s="16">
        <v>11</v>
      </c>
      <c r="C261" s="84" t="s">
        <v>118</v>
      </c>
      <c r="D261" s="84"/>
      <c r="E261" s="84"/>
      <c r="F261" s="21"/>
      <c r="G261" s="21"/>
      <c r="H261" s="21"/>
      <c r="I261" s="21"/>
      <c r="J261" s="22"/>
      <c r="K261" s="7"/>
      <c r="S261" s="52"/>
    </row>
    <row r="262" spans="1:19" ht="15.75" thickBot="1" x14ac:dyDescent="0.3">
      <c r="A262" s="7">
        <v>9</v>
      </c>
      <c r="B262" s="23" t="s">
        <v>119</v>
      </c>
      <c r="C262" s="77" t="s">
        <v>41</v>
      </c>
      <c r="D262" s="78"/>
      <c r="E262" s="78"/>
      <c r="F262" s="78"/>
      <c r="G262" s="78"/>
      <c r="H262" s="78"/>
      <c r="I262" s="78"/>
      <c r="J262" s="24"/>
      <c r="Q262" s="7">
        <v>2390</v>
      </c>
      <c r="S262" s="52"/>
    </row>
    <row r="263" spans="1:19" ht="16.5" thickTop="1" thickBot="1" x14ac:dyDescent="0.3">
      <c r="A263" s="7" t="s">
        <v>42</v>
      </c>
      <c r="B263" s="23"/>
      <c r="C263" s="79"/>
      <c r="D263" s="79"/>
      <c r="E263" s="79"/>
      <c r="F263" s="25" t="s">
        <v>10</v>
      </c>
      <c r="G263" s="26">
        <v>1055</v>
      </c>
      <c r="H263" s="26"/>
      <c r="I263" s="27"/>
      <c r="J263" s="28">
        <f>IF(AND(G263= "",H263= ""), 0, ROUND(ROUND(I263, 2) * ROUND(IF(H263="",G263,H263),  2), 2))</f>
        <v>0</v>
      </c>
      <c r="K263" s="7"/>
      <c r="M263" s="29">
        <v>0.2</v>
      </c>
      <c r="Q263" s="7">
        <v>2390</v>
      </c>
      <c r="S263" s="52"/>
    </row>
    <row r="264" spans="1:19" ht="15.75" hidden="1" thickTop="1" x14ac:dyDescent="0.25">
      <c r="A264" s="7" t="s">
        <v>43</v>
      </c>
      <c r="S264" s="52"/>
    </row>
    <row r="265" spans="1:19" ht="15.75" thickTop="1" x14ac:dyDescent="0.25">
      <c r="A265" s="7">
        <v>5</v>
      </c>
      <c r="B265" s="16">
        <v>12</v>
      </c>
      <c r="C265" s="84" t="s">
        <v>120</v>
      </c>
      <c r="D265" s="84"/>
      <c r="E265" s="84"/>
      <c r="F265" s="21"/>
      <c r="G265" s="21"/>
      <c r="H265" s="21"/>
      <c r="I265" s="21"/>
      <c r="J265" s="22"/>
      <c r="K265" s="7"/>
      <c r="S265" s="52"/>
    </row>
    <row r="266" spans="1:19" ht="15.75" thickBot="1" x14ac:dyDescent="0.3">
      <c r="A266" s="7">
        <v>9</v>
      </c>
      <c r="B266" s="23" t="s">
        <v>121</v>
      </c>
      <c r="C266" s="77" t="s">
        <v>122</v>
      </c>
      <c r="D266" s="78"/>
      <c r="E266" s="78"/>
      <c r="F266" s="78"/>
      <c r="G266" s="78"/>
      <c r="H266" s="78"/>
      <c r="I266" s="78"/>
      <c r="J266" s="24"/>
      <c r="Q266" s="7">
        <v>2390</v>
      </c>
      <c r="S266" s="52"/>
    </row>
    <row r="267" spans="1:19" ht="16.5" thickTop="1" thickBot="1" x14ac:dyDescent="0.3">
      <c r="A267" s="7" t="s">
        <v>42</v>
      </c>
      <c r="B267" s="23"/>
      <c r="C267" s="79"/>
      <c r="D267" s="79"/>
      <c r="E267" s="79"/>
      <c r="F267" s="25" t="s">
        <v>123</v>
      </c>
      <c r="G267" s="26">
        <v>12</v>
      </c>
      <c r="H267" s="26"/>
      <c r="I267" s="27"/>
      <c r="J267" s="28">
        <f>IF(AND(G267= "",H267= ""), 0, ROUND(ROUND(I267, 2) * ROUND(IF(H267="",G267,H267),  2), 2))</f>
        <v>0</v>
      </c>
      <c r="K267" s="7"/>
      <c r="M267" s="29">
        <v>0.2</v>
      </c>
      <c r="Q267" s="7">
        <v>2390</v>
      </c>
      <c r="S267" s="52"/>
    </row>
    <row r="268" spans="1:19" ht="15.75" hidden="1" thickTop="1" x14ac:dyDescent="0.25">
      <c r="A268" s="7" t="s">
        <v>43</v>
      </c>
      <c r="S268" s="52"/>
    </row>
    <row r="269" spans="1:19" ht="16.899999999999999" customHeight="1" thickTop="1" x14ac:dyDescent="0.25">
      <c r="A269" s="7">
        <v>5</v>
      </c>
      <c r="B269" s="16">
        <v>13</v>
      </c>
      <c r="C269" s="84" t="s">
        <v>124</v>
      </c>
      <c r="D269" s="84"/>
      <c r="E269" s="84"/>
      <c r="F269" s="21"/>
      <c r="G269" s="21"/>
      <c r="H269" s="21"/>
      <c r="I269" s="21"/>
      <c r="J269" s="22"/>
      <c r="K269" s="7"/>
      <c r="S269" s="52"/>
    </row>
    <row r="270" spans="1:19" ht="15.75" thickBot="1" x14ac:dyDescent="0.3">
      <c r="A270" s="7">
        <v>9</v>
      </c>
      <c r="B270" s="23" t="s">
        <v>125</v>
      </c>
      <c r="C270" s="77" t="s">
        <v>126</v>
      </c>
      <c r="D270" s="78"/>
      <c r="E270" s="78"/>
      <c r="F270" s="78"/>
      <c r="G270" s="78"/>
      <c r="H270" s="78"/>
      <c r="I270" s="78"/>
      <c r="J270" s="24"/>
      <c r="Q270" s="7">
        <v>2390</v>
      </c>
      <c r="S270" s="52"/>
    </row>
    <row r="271" spans="1:19" ht="16.5" thickTop="1" thickBot="1" x14ac:dyDescent="0.3">
      <c r="A271" s="7" t="s">
        <v>42</v>
      </c>
      <c r="B271" s="23"/>
      <c r="C271" s="79"/>
      <c r="D271" s="79"/>
      <c r="E271" s="79"/>
      <c r="F271" s="25" t="s">
        <v>123</v>
      </c>
      <c r="G271" s="26">
        <v>69</v>
      </c>
      <c r="H271" s="26"/>
      <c r="I271" s="27"/>
      <c r="J271" s="28">
        <f>IF(AND(G271= "",H271= ""), 0, ROUND(ROUND(I271, 2) * ROUND(IF(H271="",G271,H271),  2), 2))</f>
        <v>0</v>
      </c>
      <c r="K271" s="7"/>
      <c r="M271" s="29">
        <v>0.2</v>
      </c>
      <c r="Q271" s="7">
        <v>2390</v>
      </c>
      <c r="S271" s="52"/>
    </row>
    <row r="272" spans="1:19" ht="15.75" hidden="1" thickTop="1" x14ac:dyDescent="0.25">
      <c r="A272" s="7" t="s">
        <v>43</v>
      </c>
      <c r="S272" s="52"/>
    </row>
    <row r="273" spans="1:19" ht="15.75" thickTop="1" x14ac:dyDescent="0.25">
      <c r="A273" s="7">
        <v>5</v>
      </c>
      <c r="B273" s="16">
        <v>14</v>
      </c>
      <c r="C273" s="84" t="s">
        <v>127</v>
      </c>
      <c r="D273" s="84"/>
      <c r="E273" s="84"/>
      <c r="F273" s="21"/>
      <c r="G273" s="21"/>
      <c r="H273" s="21"/>
      <c r="I273" s="21"/>
      <c r="J273" s="22"/>
      <c r="K273" s="7"/>
      <c r="S273" s="52"/>
    </row>
    <row r="274" spans="1:19" ht="15.75" thickBot="1" x14ac:dyDescent="0.3">
      <c r="A274" s="7">
        <v>9</v>
      </c>
      <c r="B274" s="23" t="s">
        <v>128</v>
      </c>
      <c r="C274" s="77" t="s">
        <v>129</v>
      </c>
      <c r="D274" s="78"/>
      <c r="E274" s="78"/>
      <c r="F274" s="78"/>
      <c r="G274" s="78"/>
      <c r="H274" s="78"/>
      <c r="I274" s="78"/>
      <c r="J274" s="24"/>
      <c r="Q274" s="7">
        <v>2390</v>
      </c>
      <c r="S274" s="52"/>
    </row>
    <row r="275" spans="1:19" ht="16.5" thickTop="1" thickBot="1" x14ac:dyDescent="0.3">
      <c r="A275" s="7" t="s">
        <v>42</v>
      </c>
      <c r="B275" s="23"/>
      <c r="C275" s="79"/>
      <c r="D275" s="79"/>
      <c r="E275" s="79"/>
      <c r="F275" s="25" t="s">
        <v>123</v>
      </c>
      <c r="G275" s="26">
        <v>19</v>
      </c>
      <c r="H275" s="26"/>
      <c r="I275" s="27"/>
      <c r="J275" s="28">
        <f>IF(AND(G275= "",H275= ""), 0, ROUND(ROUND(I275, 2) * ROUND(IF(H275="",G275,H275),  2), 2))</f>
        <v>0</v>
      </c>
      <c r="K275" s="7"/>
      <c r="M275" s="29">
        <v>0.2</v>
      </c>
      <c r="Q275" s="7">
        <v>2390</v>
      </c>
      <c r="S275" s="52"/>
    </row>
    <row r="276" spans="1:19" ht="15.75" hidden="1" thickTop="1" x14ac:dyDescent="0.25">
      <c r="A276" s="7" t="s">
        <v>43</v>
      </c>
      <c r="S276" s="52"/>
    </row>
    <row r="277" spans="1:19" ht="15.75" thickTop="1" x14ac:dyDescent="0.25">
      <c r="A277" s="7">
        <v>5</v>
      </c>
      <c r="B277" s="16">
        <v>15</v>
      </c>
      <c r="C277" s="41" t="s">
        <v>130</v>
      </c>
      <c r="D277" s="41"/>
      <c r="E277" s="41"/>
      <c r="F277" s="21"/>
      <c r="G277" s="21"/>
      <c r="H277" s="21"/>
      <c r="I277" s="21"/>
      <c r="J277" s="22"/>
      <c r="K277" s="7"/>
      <c r="S277" s="52"/>
    </row>
    <row r="278" spans="1:19" ht="15.75" thickBot="1" x14ac:dyDescent="0.3">
      <c r="A278" s="7">
        <v>9</v>
      </c>
      <c r="B278" s="23" t="s">
        <v>131</v>
      </c>
      <c r="C278" s="77" t="s">
        <v>132</v>
      </c>
      <c r="D278" s="78"/>
      <c r="E278" s="78"/>
      <c r="F278" s="78"/>
      <c r="G278" s="78"/>
      <c r="H278" s="78"/>
      <c r="I278" s="78"/>
      <c r="J278" s="24"/>
      <c r="Q278" s="7">
        <v>2390</v>
      </c>
      <c r="S278" s="52"/>
    </row>
    <row r="279" spans="1:19" ht="16.5" thickTop="1" thickBot="1" x14ac:dyDescent="0.3">
      <c r="A279" s="7" t="s">
        <v>42</v>
      </c>
      <c r="B279" s="23"/>
      <c r="C279" s="79"/>
      <c r="D279" s="79"/>
      <c r="E279" s="79"/>
      <c r="F279" s="25" t="s">
        <v>123</v>
      </c>
      <c r="G279" s="26">
        <v>20</v>
      </c>
      <c r="H279" s="26"/>
      <c r="I279" s="27"/>
      <c r="J279" s="28">
        <f>IF(AND(G279= "",H279= ""), 0, ROUND(ROUND(I279, 2) * ROUND(IF(H279="",G279,H279),  2), 2))</f>
        <v>0</v>
      </c>
      <c r="K279" s="7"/>
      <c r="M279" s="29">
        <v>0.2</v>
      </c>
      <c r="Q279" s="7">
        <v>2390</v>
      </c>
      <c r="S279" s="52"/>
    </row>
    <row r="280" spans="1:19" ht="15.75" hidden="1" thickTop="1" x14ac:dyDescent="0.25">
      <c r="A280" s="7" t="s">
        <v>43</v>
      </c>
      <c r="S280" s="52"/>
    </row>
    <row r="281" spans="1:19" ht="16.899999999999999" customHeight="1" thickTop="1" x14ac:dyDescent="0.25">
      <c r="A281" s="7">
        <v>5</v>
      </c>
      <c r="B281" s="16">
        <v>16</v>
      </c>
      <c r="C281" s="84" t="s">
        <v>133</v>
      </c>
      <c r="D281" s="84"/>
      <c r="E281" s="84"/>
      <c r="F281" s="21"/>
      <c r="G281" s="21"/>
      <c r="H281" s="21"/>
      <c r="I281" s="21"/>
      <c r="J281" s="22"/>
      <c r="K281" s="7"/>
      <c r="S281" s="52"/>
    </row>
    <row r="282" spans="1:19" x14ac:dyDescent="0.25">
      <c r="A282" s="7">
        <v>6</v>
      </c>
      <c r="B282" s="16" t="s">
        <v>134</v>
      </c>
      <c r="C282" s="82" t="s">
        <v>135</v>
      </c>
      <c r="D282" s="82"/>
      <c r="E282" s="82"/>
      <c r="F282" s="30"/>
      <c r="G282" s="30"/>
      <c r="H282" s="30"/>
      <c r="I282" s="30"/>
      <c r="J282" s="31"/>
      <c r="K282" s="7"/>
      <c r="S282" s="52"/>
    </row>
    <row r="283" spans="1:19" ht="15.75" thickBot="1" x14ac:dyDescent="0.3">
      <c r="A283" s="7">
        <v>9</v>
      </c>
      <c r="B283" s="23" t="s">
        <v>136</v>
      </c>
      <c r="C283" s="77" t="s">
        <v>137</v>
      </c>
      <c r="D283" s="78"/>
      <c r="E283" s="78"/>
      <c r="F283" s="78"/>
      <c r="G283" s="78"/>
      <c r="H283" s="78"/>
      <c r="I283" s="78"/>
      <c r="J283" s="24"/>
      <c r="Q283" s="7">
        <v>2390</v>
      </c>
      <c r="S283" s="52"/>
    </row>
    <row r="284" spans="1:19" ht="16.5" thickTop="1" thickBot="1" x14ac:dyDescent="0.3">
      <c r="A284" s="7" t="s">
        <v>42</v>
      </c>
      <c r="B284" s="23"/>
      <c r="C284" s="79"/>
      <c r="D284" s="79"/>
      <c r="E284" s="79"/>
      <c r="F284" s="25" t="s">
        <v>11</v>
      </c>
      <c r="G284" s="33">
        <v>9</v>
      </c>
      <c r="H284" s="33"/>
      <c r="I284" s="27"/>
      <c r="J284" s="28">
        <f>IF(AND(G284= "",H284= ""), 0, ROUND(ROUND(I284, 2) * ROUND(IF(H284="",G284,H284),  0), 2))</f>
        <v>0</v>
      </c>
      <c r="K284" s="7"/>
      <c r="M284" s="29">
        <v>0.2</v>
      </c>
      <c r="Q284" s="7">
        <v>2390</v>
      </c>
      <c r="S284" s="52"/>
    </row>
    <row r="285" spans="1:19" ht="16.5" thickTop="1" thickBot="1" x14ac:dyDescent="0.3">
      <c r="A285" s="7">
        <v>9</v>
      </c>
      <c r="B285" s="23" t="s">
        <v>138</v>
      </c>
      <c r="C285" s="77" t="s">
        <v>139</v>
      </c>
      <c r="D285" s="78"/>
      <c r="E285" s="78"/>
      <c r="F285" s="78"/>
      <c r="G285" s="78"/>
      <c r="H285" s="78"/>
      <c r="I285" s="78"/>
      <c r="J285" s="24"/>
      <c r="Q285" s="7">
        <v>2390</v>
      </c>
      <c r="S285" s="52"/>
    </row>
    <row r="286" spans="1:19" ht="16.5" thickTop="1" thickBot="1" x14ac:dyDescent="0.3">
      <c r="A286" s="7" t="s">
        <v>42</v>
      </c>
      <c r="B286" s="23"/>
      <c r="C286" s="79"/>
      <c r="D286" s="79"/>
      <c r="E286" s="79"/>
      <c r="F286" s="25" t="s">
        <v>11</v>
      </c>
      <c r="G286" s="33">
        <v>9</v>
      </c>
      <c r="H286" s="33"/>
      <c r="I286" s="27"/>
      <c r="J286" s="28">
        <f>IF(AND(G286= "",H286= ""), 0, ROUND(ROUND(I286, 2) * ROUND(IF(H286="",G286,H286),  0), 2))</f>
        <v>0</v>
      </c>
      <c r="K286" s="7"/>
      <c r="M286" s="29">
        <v>0.2</v>
      </c>
      <c r="Q286" s="7">
        <v>2390</v>
      </c>
      <c r="S286" s="52"/>
    </row>
    <row r="287" spans="1:19" ht="15.75" hidden="1" thickTop="1" x14ac:dyDescent="0.25">
      <c r="A287" s="7" t="s">
        <v>54</v>
      </c>
      <c r="S287" s="52"/>
    </row>
    <row r="288" spans="1:19" ht="16.899999999999999" customHeight="1" thickTop="1" x14ac:dyDescent="0.25">
      <c r="A288" s="7">
        <v>6</v>
      </c>
      <c r="B288" s="16" t="s">
        <v>140</v>
      </c>
      <c r="C288" s="82" t="s">
        <v>95</v>
      </c>
      <c r="D288" s="82"/>
      <c r="E288" s="82"/>
      <c r="F288" s="30"/>
      <c r="G288" s="30"/>
      <c r="H288" s="30"/>
      <c r="I288" s="30"/>
      <c r="J288" s="31"/>
      <c r="K288" s="7"/>
      <c r="S288" s="52"/>
    </row>
    <row r="289" spans="1:19" ht="15.75" thickBot="1" x14ac:dyDescent="0.3">
      <c r="A289" s="7">
        <v>9</v>
      </c>
      <c r="B289" s="23" t="s">
        <v>141</v>
      </c>
      <c r="C289" s="77" t="s">
        <v>137</v>
      </c>
      <c r="D289" s="78"/>
      <c r="E289" s="78"/>
      <c r="F289" s="78"/>
      <c r="G289" s="78"/>
      <c r="H289" s="78"/>
      <c r="I289" s="78"/>
      <c r="J289" s="24"/>
      <c r="Q289" s="7">
        <v>2390</v>
      </c>
      <c r="S289" s="52"/>
    </row>
    <row r="290" spans="1:19" ht="16.5" thickTop="1" thickBot="1" x14ac:dyDescent="0.3">
      <c r="A290" s="7" t="s">
        <v>42</v>
      </c>
      <c r="B290" s="23"/>
      <c r="C290" s="79"/>
      <c r="D290" s="79"/>
      <c r="E290" s="79"/>
      <c r="F290" s="25" t="s">
        <v>11</v>
      </c>
      <c r="G290" s="33">
        <v>6</v>
      </c>
      <c r="H290" s="33"/>
      <c r="I290" s="27"/>
      <c r="J290" s="28">
        <f>IF(AND(G290= "",H290= ""), 0, ROUND(ROUND(I290, 2) * ROUND(IF(H290="",G290,H290),  0), 2))</f>
        <v>0</v>
      </c>
      <c r="K290" s="7"/>
      <c r="M290" s="29">
        <v>0.2</v>
      </c>
      <c r="Q290" s="7">
        <v>2390</v>
      </c>
      <c r="S290" s="52"/>
    </row>
    <row r="291" spans="1:19" ht="16.5" thickTop="1" thickBot="1" x14ac:dyDescent="0.3">
      <c r="A291" s="7">
        <v>9</v>
      </c>
      <c r="B291" s="23" t="s">
        <v>142</v>
      </c>
      <c r="C291" s="77" t="s">
        <v>143</v>
      </c>
      <c r="D291" s="78"/>
      <c r="E291" s="78"/>
      <c r="F291" s="78"/>
      <c r="G291" s="78"/>
      <c r="H291" s="78"/>
      <c r="I291" s="78"/>
      <c r="J291" s="24"/>
      <c r="Q291" s="7">
        <v>2390</v>
      </c>
      <c r="S291" s="52"/>
    </row>
    <row r="292" spans="1:19" ht="16.5" thickTop="1" thickBot="1" x14ac:dyDescent="0.3">
      <c r="A292" s="7" t="s">
        <v>42</v>
      </c>
      <c r="B292" s="23"/>
      <c r="C292" s="79"/>
      <c r="D292" s="79"/>
      <c r="E292" s="79"/>
      <c r="F292" s="25" t="s">
        <v>11</v>
      </c>
      <c r="G292" s="33">
        <v>7</v>
      </c>
      <c r="H292" s="33"/>
      <c r="I292" s="27"/>
      <c r="J292" s="28">
        <f>IF(AND(G292= "",H292= ""), 0, ROUND(ROUND(I292, 2) * ROUND(IF(H292="",G292,H292),  0), 2))</f>
        <v>0</v>
      </c>
      <c r="K292" s="7"/>
      <c r="M292" s="29">
        <v>0.2</v>
      </c>
      <c r="Q292" s="7">
        <v>2390</v>
      </c>
      <c r="S292" s="52"/>
    </row>
    <row r="293" spans="1:19" ht="15.75" hidden="1" thickTop="1" x14ac:dyDescent="0.25">
      <c r="A293" s="7" t="s">
        <v>54</v>
      </c>
      <c r="S293" s="52"/>
    </row>
    <row r="294" spans="1:19" ht="16.899999999999999" customHeight="1" thickTop="1" x14ac:dyDescent="0.25">
      <c r="A294" s="7">
        <v>6</v>
      </c>
      <c r="B294" s="16" t="s">
        <v>144</v>
      </c>
      <c r="C294" s="82" t="s">
        <v>145</v>
      </c>
      <c r="D294" s="82"/>
      <c r="E294" s="82"/>
      <c r="F294" s="30"/>
      <c r="G294" s="30"/>
      <c r="H294" s="30"/>
      <c r="I294" s="30"/>
      <c r="J294" s="31"/>
      <c r="K294" s="7"/>
      <c r="S294" s="52"/>
    </row>
    <row r="295" spans="1:19" ht="15.75" thickBot="1" x14ac:dyDescent="0.3">
      <c r="A295" s="7">
        <v>9</v>
      </c>
      <c r="B295" s="23" t="s">
        <v>146</v>
      </c>
      <c r="C295" s="77" t="s">
        <v>137</v>
      </c>
      <c r="D295" s="78"/>
      <c r="E295" s="78"/>
      <c r="F295" s="78"/>
      <c r="G295" s="78"/>
      <c r="H295" s="78"/>
      <c r="I295" s="78"/>
      <c r="J295" s="24"/>
      <c r="Q295" s="7">
        <v>2390</v>
      </c>
      <c r="S295" s="52"/>
    </row>
    <row r="296" spans="1:19" ht="16.5" thickTop="1" thickBot="1" x14ac:dyDescent="0.3">
      <c r="A296" s="7" t="s">
        <v>42</v>
      </c>
      <c r="B296" s="23"/>
      <c r="C296" s="79"/>
      <c r="D296" s="79"/>
      <c r="E296" s="79"/>
      <c r="F296" s="25" t="s">
        <v>11</v>
      </c>
      <c r="G296" s="33">
        <v>8</v>
      </c>
      <c r="H296" s="33"/>
      <c r="I296" s="27"/>
      <c r="J296" s="28">
        <f>IF(AND(G296= "",H296= ""), 0, ROUND(ROUND(I296, 2) * ROUND(IF(H296="",G296,H296),  0), 2))</f>
        <v>0</v>
      </c>
      <c r="K296" s="7"/>
      <c r="M296" s="29">
        <v>0.2</v>
      </c>
      <c r="Q296" s="7">
        <v>2390</v>
      </c>
      <c r="S296" s="52"/>
    </row>
    <row r="297" spans="1:19" ht="16.5" thickTop="1" thickBot="1" x14ac:dyDescent="0.3">
      <c r="A297" s="7">
        <v>9</v>
      </c>
      <c r="B297" s="23" t="s">
        <v>147</v>
      </c>
      <c r="C297" s="77" t="s">
        <v>148</v>
      </c>
      <c r="D297" s="78"/>
      <c r="E297" s="78"/>
      <c r="F297" s="78"/>
      <c r="G297" s="78"/>
      <c r="H297" s="78"/>
      <c r="I297" s="78"/>
      <c r="J297" s="24"/>
      <c r="Q297" s="7">
        <v>2390</v>
      </c>
      <c r="S297" s="52"/>
    </row>
    <row r="298" spans="1:19" ht="16.5" thickTop="1" thickBot="1" x14ac:dyDescent="0.3">
      <c r="A298" s="7" t="s">
        <v>42</v>
      </c>
      <c r="B298" s="23"/>
      <c r="C298" s="79"/>
      <c r="D298" s="79"/>
      <c r="E298" s="79"/>
      <c r="F298" s="25" t="s">
        <v>11</v>
      </c>
      <c r="G298" s="33">
        <v>8</v>
      </c>
      <c r="H298" s="33"/>
      <c r="I298" s="27"/>
      <c r="J298" s="28">
        <f>IF(AND(G298= "",H298= ""), 0, ROUND(ROUND(I298, 2) * ROUND(IF(H298="",G298,H298),  0), 2))</f>
        <v>0</v>
      </c>
      <c r="K298" s="7"/>
      <c r="M298" s="29">
        <v>0.2</v>
      </c>
      <c r="Q298" s="7">
        <v>2390</v>
      </c>
      <c r="S298" s="52"/>
    </row>
    <row r="299" spans="1:19" ht="15.75" hidden="1" thickTop="1" x14ac:dyDescent="0.25">
      <c r="A299" s="7" t="s">
        <v>54</v>
      </c>
      <c r="S299" s="52"/>
    </row>
    <row r="300" spans="1:19" ht="15.75" hidden="1" thickTop="1" x14ac:dyDescent="0.25">
      <c r="A300" s="7" t="s">
        <v>43</v>
      </c>
      <c r="S300" s="52"/>
    </row>
    <row r="301" spans="1:19" ht="15.75" hidden="1" thickTop="1" x14ac:dyDescent="0.25">
      <c r="A301" s="7" t="s">
        <v>80</v>
      </c>
      <c r="S301" s="52"/>
    </row>
    <row r="302" spans="1:19" ht="15.75" thickTop="1" x14ac:dyDescent="0.25">
      <c r="A302" s="7">
        <v>4</v>
      </c>
      <c r="B302" s="16"/>
      <c r="C302" s="76" t="s">
        <v>175</v>
      </c>
      <c r="D302" s="76"/>
      <c r="E302" s="76"/>
      <c r="F302" s="19"/>
      <c r="G302" s="19"/>
      <c r="H302" s="19"/>
      <c r="I302" s="19"/>
      <c r="J302" s="20"/>
      <c r="K302" s="7"/>
      <c r="S302" s="52"/>
    </row>
    <row r="303" spans="1:19" ht="16.899999999999999" customHeight="1" x14ac:dyDescent="0.25">
      <c r="A303" s="7">
        <v>5</v>
      </c>
      <c r="B303" s="16">
        <v>17</v>
      </c>
      <c r="C303" s="84" t="s">
        <v>176</v>
      </c>
      <c r="D303" s="84"/>
      <c r="E303" s="84"/>
      <c r="F303" s="21"/>
      <c r="G303" s="21"/>
      <c r="H303" s="21"/>
      <c r="I303" s="21"/>
      <c r="J303" s="22"/>
      <c r="K303" s="7"/>
      <c r="S303" s="52"/>
    </row>
    <row r="304" spans="1:19" x14ac:dyDescent="0.25">
      <c r="A304" s="7">
        <v>6</v>
      </c>
      <c r="B304" s="16" t="s">
        <v>177</v>
      </c>
      <c r="C304" s="45" t="s">
        <v>178</v>
      </c>
      <c r="D304" s="45"/>
      <c r="E304" s="45"/>
      <c r="F304" s="30"/>
      <c r="G304" s="30"/>
      <c r="H304" s="30"/>
      <c r="I304" s="30"/>
      <c r="J304" s="31"/>
      <c r="K304" s="7"/>
      <c r="S304" s="52"/>
    </row>
    <row r="305" spans="1:19" ht="15.75" thickBot="1" x14ac:dyDescent="0.3">
      <c r="A305" s="7">
        <v>9</v>
      </c>
      <c r="B305" s="23" t="s">
        <v>179</v>
      </c>
      <c r="C305" s="77" t="s">
        <v>84</v>
      </c>
      <c r="D305" s="78"/>
      <c r="E305" s="78"/>
      <c r="F305" s="78"/>
      <c r="G305" s="78"/>
      <c r="H305" s="78"/>
      <c r="I305" s="78"/>
      <c r="J305" s="24"/>
      <c r="Q305" s="7">
        <v>2390</v>
      </c>
      <c r="S305" s="52"/>
    </row>
    <row r="306" spans="1:19" ht="16.5" thickTop="1" thickBot="1" x14ac:dyDescent="0.3">
      <c r="A306" s="7" t="s">
        <v>42</v>
      </c>
      <c r="B306" s="23"/>
      <c r="C306" s="79"/>
      <c r="D306" s="79"/>
      <c r="E306" s="79"/>
      <c r="F306" s="25" t="s">
        <v>10</v>
      </c>
      <c r="G306" s="26">
        <v>13.5</v>
      </c>
      <c r="H306" s="26"/>
      <c r="I306" s="27"/>
      <c r="J306" s="28">
        <f>IF(AND(G306= "",H306= ""), 0, ROUND(ROUND(I306, 2) * ROUND(IF(H306="",G306,H306),  2), 2))</f>
        <v>0</v>
      </c>
      <c r="K306" s="7"/>
      <c r="M306" s="29">
        <v>0.2</v>
      </c>
      <c r="Q306" s="7">
        <v>2390</v>
      </c>
      <c r="S306" s="52"/>
    </row>
    <row r="307" spans="1:19" ht="15.75" hidden="1" thickTop="1" x14ac:dyDescent="0.25">
      <c r="A307" s="7" t="s">
        <v>54</v>
      </c>
      <c r="S307" s="52"/>
    </row>
    <row r="308" spans="1:19" ht="30.75" customHeight="1" thickTop="1" x14ac:dyDescent="0.25">
      <c r="A308" s="7">
        <v>6</v>
      </c>
      <c r="B308" s="16" t="s">
        <v>180</v>
      </c>
      <c r="C308" s="96" t="s">
        <v>181</v>
      </c>
      <c r="D308" s="97"/>
      <c r="E308" s="97"/>
      <c r="F308" s="97"/>
      <c r="G308" s="97"/>
      <c r="H308" s="97"/>
      <c r="I308" s="98"/>
      <c r="J308" s="31"/>
      <c r="K308" s="7"/>
      <c r="S308" s="52"/>
    </row>
    <row r="309" spans="1:19" ht="15.75" thickBot="1" x14ac:dyDescent="0.3">
      <c r="A309" s="7">
        <v>9</v>
      </c>
      <c r="B309" s="23" t="s">
        <v>182</v>
      </c>
      <c r="C309" s="77" t="s">
        <v>183</v>
      </c>
      <c r="D309" s="78"/>
      <c r="E309" s="78"/>
      <c r="F309" s="78"/>
      <c r="G309" s="78"/>
      <c r="H309" s="78"/>
      <c r="I309" s="78"/>
      <c r="J309" s="24"/>
      <c r="Q309" s="7">
        <v>2390</v>
      </c>
      <c r="S309" s="52"/>
    </row>
    <row r="310" spans="1:19" ht="16.5" thickTop="1" thickBot="1" x14ac:dyDescent="0.3">
      <c r="A310" s="7" t="s">
        <v>42</v>
      </c>
      <c r="B310" s="23"/>
      <c r="C310" s="79"/>
      <c r="D310" s="79"/>
      <c r="E310" s="79"/>
      <c r="F310" s="25" t="s">
        <v>10</v>
      </c>
      <c r="G310" s="26">
        <v>13.5</v>
      </c>
      <c r="H310" s="26"/>
      <c r="I310" s="27"/>
      <c r="J310" s="28">
        <f>IF(AND(G310= "",H310= ""), 0, ROUND(ROUND(I310, 2) * ROUND(IF(H310="",G310,H310),  2), 2))</f>
        <v>0</v>
      </c>
      <c r="K310" s="7"/>
      <c r="M310" s="29">
        <v>0.2</v>
      </c>
      <c r="Q310" s="7">
        <v>2390</v>
      </c>
      <c r="S310" s="52"/>
    </row>
    <row r="311" spans="1:19" ht="15.75" hidden="1" thickTop="1" x14ac:dyDescent="0.25">
      <c r="A311" s="7" t="s">
        <v>54</v>
      </c>
      <c r="S311" s="52"/>
    </row>
    <row r="312" spans="1:19" ht="16.899999999999999" customHeight="1" thickTop="1" x14ac:dyDescent="0.25">
      <c r="A312" s="7">
        <v>6</v>
      </c>
      <c r="B312" s="16" t="s">
        <v>184</v>
      </c>
      <c r="C312" s="82" t="s">
        <v>185</v>
      </c>
      <c r="D312" s="82"/>
      <c r="E312" s="82"/>
      <c r="F312" s="30"/>
      <c r="G312" s="30"/>
      <c r="H312" s="30"/>
      <c r="I312" s="30"/>
      <c r="J312" s="31"/>
      <c r="K312" s="7"/>
      <c r="S312" s="52"/>
    </row>
    <row r="313" spans="1:19" ht="15.75" thickBot="1" x14ac:dyDescent="0.3">
      <c r="A313" s="7">
        <v>9</v>
      </c>
      <c r="B313" s="23" t="s">
        <v>186</v>
      </c>
      <c r="C313" s="77" t="s">
        <v>187</v>
      </c>
      <c r="D313" s="78"/>
      <c r="E313" s="78"/>
      <c r="F313" s="78"/>
      <c r="G313" s="78"/>
      <c r="H313" s="78"/>
      <c r="I313" s="78"/>
      <c r="J313" s="24"/>
      <c r="Q313" s="7">
        <v>2390</v>
      </c>
      <c r="S313" s="52"/>
    </row>
    <row r="314" spans="1:19" ht="16.5" thickTop="1" thickBot="1" x14ac:dyDescent="0.3">
      <c r="A314" s="7" t="s">
        <v>42</v>
      </c>
      <c r="B314" s="23"/>
      <c r="C314" s="79"/>
      <c r="D314" s="79"/>
      <c r="E314" s="79"/>
      <c r="F314" s="25" t="s">
        <v>10</v>
      </c>
      <c r="G314" s="26">
        <v>13.5</v>
      </c>
      <c r="H314" s="26"/>
      <c r="I314" s="27"/>
      <c r="J314" s="28">
        <f>IF(AND(G314= "",H314= ""), 0, ROUND(ROUND(I314, 2) * ROUND(IF(H314="",G314,H314),  2), 2))</f>
        <v>0</v>
      </c>
      <c r="K314" s="7"/>
      <c r="M314" s="29">
        <v>0.2</v>
      </c>
      <c r="Q314" s="7">
        <v>2390</v>
      </c>
      <c r="S314" s="52"/>
    </row>
    <row r="315" spans="1:19" ht="16.5" thickTop="1" thickBot="1" x14ac:dyDescent="0.3">
      <c r="A315" s="7">
        <v>9</v>
      </c>
      <c r="B315" s="23" t="s">
        <v>188</v>
      </c>
      <c r="C315" s="77" t="s">
        <v>189</v>
      </c>
      <c r="D315" s="78"/>
      <c r="E315" s="78"/>
      <c r="F315" s="78"/>
      <c r="G315" s="78"/>
      <c r="H315" s="78"/>
      <c r="I315" s="78"/>
      <c r="J315" s="24"/>
      <c r="Q315" s="7">
        <v>2390</v>
      </c>
      <c r="S315" s="52"/>
    </row>
    <row r="316" spans="1:19" ht="16.5" thickTop="1" thickBot="1" x14ac:dyDescent="0.3">
      <c r="A316" s="7" t="s">
        <v>42</v>
      </c>
      <c r="B316" s="23"/>
      <c r="C316" s="79"/>
      <c r="D316" s="79"/>
      <c r="E316" s="79"/>
      <c r="F316" s="25" t="s">
        <v>11</v>
      </c>
      <c r="G316" s="33">
        <v>3</v>
      </c>
      <c r="H316" s="33"/>
      <c r="I316" s="27"/>
      <c r="J316" s="28">
        <f>IF(AND(G316= "",H316= ""), 0, ROUND(ROUND(I316, 2) * ROUND(IF(H316="",G316,H316),  0), 2))</f>
        <v>0</v>
      </c>
      <c r="K316" s="7"/>
      <c r="M316" s="29">
        <v>0.2</v>
      </c>
      <c r="Q316" s="7">
        <v>2390</v>
      </c>
      <c r="S316" s="52"/>
    </row>
    <row r="317" spans="1:19" ht="15.75" hidden="1" thickTop="1" x14ac:dyDescent="0.25">
      <c r="A317" s="7" t="s">
        <v>54</v>
      </c>
      <c r="S317" s="52"/>
    </row>
    <row r="318" spans="1:19" ht="15.75" hidden="1" thickTop="1" x14ac:dyDescent="0.25">
      <c r="A318" s="7" t="s">
        <v>43</v>
      </c>
      <c r="S318" s="52"/>
    </row>
    <row r="319" spans="1:19" ht="15.75" hidden="1" thickTop="1" x14ac:dyDescent="0.25">
      <c r="A319" s="7" t="s">
        <v>80</v>
      </c>
      <c r="S319" s="52"/>
    </row>
    <row r="320" spans="1:19" ht="15.75" thickTop="1" x14ac:dyDescent="0.25">
      <c r="A320" s="7">
        <v>4</v>
      </c>
      <c r="B320" s="16"/>
      <c r="C320" s="76" t="s">
        <v>149</v>
      </c>
      <c r="D320" s="76"/>
      <c r="E320" s="76"/>
      <c r="F320" s="19"/>
      <c r="G320" s="19"/>
      <c r="H320" s="19"/>
      <c r="I320" s="19"/>
      <c r="J320" s="20"/>
      <c r="K320" s="7"/>
      <c r="S320" s="52"/>
    </row>
    <row r="321" spans="1:19" ht="41.25" customHeight="1" x14ac:dyDescent="0.25">
      <c r="A321" s="7">
        <v>5</v>
      </c>
      <c r="B321" s="16">
        <v>18</v>
      </c>
      <c r="C321" s="80" t="s">
        <v>150</v>
      </c>
      <c r="D321" s="81"/>
      <c r="E321" s="81"/>
      <c r="F321" s="81"/>
      <c r="G321" s="81"/>
      <c r="H321" s="81"/>
      <c r="I321" s="83"/>
      <c r="J321" s="22"/>
      <c r="K321" s="7"/>
      <c r="S321" s="52"/>
    </row>
    <row r="322" spans="1:19" ht="15.75" thickBot="1" x14ac:dyDescent="0.3">
      <c r="A322" s="7">
        <v>9</v>
      </c>
      <c r="B322" s="23" t="s">
        <v>151</v>
      </c>
      <c r="C322" s="77" t="s">
        <v>152</v>
      </c>
      <c r="D322" s="78"/>
      <c r="E322" s="78"/>
      <c r="F322" s="78"/>
      <c r="G322" s="78"/>
      <c r="H322" s="78"/>
      <c r="I322" s="78"/>
      <c r="J322" s="24"/>
      <c r="Q322" s="7">
        <v>2390</v>
      </c>
      <c r="S322" s="52"/>
    </row>
    <row r="323" spans="1:19" ht="16.5" thickTop="1" thickBot="1" x14ac:dyDescent="0.3">
      <c r="A323" s="7" t="s">
        <v>42</v>
      </c>
      <c r="B323" s="23"/>
      <c r="C323" s="79"/>
      <c r="D323" s="79"/>
      <c r="E323" s="79"/>
      <c r="F323" s="25" t="s">
        <v>123</v>
      </c>
      <c r="G323" s="26">
        <v>144</v>
      </c>
      <c r="H323" s="26"/>
      <c r="I323" s="27"/>
      <c r="J323" s="28">
        <f>IF(AND(G323= "",H323= ""), 0, ROUND(ROUND(I323, 2) * ROUND(IF(H323="",G323,H323),  2), 2))</f>
        <v>0</v>
      </c>
      <c r="K323" s="7"/>
      <c r="M323" s="29">
        <v>0.2</v>
      </c>
      <c r="Q323" s="7">
        <v>2390</v>
      </c>
      <c r="S323" s="52"/>
    </row>
    <row r="324" spans="1:19" ht="15.75" hidden="1" thickTop="1" x14ac:dyDescent="0.25">
      <c r="A324" s="7" t="s">
        <v>43</v>
      </c>
      <c r="S324" s="52"/>
    </row>
    <row r="325" spans="1:19" ht="15.75" thickTop="1" x14ac:dyDescent="0.25">
      <c r="A325" s="7">
        <v>5</v>
      </c>
      <c r="B325" s="16">
        <v>19</v>
      </c>
      <c r="C325" s="41" t="s">
        <v>153</v>
      </c>
      <c r="D325" s="41"/>
      <c r="E325" s="41"/>
      <c r="F325" s="21"/>
      <c r="G325" s="21"/>
      <c r="H325" s="21"/>
      <c r="I325" s="21"/>
      <c r="J325" s="22"/>
      <c r="K325" s="7"/>
      <c r="S325" s="52"/>
    </row>
    <row r="326" spans="1:19" ht="15.75" thickBot="1" x14ac:dyDescent="0.3">
      <c r="A326" s="7">
        <v>9</v>
      </c>
      <c r="B326" s="23" t="s">
        <v>154</v>
      </c>
      <c r="C326" s="77" t="s">
        <v>155</v>
      </c>
      <c r="D326" s="78"/>
      <c r="E326" s="78"/>
      <c r="F326" s="78"/>
      <c r="G326" s="78"/>
      <c r="H326" s="78"/>
      <c r="I326" s="78"/>
      <c r="J326" s="24"/>
      <c r="Q326" s="7">
        <v>2390</v>
      </c>
      <c r="S326" s="52"/>
    </row>
    <row r="327" spans="1:19" ht="16.5" thickTop="1" thickBot="1" x14ac:dyDescent="0.3">
      <c r="A327" s="7" t="s">
        <v>42</v>
      </c>
      <c r="B327" s="23"/>
      <c r="C327" s="79"/>
      <c r="D327" s="79"/>
      <c r="E327" s="79"/>
      <c r="F327" s="25" t="s">
        <v>123</v>
      </c>
      <c r="G327" s="26">
        <v>58.8</v>
      </c>
      <c r="H327" s="26"/>
      <c r="I327" s="27"/>
      <c r="J327" s="28">
        <f>IF(AND(G327= "",H327= ""), 0, ROUND(ROUND(I327, 2) * ROUND(IF(H327="",G327,H327),  2), 2))</f>
        <v>0</v>
      </c>
      <c r="K327" s="7"/>
      <c r="M327" s="29">
        <v>0.2</v>
      </c>
      <c r="Q327" s="7">
        <v>2390</v>
      </c>
      <c r="S327" s="52"/>
    </row>
    <row r="328" spans="1:19" ht="15.75" hidden="1" thickTop="1" x14ac:dyDescent="0.25">
      <c r="A328" s="7" t="s">
        <v>43</v>
      </c>
      <c r="S328" s="52"/>
    </row>
    <row r="329" spans="1:19" ht="15.75" hidden="1" thickTop="1" x14ac:dyDescent="0.25">
      <c r="A329" s="7" t="s">
        <v>80</v>
      </c>
      <c r="S329" s="52"/>
    </row>
    <row r="330" spans="1:19" ht="15.75" thickTop="1" x14ac:dyDescent="0.25">
      <c r="A330" s="7">
        <v>4</v>
      </c>
      <c r="B330" s="16"/>
      <c r="C330" s="76" t="s">
        <v>156</v>
      </c>
      <c r="D330" s="76"/>
      <c r="E330" s="76"/>
      <c r="F330" s="19"/>
      <c r="G330" s="19"/>
      <c r="H330" s="19"/>
      <c r="I330" s="19"/>
      <c r="J330" s="20"/>
      <c r="K330" s="7"/>
      <c r="S330" s="52"/>
    </row>
    <row r="331" spans="1:19" ht="16.899999999999999" customHeight="1" x14ac:dyDescent="0.25">
      <c r="A331" s="7">
        <v>5</v>
      </c>
      <c r="B331" s="16">
        <v>25</v>
      </c>
      <c r="C331" s="84" t="s">
        <v>160</v>
      </c>
      <c r="D331" s="84"/>
      <c r="E331" s="84"/>
      <c r="F331" s="21"/>
      <c r="G331" s="21"/>
      <c r="H331" s="21"/>
      <c r="I331" s="21"/>
      <c r="J331" s="22"/>
      <c r="K331" s="7"/>
      <c r="S331" s="52"/>
    </row>
    <row r="332" spans="1:19" ht="15.75" thickBot="1" x14ac:dyDescent="0.3">
      <c r="A332" s="7">
        <v>9</v>
      </c>
      <c r="B332" s="23" t="s">
        <v>161</v>
      </c>
      <c r="C332" s="77" t="s">
        <v>162</v>
      </c>
      <c r="D332" s="78"/>
      <c r="E332" s="78"/>
      <c r="F332" s="78"/>
      <c r="G332" s="78"/>
      <c r="H332" s="78"/>
      <c r="I332" s="78"/>
      <c r="J332" s="24"/>
      <c r="Q332" s="7">
        <v>2390</v>
      </c>
      <c r="S332" s="52"/>
    </row>
    <row r="333" spans="1:19" ht="16.5" thickTop="1" thickBot="1" x14ac:dyDescent="0.3">
      <c r="A333" s="7" t="s">
        <v>42</v>
      </c>
      <c r="B333" s="23"/>
      <c r="C333" s="79"/>
      <c r="D333" s="79"/>
      <c r="E333" s="79"/>
      <c r="F333" s="25" t="s">
        <v>163</v>
      </c>
      <c r="G333" s="33">
        <v>20</v>
      </c>
      <c r="H333" s="33"/>
      <c r="I333" s="27"/>
      <c r="J333" s="28">
        <f>IF(AND(G333= "",H333= ""), 0, ROUND(ROUND(I333, 2) * ROUND(IF(H333="",G333,H333),  0), 2))</f>
        <v>0</v>
      </c>
      <c r="K333" s="7"/>
      <c r="M333" s="29">
        <v>0.2</v>
      </c>
      <c r="Q333" s="7">
        <v>2390</v>
      </c>
      <c r="S333" s="52"/>
    </row>
    <row r="334" spans="1:19" ht="15.75" hidden="1" thickTop="1" x14ac:dyDescent="0.25">
      <c r="A334" s="7" t="s">
        <v>43</v>
      </c>
      <c r="S334" s="52"/>
    </row>
    <row r="335" spans="1:19" ht="16.899999999999999" customHeight="1" thickTop="1" x14ac:dyDescent="0.25">
      <c r="A335" s="7">
        <v>5</v>
      </c>
      <c r="B335" s="16">
        <v>26</v>
      </c>
      <c r="C335" s="84" t="s">
        <v>164</v>
      </c>
      <c r="D335" s="84"/>
      <c r="E335" s="84"/>
      <c r="F335" s="21"/>
      <c r="G335" s="21"/>
      <c r="H335" s="21"/>
      <c r="I335" s="21"/>
      <c r="J335" s="22"/>
      <c r="K335" s="7"/>
      <c r="S335" s="52"/>
    </row>
    <row r="336" spans="1:19" ht="15.75" thickBot="1" x14ac:dyDescent="0.3">
      <c r="A336" s="7">
        <v>9</v>
      </c>
      <c r="B336" s="23" t="s">
        <v>165</v>
      </c>
      <c r="C336" s="77" t="s">
        <v>164</v>
      </c>
      <c r="D336" s="78"/>
      <c r="E336" s="78"/>
      <c r="F336" s="78"/>
      <c r="G336" s="78"/>
      <c r="H336" s="78"/>
      <c r="I336" s="78"/>
      <c r="J336" s="24"/>
      <c r="Q336" s="7">
        <v>2390</v>
      </c>
      <c r="S336" s="52"/>
    </row>
    <row r="337" spans="1:19" ht="16.5" thickTop="1" thickBot="1" x14ac:dyDescent="0.3">
      <c r="A337" s="7" t="s">
        <v>42</v>
      </c>
      <c r="B337" s="23"/>
      <c r="C337" s="79"/>
      <c r="D337" s="79"/>
      <c r="E337" s="79"/>
      <c r="F337" s="25" t="s">
        <v>76</v>
      </c>
      <c r="G337" s="33">
        <v>1</v>
      </c>
      <c r="H337" s="33"/>
      <c r="I337" s="27"/>
      <c r="J337" s="28">
        <f>IF(AND(G337= "",H337= ""), 0, ROUND(ROUND(I337, 2) * ROUND(IF(H337="",G337,H337),  0), 2))</f>
        <v>0</v>
      </c>
      <c r="K337" s="7"/>
      <c r="M337" s="29">
        <v>0.2</v>
      </c>
      <c r="Q337" s="7">
        <v>2390</v>
      </c>
      <c r="S337" s="52"/>
    </row>
    <row r="338" spans="1:19" ht="15.75" hidden="1" thickTop="1" x14ac:dyDescent="0.25">
      <c r="A338" s="7" t="s">
        <v>43</v>
      </c>
      <c r="S338" s="52"/>
    </row>
    <row r="339" spans="1:19" ht="15.75" hidden="1" thickTop="1" x14ac:dyDescent="0.25">
      <c r="A339" s="7" t="s">
        <v>80</v>
      </c>
      <c r="S339" s="52"/>
    </row>
    <row r="340" spans="1:19" ht="15.75" hidden="1" thickTop="1" x14ac:dyDescent="0.25">
      <c r="A340" s="7" t="s">
        <v>166</v>
      </c>
      <c r="S340" s="52"/>
    </row>
    <row r="341" spans="1:19" ht="15.75" thickTop="1" x14ac:dyDescent="0.25">
      <c r="A341" s="7" t="s">
        <v>166</v>
      </c>
      <c r="B341" s="24"/>
      <c r="C341" s="78"/>
      <c r="D341" s="78"/>
      <c r="E341" s="78"/>
      <c r="J341" s="24"/>
      <c r="S341" s="52"/>
    </row>
    <row r="342" spans="1:19" hidden="1" x14ac:dyDescent="0.25">
      <c r="B342" s="24"/>
      <c r="C342" s="91" t="s">
        <v>167</v>
      </c>
      <c r="D342" s="84"/>
      <c r="E342" s="84"/>
      <c r="F342" s="92">
        <f>ROUND(SUMIF(K167:K341, IF(K166="","",K166), J167:J341) * 0.2, 2)</f>
        <v>0</v>
      </c>
      <c r="G342" s="92"/>
      <c r="H342" s="92"/>
      <c r="I342" s="92"/>
      <c r="J342" s="93"/>
      <c r="S342" s="52"/>
    </row>
    <row r="343" spans="1:19" hidden="1" x14ac:dyDescent="0.25">
      <c r="B343" s="24"/>
      <c r="C343" s="86" t="s">
        <v>168</v>
      </c>
      <c r="D343" s="87"/>
      <c r="E343" s="87"/>
      <c r="F343" s="88">
        <f>SUM(F342:F342)</f>
        <v>0</v>
      </c>
      <c r="G343" s="88"/>
      <c r="H343" s="88"/>
      <c r="I343" s="88"/>
      <c r="J343" s="89"/>
      <c r="S343" s="52"/>
    </row>
    <row r="344" spans="1:19" ht="18.600000000000001" customHeight="1" x14ac:dyDescent="0.25">
      <c r="A344" s="7">
        <v>3</v>
      </c>
      <c r="B344" s="16" t="s">
        <v>190</v>
      </c>
      <c r="C344" s="99" t="s">
        <v>191</v>
      </c>
      <c r="D344" s="99"/>
      <c r="E344" s="99"/>
      <c r="F344" s="49"/>
      <c r="G344" s="49"/>
      <c r="H344" s="49"/>
      <c r="I344" s="49"/>
      <c r="J344" s="18"/>
      <c r="K344" s="7"/>
      <c r="S344" s="52"/>
    </row>
    <row r="345" spans="1:19" ht="18.600000000000001" customHeight="1" x14ac:dyDescent="0.25">
      <c r="A345" s="7">
        <v>3</v>
      </c>
      <c r="B345" s="16"/>
      <c r="C345" s="75" t="s">
        <v>37</v>
      </c>
      <c r="D345" s="75"/>
      <c r="E345" s="75"/>
      <c r="F345" s="17"/>
      <c r="G345" s="17"/>
      <c r="H345" s="17"/>
      <c r="I345" s="17"/>
      <c r="J345" s="18"/>
      <c r="K345" s="7"/>
      <c r="S345" s="52"/>
    </row>
    <row r="346" spans="1:19" x14ac:dyDescent="0.25">
      <c r="A346" s="7">
        <v>4</v>
      </c>
      <c r="B346" s="16"/>
      <c r="C346" s="76" t="s">
        <v>38</v>
      </c>
      <c r="D346" s="76"/>
      <c r="E346" s="76"/>
      <c r="F346" s="19"/>
      <c r="G346" s="19"/>
      <c r="H346" s="19"/>
      <c r="I346" s="19"/>
      <c r="J346" s="20"/>
      <c r="K346" s="7"/>
      <c r="S346" s="52"/>
    </row>
    <row r="347" spans="1:19" ht="28.5" customHeight="1" x14ac:dyDescent="0.25">
      <c r="A347" s="7">
        <v>5</v>
      </c>
      <c r="B347" s="16">
        <v>1</v>
      </c>
      <c r="C347" s="80" t="s">
        <v>39</v>
      </c>
      <c r="D347" s="81"/>
      <c r="E347" s="81"/>
      <c r="F347" s="81"/>
      <c r="G347" s="81"/>
      <c r="H347" s="21"/>
      <c r="I347" s="21"/>
      <c r="J347" s="22"/>
      <c r="K347" s="7"/>
      <c r="S347" s="52"/>
    </row>
    <row r="348" spans="1:19" ht="15.75" thickBot="1" x14ac:dyDescent="0.3">
      <c r="A348" s="7">
        <v>9</v>
      </c>
      <c r="B348" s="23" t="s">
        <v>40</v>
      </c>
      <c r="C348" s="77" t="s">
        <v>41</v>
      </c>
      <c r="D348" s="78"/>
      <c r="E348" s="78"/>
      <c r="F348" s="78"/>
      <c r="G348" s="78"/>
      <c r="H348" s="78"/>
      <c r="I348" s="78"/>
      <c r="J348" s="24"/>
      <c r="Q348" s="7">
        <v>2397</v>
      </c>
      <c r="S348" s="52"/>
    </row>
    <row r="349" spans="1:19" ht="16.5" thickTop="1" thickBot="1" x14ac:dyDescent="0.3">
      <c r="A349" s="7" t="s">
        <v>42</v>
      </c>
      <c r="B349" s="23"/>
      <c r="C349" s="79"/>
      <c r="D349" s="79"/>
      <c r="E349" s="79"/>
      <c r="F349" s="25" t="s">
        <v>10</v>
      </c>
      <c r="G349" s="26">
        <v>1130</v>
      </c>
      <c r="H349" s="26"/>
      <c r="I349" s="27"/>
      <c r="J349" s="28">
        <f>IF(AND(G349= "",H349= ""), 0, ROUND(ROUND(I349, 2) * ROUND(IF(H349="",G349,H349),  2), 2))</f>
        <v>0</v>
      </c>
      <c r="K349" s="7"/>
      <c r="M349" s="29">
        <v>0.2</v>
      </c>
      <c r="Q349" s="7">
        <v>2397</v>
      </c>
      <c r="S349" s="52"/>
    </row>
    <row r="350" spans="1:19" ht="15.75" hidden="1" thickTop="1" x14ac:dyDescent="0.25">
      <c r="A350" s="7" t="s">
        <v>43</v>
      </c>
      <c r="S350" s="52"/>
    </row>
    <row r="351" spans="1:19" ht="15.75" thickTop="1" x14ac:dyDescent="0.25">
      <c r="A351" s="7">
        <v>5</v>
      </c>
      <c r="B351" s="16">
        <v>2</v>
      </c>
      <c r="C351" s="41" t="s">
        <v>44</v>
      </c>
      <c r="D351" s="41"/>
      <c r="E351" s="41"/>
      <c r="F351" s="21"/>
      <c r="G351" s="21"/>
      <c r="H351" s="21"/>
      <c r="I351" s="21"/>
      <c r="J351" s="22"/>
      <c r="K351" s="7"/>
      <c r="S351" s="52"/>
    </row>
    <row r="352" spans="1:19" ht="15.75" thickBot="1" x14ac:dyDescent="0.3">
      <c r="A352" s="7">
        <v>9</v>
      </c>
      <c r="B352" s="23" t="s">
        <v>45</v>
      </c>
      <c r="C352" s="77" t="s">
        <v>41</v>
      </c>
      <c r="D352" s="78"/>
      <c r="E352" s="78"/>
      <c r="F352" s="78"/>
      <c r="G352" s="78"/>
      <c r="H352" s="78"/>
      <c r="I352" s="78"/>
      <c r="J352" s="24"/>
      <c r="Q352" s="7">
        <v>2397</v>
      </c>
      <c r="S352" s="52"/>
    </row>
    <row r="353" spans="1:19" ht="16.5" thickTop="1" thickBot="1" x14ac:dyDescent="0.3">
      <c r="A353" s="7" t="s">
        <v>42</v>
      </c>
      <c r="B353" s="23"/>
      <c r="C353" s="79"/>
      <c r="D353" s="79"/>
      <c r="E353" s="79"/>
      <c r="F353" s="25" t="s">
        <v>10</v>
      </c>
      <c r="G353" s="26">
        <v>1130</v>
      </c>
      <c r="H353" s="26"/>
      <c r="I353" s="27"/>
      <c r="J353" s="28">
        <f>IF(AND(G353= "",H353= ""), 0, ROUND(ROUND(I353, 2) * ROUND(IF(H353="",G353,H353),  2), 2))</f>
        <v>0</v>
      </c>
      <c r="K353" s="7"/>
      <c r="M353" s="29">
        <v>0.2</v>
      </c>
      <c r="Q353" s="7">
        <v>2397</v>
      </c>
      <c r="S353" s="52"/>
    </row>
    <row r="354" spans="1:19" ht="15.75" hidden="1" thickTop="1" x14ac:dyDescent="0.25">
      <c r="A354" s="7" t="s">
        <v>43</v>
      </c>
      <c r="S354" s="52"/>
    </row>
    <row r="355" spans="1:19" ht="15.75" thickTop="1" x14ac:dyDescent="0.25">
      <c r="A355" s="7">
        <v>5</v>
      </c>
      <c r="B355" s="16">
        <v>3</v>
      </c>
      <c r="C355" s="41" t="s">
        <v>46</v>
      </c>
      <c r="D355" s="41"/>
      <c r="E355" s="41"/>
      <c r="F355" s="21"/>
      <c r="G355" s="21"/>
      <c r="H355" s="21"/>
      <c r="I355" s="21"/>
      <c r="J355" s="22"/>
      <c r="K355" s="7"/>
      <c r="S355" s="52"/>
    </row>
    <row r="356" spans="1:19" ht="16.899999999999999" customHeight="1" x14ac:dyDescent="0.25">
      <c r="A356" s="7">
        <v>6</v>
      </c>
      <c r="B356" s="16" t="s">
        <v>47</v>
      </c>
      <c r="C356" s="82" t="s">
        <v>48</v>
      </c>
      <c r="D356" s="82"/>
      <c r="E356" s="82"/>
      <c r="F356" s="30"/>
      <c r="G356" s="30"/>
      <c r="H356" s="30"/>
      <c r="I356" s="30"/>
      <c r="J356" s="31"/>
      <c r="K356" s="7"/>
      <c r="S356" s="52"/>
    </row>
    <row r="357" spans="1:19" ht="15.75" thickBot="1" x14ac:dyDescent="0.3">
      <c r="A357" s="7">
        <v>9</v>
      </c>
      <c r="B357" s="23" t="s">
        <v>49</v>
      </c>
      <c r="C357" s="77" t="s">
        <v>50</v>
      </c>
      <c r="D357" s="78"/>
      <c r="E357" s="78"/>
      <c r="F357" s="78"/>
      <c r="G357" s="78"/>
      <c r="H357" s="78"/>
      <c r="I357" s="78"/>
      <c r="J357" s="24"/>
      <c r="Q357" s="7">
        <v>2397</v>
      </c>
      <c r="S357" s="52"/>
    </row>
    <row r="358" spans="1:19" ht="16.5" thickTop="1" thickBot="1" x14ac:dyDescent="0.3">
      <c r="A358" s="7" t="s">
        <v>42</v>
      </c>
      <c r="B358" s="23"/>
      <c r="C358" s="79"/>
      <c r="D358" s="79"/>
      <c r="E358" s="79"/>
      <c r="F358" s="25" t="s">
        <v>51</v>
      </c>
      <c r="G358" s="32">
        <v>1.91</v>
      </c>
      <c r="H358" s="32"/>
      <c r="I358" s="27"/>
      <c r="J358" s="28">
        <f>IF(AND(G358= "",H358= ""), 0, ROUND(ROUND(I358, 2) * ROUND(IF(H358="",G358,H358),  3), 2))</f>
        <v>0</v>
      </c>
      <c r="K358" s="7"/>
      <c r="M358" s="29">
        <v>0.2</v>
      </c>
      <c r="Q358" s="7">
        <v>2397</v>
      </c>
      <c r="S358" s="52"/>
    </row>
    <row r="359" spans="1:19" ht="16.5" thickTop="1" thickBot="1" x14ac:dyDescent="0.3">
      <c r="A359" s="7">
        <v>9</v>
      </c>
      <c r="B359" s="23" t="s">
        <v>52</v>
      </c>
      <c r="C359" s="77" t="s">
        <v>53</v>
      </c>
      <c r="D359" s="78"/>
      <c r="E359" s="78"/>
      <c r="F359" s="78"/>
      <c r="G359" s="78"/>
      <c r="H359" s="78"/>
      <c r="I359" s="78"/>
      <c r="J359" s="24"/>
      <c r="Q359" s="7">
        <v>2397</v>
      </c>
      <c r="S359" s="52"/>
    </row>
    <row r="360" spans="1:19" ht="16.5" thickTop="1" thickBot="1" x14ac:dyDescent="0.3">
      <c r="A360" s="7" t="s">
        <v>42</v>
      </c>
      <c r="B360" s="23"/>
      <c r="C360" s="79"/>
      <c r="D360" s="79"/>
      <c r="E360" s="79"/>
      <c r="F360" s="25" t="s">
        <v>51</v>
      </c>
      <c r="G360" s="32">
        <v>1.91</v>
      </c>
      <c r="H360" s="32"/>
      <c r="I360" s="27"/>
      <c r="J360" s="28">
        <f>IF(AND(G360= "",H360= ""), 0, ROUND(ROUND(I360, 2) * ROUND(IF(H360="",G360,H360),  3), 2))</f>
        <v>0</v>
      </c>
      <c r="K360" s="7"/>
      <c r="M360" s="29">
        <v>0.2</v>
      </c>
      <c r="Q360" s="7">
        <v>2397</v>
      </c>
      <c r="S360" s="52"/>
    </row>
    <row r="361" spans="1:19" ht="15.75" hidden="1" thickTop="1" x14ac:dyDescent="0.25">
      <c r="A361" s="7" t="s">
        <v>54</v>
      </c>
      <c r="S361" s="52"/>
    </row>
    <row r="362" spans="1:19" ht="15.75" thickTop="1" x14ac:dyDescent="0.25">
      <c r="A362" s="7">
        <v>6</v>
      </c>
      <c r="B362" s="16" t="s">
        <v>55</v>
      </c>
      <c r="C362" s="45" t="s">
        <v>56</v>
      </c>
      <c r="D362" s="45"/>
      <c r="E362" s="45"/>
      <c r="F362" s="30"/>
      <c r="G362" s="30"/>
      <c r="H362" s="30"/>
      <c r="I362" s="30"/>
      <c r="J362" s="31"/>
      <c r="K362" s="7"/>
      <c r="S362" s="52"/>
    </row>
    <row r="363" spans="1:19" ht="15.75" thickBot="1" x14ac:dyDescent="0.3">
      <c r="A363" s="7">
        <v>9</v>
      </c>
      <c r="B363" s="23" t="s">
        <v>57</v>
      </c>
      <c r="C363" s="77" t="s">
        <v>58</v>
      </c>
      <c r="D363" s="78"/>
      <c r="E363" s="78"/>
      <c r="F363" s="78"/>
      <c r="G363" s="78"/>
      <c r="H363" s="78"/>
      <c r="I363" s="78"/>
      <c r="J363" s="24"/>
      <c r="Q363" s="7">
        <v>2397</v>
      </c>
      <c r="S363" s="52"/>
    </row>
    <row r="364" spans="1:19" ht="16.5" thickTop="1" thickBot="1" x14ac:dyDescent="0.3">
      <c r="A364" s="7" t="s">
        <v>42</v>
      </c>
      <c r="B364" s="23"/>
      <c r="C364" s="79"/>
      <c r="D364" s="79"/>
      <c r="E364" s="79"/>
      <c r="F364" s="25" t="s">
        <v>51</v>
      </c>
      <c r="G364" s="32">
        <v>3</v>
      </c>
      <c r="H364" s="32"/>
      <c r="I364" s="27"/>
      <c r="J364" s="28">
        <f>IF(AND(G364= "",H364= ""), 0, ROUND(ROUND(I364, 2) * ROUND(IF(H364="",G364,H364),  3), 2))</f>
        <v>0</v>
      </c>
      <c r="K364" s="7"/>
      <c r="M364" s="29">
        <v>0.2</v>
      </c>
      <c r="Q364" s="7">
        <v>2397</v>
      </c>
      <c r="S364" s="52"/>
    </row>
    <row r="365" spans="1:19" ht="16.5" thickTop="1" thickBot="1" x14ac:dyDescent="0.3">
      <c r="A365" s="7">
        <v>9</v>
      </c>
      <c r="B365" s="23" t="s">
        <v>59</v>
      </c>
      <c r="C365" s="77" t="s">
        <v>60</v>
      </c>
      <c r="D365" s="78"/>
      <c r="E365" s="78"/>
      <c r="F365" s="78"/>
      <c r="G365" s="78"/>
      <c r="H365" s="78"/>
      <c r="I365" s="78"/>
      <c r="J365" s="24"/>
      <c r="Q365" s="7">
        <v>2397</v>
      </c>
      <c r="S365" s="52"/>
    </row>
    <row r="366" spans="1:19" ht="16.5" thickTop="1" thickBot="1" x14ac:dyDescent="0.3">
      <c r="A366" s="7" t="s">
        <v>42</v>
      </c>
      <c r="B366" s="23"/>
      <c r="C366" s="79"/>
      <c r="D366" s="79"/>
      <c r="E366" s="79"/>
      <c r="F366" s="25" t="s">
        <v>51</v>
      </c>
      <c r="G366" s="32">
        <v>10</v>
      </c>
      <c r="H366" s="32"/>
      <c r="I366" s="27"/>
      <c r="J366" s="28">
        <f>IF(AND(G366= "",H366= ""), 0, ROUND(ROUND(I366, 2) * ROUND(IF(H366="",G366,H366),  3), 2))</f>
        <v>0</v>
      </c>
      <c r="K366" s="7"/>
      <c r="M366" s="29">
        <v>0.2</v>
      </c>
      <c r="Q366" s="7">
        <v>2397</v>
      </c>
      <c r="S366" s="52"/>
    </row>
    <row r="367" spans="1:19" ht="16.5" thickTop="1" thickBot="1" x14ac:dyDescent="0.3">
      <c r="A367" s="7">
        <v>9</v>
      </c>
      <c r="B367" s="23" t="s">
        <v>61</v>
      </c>
      <c r="C367" s="77" t="s">
        <v>62</v>
      </c>
      <c r="D367" s="78"/>
      <c r="E367" s="78"/>
      <c r="F367" s="78"/>
      <c r="G367" s="78"/>
      <c r="H367" s="78"/>
      <c r="I367" s="78"/>
      <c r="J367" s="24"/>
      <c r="Q367" s="7">
        <v>2397</v>
      </c>
      <c r="S367" s="52"/>
    </row>
    <row r="368" spans="1:19" ht="16.5" thickTop="1" thickBot="1" x14ac:dyDescent="0.3">
      <c r="A368" s="7" t="s">
        <v>42</v>
      </c>
      <c r="B368" s="23"/>
      <c r="C368" s="79"/>
      <c r="D368" s="79"/>
      <c r="E368" s="79"/>
      <c r="F368" s="25" t="s">
        <v>51</v>
      </c>
      <c r="G368" s="32">
        <v>3</v>
      </c>
      <c r="H368" s="32"/>
      <c r="I368" s="27"/>
      <c r="J368" s="28">
        <f>IF(AND(G368= "",H368= ""), 0, ROUND(ROUND(I368, 2) * ROUND(IF(H368="",G368,H368),  3), 2))</f>
        <v>0</v>
      </c>
      <c r="K368" s="7"/>
      <c r="M368" s="29">
        <v>0.2</v>
      </c>
      <c r="Q368" s="7">
        <v>2397</v>
      </c>
      <c r="S368" s="52"/>
    </row>
    <row r="369" spans="1:19" ht="16.5" thickTop="1" thickBot="1" x14ac:dyDescent="0.3">
      <c r="A369" s="7">
        <v>9</v>
      </c>
      <c r="B369" s="23" t="s">
        <v>63</v>
      </c>
      <c r="C369" s="77" t="s">
        <v>64</v>
      </c>
      <c r="D369" s="78"/>
      <c r="E369" s="78"/>
      <c r="F369" s="78"/>
      <c r="G369" s="78"/>
      <c r="H369" s="78"/>
      <c r="I369" s="78"/>
      <c r="J369" s="24"/>
      <c r="Q369" s="7">
        <v>2397</v>
      </c>
      <c r="S369" s="52"/>
    </row>
    <row r="370" spans="1:19" ht="16.5" thickTop="1" thickBot="1" x14ac:dyDescent="0.3">
      <c r="A370" s="7" t="s">
        <v>42</v>
      </c>
      <c r="B370" s="23"/>
      <c r="C370" s="79"/>
      <c r="D370" s="79"/>
      <c r="E370" s="79"/>
      <c r="F370" s="25" t="s">
        <v>51</v>
      </c>
      <c r="G370" s="32">
        <v>10</v>
      </c>
      <c r="H370" s="32"/>
      <c r="I370" s="27"/>
      <c r="J370" s="28">
        <f>IF(AND(G370= "",H370= ""), 0, ROUND(ROUND(I370, 2) * ROUND(IF(H370="",G370,H370),  3), 2))</f>
        <v>0</v>
      </c>
      <c r="K370" s="7"/>
      <c r="M370" s="29">
        <v>0.2</v>
      </c>
      <c r="Q370" s="7">
        <v>2397</v>
      </c>
      <c r="S370" s="52"/>
    </row>
    <row r="371" spans="1:19" hidden="1" x14ac:dyDescent="0.25">
      <c r="A371" s="7" t="s">
        <v>54</v>
      </c>
      <c r="S371" s="52"/>
    </row>
    <row r="372" spans="1:19" ht="16.899999999999999" customHeight="1" thickTop="1" x14ac:dyDescent="0.25">
      <c r="A372" s="7">
        <v>6</v>
      </c>
      <c r="B372" s="16" t="s">
        <v>65</v>
      </c>
      <c r="C372" s="82" t="s">
        <v>66</v>
      </c>
      <c r="D372" s="82"/>
      <c r="E372" s="82"/>
      <c r="F372" s="30"/>
      <c r="G372" s="30"/>
      <c r="H372" s="30"/>
      <c r="I372" s="30"/>
      <c r="J372" s="31"/>
      <c r="K372" s="7"/>
      <c r="S372" s="52"/>
    </row>
    <row r="373" spans="1:19" ht="15.75" thickBot="1" x14ac:dyDescent="0.3">
      <c r="A373" s="7">
        <v>9</v>
      </c>
      <c r="B373" s="23" t="s">
        <v>67</v>
      </c>
      <c r="C373" s="77" t="s">
        <v>68</v>
      </c>
      <c r="D373" s="78"/>
      <c r="E373" s="78"/>
      <c r="F373" s="78"/>
      <c r="G373" s="78"/>
      <c r="H373" s="78"/>
      <c r="I373" s="78"/>
      <c r="J373" s="24"/>
      <c r="Q373" s="7">
        <v>2397</v>
      </c>
      <c r="S373" s="52"/>
    </row>
    <row r="374" spans="1:19" ht="16.5" thickTop="1" thickBot="1" x14ac:dyDescent="0.3">
      <c r="A374" s="7" t="s">
        <v>42</v>
      </c>
      <c r="B374" s="23"/>
      <c r="C374" s="79"/>
      <c r="D374" s="79"/>
      <c r="E374" s="79"/>
      <c r="F374" s="25" t="s">
        <v>51</v>
      </c>
      <c r="G374" s="32">
        <v>3</v>
      </c>
      <c r="H374" s="32"/>
      <c r="I374" s="27"/>
      <c r="J374" s="28">
        <f>IF(AND(G374= "",H374= ""), 0, ROUND(ROUND(I374, 2) * ROUND(IF(H374="",G374,H374),  3), 2))</f>
        <v>0</v>
      </c>
      <c r="K374" s="7"/>
      <c r="M374" s="29">
        <v>0.2</v>
      </c>
      <c r="Q374" s="7">
        <v>2397</v>
      </c>
      <c r="S374" s="52"/>
    </row>
    <row r="375" spans="1:19" ht="15.75" hidden="1" thickTop="1" x14ac:dyDescent="0.25">
      <c r="A375" s="7" t="s">
        <v>54</v>
      </c>
      <c r="S375" s="52"/>
    </row>
    <row r="376" spans="1:19" ht="15.75" thickTop="1" x14ac:dyDescent="0.25">
      <c r="A376" s="7">
        <v>6</v>
      </c>
      <c r="B376" s="16" t="s">
        <v>69</v>
      </c>
      <c r="C376" s="82" t="s">
        <v>70</v>
      </c>
      <c r="D376" s="82"/>
      <c r="E376" s="82"/>
      <c r="F376" s="30"/>
      <c r="G376" s="30"/>
      <c r="H376" s="30"/>
      <c r="I376" s="30"/>
      <c r="J376" s="31"/>
      <c r="K376" s="7"/>
      <c r="S376" s="52"/>
    </row>
    <row r="377" spans="1:19" ht="15.75" thickBot="1" x14ac:dyDescent="0.3">
      <c r="A377" s="7">
        <v>9</v>
      </c>
      <c r="B377" s="23" t="s">
        <v>71</v>
      </c>
      <c r="C377" s="77" t="s">
        <v>72</v>
      </c>
      <c r="D377" s="78"/>
      <c r="E377" s="78"/>
      <c r="F377" s="78"/>
      <c r="G377" s="78"/>
      <c r="H377" s="78"/>
      <c r="I377" s="78"/>
      <c r="J377" s="24"/>
      <c r="Q377" s="7">
        <v>2397</v>
      </c>
      <c r="S377" s="52"/>
    </row>
    <row r="378" spans="1:19" ht="16.5" thickTop="1" thickBot="1" x14ac:dyDescent="0.3">
      <c r="A378" s="7" t="s">
        <v>42</v>
      </c>
      <c r="B378" s="23"/>
      <c r="C378" s="79"/>
      <c r="D378" s="79"/>
      <c r="E378" s="79"/>
      <c r="F378" s="25" t="s">
        <v>11</v>
      </c>
      <c r="G378" s="33">
        <v>7</v>
      </c>
      <c r="H378" s="33"/>
      <c r="I378" s="27"/>
      <c r="J378" s="28">
        <f>IF(AND(G378= "",H378= ""), 0, ROUND(ROUND(I378, 2) * ROUND(IF(H378="",G378,H378),  0), 2))</f>
        <v>0</v>
      </c>
      <c r="K378" s="7"/>
      <c r="M378" s="29">
        <v>0.2</v>
      </c>
      <c r="Q378" s="7">
        <v>2397</v>
      </c>
      <c r="S378" s="52"/>
    </row>
    <row r="379" spans="1:19" ht="15.75" hidden="1" thickTop="1" x14ac:dyDescent="0.25">
      <c r="A379" s="7" t="s">
        <v>54</v>
      </c>
      <c r="S379" s="52"/>
    </row>
    <row r="380" spans="1:19" ht="15.75" hidden="1" thickTop="1" x14ac:dyDescent="0.25">
      <c r="A380" s="7" t="s">
        <v>43</v>
      </c>
      <c r="S380" s="52"/>
    </row>
    <row r="381" spans="1:19" ht="15.75" thickTop="1" x14ac:dyDescent="0.25">
      <c r="A381" s="7">
        <v>5</v>
      </c>
      <c r="B381" s="16">
        <v>4</v>
      </c>
      <c r="C381" s="41" t="s">
        <v>73</v>
      </c>
      <c r="D381" s="41"/>
      <c r="E381" s="41"/>
      <c r="F381" s="21"/>
      <c r="G381" s="21"/>
      <c r="H381" s="21"/>
      <c r="I381" s="21"/>
      <c r="J381" s="22"/>
      <c r="K381" s="7"/>
      <c r="S381" s="52"/>
    </row>
    <row r="382" spans="1:19" ht="15.75" thickBot="1" x14ac:dyDescent="0.3">
      <c r="A382" s="7">
        <v>9</v>
      </c>
      <c r="B382" s="23" t="s">
        <v>74</v>
      </c>
      <c r="C382" s="77" t="s">
        <v>75</v>
      </c>
      <c r="D382" s="78"/>
      <c r="E382" s="78"/>
      <c r="F382" s="78"/>
      <c r="G382" s="78"/>
      <c r="H382" s="78"/>
      <c r="I382" s="78"/>
      <c r="J382" s="24"/>
      <c r="Q382" s="7">
        <v>2397</v>
      </c>
      <c r="S382" s="52"/>
    </row>
    <row r="383" spans="1:19" ht="16.5" thickTop="1" thickBot="1" x14ac:dyDescent="0.3">
      <c r="A383" s="7" t="s">
        <v>42</v>
      </c>
      <c r="B383" s="23"/>
      <c r="C383" s="79"/>
      <c r="D383" s="79"/>
      <c r="E383" s="79"/>
      <c r="F383" s="25" t="s">
        <v>76</v>
      </c>
      <c r="G383" s="33">
        <v>1</v>
      </c>
      <c r="H383" s="33"/>
      <c r="I383" s="27"/>
      <c r="J383" s="28">
        <f>IF(AND(G383= "",H383= ""), 0, ROUND(ROUND(I383, 2) * ROUND(IF(H383="",G383,H383),  0), 2))</f>
        <v>0</v>
      </c>
      <c r="K383" s="7"/>
      <c r="M383" s="29">
        <v>0.2</v>
      </c>
      <c r="Q383" s="7">
        <v>2397</v>
      </c>
      <c r="S383" s="52"/>
    </row>
    <row r="384" spans="1:19" ht="15.75" hidden="1" thickTop="1" x14ac:dyDescent="0.25">
      <c r="A384" s="7" t="s">
        <v>43</v>
      </c>
      <c r="S384" s="52"/>
    </row>
    <row r="385" spans="1:19" ht="29.25" customHeight="1" thickTop="1" x14ac:dyDescent="0.25">
      <c r="A385" s="7">
        <v>5</v>
      </c>
      <c r="B385" s="16">
        <v>5</v>
      </c>
      <c r="C385" s="80" t="s">
        <v>77</v>
      </c>
      <c r="D385" s="81"/>
      <c r="E385" s="81"/>
      <c r="F385" s="81"/>
      <c r="G385" s="81"/>
      <c r="H385" s="81"/>
      <c r="I385" s="83"/>
      <c r="J385" s="22"/>
      <c r="K385" s="7"/>
      <c r="S385" s="52"/>
    </row>
    <row r="386" spans="1:19" ht="15.75" thickBot="1" x14ac:dyDescent="0.3">
      <c r="A386" s="7">
        <v>9</v>
      </c>
      <c r="B386" s="23" t="s">
        <v>78</v>
      </c>
      <c r="C386" s="77" t="s">
        <v>79</v>
      </c>
      <c r="D386" s="78"/>
      <c r="E386" s="78"/>
      <c r="F386" s="78"/>
      <c r="G386" s="78"/>
      <c r="H386" s="78"/>
      <c r="I386" s="78"/>
      <c r="J386" s="24"/>
      <c r="Q386" s="7">
        <v>2397</v>
      </c>
      <c r="S386" s="52"/>
    </row>
    <row r="387" spans="1:19" ht="16.5" thickTop="1" thickBot="1" x14ac:dyDescent="0.3">
      <c r="A387" s="7" t="s">
        <v>42</v>
      </c>
      <c r="B387" s="23"/>
      <c r="C387" s="79"/>
      <c r="D387" s="79"/>
      <c r="E387" s="79"/>
      <c r="F387" s="25" t="s">
        <v>76</v>
      </c>
      <c r="G387" s="33">
        <v>1</v>
      </c>
      <c r="H387" s="33"/>
      <c r="I387" s="27"/>
      <c r="J387" s="28">
        <f>IF(AND(G387= "",H387= ""), 0, ROUND(ROUND(I387, 2) * ROUND(IF(H387="",G387,H387),  0), 2))</f>
        <v>0</v>
      </c>
      <c r="K387" s="7"/>
      <c r="M387" s="29">
        <v>0.2</v>
      </c>
      <c r="Q387" s="7">
        <v>2397</v>
      </c>
      <c r="S387" s="52"/>
    </row>
    <row r="388" spans="1:19" ht="15.75" hidden="1" thickTop="1" x14ac:dyDescent="0.25">
      <c r="A388" s="7" t="s">
        <v>43</v>
      </c>
      <c r="S388" s="52"/>
    </row>
    <row r="389" spans="1:19" ht="15.75" hidden="1" thickTop="1" x14ac:dyDescent="0.25">
      <c r="A389" s="7" t="s">
        <v>80</v>
      </c>
      <c r="S389" s="52"/>
    </row>
    <row r="390" spans="1:19" ht="15.75" thickTop="1" x14ac:dyDescent="0.25">
      <c r="A390" s="7">
        <v>4</v>
      </c>
      <c r="B390" s="16"/>
      <c r="C390" s="76" t="s">
        <v>81</v>
      </c>
      <c r="D390" s="76"/>
      <c r="E390" s="76"/>
      <c r="F390" s="19"/>
      <c r="G390" s="19"/>
      <c r="H390" s="19"/>
      <c r="I390" s="19"/>
      <c r="J390" s="20"/>
      <c r="K390" s="7"/>
      <c r="S390" s="52"/>
    </row>
    <row r="391" spans="1:19" ht="16.899999999999999" customHeight="1" x14ac:dyDescent="0.25">
      <c r="A391" s="7">
        <v>5</v>
      </c>
      <c r="B391" s="16">
        <v>6</v>
      </c>
      <c r="C391" s="84" t="s">
        <v>82</v>
      </c>
      <c r="D391" s="84"/>
      <c r="E391" s="84"/>
      <c r="F391" s="21"/>
      <c r="G391" s="21"/>
      <c r="H391" s="21"/>
      <c r="I391" s="21"/>
      <c r="J391" s="22"/>
      <c r="K391" s="7"/>
      <c r="S391" s="52"/>
    </row>
    <row r="392" spans="1:19" ht="15.75" thickBot="1" x14ac:dyDescent="0.3">
      <c r="A392" s="7">
        <v>9</v>
      </c>
      <c r="B392" s="23" t="s">
        <v>83</v>
      </c>
      <c r="C392" s="77" t="s">
        <v>84</v>
      </c>
      <c r="D392" s="78"/>
      <c r="E392" s="78"/>
      <c r="F392" s="78"/>
      <c r="G392" s="78"/>
      <c r="H392" s="78"/>
      <c r="I392" s="78"/>
      <c r="J392" s="24"/>
      <c r="Q392" s="7">
        <v>2397</v>
      </c>
      <c r="S392" s="52"/>
    </row>
    <row r="393" spans="1:19" ht="16.5" thickTop="1" thickBot="1" x14ac:dyDescent="0.3">
      <c r="A393" s="7" t="s">
        <v>42</v>
      </c>
      <c r="B393" s="23"/>
      <c r="C393" s="79"/>
      <c r="D393" s="79"/>
      <c r="E393" s="79"/>
      <c r="F393" s="25" t="s">
        <v>11</v>
      </c>
      <c r="G393" s="33">
        <v>13</v>
      </c>
      <c r="H393" s="33"/>
      <c r="I393" s="27"/>
      <c r="J393" s="28">
        <f>IF(AND(G393= "",H393= ""), 0, ROUND(ROUND(I393, 2) * ROUND(IF(H393="",G393,H393),  0), 2))</f>
        <v>0</v>
      </c>
      <c r="K393" s="7"/>
      <c r="M393" s="29">
        <v>0.2</v>
      </c>
      <c r="Q393" s="7">
        <v>2397</v>
      </c>
      <c r="S393" s="52"/>
    </row>
    <row r="394" spans="1:19" ht="15.75" hidden="1" thickTop="1" x14ac:dyDescent="0.25">
      <c r="A394" s="7" t="s">
        <v>43</v>
      </c>
      <c r="S394" s="52"/>
    </row>
    <row r="395" spans="1:19" ht="29.25" customHeight="1" thickTop="1" x14ac:dyDescent="0.25">
      <c r="A395" s="7">
        <v>5</v>
      </c>
      <c r="B395" s="16">
        <v>7</v>
      </c>
      <c r="C395" s="80" t="s">
        <v>85</v>
      </c>
      <c r="D395" s="81"/>
      <c r="E395" s="81"/>
      <c r="F395" s="81"/>
      <c r="G395" s="81"/>
      <c r="H395" s="81"/>
      <c r="I395" s="83"/>
      <c r="J395" s="22"/>
      <c r="K395" s="7"/>
      <c r="S395" s="52"/>
    </row>
    <row r="396" spans="1:19" ht="16.899999999999999" customHeight="1" x14ac:dyDescent="0.25">
      <c r="A396" s="7">
        <v>6</v>
      </c>
      <c r="B396" s="16" t="s">
        <v>86</v>
      </c>
      <c r="C396" s="82" t="s">
        <v>87</v>
      </c>
      <c r="D396" s="82"/>
      <c r="E396" s="82"/>
      <c r="F396" s="30"/>
      <c r="G396" s="30"/>
      <c r="H396" s="30"/>
      <c r="I396" s="30"/>
      <c r="J396" s="31"/>
      <c r="K396" s="7"/>
      <c r="S396" s="52"/>
    </row>
    <row r="397" spans="1:19" ht="15.75" thickBot="1" x14ac:dyDescent="0.3">
      <c r="A397" s="7">
        <v>9</v>
      </c>
      <c r="B397" s="23" t="s">
        <v>88</v>
      </c>
      <c r="C397" s="77" t="s">
        <v>89</v>
      </c>
      <c r="D397" s="78"/>
      <c r="E397" s="78"/>
      <c r="F397" s="78"/>
      <c r="G397" s="78"/>
      <c r="H397" s="78"/>
      <c r="I397" s="78"/>
      <c r="J397" s="24"/>
      <c r="Q397" s="7">
        <v>2397</v>
      </c>
      <c r="S397" s="52"/>
    </row>
    <row r="398" spans="1:19" ht="16.5" thickTop="1" thickBot="1" x14ac:dyDescent="0.3">
      <c r="A398" s="7" t="s">
        <v>42</v>
      </c>
      <c r="B398" s="23"/>
      <c r="C398" s="79"/>
      <c r="D398" s="79"/>
      <c r="E398" s="79"/>
      <c r="F398" s="25" t="s">
        <v>11</v>
      </c>
      <c r="G398" s="33">
        <v>9</v>
      </c>
      <c r="H398" s="33"/>
      <c r="I398" s="27"/>
      <c r="J398" s="28">
        <f>IF(AND(G398= "",H398= ""), 0, ROUND(ROUND(I398, 2) * ROUND(IF(H398="",G398,H398),  0), 2))</f>
        <v>0</v>
      </c>
      <c r="K398" s="7"/>
      <c r="M398" s="29">
        <v>0.2</v>
      </c>
      <c r="Q398" s="7">
        <v>2397</v>
      </c>
      <c r="S398" s="52"/>
    </row>
    <row r="399" spans="1:19" ht="16.5" thickTop="1" thickBot="1" x14ac:dyDescent="0.3">
      <c r="A399" s="7">
        <v>9</v>
      </c>
      <c r="B399" s="23" t="s">
        <v>90</v>
      </c>
      <c r="C399" s="77" t="s">
        <v>91</v>
      </c>
      <c r="D399" s="78"/>
      <c r="E399" s="78"/>
      <c r="F399" s="78"/>
      <c r="G399" s="78"/>
      <c r="H399" s="78"/>
      <c r="I399" s="78"/>
      <c r="J399" s="24"/>
      <c r="Q399" s="7">
        <v>2397</v>
      </c>
      <c r="S399" s="52"/>
    </row>
    <row r="400" spans="1:19" ht="16.5" thickTop="1" thickBot="1" x14ac:dyDescent="0.3">
      <c r="A400" s="7" t="s">
        <v>42</v>
      </c>
      <c r="B400" s="23"/>
      <c r="C400" s="79"/>
      <c r="D400" s="79"/>
      <c r="E400" s="79"/>
      <c r="F400" s="25" t="s">
        <v>11</v>
      </c>
      <c r="G400" s="33">
        <v>9</v>
      </c>
      <c r="H400" s="33"/>
      <c r="I400" s="27"/>
      <c r="J400" s="28">
        <f>IF(AND(G400= "",H400= ""), 0, ROUND(ROUND(I400, 2) * ROUND(IF(H400="",G400,H400),  0), 2))</f>
        <v>0</v>
      </c>
      <c r="K400" s="7"/>
      <c r="M400" s="29">
        <v>0.2</v>
      </c>
      <c r="Q400" s="7">
        <v>2397</v>
      </c>
      <c r="S400" s="52"/>
    </row>
    <row r="401" spans="1:19" ht="16.5" thickTop="1" thickBot="1" x14ac:dyDescent="0.3">
      <c r="A401" s="7">
        <v>9</v>
      </c>
      <c r="B401" s="23" t="s">
        <v>92</v>
      </c>
      <c r="C401" s="77" t="s">
        <v>93</v>
      </c>
      <c r="D401" s="78"/>
      <c r="E401" s="78"/>
      <c r="F401" s="78"/>
      <c r="G401" s="78"/>
      <c r="H401" s="78"/>
      <c r="I401" s="78"/>
      <c r="J401" s="24"/>
      <c r="Q401" s="7">
        <v>2397</v>
      </c>
      <c r="S401" s="52"/>
    </row>
    <row r="402" spans="1:19" ht="16.5" thickTop="1" thickBot="1" x14ac:dyDescent="0.3">
      <c r="A402" s="7" t="s">
        <v>42</v>
      </c>
      <c r="B402" s="23"/>
      <c r="C402" s="79"/>
      <c r="D402" s="79"/>
      <c r="E402" s="79"/>
      <c r="F402" s="25" t="s">
        <v>11</v>
      </c>
      <c r="G402" s="33">
        <v>9</v>
      </c>
      <c r="H402" s="33"/>
      <c r="I402" s="27"/>
      <c r="J402" s="28">
        <f>IF(AND(G402= "",H402= ""), 0, ROUND(ROUND(I402, 2) * ROUND(IF(H402="",G402,H402),  0), 2))</f>
        <v>0</v>
      </c>
      <c r="K402" s="7"/>
      <c r="M402" s="29">
        <v>0.2</v>
      </c>
      <c r="Q402" s="7">
        <v>2397</v>
      </c>
      <c r="S402" s="52"/>
    </row>
    <row r="403" spans="1:19" ht="15.75" hidden="1" thickTop="1" x14ac:dyDescent="0.25">
      <c r="A403" s="7" t="s">
        <v>54</v>
      </c>
      <c r="S403" s="52"/>
    </row>
    <row r="404" spans="1:19" ht="16.899999999999999" customHeight="1" thickTop="1" x14ac:dyDescent="0.25">
      <c r="A404" s="7">
        <v>6</v>
      </c>
      <c r="B404" s="16" t="s">
        <v>94</v>
      </c>
      <c r="C404" s="82" t="s">
        <v>95</v>
      </c>
      <c r="D404" s="82"/>
      <c r="E404" s="82"/>
      <c r="F404" s="30"/>
      <c r="G404" s="30"/>
      <c r="H404" s="30"/>
      <c r="I404" s="30"/>
      <c r="J404" s="31"/>
      <c r="K404" s="7"/>
      <c r="S404" s="52"/>
    </row>
    <row r="405" spans="1:19" ht="15.75" thickBot="1" x14ac:dyDescent="0.3">
      <c r="A405" s="7">
        <v>9</v>
      </c>
      <c r="B405" s="23" t="s">
        <v>96</v>
      </c>
      <c r="C405" s="77" t="s">
        <v>97</v>
      </c>
      <c r="D405" s="78"/>
      <c r="E405" s="78"/>
      <c r="F405" s="78"/>
      <c r="G405" s="78"/>
      <c r="H405" s="78"/>
      <c r="I405" s="78"/>
      <c r="J405" s="24"/>
      <c r="Q405" s="7">
        <v>2397</v>
      </c>
      <c r="S405" s="52"/>
    </row>
    <row r="406" spans="1:19" ht="16.5" thickTop="1" thickBot="1" x14ac:dyDescent="0.3">
      <c r="A406" s="7" t="s">
        <v>42</v>
      </c>
      <c r="B406" s="23"/>
      <c r="C406" s="79"/>
      <c r="D406" s="79"/>
      <c r="E406" s="79"/>
      <c r="F406" s="25" t="s">
        <v>11</v>
      </c>
      <c r="G406" s="33">
        <v>6</v>
      </c>
      <c r="H406" s="33"/>
      <c r="I406" s="27"/>
      <c r="J406" s="28">
        <f>IF(AND(G406= "",H406= ""), 0, ROUND(ROUND(I406, 2) * ROUND(IF(H406="",G406,H406),  0), 2))</f>
        <v>0</v>
      </c>
      <c r="K406" s="7"/>
      <c r="M406" s="29">
        <v>0.2</v>
      </c>
      <c r="Q406" s="7">
        <v>2397</v>
      </c>
      <c r="S406" s="52"/>
    </row>
    <row r="407" spans="1:19" ht="16.5" thickTop="1" thickBot="1" x14ac:dyDescent="0.3">
      <c r="A407" s="7">
        <v>9</v>
      </c>
      <c r="B407" s="23" t="s">
        <v>98</v>
      </c>
      <c r="C407" s="77" t="s">
        <v>99</v>
      </c>
      <c r="D407" s="78"/>
      <c r="E407" s="78"/>
      <c r="F407" s="78"/>
      <c r="G407" s="78"/>
      <c r="H407" s="78"/>
      <c r="I407" s="78"/>
      <c r="J407" s="24"/>
      <c r="Q407" s="7">
        <v>2397</v>
      </c>
      <c r="S407" s="52"/>
    </row>
    <row r="408" spans="1:19" ht="16.5" thickTop="1" thickBot="1" x14ac:dyDescent="0.3">
      <c r="A408" s="7" t="s">
        <v>42</v>
      </c>
      <c r="B408" s="23"/>
      <c r="C408" s="79"/>
      <c r="D408" s="79"/>
      <c r="E408" s="79"/>
      <c r="F408" s="25" t="s">
        <v>11</v>
      </c>
      <c r="G408" s="33">
        <v>6</v>
      </c>
      <c r="H408" s="33"/>
      <c r="I408" s="27"/>
      <c r="J408" s="28">
        <f>IF(AND(G408= "",H408= ""), 0, ROUND(ROUND(I408, 2) * ROUND(IF(H408="",G408,H408),  0), 2))</f>
        <v>0</v>
      </c>
      <c r="K408" s="7"/>
      <c r="M408" s="29">
        <v>0.2</v>
      </c>
      <c r="Q408" s="7">
        <v>2397</v>
      </c>
      <c r="S408" s="52"/>
    </row>
    <row r="409" spans="1:19" ht="16.5" thickTop="1" thickBot="1" x14ac:dyDescent="0.3">
      <c r="A409" s="7">
        <v>9</v>
      </c>
      <c r="B409" s="23" t="s">
        <v>100</v>
      </c>
      <c r="C409" s="77" t="s">
        <v>93</v>
      </c>
      <c r="D409" s="78"/>
      <c r="E409" s="78"/>
      <c r="F409" s="78"/>
      <c r="G409" s="78"/>
      <c r="H409" s="78"/>
      <c r="I409" s="78"/>
      <c r="J409" s="24"/>
      <c r="Q409" s="7">
        <v>2397</v>
      </c>
      <c r="S409" s="52"/>
    </row>
    <row r="410" spans="1:19" ht="16.5" thickTop="1" thickBot="1" x14ac:dyDescent="0.3">
      <c r="A410" s="7" t="s">
        <v>42</v>
      </c>
      <c r="B410" s="23"/>
      <c r="C410" s="79"/>
      <c r="D410" s="79"/>
      <c r="E410" s="79"/>
      <c r="F410" s="25" t="s">
        <v>11</v>
      </c>
      <c r="G410" s="33">
        <v>6</v>
      </c>
      <c r="H410" s="33"/>
      <c r="I410" s="27"/>
      <c r="J410" s="28">
        <f>IF(AND(G410= "",H410= ""), 0, ROUND(ROUND(I410, 2) * ROUND(IF(H410="",G410,H410),  0), 2))</f>
        <v>0</v>
      </c>
      <c r="K410" s="7"/>
      <c r="M410" s="29">
        <v>0.2</v>
      </c>
      <c r="Q410" s="7">
        <v>2397</v>
      </c>
      <c r="S410" s="52"/>
    </row>
    <row r="411" spans="1:19" ht="15.75" hidden="1" thickTop="1" x14ac:dyDescent="0.25">
      <c r="A411" s="7" t="s">
        <v>54</v>
      </c>
      <c r="S411" s="52"/>
    </row>
    <row r="412" spans="1:19" ht="15.75" hidden="1" thickTop="1" x14ac:dyDescent="0.25">
      <c r="A412" s="7" t="s">
        <v>43</v>
      </c>
      <c r="S412" s="52"/>
    </row>
    <row r="413" spans="1:19" ht="15.75" thickTop="1" x14ac:dyDescent="0.25">
      <c r="A413" s="7">
        <v>5</v>
      </c>
      <c r="B413" s="16">
        <v>8</v>
      </c>
      <c r="C413" s="84" t="s">
        <v>101</v>
      </c>
      <c r="D413" s="84"/>
      <c r="E413" s="84"/>
      <c r="F413" s="21"/>
      <c r="G413" s="21"/>
      <c r="H413" s="21"/>
      <c r="I413" s="21"/>
      <c r="J413" s="22"/>
      <c r="K413" s="7"/>
      <c r="S413" s="52"/>
    </row>
    <row r="414" spans="1:19" ht="16.899999999999999" customHeight="1" x14ac:dyDescent="0.25">
      <c r="A414" s="7">
        <v>6</v>
      </c>
      <c r="B414" s="16" t="s">
        <v>102</v>
      </c>
      <c r="C414" s="82" t="s">
        <v>103</v>
      </c>
      <c r="D414" s="82"/>
      <c r="E414" s="82"/>
      <c r="F414" s="30"/>
      <c r="G414" s="30"/>
      <c r="H414" s="30"/>
      <c r="I414" s="30"/>
      <c r="J414" s="31"/>
      <c r="K414" s="7"/>
      <c r="S414" s="52"/>
    </row>
    <row r="415" spans="1:19" ht="15.75" thickBot="1" x14ac:dyDescent="0.3">
      <c r="A415" s="7">
        <v>9</v>
      </c>
      <c r="B415" s="23" t="s">
        <v>104</v>
      </c>
      <c r="C415" s="77" t="s">
        <v>105</v>
      </c>
      <c r="D415" s="78"/>
      <c r="E415" s="78"/>
      <c r="F415" s="78"/>
      <c r="G415" s="78"/>
      <c r="H415" s="78"/>
      <c r="I415" s="78"/>
      <c r="J415" s="24"/>
      <c r="Q415" s="7">
        <v>2397</v>
      </c>
      <c r="S415" s="52"/>
    </row>
    <row r="416" spans="1:19" ht="16.5" thickTop="1" thickBot="1" x14ac:dyDescent="0.3">
      <c r="A416" s="7" t="s">
        <v>42</v>
      </c>
      <c r="B416" s="23"/>
      <c r="C416" s="79"/>
      <c r="D416" s="79"/>
      <c r="E416" s="79"/>
      <c r="F416" s="25" t="s">
        <v>11</v>
      </c>
      <c r="G416" s="33">
        <v>6</v>
      </c>
      <c r="H416" s="33"/>
      <c r="I416" s="27"/>
      <c r="J416" s="28">
        <f>IF(AND(G416= "",H416= ""), 0, ROUND(ROUND(I416, 2) * ROUND(IF(H416="",G416,H416),  0), 2))</f>
        <v>0</v>
      </c>
      <c r="K416" s="7"/>
      <c r="M416" s="29">
        <v>0.2</v>
      </c>
      <c r="Q416" s="7">
        <v>2397</v>
      </c>
      <c r="S416" s="52"/>
    </row>
    <row r="417" spans="1:19" ht="15.75" hidden="1" thickTop="1" x14ac:dyDescent="0.25">
      <c r="A417" s="7" t="s">
        <v>54</v>
      </c>
      <c r="S417" s="52"/>
    </row>
    <row r="418" spans="1:19" ht="15.75" hidden="1" thickTop="1" x14ac:dyDescent="0.25">
      <c r="A418" s="7" t="s">
        <v>43</v>
      </c>
      <c r="S418" s="52"/>
    </row>
    <row r="419" spans="1:19" ht="15.75" hidden="1" thickTop="1" x14ac:dyDescent="0.25">
      <c r="A419" s="7" t="s">
        <v>80</v>
      </c>
      <c r="S419" s="52"/>
    </row>
    <row r="420" spans="1:19" ht="15.75" thickTop="1" x14ac:dyDescent="0.25">
      <c r="A420" s="7">
        <v>4</v>
      </c>
      <c r="B420" s="16"/>
      <c r="C420" s="76" t="s">
        <v>106</v>
      </c>
      <c r="D420" s="76"/>
      <c r="E420" s="76"/>
      <c r="F420" s="19"/>
      <c r="G420" s="19"/>
      <c r="H420" s="19"/>
      <c r="I420" s="19"/>
      <c r="J420" s="20"/>
      <c r="K420" s="7"/>
      <c r="S420" s="52"/>
    </row>
    <row r="421" spans="1:19" ht="16.899999999999999" customHeight="1" x14ac:dyDescent="0.25">
      <c r="A421" s="7">
        <v>5</v>
      </c>
      <c r="B421" s="16">
        <v>9</v>
      </c>
      <c r="C421" s="84" t="s">
        <v>107</v>
      </c>
      <c r="D421" s="84"/>
      <c r="E421" s="84"/>
      <c r="F421" s="21"/>
      <c r="G421" s="21"/>
      <c r="H421" s="21"/>
      <c r="I421" s="21"/>
      <c r="J421" s="22"/>
      <c r="K421" s="7"/>
      <c r="S421" s="52"/>
    </row>
    <row r="422" spans="1:19" x14ac:dyDescent="0.25">
      <c r="A422" s="7">
        <v>8</v>
      </c>
      <c r="B422" s="23" t="s">
        <v>108</v>
      </c>
      <c r="C422" s="85" t="s">
        <v>109</v>
      </c>
      <c r="D422" s="85"/>
      <c r="E422" s="85"/>
      <c r="J422" s="24"/>
      <c r="K422" s="7"/>
      <c r="S422" s="52"/>
    </row>
    <row r="423" spans="1:19" ht="15.75" thickBot="1" x14ac:dyDescent="0.3">
      <c r="A423" s="7">
        <v>9</v>
      </c>
      <c r="B423" s="23" t="s">
        <v>110</v>
      </c>
      <c r="C423" s="77" t="s">
        <v>84</v>
      </c>
      <c r="D423" s="78"/>
      <c r="E423" s="78"/>
      <c r="F423" s="78"/>
      <c r="G423" s="78"/>
      <c r="H423" s="78"/>
      <c r="I423" s="78"/>
      <c r="J423" s="24"/>
      <c r="Q423" s="7">
        <v>2397</v>
      </c>
      <c r="S423" s="52"/>
    </row>
    <row r="424" spans="1:19" ht="16.5" thickTop="1" thickBot="1" x14ac:dyDescent="0.3">
      <c r="A424" s="7" t="s">
        <v>42</v>
      </c>
      <c r="B424" s="23"/>
      <c r="C424" s="79"/>
      <c r="D424" s="79"/>
      <c r="E424" s="79"/>
      <c r="F424" s="25" t="s">
        <v>10</v>
      </c>
      <c r="G424" s="26">
        <v>1130</v>
      </c>
      <c r="H424" s="26"/>
      <c r="I424" s="27"/>
      <c r="J424" s="28">
        <f>IF(AND(G424= "",H424= ""), 0, ROUND(ROUND(I424, 2) * ROUND(IF(H424="",G424,H424),  2), 2))</f>
        <v>0</v>
      </c>
      <c r="K424" s="7"/>
      <c r="M424" s="29">
        <v>0.2</v>
      </c>
      <c r="Q424" s="7">
        <v>2397</v>
      </c>
      <c r="S424" s="52"/>
    </row>
    <row r="425" spans="1:19" ht="15.75" hidden="1" thickTop="1" x14ac:dyDescent="0.25">
      <c r="A425" s="7" t="s">
        <v>111</v>
      </c>
      <c r="S425" s="52"/>
    </row>
    <row r="426" spans="1:19" ht="15.75" thickTop="1" x14ac:dyDescent="0.25">
      <c r="A426" s="7">
        <v>8</v>
      </c>
      <c r="B426" s="23" t="s">
        <v>112</v>
      </c>
      <c r="C426" s="46" t="s">
        <v>113</v>
      </c>
      <c r="D426" s="46"/>
      <c r="E426" s="46"/>
      <c r="J426" s="24"/>
      <c r="K426" s="7"/>
      <c r="S426" s="52"/>
    </row>
    <row r="427" spans="1:19" ht="15.75" thickBot="1" x14ac:dyDescent="0.3">
      <c r="A427" s="7">
        <v>9</v>
      </c>
      <c r="B427" s="23" t="s">
        <v>114</v>
      </c>
      <c r="C427" s="77" t="s">
        <v>84</v>
      </c>
      <c r="D427" s="78"/>
      <c r="E427" s="78"/>
      <c r="F427" s="78"/>
      <c r="G427" s="78"/>
      <c r="H427" s="78"/>
      <c r="I427" s="78"/>
      <c r="J427" s="24"/>
      <c r="Q427" s="7">
        <v>2397</v>
      </c>
      <c r="S427" s="52"/>
    </row>
    <row r="428" spans="1:19" ht="16.5" thickTop="1" thickBot="1" x14ac:dyDescent="0.3">
      <c r="A428" s="7" t="s">
        <v>42</v>
      </c>
      <c r="B428" s="23"/>
      <c r="C428" s="79"/>
      <c r="D428" s="79"/>
      <c r="E428" s="79"/>
      <c r="F428" s="25" t="s">
        <v>11</v>
      </c>
      <c r="G428" s="33">
        <v>6</v>
      </c>
      <c r="H428" s="33"/>
      <c r="I428" s="27"/>
      <c r="J428" s="28">
        <f>IF(AND(G428= "",H428= ""), 0, ROUND(ROUND(I428, 2) * ROUND(IF(H428="",G428,H428),  0), 2))</f>
        <v>0</v>
      </c>
      <c r="K428" s="7"/>
      <c r="M428" s="29">
        <v>0.2</v>
      </c>
      <c r="Q428" s="7">
        <v>2397</v>
      </c>
      <c r="S428" s="52"/>
    </row>
    <row r="429" spans="1:19" ht="15.75" hidden="1" thickTop="1" x14ac:dyDescent="0.25">
      <c r="A429" s="7" t="s">
        <v>111</v>
      </c>
      <c r="S429" s="52"/>
    </row>
    <row r="430" spans="1:19" ht="15.75" hidden="1" thickTop="1" x14ac:dyDescent="0.25">
      <c r="A430" s="7" t="s">
        <v>43</v>
      </c>
      <c r="S430" s="52"/>
    </row>
    <row r="431" spans="1:19" ht="28.5" customHeight="1" thickTop="1" x14ac:dyDescent="0.25">
      <c r="A431" s="7">
        <v>5</v>
      </c>
      <c r="B431" s="16">
        <v>10</v>
      </c>
      <c r="C431" s="80" t="s">
        <v>115</v>
      </c>
      <c r="D431" s="81"/>
      <c r="E431" s="81"/>
      <c r="F431" s="81"/>
      <c r="G431" s="81"/>
      <c r="H431" s="81"/>
      <c r="I431" s="83"/>
      <c r="J431" s="22"/>
      <c r="K431" s="7"/>
      <c r="S431" s="52"/>
    </row>
    <row r="432" spans="1:19" ht="15.75" thickBot="1" x14ac:dyDescent="0.3">
      <c r="A432" s="7">
        <v>9</v>
      </c>
      <c r="B432" s="23" t="s">
        <v>116</v>
      </c>
      <c r="C432" s="77" t="s">
        <v>117</v>
      </c>
      <c r="D432" s="78"/>
      <c r="E432" s="78"/>
      <c r="F432" s="78"/>
      <c r="G432" s="78"/>
      <c r="H432" s="78"/>
      <c r="I432" s="78"/>
      <c r="J432" s="24"/>
      <c r="Q432" s="7">
        <v>2397</v>
      </c>
      <c r="S432" s="52"/>
    </row>
    <row r="433" spans="1:19" ht="16.5" thickTop="1" thickBot="1" x14ac:dyDescent="0.3">
      <c r="A433" s="7" t="s">
        <v>42</v>
      </c>
      <c r="B433" s="23"/>
      <c r="C433" s="79"/>
      <c r="D433" s="79"/>
      <c r="E433" s="79"/>
      <c r="F433" s="25" t="s">
        <v>10</v>
      </c>
      <c r="G433" s="26">
        <v>1130</v>
      </c>
      <c r="H433" s="26"/>
      <c r="I433" s="27"/>
      <c r="J433" s="28">
        <f>IF(AND(G433= "",H433= ""), 0, ROUND(ROUND(I433, 2) * ROUND(IF(H433="",G433,H433),  2), 2))</f>
        <v>0</v>
      </c>
      <c r="K433" s="7"/>
      <c r="M433" s="29">
        <v>0.2</v>
      </c>
      <c r="Q433" s="7">
        <v>2397</v>
      </c>
      <c r="S433" s="52"/>
    </row>
    <row r="434" spans="1:19" ht="15.75" hidden="1" thickTop="1" x14ac:dyDescent="0.25">
      <c r="A434" s="7" t="s">
        <v>43</v>
      </c>
      <c r="S434" s="52"/>
    </row>
    <row r="435" spans="1:19" ht="16.899999999999999" customHeight="1" thickTop="1" x14ac:dyDescent="0.25">
      <c r="A435" s="7">
        <v>5</v>
      </c>
      <c r="B435" s="16">
        <v>11</v>
      </c>
      <c r="C435" s="84" t="s">
        <v>118</v>
      </c>
      <c r="D435" s="84"/>
      <c r="E435" s="84"/>
      <c r="F435" s="21"/>
      <c r="G435" s="21"/>
      <c r="H435" s="21"/>
      <c r="I435" s="21"/>
      <c r="J435" s="22"/>
      <c r="K435" s="7"/>
      <c r="S435" s="52"/>
    </row>
    <row r="436" spans="1:19" ht="15.75" thickBot="1" x14ac:dyDescent="0.3">
      <c r="A436" s="7">
        <v>9</v>
      </c>
      <c r="B436" s="23" t="s">
        <v>119</v>
      </c>
      <c r="C436" s="77" t="s">
        <v>41</v>
      </c>
      <c r="D436" s="78"/>
      <c r="E436" s="78"/>
      <c r="F436" s="78"/>
      <c r="G436" s="78"/>
      <c r="H436" s="78"/>
      <c r="I436" s="78"/>
      <c r="J436" s="24"/>
      <c r="Q436" s="7">
        <v>2397</v>
      </c>
      <c r="S436" s="52"/>
    </row>
    <row r="437" spans="1:19" ht="16.5" thickTop="1" thickBot="1" x14ac:dyDescent="0.3">
      <c r="A437" s="7" t="s">
        <v>42</v>
      </c>
      <c r="B437" s="23"/>
      <c r="C437" s="79"/>
      <c r="D437" s="79"/>
      <c r="E437" s="79"/>
      <c r="F437" s="25" t="s">
        <v>10</v>
      </c>
      <c r="G437" s="26">
        <v>1130</v>
      </c>
      <c r="H437" s="26"/>
      <c r="I437" s="27"/>
      <c r="J437" s="28">
        <f>IF(AND(G437= "",H437= ""), 0, ROUND(ROUND(I437, 2) * ROUND(IF(H437="",G437,H437),  2), 2))</f>
        <v>0</v>
      </c>
      <c r="K437" s="7"/>
      <c r="M437" s="29">
        <v>0.2</v>
      </c>
      <c r="Q437" s="7">
        <v>2397</v>
      </c>
      <c r="S437" s="52"/>
    </row>
    <row r="438" spans="1:19" ht="15.75" hidden="1" thickTop="1" x14ac:dyDescent="0.25">
      <c r="A438" s="7" t="s">
        <v>43</v>
      </c>
      <c r="S438" s="52"/>
    </row>
    <row r="439" spans="1:19" ht="15.75" thickTop="1" x14ac:dyDescent="0.25">
      <c r="A439" s="7">
        <v>5</v>
      </c>
      <c r="B439" s="16">
        <v>12</v>
      </c>
      <c r="C439" s="84" t="s">
        <v>120</v>
      </c>
      <c r="D439" s="84"/>
      <c r="E439" s="84"/>
      <c r="F439" s="21"/>
      <c r="G439" s="21"/>
      <c r="H439" s="21"/>
      <c r="I439" s="21"/>
      <c r="J439" s="22"/>
      <c r="K439" s="7"/>
      <c r="S439" s="52"/>
    </row>
    <row r="440" spans="1:19" ht="15.75" thickBot="1" x14ac:dyDescent="0.3">
      <c r="A440" s="7">
        <v>9</v>
      </c>
      <c r="B440" s="23" t="s">
        <v>121</v>
      </c>
      <c r="C440" s="77" t="s">
        <v>122</v>
      </c>
      <c r="D440" s="78"/>
      <c r="E440" s="78"/>
      <c r="F440" s="78"/>
      <c r="G440" s="78"/>
      <c r="H440" s="78"/>
      <c r="I440" s="78"/>
      <c r="J440" s="24"/>
      <c r="Q440" s="7">
        <v>2397</v>
      </c>
      <c r="S440" s="52"/>
    </row>
    <row r="441" spans="1:19" ht="16.5" thickTop="1" thickBot="1" x14ac:dyDescent="0.3">
      <c r="A441" s="7" t="s">
        <v>42</v>
      </c>
      <c r="B441" s="23"/>
      <c r="C441" s="79"/>
      <c r="D441" s="79"/>
      <c r="E441" s="79"/>
      <c r="F441" s="25" t="s">
        <v>123</v>
      </c>
      <c r="G441" s="26">
        <v>41</v>
      </c>
      <c r="H441" s="26"/>
      <c r="I441" s="27"/>
      <c r="J441" s="28">
        <f>IF(AND(G441= "",H441= ""), 0, ROUND(ROUND(I441, 2) * ROUND(IF(H441="",G441,H441),  2), 2))</f>
        <v>0</v>
      </c>
      <c r="K441" s="7"/>
      <c r="M441" s="29">
        <v>0.2</v>
      </c>
      <c r="Q441" s="7">
        <v>2397</v>
      </c>
      <c r="S441" s="52"/>
    </row>
    <row r="442" spans="1:19" ht="15.75" hidden="1" thickTop="1" x14ac:dyDescent="0.25">
      <c r="A442" s="7" t="s">
        <v>43</v>
      </c>
      <c r="S442" s="52"/>
    </row>
    <row r="443" spans="1:19" ht="16.899999999999999" customHeight="1" thickTop="1" x14ac:dyDescent="0.25">
      <c r="A443" s="7">
        <v>5</v>
      </c>
      <c r="B443" s="16">
        <v>13</v>
      </c>
      <c r="C443" s="84" t="s">
        <v>124</v>
      </c>
      <c r="D443" s="84"/>
      <c r="E443" s="84"/>
      <c r="F443" s="21"/>
      <c r="G443" s="21"/>
      <c r="H443" s="21"/>
      <c r="I443" s="21"/>
      <c r="J443" s="22"/>
      <c r="K443" s="7"/>
      <c r="S443" s="52"/>
    </row>
    <row r="444" spans="1:19" ht="15.75" thickBot="1" x14ac:dyDescent="0.3">
      <c r="A444" s="7">
        <v>9</v>
      </c>
      <c r="B444" s="23" t="s">
        <v>125</v>
      </c>
      <c r="C444" s="77" t="s">
        <v>126</v>
      </c>
      <c r="D444" s="78"/>
      <c r="E444" s="78"/>
      <c r="F444" s="78"/>
      <c r="G444" s="78"/>
      <c r="H444" s="78"/>
      <c r="I444" s="78"/>
      <c r="J444" s="24"/>
      <c r="Q444" s="7">
        <v>2397</v>
      </c>
      <c r="S444" s="52"/>
    </row>
    <row r="445" spans="1:19" ht="16.5" thickTop="1" thickBot="1" x14ac:dyDescent="0.3">
      <c r="A445" s="7" t="s">
        <v>42</v>
      </c>
      <c r="B445" s="23"/>
      <c r="C445" s="79"/>
      <c r="D445" s="79"/>
      <c r="E445" s="79"/>
      <c r="F445" s="25" t="s">
        <v>123</v>
      </c>
      <c r="G445" s="26">
        <v>70</v>
      </c>
      <c r="H445" s="26"/>
      <c r="I445" s="27"/>
      <c r="J445" s="28">
        <f>IF(AND(G445= "",H445= ""), 0, ROUND(ROUND(I445, 2) * ROUND(IF(H445="",G445,H445),  2), 2))</f>
        <v>0</v>
      </c>
      <c r="K445" s="7"/>
      <c r="M445" s="29">
        <v>0.2</v>
      </c>
      <c r="Q445" s="7">
        <v>2397</v>
      </c>
      <c r="S445" s="52"/>
    </row>
    <row r="446" spans="1:19" ht="15.75" hidden="1" thickTop="1" x14ac:dyDescent="0.25">
      <c r="A446" s="7" t="s">
        <v>43</v>
      </c>
      <c r="S446" s="52"/>
    </row>
    <row r="447" spans="1:19" ht="15.75" thickTop="1" x14ac:dyDescent="0.25">
      <c r="A447" s="7">
        <v>5</v>
      </c>
      <c r="B447" s="16">
        <v>14</v>
      </c>
      <c r="C447" s="84" t="s">
        <v>127</v>
      </c>
      <c r="D447" s="84"/>
      <c r="E447" s="84"/>
      <c r="F447" s="21"/>
      <c r="G447" s="21"/>
      <c r="H447" s="21"/>
      <c r="I447" s="21"/>
      <c r="J447" s="22"/>
      <c r="K447" s="7"/>
      <c r="S447" s="52"/>
    </row>
    <row r="448" spans="1:19" ht="15.75" thickBot="1" x14ac:dyDescent="0.3">
      <c r="A448" s="7">
        <v>9</v>
      </c>
      <c r="B448" s="23" t="s">
        <v>128</v>
      </c>
      <c r="C448" s="77" t="s">
        <v>129</v>
      </c>
      <c r="D448" s="78"/>
      <c r="E448" s="78"/>
      <c r="F448" s="78"/>
      <c r="G448" s="78"/>
      <c r="H448" s="78"/>
      <c r="I448" s="78"/>
      <c r="J448" s="24"/>
      <c r="Q448" s="7">
        <v>2397</v>
      </c>
      <c r="S448" s="52"/>
    </row>
    <row r="449" spans="1:19" ht="16.5" thickTop="1" thickBot="1" x14ac:dyDescent="0.3">
      <c r="A449" s="7" t="s">
        <v>42</v>
      </c>
      <c r="B449" s="23"/>
      <c r="C449" s="79"/>
      <c r="D449" s="79"/>
      <c r="E449" s="79"/>
      <c r="F449" s="25" t="s">
        <v>123</v>
      </c>
      <c r="G449" s="26">
        <v>42</v>
      </c>
      <c r="H449" s="26"/>
      <c r="I449" s="27"/>
      <c r="J449" s="28">
        <f>IF(AND(G449= "",H449= ""), 0, ROUND(ROUND(I449, 2) * ROUND(IF(H449="",G449,H449),  2), 2))</f>
        <v>0</v>
      </c>
      <c r="K449" s="7"/>
      <c r="M449" s="29">
        <v>0.2</v>
      </c>
      <c r="Q449" s="7">
        <v>2397</v>
      </c>
      <c r="S449" s="52"/>
    </row>
    <row r="450" spans="1:19" ht="15.75" hidden="1" thickTop="1" x14ac:dyDescent="0.25">
      <c r="A450" s="7" t="s">
        <v>43</v>
      </c>
      <c r="S450" s="52"/>
    </row>
    <row r="451" spans="1:19" ht="15.75" thickTop="1" x14ac:dyDescent="0.25">
      <c r="A451" s="7">
        <v>5</v>
      </c>
      <c r="B451" s="16">
        <v>15</v>
      </c>
      <c r="C451" s="41" t="s">
        <v>130</v>
      </c>
      <c r="D451" s="41"/>
      <c r="E451" s="41"/>
      <c r="F451" s="21"/>
      <c r="G451" s="21"/>
      <c r="H451" s="21"/>
      <c r="I451" s="21"/>
      <c r="J451" s="22"/>
      <c r="K451" s="7"/>
      <c r="S451" s="52"/>
    </row>
    <row r="452" spans="1:19" ht="15.75" thickBot="1" x14ac:dyDescent="0.3">
      <c r="A452" s="7">
        <v>9</v>
      </c>
      <c r="B452" s="23" t="s">
        <v>131</v>
      </c>
      <c r="C452" s="77" t="s">
        <v>132</v>
      </c>
      <c r="D452" s="78"/>
      <c r="E452" s="78"/>
      <c r="F452" s="78"/>
      <c r="G452" s="78"/>
      <c r="H452" s="78"/>
      <c r="I452" s="78"/>
      <c r="J452" s="24"/>
      <c r="Q452" s="7">
        <v>2397</v>
      </c>
      <c r="S452" s="52"/>
    </row>
    <row r="453" spans="1:19" ht="16.5" thickTop="1" thickBot="1" x14ac:dyDescent="0.3">
      <c r="A453" s="7" t="s">
        <v>42</v>
      </c>
      <c r="B453" s="23"/>
      <c r="C453" s="79"/>
      <c r="D453" s="79"/>
      <c r="E453" s="79"/>
      <c r="F453" s="25" t="s">
        <v>123</v>
      </c>
      <c r="G453" s="26">
        <v>35</v>
      </c>
      <c r="H453" s="26"/>
      <c r="I453" s="27"/>
      <c r="J453" s="28">
        <f>IF(AND(G453= "",H453= ""), 0, ROUND(ROUND(I453, 2) * ROUND(IF(H453="",G453,H453),  2), 2))</f>
        <v>0</v>
      </c>
      <c r="K453" s="7"/>
      <c r="M453" s="29">
        <v>0.2</v>
      </c>
      <c r="Q453" s="7">
        <v>2397</v>
      </c>
      <c r="S453" s="52"/>
    </row>
    <row r="454" spans="1:19" ht="15.75" hidden="1" thickTop="1" x14ac:dyDescent="0.25">
      <c r="A454" s="7" t="s">
        <v>43</v>
      </c>
      <c r="S454" s="52"/>
    </row>
    <row r="455" spans="1:19" ht="16.899999999999999" customHeight="1" thickTop="1" x14ac:dyDescent="0.25">
      <c r="A455" s="7">
        <v>5</v>
      </c>
      <c r="B455" s="16">
        <v>16</v>
      </c>
      <c r="C455" s="84" t="s">
        <v>133</v>
      </c>
      <c r="D455" s="84"/>
      <c r="E455" s="84"/>
      <c r="F455" s="21"/>
      <c r="G455" s="21"/>
      <c r="H455" s="21"/>
      <c r="I455" s="21"/>
      <c r="J455" s="22"/>
      <c r="K455" s="7"/>
      <c r="S455" s="52"/>
    </row>
    <row r="456" spans="1:19" x14ac:dyDescent="0.25">
      <c r="A456" s="7">
        <v>6</v>
      </c>
      <c r="B456" s="16" t="s">
        <v>134</v>
      </c>
      <c r="C456" s="82" t="s">
        <v>135</v>
      </c>
      <c r="D456" s="82"/>
      <c r="E456" s="82"/>
      <c r="F456" s="30"/>
      <c r="G456" s="30"/>
      <c r="H456" s="30"/>
      <c r="I456" s="30"/>
      <c r="J456" s="31"/>
      <c r="K456" s="7"/>
      <c r="S456" s="52"/>
    </row>
    <row r="457" spans="1:19" ht="15.75" thickBot="1" x14ac:dyDescent="0.3">
      <c r="A457" s="7">
        <v>9</v>
      </c>
      <c r="B457" s="23" t="s">
        <v>136</v>
      </c>
      <c r="C457" s="77" t="s">
        <v>137</v>
      </c>
      <c r="D457" s="78"/>
      <c r="E457" s="78"/>
      <c r="F457" s="78"/>
      <c r="G457" s="78"/>
      <c r="H457" s="78"/>
      <c r="I457" s="78"/>
      <c r="J457" s="24"/>
      <c r="Q457" s="7">
        <v>2397</v>
      </c>
      <c r="S457" s="52"/>
    </row>
    <row r="458" spans="1:19" ht="16.5" thickTop="1" thickBot="1" x14ac:dyDescent="0.3">
      <c r="A458" s="7" t="s">
        <v>42</v>
      </c>
      <c r="B458" s="23"/>
      <c r="C458" s="79"/>
      <c r="D458" s="79"/>
      <c r="E458" s="79"/>
      <c r="F458" s="25" t="s">
        <v>11</v>
      </c>
      <c r="G458" s="33">
        <v>10</v>
      </c>
      <c r="H458" s="33"/>
      <c r="I458" s="27"/>
      <c r="J458" s="28">
        <f>IF(AND(G458= "",H458= ""), 0, ROUND(ROUND(I458, 2) * ROUND(IF(H458="",G458,H458),  0), 2))</f>
        <v>0</v>
      </c>
      <c r="K458" s="7"/>
      <c r="M458" s="29">
        <v>0.2</v>
      </c>
      <c r="Q458" s="7">
        <v>2397</v>
      </c>
      <c r="S458" s="52"/>
    </row>
    <row r="459" spans="1:19" ht="16.5" thickTop="1" thickBot="1" x14ac:dyDescent="0.3">
      <c r="A459" s="7">
        <v>9</v>
      </c>
      <c r="B459" s="23" t="s">
        <v>138</v>
      </c>
      <c r="C459" s="77" t="s">
        <v>139</v>
      </c>
      <c r="D459" s="78"/>
      <c r="E459" s="78"/>
      <c r="F459" s="78"/>
      <c r="G459" s="78"/>
      <c r="H459" s="78"/>
      <c r="I459" s="78"/>
      <c r="J459" s="24"/>
      <c r="Q459" s="7">
        <v>2397</v>
      </c>
      <c r="S459" s="52"/>
    </row>
    <row r="460" spans="1:19" ht="16.5" thickTop="1" thickBot="1" x14ac:dyDescent="0.3">
      <c r="A460" s="7" t="s">
        <v>42</v>
      </c>
      <c r="B460" s="23"/>
      <c r="C460" s="79"/>
      <c r="D460" s="79"/>
      <c r="E460" s="79"/>
      <c r="F460" s="25" t="s">
        <v>11</v>
      </c>
      <c r="G460" s="33">
        <v>10</v>
      </c>
      <c r="H460" s="33"/>
      <c r="I460" s="27"/>
      <c r="J460" s="28">
        <f>IF(AND(G460= "",H460= ""), 0, ROUND(ROUND(I460, 2) * ROUND(IF(H460="",G460,H460),  0), 2))</f>
        <v>0</v>
      </c>
      <c r="K460" s="7"/>
      <c r="M460" s="29">
        <v>0.2</v>
      </c>
      <c r="Q460" s="7">
        <v>2397</v>
      </c>
      <c r="S460" s="52"/>
    </row>
    <row r="461" spans="1:19" ht="15.75" hidden="1" thickTop="1" x14ac:dyDescent="0.25">
      <c r="A461" s="7" t="s">
        <v>54</v>
      </c>
      <c r="S461" s="52"/>
    </row>
    <row r="462" spans="1:19" ht="16.899999999999999" customHeight="1" thickTop="1" x14ac:dyDescent="0.25">
      <c r="A462" s="7">
        <v>6</v>
      </c>
      <c r="B462" s="16" t="s">
        <v>140</v>
      </c>
      <c r="C462" s="82" t="s">
        <v>95</v>
      </c>
      <c r="D462" s="82"/>
      <c r="E462" s="82"/>
      <c r="F462" s="30"/>
      <c r="G462" s="30"/>
      <c r="H462" s="30"/>
      <c r="I462" s="30"/>
      <c r="J462" s="31"/>
      <c r="K462" s="7"/>
      <c r="S462" s="52"/>
    </row>
    <row r="463" spans="1:19" ht="15.75" thickBot="1" x14ac:dyDescent="0.3">
      <c r="A463" s="7">
        <v>9</v>
      </c>
      <c r="B463" s="23" t="s">
        <v>141</v>
      </c>
      <c r="C463" s="77" t="s">
        <v>137</v>
      </c>
      <c r="D463" s="78"/>
      <c r="E463" s="78"/>
      <c r="F463" s="78"/>
      <c r="G463" s="78"/>
      <c r="H463" s="78"/>
      <c r="I463" s="78"/>
      <c r="J463" s="24"/>
      <c r="Q463" s="7">
        <v>2397</v>
      </c>
      <c r="S463" s="52"/>
    </row>
    <row r="464" spans="1:19" ht="16.5" thickTop="1" thickBot="1" x14ac:dyDescent="0.3">
      <c r="A464" s="7" t="s">
        <v>42</v>
      </c>
      <c r="B464" s="23"/>
      <c r="C464" s="79"/>
      <c r="D464" s="79"/>
      <c r="E464" s="79"/>
      <c r="F464" s="25" t="s">
        <v>11</v>
      </c>
      <c r="G464" s="33">
        <v>7</v>
      </c>
      <c r="H464" s="33"/>
      <c r="I464" s="27"/>
      <c r="J464" s="28">
        <f>IF(AND(G464= "",H464= ""), 0, ROUND(ROUND(I464, 2) * ROUND(IF(H464="",G464,H464),  0), 2))</f>
        <v>0</v>
      </c>
      <c r="K464" s="7"/>
      <c r="M464" s="29">
        <v>0.2</v>
      </c>
      <c r="Q464" s="7">
        <v>2397</v>
      </c>
      <c r="S464" s="52"/>
    </row>
    <row r="465" spans="1:19" ht="16.5" thickTop="1" thickBot="1" x14ac:dyDescent="0.3">
      <c r="A465" s="7">
        <v>9</v>
      </c>
      <c r="B465" s="23" t="s">
        <v>142</v>
      </c>
      <c r="C465" s="77" t="s">
        <v>143</v>
      </c>
      <c r="D465" s="78"/>
      <c r="E465" s="78"/>
      <c r="F465" s="78"/>
      <c r="G465" s="78"/>
      <c r="H465" s="78"/>
      <c r="I465" s="78"/>
      <c r="J465" s="24"/>
      <c r="Q465" s="7">
        <v>2397</v>
      </c>
      <c r="S465" s="52"/>
    </row>
    <row r="466" spans="1:19" ht="16.5" thickTop="1" thickBot="1" x14ac:dyDescent="0.3">
      <c r="A466" s="7" t="s">
        <v>42</v>
      </c>
      <c r="B466" s="23"/>
      <c r="C466" s="79"/>
      <c r="D466" s="79"/>
      <c r="E466" s="79"/>
      <c r="F466" s="25" t="s">
        <v>11</v>
      </c>
      <c r="G466" s="33">
        <v>6</v>
      </c>
      <c r="H466" s="33"/>
      <c r="I466" s="27"/>
      <c r="J466" s="28">
        <f>IF(AND(G466= "",H466= ""), 0, ROUND(ROUND(I466, 2) * ROUND(IF(H466="",G466,H466),  0), 2))</f>
        <v>0</v>
      </c>
      <c r="K466" s="7"/>
      <c r="M466" s="29">
        <v>0.2</v>
      </c>
      <c r="Q466" s="7">
        <v>2397</v>
      </c>
      <c r="S466" s="52"/>
    </row>
    <row r="467" spans="1:19" ht="15.75" hidden="1" thickTop="1" x14ac:dyDescent="0.25">
      <c r="A467" s="7" t="s">
        <v>54</v>
      </c>
      <c r="S467" s="52"/>
    </row>
    <row r="468" spans="1:19" ht="16.899999999999999" customHeight="1" thickTop="1" x14ac:dyDescent="0.25">
      <c r="A468" s="7">
        <v>6</v>
      </c>
      <c r="B468" s="16" t="s">
        <v>144</v>
      </c>
      <c r="C468" s="82" t="s">
        <v>145</v>
      </c>
      <c r="D468" s="82"/>
      <c r="E468" s="82"/>
      <c r="F468" s="30"/>
      <c r="G468" s="30"/>
      <c r="H468" s="30"/>
      <c r="I468" s="30"/>
      <c r="J468" s="31"/>
      <c r="K468" s="7"/>
      <c r="S468" s="52"/>
    </row>
    <row r="469" spans="1:19" ht="15.75" thickBot="1" x14ac:dyDescent="0.3">
      <c r="A469" s="7">
        <v>9</v>
      </c>
      <c r="B469" s="23" t="s">
        <v>146</v>
      </c>
      <c r="C469" s="77" t="s">
        <v>137</v>
      </c>
      <c r="D469" s="78"/>
      <c r="E469" s="78"/>
      <c r="F469" s="78"/>
      <c r="G469" s="78"/>
      <c r="H469" s="78"/>
      <c r="I469" s="78"/>
      <c r="J469" s="24"/>
      <c r="Q469" s="7">
        <v>2397</v>
      </c>
      <c r="S469" s="52"/>
    </row>
    <row r="470" spans="1:19" ht="16.5" thickTop="1" thickBot="1" x14ac:dyDescent="0.3">
      <c r="A470" s="7" t="s">
        <v>42</v>
      </c>
      <c r="B470" s="23"/>
      <c r="C470" s="79"/>
      <c r="D470" s="79"/>
      <c r="E470" s="79"/>
      <c r="F470" s="25" t="s">
        <v>11</v>
      </c>
      <c r="G470" s="33">
        <v>6</v>
      </c>
      <c r="H470" s="33"/>
      <c r="I470" s="27"/>
      <c r="J470" s="28">
        <f>IF(AND(G470= "",H470= ""), 0, ROUND(ROUND(I470, 2) * ROUND(IF(H470="",G470,H470),  0), 2))</f>
        <v>0</v>
      </c>
      <c r="K470" s="7"/>
      <c r="M470" s="29">
        <v>0.2</v>
      </c>
      <c r="Q470" s="7">
        <v>2397</v>
      </c>
      <c r="S470" s="52"/>
    </row>
    <row r="471" spans="1:19" ht="16.5" thickTop="1" thickBot="1" x14ac:dyDescent="0.3">
      <c r="A471" s="7">
        <v>9</v>
      </c>
      <c r="B471" s="23" t="s">
        <v>147</v>
      </c>
      <c r="C471" s="77" t="s">
        <v>148</v>
      </c>
      <c r="D471" s="78"/>
      <c r="E471" s="78"/>
      <c r="F471" s="78"/>
      <c r="G471" s="78"/>
      <c r="H471" s="78"/>
      <c r="I471" s="78"/>
      <c r="J471" s="24"/>
      <c r="Q471" s="7">
        <v>2397</v>
      </c>
      <c r="S471" s="52"/>
    </row>
    <row r="472" spans="1:19" ht="16.5" thickTop="1" thickBot="1" x14ac:dyDescent="0.3">
      <c r="A472" s="7" t="s">
        <v>42</v>
      </c>
      <c r="B472" s="23"/>
      <c r="C472" s="79"/>
      <c r="D472" s="79"/>
      <c r="E472" s="79"/>
      <c r="F472" s="25" t="s">
        <v>11</v>
      </c>
      <c r="G472" s="33">
        <v>6</v>
      </c>
      <c r="H472" s="33"/>
      <c r="I472" s="27"/>
      <c r="J472" s="28">
        <f>IF(AND(G472= "",H472= ""), 0, ROUND(ROUND(I472, 2) * ROUND(IF(H472="",G472,H472),  0), 2))</f>
        <v>0</v>
      </c>
      <c r="K472" s="7"/>
      <c r="M472" s="29">
        <v>0.2</v>
      </c>
      <c r="Q472" s="7">
        <v>2397</v>
      </c>
      <c r="S472" s="52"/>
    </row>
    <row r="473" spans="1:19" ht="15.75" hidden="1" thickTop="1" x14ac:dyDescent="0.25">
      <c r="A473" s="7" t="s">
        <v>54</v>
      </c>
      <c r="S473" s="52"/>
    </row>
    <row r="474" spans="1:19" ht="15.75" hidden="1" thickTop="1" x14ac:dyDescent="0.25">
      <c r="A474" s="7" t="s">
        <v>43</v>
      </c>
      <c r="S474" s="52"/>
    </row>
    <row r="475" spans="1:19" ht="15.75" hidden="1" thickTop="1" x14ac:dyDescent="0.25">
      <c r="A475" s="7" t="s">
        <v>80</v>
      </c>
      <c r="S475" s="52"/>
    </row>
    <row r="476" spans="1:19" ht="15.75" thickTop="1" x14ac:dyDescent="0.25">
      <c r="A476" s="7">
        <v>4</v>
      </c>
      <c r="B476" s="16"/>
      <c r="C476" s="76" t="s">
        <v>175</v>
      </c>
      <c r="D476" s="76"/>
      <c r="E476" s="76"/>
      <c r="F476" s="19"/>
      <c r="G476" s="19"/>
      <c r="H476" s="19"/>
      <c r="I476" s="19"/>
      <c r="J476" s="20"/>
      <c r="K476" s="7"/>
      <c r="S476" s="52"/>
    </row>
    <row r="477" spans="1:19" ht="16.899999999999999" customHeight="1" x14ac:dyDescent="0.25">
      <c r="A477" s="7">
        <v>5</v>
      </c>
      <c r="B477" s="16">
        <v>17</v>
      </c>
      <c r="C477" s="84" t="s">
        <v>176</v>
      </c>
      <c r="D477" s="84"/>
      <c r="E477" s="84"/>
      <c r="F477" s="21"/>
      <c r="G477" s="21"/>
      <c r="H477" s="21"/>
      <c r="I477" s="21"/>
      <c r="J477" s="22"/>
      <c r="K477" s="7"/>
      <c r="S477" s="52"/>
    </row>
    <row r="478" spans="1:19" x14ac:dyDescent="0.25">
      <c r="A478" s="7">
        <v>6</v>
      </c>
      <c r="B478" s="16" t="s">
        <v>177</v>
      </c>
      <c r="C478" s="45" t="s">
        <v>178</v>
      </c>
      <c r="D478" s="45"/>
      <c r="E478" s="45"/>
      <c r="F478" s="30"/>
      <c r="G478" s="30"/>
      <c r="H478" s="30"/>
      <c r="I478" s="30"/>
      <c r="J478" s="31"/>
      <c r="K478" s="7"/>
      <c r="S478" s="52"/>
    </row>
    <row r="479" spans="1:19" ht="15.75" thickBot="1" x14ac:dyDescent="0.3">
      <c r="A479" s="7">
        <v>9</v>
      </c>
      <c r="B479" s="23" t="s">
        <v>179</v>
      </c>
      <c r="C479" s="77" t="s">
        <v>84</v>
      </c>
      <c r="D479" s="78"/>
      <c r="E479" s="78"/>
      <c r="F479" s="78"/>
      <c r="G479" s="78"/>
      <c r="H479" s="78"/>
      <c r="I479" s="78"/>
      <c r="J479" s="24"/>
      <c r="Q479" s="7">
        <v>2397</v>
      </c>
      <c r="S479" s="52"/>
    </row>
    <row r="480" spans="1:19" ht="16.5" thickTop="1" thickBot="1" x14ac:dyDescent="0.3">
      <c r="A480" s="7" t="s">
        <v>42</v>
      </c>
      <c r="B480" s="23"/>
      <c r="C480" s="79"/>
      <c r="D480" s="79"/>
      <c r="E480" s="79"/>
      <c r="F480" s="25" t="s">
        <v>10</v>
      </c>
      <c r="G480" s="26">
        <v>19</v>
      </c>
      <c r="H480" s="26"/>
      <c r="I480" s="27"/>
      <c r="J480" s="28">
        <f>IF(AND(G480= "",H480= ""), 0, ROUND(ROUND(I480, 2) * ROUND(IF(H480="",G480,H480),  2), 2))</f>
        <v>0</v>
      </c>
      <c r="K480" s="7"/>
      <c r="M480" s="29">
        <v>0.2</v>
      </c>
      <c r="Q480" s="7">
        <v>2397</v>
      </c>
      <c r="S480" s="52"/>
    </row>
    <row r="481" spans="1:19" ht="15.75" hidden="1" thickTop="1" x14ac:dyDescent="0.25">
      <c r="A481" s="7" t="s">
        <v>54</v>
      </c>
      <c r="S481" s="52"/>
    </row>
    <row r="482" spans="1:19" ht="30" customHeight="1" thickTop="1" x14ac:dyDescent="0.25">
      <c r="A482" s="7">
        <v>6</v>
      </c>
      <c r="B482" s="16" t="s">
        <v>180</v>
      </c>
      <c r="C482" s="96" t="s">
        <v>181</v>
      </c>
      <c r="D482" s="97"/>
      <c r="E482" s="97"/>
      <c r="F482" s="97"/>
      <c r="G482" s="97"/>
      <c r="H482" s="97"/>
      <c r="I482" s="98"/>
      <c r="J482" s="31"/>
      <c r="K482" s="7"/>
      <c r="S482" s="52"/>
    </row>
    <row r="483" spans="1:19" ht="15.75" thickBot="1" x14ac:dyDescent="0.3">
      <c r="A483" s="7">
        <v>9</v>
      </c>
      <c r="B483" s="23" t="s">
        <v>182</v>
      </c>
      <c r="C483" s="77" t="s">
        <v>183</v>
      </c>
      <c r="D483" s="78"/>
      <c r="E483" s="78"/>
      <c r="F483" s="78"/>
      <c r="G483" s="78"/>
      <c r="H483" s="78"/>
      <c r="I483" s="78"/>
      <c r="J483" s="24"/>
      <c r="Q483" s="7">
        <v>2397</v>
      </c>
      <c r="S483" s="52"/>
    </row>
    <row r="484" spans="1:19" ht="16.5" thickTop="1" thickBot="1" x14ac:dyDescent="0.3">
      <c r="A484" s="7" t="s">
        <v>42</v>
      </c>
      <c r="B484" s="23"/>
      <c r="C484" s="79"/>
      <c r="D484" s="79"/>
      <c r="E484" s="79"/>
      <c r="F484" s="25" t="s">
        <v>10</v>
      </c>
      <c r="G484" s="26">
        <v>19</v>
      </c>
      <c r="H484" s="26"/>
      <c r="I484" s="27"/>
      <c r="J484" s="28">
        <f>IF(AND(G484= "",H484= ""), 0, ROUND(ROUND(I484, 2) * ROUND(IF(H484="",G484,H484),  2), 2))</f>
        <v>0</v>
      </c>
      <c r="K484" s="7"/>
      <c r="M484" s="29">
        <v>0.2</v>
      </c>
      <c r="Q484" s="7">
        <v>2397</v>
      </c>
      <c r="S484" s="52"/>
    </row>
    <row r="485" spans="1:19" ht="15.75" hidden="1" thickTop="1" x14ac:dyDescent="0.25">
      <c r="A485" s="7" t="s">
        <v>54</v>
      </c>
      <c r="S485" s="52"/>
    </row>
    <row r="486" spans="1:19" ht="16.899999999999999" customHeight="1" thickTop="1" x14ac:dyDescent="0.25">
      <c r="A486" s="7">
        <v>6</v>
      </c>
      <c r="B486" s="16" t="s">
        <v>184</v>
      </c>
      <c r="C486" s="82" t="s">
        <v>185</v>
      </c>
      <c r="D486" s="82"/>
      <c r="E486" s="82"/>
      <c r="F486" s="30"/>
      <c r="G486" s="30"/>
      <c r="H486" s="30"/>
      <c r="I486" s="30"/>
      <c r="J486" s="31"/>
      <c r="K486" s="7"/>
      <c r="S486" s="52"/>
    </row>
    <row r="487" spans="1:19" ht="15.75" thickBot="1" x14ac:dyDescent="0.3">
      <c r="A487" s="7">
        <v>9</v>
      </c>
      <c r="B487" s="23" t="s">
        <v>186</v>
      </c>
      <c r="C487" s="77" t="s">
        <v>187</v>
      </c>
      <c r="D487" s="78"/>
      <c r="E487" s="78"/>
      <c r="F487" s="78"/>
      <c r="G487" s="78"/>
      <c r="H487" s="78"/>
      <c r="I487" s="78"/>
      <c r="J487" s="24"/>
      <c r="Q487" s="7">
        <v>2397</v>
      </c>
      <c r="S487" s="52"/>
    </row>
    <row r="488" spans="1:19" ht="16.5" thickTop="1" thickBot="1" x14ac:dyDescent="0.3">
      <c r="A488" s="7" t="s">
        <v>42</v>
      </c>
      <c r="B488" s="23"/>
      <c r="C488" s="79"/>
      <c r="D488" s="79"/>
      <c r="E488" s="79"/>
      <c r="F488" s="25" t="s">
        <v>10</v>
      </c>
      <c r="G488" s="26">
        <v>19</v>
      </c>
      <c r="H488" s="26"/>
      <c r="I488" s="27"/>
      <c r="J488" s="28">
        <f>IF(AND(G488= "",H488= ""), 0, ROUND(ROUND(I488, 2) * ROUND(IF(H488="",G488,H488),  2), 2))</f>
        <v>0</v>
      </c>
      <c r="K488" s="7"/>
      <c r="M488" s="29">
        <v>0.2</v>
      </c>
      <c r="Q488" s="7">
        <v>2397</v>
      </c>
      <c r="S488" s="52"/>
    </row>
    <row r="489" spans="1:19" ht="16.5" thickTop="1" thickBot="1" x14ac:dyDescent="0.3">
      <c r="A489" s="7">
        <v>9</v>
      </c>
      <c r="B489" s="23" t="s">
        <v>188</v>
      </c>
      <c r="C489" s="77" t="s">
        <v>189</v>
      </c>
      <c r="D489" s="78"/>
      <c r="E489" s="78"/>
      <c r="F489" s="78"/>
      <c r="G489" s="78"/>
      <c r="H489" s="78"/>
      <c r="I489" s="78"/>
      <c r="J489" s="24"/>
      <c r="Q489" s="7">
        <v>2397</v>
      </c>
      <c r="S489" s="52"/>
    </row>
    <row r="490" spans="1:19" ht="16.5" thickTop="1" thickBot="1" x14ac:dyDescent="0.3">
      <c r="A490" s="7" t="s">
        <v>42</v>
      </c>
      <c r="B490" s="23"/>
      <c r="C490" s="79"/>
      <c r="D490" s="79"/>
      <c r="E490" s="79"/>
      <c r="F490" s="25" t="s">
        <v>11</v>
      </c>
      <c r="G490" s="33">
        <v>5</v>
      </c>
      <c r="H490" s="33"/>
      <c r="I490" s="27"/>
      <c r="J490" s="28">
        <f>IF(AND(G490= "",H490= ""), 0, ROUND(ROUND(I490, 2) * ROUND(IF(H490="",G490,H490),  0), 2))</f>
        <v>0</v>
      </c>
      <c r="K490" s="7"/>
      <c r="M490" s="29">
        <v>0.2</v>
      </c>
      <c r="Q490" s="7">
        <v>2397</v>
      </c>
      <c r="S490" s="52"/>
    </row>
    <row r="491" spans="1:19" ht="15.75" hidden="1" thickTop="1" x14ac:dyDescent="0.25">
      <c r="A491" s="7" t="s">
        <v>54</v>
      </c>
      <c r="S491" s="52"/>
    </row>
    <row r="492" spans="1:19" ht="15.75" hidden="1" thickTop="1" x14ac:dyDescent="0.25">
      <c r="A492" s="7" t="s">
        <v>43</v>
      </c>
      <c r="S492" s="52"/>
    </row>
    <row r="493" spans="1:19" ht="15.75" hidden="1" thickTop="1" x14ac:dyDescent="0.25">
      <c r="A493" s="7" t="s">
        <v>80</v>
      </c>
      <c r="S493" s="52"/>
    </row>
    <row r="494" spans="1:19" ht="15.75" thickTop="1" x14ac:dyDescent="0.25">
      <c r="A494" s="7">
        <v>4</v>
      </c>
      <c r="B494" s="16"/>
      <c r="C494" s="76" t="s">
        <v>149</v>
      </c>
      <c r="D494" s="76"/>
      <c r="E494" s="76"/>
      <c r="F494" s="19"/>
      <c r="G494" s="19"/>
      <c r="H494" s="19"/>
      <c r="I494" s="19"/>
      <c r="J494" s="20"/>
      <c r="K494" s="7"/>
      <c r="S494" s="52"/>
    </row>
    <row r="495" spans="1:19" ht="39.75" customHeight="1" x14ac:dyDescent="0.25">
      <c r="A495" s="7">
        <v>5</v>
      </c>
      <c r="B495" s="16">
        <v>18</v>
      </c>
      <c r="C495" s="80" t="s">
        <v>150</v>
      </c>
      <c r="D495" s="81"/>
      <c r="E495" s="81"/>
      <c r="F495" s="81"/>
      <c r="G495" s="81"/>
      <c r="H495" s="81"/>
      <c r="I495" s="83"/>
      <c r="J495" s="22"/>
      <c r="K495" s="7"/>
      <c r="S495" s="52"/>
    </row>
    <row r="496" spans="1:19" ht="15.75" thickBot="1" x14ac:dyDescent="0.3">
      <c r="A496" s="7">
        <v>9</v>
      </c>
      <c r="B496" s="23" t="s">
        <v>151</v>
      </c>
      <c r="C496" s="77" t="s">
        <v>152</v>
      </c>
      <c r="D496" s="78"/>
      <c r="E496" s="78"/>
      <c r="F496" s="78"/>
      <c r="G496" s="78"/>
      <c r="H496" s="78"/>
      <c r="I496" s="78"/>
      <c r="J496" s="24"/>
      <c r="Q496" s="7">
        <v>2397</v>
      </c>
      <c r="S496" s="52"/>
    </row>
    <row r="497" spans="1:19" ht="16.5" thickTop="1" thickBot="1" x14ac:dyDescent="0.3">
      <c r="A497" s="7" t="s">
        <v>42</v>
      </c>
      <c r="B497" s="23"/>
      <c r="C497" s="79"/>
      <c r="D497" s="79"/>
      <c r="E497" s="79"/>
      <c r="F497" s="25" t="s">
        <v>123</v>
      </c>
      <c r="G497" s="26">
        <v>156</v>
      </c>
      <c r="H497" s="26"/>
      <c r="I497" s="27"/>
      <c r="J497" s="28">
        <f>IF(AND(G497= "",H497= ""), 0, ROUND(ROUND(I497, 2) * ROUND(IF(H497="",G497,H497),  2), 2))</f>
        <v>0</v>
      </c>
      <c r="K497" s="7"/>
      <c r="M497" s="29">
        <v>0.2</v>
      </c>
      <c r="Q497" s="7">
        <v>2397</v>
      </c>
      <c r="S497" s="52"/>
    </row>
    <row r="498" spans="1:19" ht="15.75" hidden="1" thickTop="1" x14ac:dyDescent="0.25">
      <c r="A498" s="7" t="s">
        <v>43</v>
      </c>
      <c r="S498" s="52"/>
    </row>
    <row r="499" spans="1:19" ht="15.75" thickTop="1" x14ac:dyDescent="0.25">
      <c r="A499" s="7">
        <v>5</v>
      </c>
      <c r="B499" s="16">
        <v>19</v>
      </c>
      <c r="C499" s="41" t="s">
        <v>153</v>
      </c>
      <c r="D499" s="41"/>
      <c r="E499" s="41"/>
      <c r="F499" s="21"/>
      <c r="G499" s="21"/>
      <c r="H499" s="21"/>
      <c r="I499" s="21"/>
      <c r="J499" s="22"/>
      <c r="K499" s="7"/>
      <c r="S499" s="52"/>
    </row>
    <row r="500" spans="1:19" ht="15.75" thickBot="1" x14ac:dyDescent="0.3">
      <c r="A500" s="7">
        <v>9</v>
      </c>
      <c r="B500" s="23" t="s">
        <v>154</v>
      </c>
      <c r="C500" s="77" t="s">
        <v>155</v>
      </c>
      <c r="D500" s="78"/>
      <c r="E500" s="78"/>
      <c r="F500" s="78"/>
      <c r="G500" s="78"/>
      <c r="H500" s="78"/>
      <c r="I500" s="78"/>
      <c r="J500" s="24"/>
      <c r="Q500" s="7">
        <v>2397</v>
      </c>
      <c r="S500" s="52"/>
    </row>
    <row r="501" spans="1:19" ht="16.5" thickTop="1" thickBot="1" x14ac:dyDescent="0.3">
      <c r="A501" s="7" t="s">
        <v>42</v>
      </c>
      <c r="B501" s="23"/>
      <c r="C501" s="79"/>
      <c r="D501" s="79"/>
      <c r="E501" s="79"/>
      <c r="F501" s="25" t="s">
        <v>123</v>
      </c>
      <c r="G501" s="26">
        <v>75.599999999999994</v>
      </c>
      <c r="H501" s="26"/>
      <c r="I501" s="27"/>
      <c r="J501" s="28">
        <f>IF(AND(G501= "",H501= ""), 0, ROUND(ROUND(I501, 2) * ROUND(IF(H501="",G501,H501),  2), 2))</f>
        <v>0</v>
      </c>
      <c r="K501" s="7"/>
      <c r="M501" s="29">
        <v>0.2</v>
      </c>
      <c r="Q501" s="7">
        <v>2397</v>
      </c>
      <c r="S501" s="52"/>
    </row>
    <row r="502" spans="1:19" ht="15.75" hidden="1" thickTop="1" x14ac:dyDescent="0.25">
      <c r="A502" s="7" t="s">
        <v>43</v>
      </c>
      <c r="S502" s="52"/>
    </row>
    <row r="503" spans="1:19" ht="15.75" hidden="1" thickTop="1" x14ac:dyDescent="0.25">
      <c r="A503" s="7" t="s">
        <v>80</v>
      </c>
      <c r="S503" s="52"/>
    </row>
    <row r="504" spans="1:19" ht="15.75" thickTop="1" x14ac:dyDescent="0.25">
      <c r="A504" s="7">
        <v>4</v>
      </c>
      <c r="B504" s="16"/>
      <c r="C504" s="76" t="s">
        <v>156</v>
      </c>
      <c r="D504" s="76"/>
      <c r="E504" s="76"/>
      <c r="F504" s="19"/>
      <c r="G504" s="19"/>
      <c r="H504" s="19"/>
      <c r="I504" s="19"/>
      <c r="J504" s="20"/>
      <c r="K504" s="7"/>
      <c r="S504" s="52"/>
    </row>
    <row r="505" spans="1:19" ht="27.75" customHeight="1" x14ac:dyDescent="0.25">
      <c r="A505" s="7">
        <v>5</v>
      </c>
      <c r="B505" s="16">
        <v>23</v>
      </c>
      <c r="C505" s="80" t="s">
        <v>192</v>
      </c>
      <c r="D505" s="81"/>
      <c r="E505" s="81"/>
      <c r="F505" s="81"/>
      <c r="G505" s="81"/>
      <c r="H505" s="21"/>
      <c r="I505" s="21"/>
      <c r="J505" s="22"/>
      <c r="K505" s="7"/>
      <c r="S505" s="52"/>
    </row>
    <row r="506" spans="1:19" ht="15.75" thickBot="1" x14ac:dyDescent="0.3">
      <c r="A506" s="7">
        <v>9</v>
      </c>
      <c r="B506" s="23" t="s">
        <v>193</v>
      </c>
      <c r="C506" s="77" t="s">
        <v>194</v>
      </c>
      <c r="D506" s="78"/>
      <c r="E506" s="78"/>
      <c r="F506" s="78"/>
      <c r="G506" s="78"/>
      <c r="H506" s="78"/>
      <c r="I506" s="78"/>
      <c r="J506" s="24"/>
      <c r="Q506" s="7">
        <v>2397</v>
      </c>
      <c r="S506" s="52"/>
    </row>
    <row r="507" spans="1:19" ht="16.5" thickTop="1" thickBot="1" x14ac:dyDescent="0.3">
      <c r="A507" s="7" t="s">
        <v>42</v>
      </c>
      <c r="B507" s="23"/>
      <c r="C507" s="79"/>
      <c r="D507" s="79"/>
      <c r="E507" s="79"/>
      <c r="F507" s="25" t="s">
        <v>11</v>
      </c>
      <c r="G507" s="33">
        <v>2</v>
      </c>
      <c r="H507" s="33"/>
      <c r="I507" s="27"/>
      <c r="J507" s="28">
        <f>IF(AND(G507= "",H507= ""), 0, ROUND(ROUND(I507, 2) * ROUND(IF(H507="",G507,H507),  0), 2))</f>
        <v>0</v>
      </c>
      <c r="K507" s="7"/>
      <c r="M507" s="29">
        <v>0.2</v>
      </c>
      <c r="Q507" s="7">
        <v>2397</v>
      </c>
      <c r="S507" s="52"/>
    </row>
    <row r="508" spans="1:19" ht="15.75" hidden="1" thickTop="1" x14ac:dyDescent="0.25">
      <c r="A508" s="7" t="s">
        <v>43</v>
      </c>
      <c r="S508" s="52"/>
    </row>
    <row r="509" spans="1:19" ht="30" customHeight="1" thickTop="1" x14ac:dyDescent="0.25">
      <c r="A509" s="7">
        <v>5</v>
      </c>
      <c r="B509" s="16">
        <v>24</v>
      </c>
      <c r="C509" s="80" t="s">
        <v>157</v>
      </c>
      <c r="D509" s="81"/>
      <c r="E509" s="81"/>
      <c r="F509" s="81"/>
      <c r="G509" s="81"/>
      <c r="H509" s="81"/>
      <c r="I509" s="83"/>
      <c r="J509" s="22"/>
      <c r="K509" s="7"/>
      <c r="S509" s="52"/>
    </row>
    <row r="510" spans="1:19" ht="15.75" thickBot="1" x14ac:dyDescent="0.3">
      <c r="A510" s="7">
        <v>9</v>
      </c>
      <c r="B510" s="23" t="s">
        <v>195</v>
      </c>
      <c r="C510" s="77" t="s">
        <v>196</v>
      </c>
      <c r="D510" s="78"/>
      <c r="E510" s="78"/>
      <c r="F510" s="78"/>
      <c r="G510" s="78"/>
      <c r="H510" s="78"/>
      <c r="I510" s="78"/>
      <c r="J510" s="24"/>
      <c r="Q510" s="7">
        <v>2397</v>
      </c>
      <c r="S510" s="52"/>
    </row>
    <row r="511" spans="1:19" ht="16.5" thickTop="1" thickBot="1" x14ac:dyDescent="0.3">
      <c r="A511" s="7" t="s">
        <v>42</v>
      </c>
      <c r="B511" s="23"/>
      <c r="C511" s="79"/>
      <c r="D511" s="79"/>
      <c r="E511" s="79"/>
      <c r="F511" s="25" t="s">
        <v>76</v>
      </c>
      <c r="G511" s="33">
        <v>1</v>
      </c>
      <c r="H511" s="33"/>
      <c r="I511" s="27"/>
      <c r="J511" s="28">
        <f>IF(AND(G511= "",H511= ""), 0, ROUND(ROUND(I511, 2) * ROUND(IF(H511="",G511,H511),  0), 2))</f>
        <v>0</v>
      </c>
      <c r="K511" s="7"/>
      <c r="M511" s="29">
        <v>0.2</v>
      </c>
      <c r="Q511" s="7">
        <v>2397</v>
      </c>
      <c r="S511" s="52"/>
    </row>
    <row r="512" spans="1:19" ht="15.75" hidden="1" thickTop="1" x14ac:dyDescent="0.25">
      <c r="A512" s="7" t="s">
        <v>43</v>
      </c>
      <c r="S512" s="52"/>
    </row>
    <row r="513" spans="1:19" ht="16.899999999999999" customHeight="1" thickTop="1" x14ac:dyDescent="0.25">
      <c r="A513" s="7">
        <v>5</v>
      </c>
      <c r="B513" s="16">
        <v>25</v>
      </c>
      <c r="C513" s="84" t="s">
        <v>160</v>
      </c>
      <c r="D513" s="84"/>
      <c r="E513" s="84"/>
      <c r="F513" s="21"/>
      <c r="G513" s="21"/>
      <c r="H513" s="21"/>
      <c r="I513" s="21"/>
      <c r="J513" s="22"/>
      <c r="K513" s="7"/>
      <c r="S513" s="52"/>
    </row>
    <row r="514" spans="1:19" ht="15.75" thickBot="1" x14ac:dyDescent="0.3">
      <c r="A514" s="7">
        <v>9</v>
      </c>
      <c r="B514" s="23" t="s">
        <v>161</v>
      </c>
      <c r="C514" s="77" t="s">
        <v>162</v>
      </c>
      <c r="D514" s="78"/>
      <c r="E514" s="78"/>
      <c r="F514" s="78"/>
      <c r="G514" s="78"/>
      <c r="H514" s="78"/>
      <c r="I514" s="78"/>
      <c r="J514" s="24"/>
      <c r="Q514" s="7">
        <v>2397</v>
      </c>
      <c r="S514" s="52"/>
    </row>
    <row r="515" spans="1:19" ht="16.5" thickTop="1" thickBot="1" x14ac:dyDescent="0.3">
      <c r="A515" s="7" t="s">
        <v>42</v>
      </c>
      <c r="B515" s="23"/>
      <c r="C515" s="79"/>
      <c r="D515" s="79"/>
      <c r="E515" s="79"/>
      <c r="F515" s="25" t="s">
        <v>163</v>
      </c>
      <c r="G515" s="33">
        <v>20</v>
      </c>
      <c r="H515" s="33"/>
      <c r="I515" s="27"/>
      <c r="J515" s="28">
        <f>IF(AND(G515= "",H515= ""), 0, ROUND(ROUND(I515, 2) * ROUND(IF(H515="",G515,H515),  0), 2))</f>
        <v>0</v>
      </c>
      <c r="K515" s="7"/>
      <c r="M515" s="29">
        <v>0.2</v>
      </c>
      <c r="Q515" s="7">
        <v>2397</v>
      </c>
      <c r="S515" s="52"/>
    </row>
    <row r="516" spans="1:19" ht="15.75" hidden="1" thickTop="1" x14ac:dyDescent="0.25">
      <c r="A516" s="7" t="s">
        <v>43</v>
      </c>
      <c r="S516" s="52"/>
    </row>
    <row r="517" spans="1:19" ht="16.899999999999999" customHeight="1" thickTop="1" x14ac:dyDescent="0.25">
      <c r="A517" s="7">
        <v>5</v>
      </c>
      <c r="B517" s="16">
        <v>26</v>
      </c>
      <c r="C517" s="84" t="s">
        <v>164</v>
      </c>
      <c r="D517" s="84"/>
      <c r="E517" s="84"/>
      <c r="F517" s="21"/>
      <c r="G517" s="21"/>
      <c r="H517" s="21"/>
      <c r="I517" s="21"/>
      <c r="J517" s="22"/>
      <c r="K517" s="7"/>
      <c r="S517" s="52"/>
    </row>
    <row r="518" spans="1:19" ht="15.75" thickBot="1" x14ac:dyDescent="0.3">
      <c r="A518" s="7">
        <v>9</v>
      </c>
      <c r="B518" s="23" t="s">
        <v>165</v>
      </c>
      <c r="C518" s="77" t="s">
        <v>164</v>
      </c>
      <c r="D518" s="78"/>
      <c r="E518" s="78"/>
      <c r="F518" s="78"/>
      <c r="G518" s="78"/>
      <c r="H518" s="78"/>
      <c r="I518" s="78"/>
      <c r="J518" s="24"/>
      <c r="Q518" s="7">
        <v>2397</v>
      </c>
      <c r="S518" s="52"/>
    </row>
    <row r="519" spans="1:19" ht="16.5" thickTop="1" thickBot="1" x14ac:dyDescent="0.3">
      <c r="A519" s="7" t="s">
        <v>42</v>
      </c>
      <c r="B519" s="23"/>
      <c r="C519" s="79"/>
      <c r="D519" s="79"/>
      <c r="E519" s="79"/>
      <c r="F519" s="25" t="s">
        <v>76</v>
      </c>
      <c r="G519" s="33">
        <v>1</v>
      </c>
      <c r="H519" s="33"/>
      <c r="I519" s="27"/>
      <c r="J519" s="28">
        <f>IF(AND(G519= "",H519= ""), 0, ROUND(ROUND(I519, 2) * ROUND(IF(H519="",G519,H519),  0), 2))</f>
        <v>0</v>
      </c>
      <c r="K519" s="7"/>
      <c r="M519" s="29">
        <v>0.2</v>
      </c>
      <c r="Q519" s="7">
        <v>2397</v>
      </c>
      <c r="S519" s="52"/>
    </row>
    <row r="520" spans="1:19" ht="15.75" hidden="1" thickTop="1" x14ac:dyDescent="0.25">
      <c r="A520" s="7" t="s">
        <v>43</v>
      </c>
      <c r="S520" s="52"/>
    </row>
    <row r="521" spans="1:19" ht="15.75" hidden="1" thickTop="1" x14ac:dyDescent="0.25">
      <c r="A521" s="7" t="s">
        <v>80</v>
      </c>
      <c r="S521" s="52"/>
    </row>
    <row r="522" spans="1:19" ht="15.75" hidden="1" thickTop="1" x14ac:dyDescent="0.25">
      <c r="A522" s="7" t="s">
        <v>166</v>
      </c>
      <c r="S522" s="52"/>
    </row>
    <row r="523" spans="1:19" ht="15.75" thickTop="1" x14ac:dyDescent="0.25">
      <c r="A523" s="7" t="s">
        <v>166</v>
      </c>
      <c r="B523" s="24"/>
      <c r="C523" s="78"/>
      <c r="D523" s="78"/>
      <c r="E523" s="78"/>
      <c r="J523" s="24"/>
      <c r="S523" s="52"/>
    </row>
    <row r="524" spans="1:19" hidden="1" x14ac:dyDescent="0.25">
      <c r="B524" s="24"/>
      <c r="C524" s="91" t="s">
        <v>167</v>
      </c>
      <c r="D524" s="84"/>
      <c r="E524" s="84"/>
      <c r="F524" s="92">
        <f>ROUND(SUMIF(K345:K523, IF(K344="","",K344), J345:J523) * 0.2, 2)</f>
        <v>0</v>
      </c>
      <c r="G524" s="92"/>
      <c r="H524" s="92"/>
      <c r="I524" s="92"/>
      <c r="J524" s="93"/>
      <c r="S524" s="52"/>
    </row>
    <row r="525" spans="1:19" hidden="1" x14ac:dyDescent="0.25">
      <c r="B525" s="24"/>
      <c r="C525" s="86" t="s">
        <v>168</v>
      </c>
      <c r="D525" s="87"/>
      <c r="E525" s="87"/>
      <c r="F525" s="88">
        <f>SUM(F524:F524)</f>
        <v>0</v>
      </c>
      <c r="G525" s="88"/>
      <c r="H525" s="88"/>
      <c r="I525" s="88"/>
      <c r="J525" s="89"/>
      <c r="S525" s="52"/>
    </row>
    <row r="526" spans="1:19" ht="18.600000000000001" customHeight="1" x14ac:dyDescent="0.25">
      <c r="A526" s="7">
        <v>3</v>
      </c>
      <c r="B526" s="16" t="s">
        <v>197</v>
      </c>
      <c r="C526" s="100" t="s">
        <v>198</v>
      </c>
      <c r="D526" s="100"/>
      <c r="E526" s="100"/>
      <c r="F526" s="48"/>
      <c r="G526" s="48"/>
      <c r="H526" s="48"/>
      <c r="I526" s="48"/>
      <c r="J526" s="18"/>
      <c r="K526" s="7"/>
      <c r="S526" s="52"/>
    </row>
    <row r="527" spans="1:19" ht="18.600000000000001" customHeight="1" x14ac:dyDescent="0.25">
      <c r="A527" s="7">
        <v>3</v>
      </c>
      <c r="B527" s="16"/>
      <c r="C527" s="75" t="s">
        <v>37</v>
      </c>
      <c r="D527" s="75"/>
      <c r="E527" s="75"/>
      <c r="F527" s="17"/>
      <c r="G527" s="17"/>
      <c r="H527" s="17"/>
      <c r="I527" s="17"/>
      <c r="J527" s="18"/>
      <c r="K527" s="7"/>
      <c r="S527" s="52"/>
    </row>
    <row r="528" spans="1:19" x14ac:dyDescent="0.25">
      <c r="A528" s="7">
        <v>4</v>
      </c>
      <c r="B528" s="16"/>
      <c r="C528" s="76" t="s">
        <v>38</v>
      </c>
      <c r="D528" s="76"/>
      <c r="E528" s="76"/>
      <c r="F528" s="19"/>
      <c r="G528" s="19"/>
      <c r="H528" s="19"/>
      <c r="I528" s="19"/>
      <c r="J528" s="20"/>
      <c r="K528" s="7"/>
      <c r="S528" s="52"/>
    </row>
    <row r="529" spans="1:19" ht="27" customHeight="1" x14ac:dyDescent="0.25">
      <c r="A529" s="7">
        <v>5</v>
      </c>
      <c r="B529" s="16">
        <v>1</v>
      </c>
      <c r="C529" s="80" t="s">
        <v>39</v>
      </c>
      <c r="D529" s="81"/>
      <c r="E529" s="81"/>
      <c r="F529" s="81"/>
      <c r="G529" s="81"/>
      <c r="H529" s="21"/>
      <c r="I529" s="21"/>
      <c r="J529" s="22"/>
      <c r="K529" s="7"/>
      <c r="S529" s="52"/>
    </row>
    <row r="530" spans="1:19" ht="15.75" thickBot="1" x14ac:dyDescent="0.3">
      <c r="A530" s="7">
        <v>9</v>
      </c>
      <c r="B530" s="23" t="s">
        <v>40</v>
      </c>
      <c r="C530" s="77" t="s">
        <v>41</v>
      </c>
      <c r="D530" s="78"/>
      <c r="E530" s="78"/>
      <c r="F530" s="78"/>
      <c r="G530" s="78"/>
      <c r="H530" s="78"/>
      <c r="I530" s="78"/>
      <c r="J530" s="24"/>
      <c r="Q530" s="7">
        <v>2385</v>
      </c>
      <c r="S530" s="52"/>
    </row>
    <row r="531" spans="1:19" ht="16.5" thickTop="1" thickBot="1" x14ac:dyDescent="0.3">
      <c r="A531" s="7" t="s">
        <v>42</v>
      </c>
      <c r="B531" s="23"/>
      <c r="C531" s="79"/>
      <c r="D531" s="79"/>
      <c r="E531" s="79"/>
      <c r="F531" s="25" t="s">
        <v>10</v>
      </c>
      <c r="G531" s="26">
        <v>1070</v>
      </c>
      <c r="H531" s="26"/>
      <c r="I531" s="27"/>
      <c r="J531" s="28">
        <f>IF(AND(G531= "",H531= ""), 0, ROUND(ROUND(I531, 2) * ROUND(IF(H531="",G531,H531),  2), 2))</f>
        <v>0</v>
      </c>
      <c r="K531" s="7"/>
      <c r="M531" s="29">
        <v>0.2</v>
      </c>
      <c r="Q531" s="7">
        <v>2385</v>
      </c>
      <c r="S531" s="52"/>
    </row>
    <row r="532" spans="1:19" ht="15.75" hidden="1" thickTop="1" x14ac:dyDescent="0.25">
      <c r="A532" s="7" t="s">
        <v>43</v>
      </c>
      <c r="S532" s="52"/>
    </row>
    <row r="533" spans="1:19" ht="15.75" thickTop="1" x14ac:dyDescent="0.25">
      <c r="A533" s="7">
        <v>5</v>
      </c>
      <c r="B533" s="16">
        <v>2</v>
      </c>
      <c r="C533" s="41" t="s">
        <v>44</v>
      </c>
      <c r="D533" s="41"/>
      <c r="E533" s="41"/>
      <c r="F533" s="21"/>
      <c r="G533" s="21"/>
      <c r="H533" s="21"/>
      <c r="I533" s="21"/>
      <c r="J533" s="22"/>
      <c r="K533" s="7"/>
      <c r="S533" s="52"/>
    </row>
    <row r="534" spans="1:19" ht="15.75" thickBot="1" x14ac:dyDescent="0.3">
      <c r="A534" s="7">
        <v>9</v>
      </c>
      <c r="B534" s="23" t="s">
        <v>45</v>
      </c>
      <c r="C534" s="77" t="s">
        <v>41</v>
      </c>
      <c r="D534" s="78"/>
      <c r="E534" s="78"/>
      <c r="F534" s="78"/>
      <c r="G534" s="78"/>
      <c r="H534" s="78"/>
      <c r="I534" s="78"/>
      <c r="J534" s="24"/>
      <c r="Q534" s="7">
        <v>2385</v>
      </c>
      <c r="S534" s="52"/>
    </row>
    <row r="535" spans="1:19" ht="16.5" thickTop="1" thickBot="1" x14ac:dyDescent="0.3">
      <c r="A535" s="7" t="s">
        <v>42</v>
      </c>
      <c r="B535" s="23"/>
      <c r="C535" s="79"/>
      <c r="D535" s="79"/>
      <c r="E535" s="79"/>
      <c r="F535" s="25" t="s">
        <v>10</v>
      </c>
      <c r="G535" s="26">
        <v>1070</v>
      </c>
      <c r="H535" s="26"/>
      <c r="I535" s="27"/>
      <c r="J535" s="28">
        <f>IF(AND(G535= "",H535= ""), 0, ROUND(ROUND(I535, 2) * ROUND(IF(H535="",G535,H535),  2), 2))</f>
        <v>0</v>
      </c>
      <c r="K535" s="7"/>
      <c r="M535" s="29">
        <v>0.2</v>
      </c>
      <c r="Q535" s="7">
        <v>2385</v>
      </c>
      <c r="S535" s="52"/>
    </row>
    <row r="536" spans="1:19" ht="15.75" hidden="1" thickTop="1" x14ac:dyDescent="0.25">
      <c r="A536" s="7" t="s">
        <v>43</v>
      </c>
      <c r="S536" s="52"/>
    </row>
    <row r="537" spans="1:19" ht="15.75" thickTop="1" x14ac:dyDescent="0.25">
      <c r="A537" s="7">
        <v>5</v>
      </c>
      <c r="B537" s="16">
        <v>3</v>
      </c>
      <c r="C537" s="41" t="s">
        <v>46</v>
      </c>
      <c r="D537" s="41"/>
      <c r="E537" s="41"/>
      <c r="F537" s="21"/>
      <c r="G537" s="21"/>
      <c r="H537" s="21"/>
      <c r="I537" s="21"/>
      <c r="J537" s="22"/>
      <c r="K537" s="7"/>
      <c r="S537" s="52"/>
    </row>
    <row r="538" spans="1:19" ht="16.899999999999999" customHeight="1" x14ac:dyDescent="0.25">
      <c r="A538" s="7">
        <v>6</v>
      </c>
      <c r="B538" s="16" t="s">
        <v>47</v>
      </c>
      <c r="C538" s="82" t="s">
        <v>48</v>
      </c>
      <c r="D538" s="82"/>
      <c r="E538" s="82"/>
      <c r="F538" s="30"/>
      <c r="G538" s="30"/>
      <c r="H538" s="30"/>
      <c r="I538" s="30"/>
      <c r="J538" s="31"/>
      <c r="K538" s="7"/>
      <c r="S538" s="52"/>
    </row>
    <row r="539" spans="1:19" ht="15.75" thickBot="1" x14ac:dyDescent="0.3">
      <c r="A539" s="7">
        <v>9</v>
      </c>
      <c r="B539" s="23" t="s">
        <v>49</v>
      </c>
      <c r="C539" s="77" t="s">
        <v>50</v>
      </c>
      <c r="D539" s="78"/>
      <c r="E539" s="78"/>
      <c r="F539" s="78"/>
      <c r="G539" s="78"/>
      <c r="H539" s="78"/>
      <c r="I539" s="78"/>
      <c r="J539" s="24"/>
      <c r="Q539" s="7">
        <v>2385</v>
      </c>
      <c r="S539" s="52"/>
    </row>
    <row r="540" spans="1:19" ht="16.5" thickTop="1" thickBot="1" x14ac:dyDescent="0.3">
      <c r="A540" s="7" t="s">
        <v>42</v>
      </c>
      <c r="B540" s="23"/>
      <c r="C540" s="79"/>
      <c r="D540" s="79"/>
      <c r="E540" s="79"/>
      <c r="F540" s="25" t="s">
        <v>51</v>
      </c>
      <c r="G540" s="32">
        <v>1.91</v>
      </c>
      <c r="H540" s="32"/>
      <c r="I540" s="27"/>
      <c r="J540" s="28">
        <f>IF(AND(G540= "",H540= ""), 0, ROUND(ROUND(I540, 2) * ROUND(IF(H540="",G540,H540),  3), 2))</f>
        <v>0</v>
      </c>
      <c r="K540" s="7"/>
      <c r="M540" s="29">
        <v>0.2</v>
      </c>
      <c r="Q540" s="7">
        <v>2385</v>
      </c>
      <c r="S540" s="52"/>
    </row>
    <row r="541" spans="1:19" ht="16.5" thickTop="1" thickBot="1" x14ac:dyDescent="0.3">
      <c r="A541" s="7">
        <v>9</v>
      </c>
      <c r="B541" s="23" t="s">
        <v>52</v>
      </c>
      <c r="C541" s="77" t="s">
        <v>53</v>
      </c>
      <c r="D541" s="78"/>
      <c r="E541" s="78"/>
      <c r="F541" s="78"/>
      <c r="G541" s="78"/>
      <c r="H541" s="78"/>
      <c r="I541" s="78"/>
      <c r="J541" s="24"/>
      <c r="Q541" s="7">
        <v>2385</v>
      </c>
      <c r="S541" s="52"/>
    </row>
    <row r="542" spans="1:19" ht="16.5" thickTop="1" thickBot="1" x14ac:dyDescent="0.3">
      <c r="A542" s="7" t="s">
        <v>42</v>
      </c>
      <c r="B542" s="23"/>
      <c r="C542" s="79"/>
      <c r="D542" s="79"/>
      <c r="E542" s="79"/>
      <c r="F542" s="25" t="s">
        <v>51</v>
      </c>
      <c r="G542" s="32">
        <v>1.91</v>
      </c>
      <c r="H542" s="32"/>
      <c r="I542" s="27"/>
      <c r="J542" s="28">
        <f>IF(AND(G542= "",H542= ""), 0, ROUND(ROUND(I542, 2) * ROUND(IF(H542="",G542,H542),  3), 2))</f>
        <v>0</v>
      </c>
      <c r="K542" s="7"/>
      <c r="M542" s="29">
        <v>0.2</v>
      </c>
      <c r="Q542" s="7">
        <v>2385</v>
      </c>
      <c r="S542" s="52"/>
    </row>
    <row r="543" spans="1:19" ht="15.75" hidden="1" thickTop="1" x14ac:dyDescent="0.25">
      <c r="A543" s="7" t="s">
        <v>54</v>
      </c>
      <c r="S543" s="52"/>
    </row>
    <row r="544" spans="1:19" ht="15.75" thickTop="1" x14ac:dyDescent="0.25">
      <c r="A544" s="7">
        <v>6</v>
      </c>
      <c r="B544" s="16" t="s">
        <v>55</v>
      </c>
      <c r="C544" s="45" t="s">
        <v>56</v>
      </c>
      <c r="D544" s="45"/>
      <c r="E544" s="45"/>
      <c r="F544" s="30"/>
      <c r="G544" s="30"/>
      <c r="H544" s="30"/>
      <c r="I544" s="30"/>
      <c r="J544" s="31"/>
      <c r="K544" s="7"/>
      <c r="S544" s="52"/>
    </row>
    <row r="545" spans="1:19" ht="15.75" thickBot="1" x14ac:dyDescent="0.3">
      <c r="A545" s="7">
        <v>9</v>
      </c>
      <c r="B545" s="23" t="s">
        <v>57</v>
      </c>
      <c r="C545" s="77" t="s">
        <v>58</v>
      </c>
      <c r="D545" s="78"/>
      <c r="E545" s="78"/>
      <c r="F545" s="78"/>
      <c r="G545" s="78"/>
      <c r="H545" s="78"/>
      <c r="I545" s="78"/>
      <c r="J545" s="24"/>
      <c r="Q545" s="7">
        <v>2385</v>
      </c>
      <c r="S545" s="52"/>
    </row>
    <row r="546" spans="1:19" ht="16.5" thickTop="1" thickBot="1" x14ac:dyDescent="0.3">
      <c r="A546" s="7" t="s">
        <v>42</v>
      </c>
      <c r="B546" s="23"/>
      <c r="C546" s="79"/>
      <c r="D546" s="79"/>
      <c r="E546" s="79"/>
      <c r="F546" s="25" t="s">
        <v>51</v>
      </c>
      <c r="G546" s="32">
        <v>3</v>
      </c>
      <c r="H546" s="32"/>
      <c r="I546" s="27"/>
      <c r="J546" s="28">
        <f>IF(AND(G546= "",H546= ""), 0, ROUND(ROUND(I546, 2) * ROUND(IF(H546="",G546,H546),  3), 2))</f>
        <v>0</v>
      </c>
      <c r="K546" s="7"/>
      <c r="M546" s="29">
        <v>0.2</v>
      </c>
      <c r="Q546" s="7">
        <v>2385</v>
      </c>
      <c r="S546" s="52"/>
    </row>
    <row r="547" spans="1:19" ht="16.5" thickTop="1" thickBot="1" x14ac:dyDescent="0.3">
      <c r="A547" s="7">
        <v>9</v>
      </c>
      <c r="B547" s="23" t="s">
        <v>59</v>
      </c>
      <c r="C547" s="77" t="s">
        <v>60</v>
      </c>
      <c r="D547" s="78"/>
      <c r="E547" s="78"/>
      <c r="F547" s="78"/>
      <c r="G547" s="78"/>
      <c r="H547" s="78"/>
      <c r="I547" s="78"/>
      <c r="J547" s="24"/>
      <c r="Q547" s="7">
        <v>2385</v>
      </c>
      <c r="S547" s="52"/>
    </row>
    <row r="548" spans="1:19" ht="16.5" thickTop="1" thickBot="1" x14ac:dyDescent="0.3">
      <c r="A548" s="7" t="s">
        <v>42</v>
      </c>
      <c r="B548" s="23"/>
      <c r="C548" s="79"/>
      <c r="D548" s="79"/>
      <c r="E548" s="79"/>
      <c r="F548" s="25" t="s">
        <v>51</v>
      </c>
      <c r="G548" s="32">
        <v>10</v>
      </c>
      <c r="H548" s="32"/>
      <c r="I548" s="27"/>
      <c r="J548" s="28">
        <f>IF(AND(G548= "",H548= ""), 0, ROUND(ROUND(I548, 2) * ROUND(IF(H548="",G548,H548),  3), 2))</f>
        <v>0</v>
      </c>
      <c r="K548" s="7"/>
      <c r="M548" s="29">
        <v>0.2</v>
      </c>
      <c r="Q548" s="7">
        <v>2385</v>
      </c>
      <c r="S548" s="52"/>
    </row>
    <row r="549" spans="1:19" ht="16.5" thickTop="1" thickBot="1" x14ac:dyDescent="0.3">
      <c r="A549" s="7">
        <v>9</v>
      </c>
      <c r="B549" s="23" t="s">
        <v>61</v>
      </c>
      <c r="C549" s="77" t="s">
        <v>62</v>
      </c>
      <c r="D549" s="78"/>
      <c r="E549" s="78"/>
      <c r="F549" s="78"/>
      <c r="G549" s="78"/>
      <c r="H549" s="78"/>
      <c r="I549" s="78"/>
      <c r="J549" s="24"/>
      <c r="Q549" s="7">
        <v>2385</v>
      </c>
      <c r="S549" s="52"/>
    </row>
    <row r="550" spans="1:19" ht="16.5" thickTop="1" thickBot="1" x14ac:dyDescent="0.3">
      <c r="A550" s="7" t="s">
        <v>42</v>
      </c>
      <c r="B550" s="23"/>
      <c r="C550" s="79"/>
      <c r="D550" s="79"/>
      <c r="E550" s="79"/>
      <c r="F550" s="25" t="s">
        <v>51</v>
      </c>
      <c r="G550" s="32">
        <v>3</v>
      </c>
      <c r="H550" s="32"/>
      <c r="I550" s="27"/>
      <c r="J550" s="28">
        <f>IF(AND(G550= "",H550= ""), 0, ROUND(ROUND(I550, 2) * ROUND(IF(H550="",G550,H550),  3), 2))</f>
        <v>0</v>
      </c>
      <c r="K550" s="7"/>
      <c r="M550" s="29">
        <v>0.2</v>
      </c>
      <c r="Q550" s="7">
        <v>2385</v>
      </c>
      <c r="S550" s="52"/>
    </row>
    <row r="551" spans="1:19" ht="16.5" thickTop="1" thickBot="1" x14ac:dyDescent="0.3">
      <c r="A551" s="7">
        <v>9</v>
      </c>
      <c r="B551" s="23" t="s">
        <v>63</v>
      </c>
      <c r="C551" s="77" t="s">
        <v>64</v>
      </c>
      <c r="D551" s="78"/>
      <c r="E551" s="78"/>
      <c r="F551" s="78"/>
      <c r="G551" s="78"/>
      <c r="H551" s="78"/>
      <c r="I551" s="78"/>
      <c r="J551" s="24"/>
      <c r="Q551" s="7">
        <v>2385</v>
      </c>
      <c r="S551" s="52"/>
    </row>
    <row r="552" spans="1:19" ht="16.5" thickTop="1" thickBot="1" x14ac:dyDescent="0.3">
      <c r="A552" s="7" t="s">
        <v>42</v>
      </c>
      <c r="B552" s="23"/>
      <c r="C552" s="79"/>
      <c r="D552" s="79"/>
      <c r="E552" s="79"/>
      <c r="F552" s="25" t="s">
        <v>51</v>
      </c>
      <c r="G552" s="32">
        <v>10</v>
      </c>
      <c r="H552" s="32"/>
      <c r="I552" s="27"/>
      <c r="J552" s="28">
        <f>IF(AND(G552= "",H552= ""), 0, ROUND(ROUND(I552, 2) * ROUND(IF(H552="",G552,H552),  3), 2))</f>
        <v>0</v>
      </c>
      <c r="K552" s="7"/>
      <c r="M552" s="29">
        <v>0.2</v>
      </c>
      <c r="Q552" s="7">
        <v>2385</v>
      </c>
      <c r="S552" s="52"/>
    </row>
    <row r="553" spans="1:19" ht="15.75" hidden="1" thickTop="1" x14ac:dyDescent="0.25">
      <c r="A553" s="7" t="s">
        <v>54</v>
      </c>
      <c r="S553" s="52"/>
    </row>
    <row r="554" spans="1:19" ht="16.899999999999999" customHeight="1" thickTop="1" x14ac:dyDescent="0.25">
      <c r="A554" s="7">
        <v>6</v>
      </c>
      <c r="B554" s="16" t="s">
        <v>65</v>
      </c>
      <c r="C554" s="82" t="s">
        <v>66</v>
      </c>
      <c r="D554" s="82"/>
      <c r="E554" s="82"/>
      <c r="F554" s="30"/>
      <c r="G554" s="30"/>
      <c r="H554" s="30"/>
      <c r="I554" s="30"/>
      <c r="J554" s="31"/>
      <c r="K554" s="7"/>
      <c r="S554" s="52"/>
    </row>
    <row r="555" spans="1:19" ht="15.75" thickBot="1" x14ac:dyDescent="0.3">
      <c r="A555" s="7">
        <v>9</v>
      </c>
      <c r="B555" s="23" t="s">
        <v>67</v>
      </c>
      <c r="C555" s="77" t="s">
        <v>68</v>
      </c>
      <c r="D555" s="78"/>
      <c r="E555" s="78"/>
      <c r="F555" s="78"/>
      <c r="G555" s="78"/>
      <c r="H555" s="78"/>
      <c r="I555" s="78"/>
      <c r="J555" s="24"/>
      <c r="Q555" s="7">
        <v>2385</v>
      </c>
      <c r="S555" s="52"/>
    </row>
    <row r="556" spans="1:19" ht="16.5" thickTop="1" thickBot="1" x14ac:dyDescent="0.3">
      <c r="A556" s="7" t="s">
        <v>42</v>
      </c>
      <c r="B556" s="23"/>
      <c r="C556" s="79"/>
      <c r="D556" s="79"/>
      <c r="E556" s="79"/>
      <c r="F556" s="25" t="s">
        <v>51</v>
      </c>
      <c r="G556" s="32">
        <v>3</v>
      </c>
      <c r="H556" s="32"/>
      <c r="I556" s="27"/>
      <c r="J556" s="28">
        <f>IF(AND(G556= "",H556= ""), 0, ROUND(ROUND(I556, 2) * ROUND(IF(H556="",G556,H556),  3), 2))</f>
        <v>0</v>
      </c>
      <c r="K556" s="7"/>
      <c r="M556" s="29">
        <v>0.2</v>
      </c>
      <c r="Q556" s="7">
        <v>2385</v>
      </c>
      <c r="S556" s="52"/>
    </row>
    <row r="557" spans="1:19" ht="15.75" hidden="1" thickTop="1" x14ac:dyDescent="0.25">
      <c r="A557" s="7" t="s">
        <v>54</v>
      </c>
      <c r="S557" s="52"/>
    </row>
    <row r="558" spans="1:19" ht="15.75" thickTop="1" x14ac:dyDescent="0.25">
      <c r="A558" s="7">
        <v>6</v>
      </c>
      <c r="B558" s="16" t="s">
        <v>69</v>
      </c>
      <c r="C558" s="82" t="s">
        <v>70</v>
      </c>
      <c r="D558" s="82"/>
      <c r="E558" s="82"/>
      <c r="F558" s="30"/>
      <c r="G558" s="30"/>
      <c r="H558" s="30"/>
      <c r="I558" s="30"/>
      <c r="J558" s="31"/>
      <c r="K558" s="7"/>
      <c r="S558" s="52"/>
    </row>
    <row r="559" spans="1:19" ht="15.75" thickBot="1" x14ac:dyDescent="0.3">
      <c r="A559" s="7">
        <v>9</v>
      </c>
      <c r="B559" s="23" t="s">
        <v>71</v>
      </c>
      <c r="C559" s="77" t="s">
        <v>72</v>
      </c>
      <c r="D559" s="78"/>
      <c r="E559" s="78"/>
      <c r="F559" s="78"/>
      <c r="G559" s="78"/>
      <c r="H559" s="78"/>
      <c r="I559" s="78"/>
      <c r="J559" s="24"/>
      <c r="Q559" s="7">
        <v>2385</v>
      </c>
      <c r="S559" s="52"/>
    </row>
    <row r="560" spans="1:19" ht="16.5" thickTop="1" thickBot="1" x14ac:dyDescent="0.3">
      <c r="A560" s="7" t="s">
        <v>42</v>
      </c>
      <c r="B560" s="23"/>
      <c r="C560" s="79"/>
      <c r="D560" s="79"/>
      <c r="E560" s="79"/>
      <c r="F560" s="25" t="s">
        <v>11</v>
      </c>
      <c r="G560" s="33">
        <v>6</v>
      </c>
      <c r="H560" s="33"/>
      <c r="I560" s="27"/>
      <c r="J560" s="28">
        <f>IF(AND(G560= "",H560= ""), 0, ROUND(ROUND(I560, 2) * ROUND(IF(H560="",G560,H560),  0), 2))</f>
        <v>0</v>
      </c>
      <c r="K560" s="7"/>
      <c r="M560" s="29">
        <v>0.2</v>
      </c>
      <c r="Q560" s="7">
        <v>2385</v>
      </c>
      <c r="S560" s="52"/>
    </row>
    <row r="561" spans="1:19" ht="15.75" hidden="1" thickTop="1" x14ac:dyDescent="0.25">
      <c r="A561" s="7" t="s">
        <v>54</v>
      </c>
      <c r="S561" s="52"/>
    </row>
    <row r="562" spans="1:19" ht="15.75" hidden="1" thickTop="1" x14ac:dyDescent="0.25">
      <c r="A562" s="7" t="s">
        <v>43</v>
      </c>
      <c r="S562" s="52"/>
    </row>
    <row r="563" spans="1:19" ht="15.75" thickTop="1" x14ac:dyDescent="0.25">
      <c r="A563" s="7">
        <v>5</v>
      </c>
      <c r="B563" s="16">
        <v>4</v>
      </c>
      <c r="C563" s="41" t="s">
        <v>73</v>
      </c>
      <c r="D563" s="41"/>
      <c r="E563" s="41"/>
      <c r="F563" s="21"/>
      <c r="G563" s="21"/>
      <c r="H563" s="21"/>
      <c r="I563" s="21"/>
      <c r="J563" s="22"/>
      <c r="K563" s="7"/>
      <c r="S563" s="52"/>
    </row>
    <row r="564" spans="1:19" ht="15.75" thickBot="1" x14ac:dyDescent="0.3">
      <c r="A564" s="7">
        <v>9</v>
      </c>
      <c r="B564" s="23" t="s">
        <v>74</v>
      </c>
      <c r="C564" s="77" t="s">
        <v>75</v>
      </c>
      <c r="D564" s="78"/>
      <c r="E564" s="78"/>
      <c r="F564" s="78"/>
      <c r="G564" s="78"/>
      <c r="H564" s="78"/>
      <c r="I564" s="78"/>
      <c r="J564" s="24"/>
      <c r="Q564" s="7">
        <v>2385</v>
      </c>
      <c r="S564" s="52"/>
    </row>
    <row r="565" spans="1:19" ht="16.5" thickTop="1" thickBot="1" x14ac:dyDescent="0.3">
      <c r="A565" s="7" t="s">
        <v>42</v>
      </c>
      <c r="B565" s="23"/>
      <c r="C565" s="79"/>
      <c r="D565" s="79"/>
      <c r="E565" s="79"/>
      <c r="F565" s="25" t="s">
        <v>76</v>
      </c>
      <c r="G565" s="33">
        <v>1</v>
      </c>
      <c r="H565" s="33"/>
      <c r="I565" s="27"/>
      <c r="J565" s="28">
        <f>IF(AND(G565= "",H565= ""), 0, ROUND(ROUND(I565, 2) * ROUND(IF(H565="",G565,H565),  0), 2))</f>
        <v>0</v>
      </c>
      <c r="K565" s="7"/>
      <c r="M565" s="29">
        <v>0.2</v>
      </c>
      <c r="Q565" s="7">
        <v>2385</v>
      </c>
      <c r="S565" s="52"/>
    </row>
    <row r="566" spans="1:19" ht="15.75" hidden="1" thickTop="1" x14ac:dyDescent="0.25">
      <c r="A566" s="7" t="s">
        <v>43</v>
      </c>
      <c r="S566" s="52"/>
    </row>
    <row r="567" spans="1:19" ht="28.5" customHeight="1" thickTop="1" x14ac:dyDescent="0.25">
      <c r="A567" s="7">
        <v>5</v>
      </c>
      <c r="B567" s="16">
        <v>5</v>
      </c>
      <c r="C567" s="80" t="s">
        <v>77</v>
      </c>
      <c r="D567" s="81"/>
      <c r="E567" s="81"/>
      <c r="F567" s="81"/>
      <c r="G567" s="81"/>
      <c r="H567" s="81"/>
      <c r="I567" s="83"/>
      <c r="J567" s="22"/>
      <c r="K567" s="7"/>
      <c r="S567" s="52"/>
    </row>
    <row r="568" spans="1:19" ht="15.75" thickBot="1" x14ac:dyDescent="0.3">
      <c r="A568" s="7">
        <v>9</v>
      </c>
      <c r="B568" s="23" t="s">
        <v>78</v>
      </c>
      <c r="C568" s="77" t="s">
        <v>79</v>
      </c>
      <c r="D568" s="78"/>
      <c r="E568" s="78"/>
      <c r="F568" s="78"/>
      <c r="G568" s="78"/>
      <c r="H568" s="78"/>
      <c r="I568" s="78"/>
      <c r="J568" s="24"/>
      <c r="Q568" s="7">
        <v>2385</v>
      </c>
      <c r="S568" s="52"/>
    </row>
    <row r="569" spans="1:19" ht="16.5" thickTop="1" thickBot="1" x14ac:dyDescent="0.3">
      <c r="A569" s="7" t="s">
        <v>42</v>
      </c>
      <c r="B569" s="23"/>
      <c r="C569" s="79"/>
      <c r="D569" s="79"/>
      <c r="E569" s="79"/>
      <c r="F569" s="25" t="s">
        <v>76</v>
      </c>
      <c r="G569" s="33">
        <v>1</v>
      </c>
      <c r="H569" s="33"/>
      <c r="I569" s="27"/>
      <c r="J569" s="28">
        <f>IF(AND(G569= "",H569= ""), 0, ROUND(ROUND(I569, 2) * ROUND(IF(H569="",G569,H569),  0), 2))</f>
        <v>0</v>
      </c>
      <c r="K569" s="7"/>
      <c r="M569" s="29">
        <v>0.2</v>
      </c>
      <c r="Q569" s="7">
        <v>2385</v>
      </c>
      <c r="S569" s="52"/>
    </row>
    <row r="570" spans="1:19" ht="15.75" hidden="1" thickTop="1" x14ac:dyDescent="0.25">
      <c r="A570" s="7" t="s">
        <v>43</v>
      </c>
      <c r="S570" s="52"/>
    </row>
    <row r="571" spans="1:19" ht="15.75" hidden="1" thickTop="1" x14ac:dyDescent="0.25">
      <c r="A571" s="7" t="s">
        <v>80</v>
      </c>
      <c r="S571" s="52"/>
    </row>
    <row r="572" spans="1:19" ht="15.75" thickTop="1" x14ac:dyDescent="0.25">
      <c r="A572" s="7">
        <v>4</v>
      </c>
      <c r="B572" s="16"/>
      <c r="C572" s="76" t="s">
        <v>81</v>
      </c>
      <c r="D572" s="76"/>
      <c r="E572" s="76"/>
      <c r="F572" s="19"/>
      <c r="G572" s="19"/>
      <c r="H572" s="19"/>
      <c r="I572" s="19"/>
      <c r="J572" s="20"/>
      <c r="K572" s="7"/>
      <c r="S572" s="52"/>
    </row>
    <row r="573" spans="1:19" ht="16.899999999999999" customHeight="1" x14ac:dyDescent="0.25">
      <c r="A573" s="7">
        <v>5</v>
      </c>
      <c r="B573" s="16">
        <v>6</v>
      </c>
      <c r="C573" s="84" t="s">
        <v>82</v>
      </c>
      <c r="D573" s="84"/>
      <c r="E573" s="84"/>
      <c r="F573" s="21"/>
      <c r="G573" s="21"/>
      <c r="H573" s="21"/>
      <c r="I573" s="21"/>
      <c r="J573" s="22"/>
      <c r="K573" s="7"/>
      <c r="S573" s="52"/>
    </row>
    <row r="574" spans="1:19" ht="15.75" thickBot="1" x14ac:dyDescent="0.3">
      <c r="A574" s="7">
        <v>9</v>
      </c>
      <c r="B574" s="23" t="s">
        <v>83</v>
      </c>
      <c r="C574" s="77" t="s">
        <v>84</v>
      </c>
      <c r="D574" s="78"/>
      <c r="E574" s="78"/>
      <c r="F574" s="78"/>
      <c r="G574" s="78"/>
      <c r="H574" s="78"/>
      <c r="I574" s="78"/>
      <c r="J574" s="24"/>
      <c r="Q574" s="7">
        <v>2385</v>
      </c>
      <c r="S574" s="52"/>
    </row>
    <row r="575" spans="1:19" ht="16.5" thickTop="1" thickBot="1" x14ac:dyDescent="0.3">
      <c r="A575" s="7" t="s">
        <v>42</v>
      </c>
      <c r="B575" s="23"/>
      <c r="C575" s="79"/>
      <c r="D575" s="79"/>
      <c r="E575" s="79"/>
      <c r="F575" s="25" t="s">
        <v>11</v>
      </c>
      <c r="G575" s="33">
        <v>7</v>
      </c>
      <c r="H575" s="33"/>
      <c r="I575" s="27"/>
      <c r="J575" s="28">
        <f>IF(AND(G575= "",H575= ""), 0, ROUND(ROUND(I575, 2) * ROUND(IF(H575="",G575,H575),  0), 2))</f>
        <v>0</v>
      </c>
      <c r="K575" s="7"/>
      <c r="M575" s="29">
        <v>0.2</v>
      </c>
      <c r="Q575" s="7">
        <v>2385</v>
      </c>
      <c r="S575" s="52"/>
    </row>
    <row r="576" spans="1:19" ht="15.75" hidden="1" thickTop="1" x14ac:dyDescent="0.25">
      <c r="A576" s="7" t="s">
        <v>43</v>
      </c>
      <c r="S576" s="52"/>
    </row>
    <row r="577" spans="1:19" ht="28.5" customHeight="1" thickTop="1" x14ac:dyDescent="0.25">
      <c r="A577" s="7">
        <v>5</v>
      </c>
      <c r="B577" s="16">
        <v>7</v>
      </c>
      <c r="C577" s="80" t="s">
        <v>85</v>
      </c>
      <c r="D577" s="81"/>
      <c r="E577" s="81"/>
      <c r="F577" s="81"/>
      <c r="G577" s="81"/>
      <c r="H577" s="81"/>
      <c r="I577" s="83"/>
      <c r="J577" s="22"/>
      <c r="K577" s="7"/>
      <c r="S577" s="52"/>
    </row>
    <row r="578" spans="1:19" ht="16.899999999999999" customHeight="1" x14ac:dyDescent="0.25">
      <c r="A578" s="7">
        <v>6</v>
      </c>
      <c r="B578" s="16" t="s">
        <v>86</v>
      </c>
      <c r="C578" s="82" t="s">
        <v>87</v>
      </c>
      <c r="D578" s="82"/>
      <c r="E578" s="82"/>
      <c r="F578" s="30"/>
      <c r="G578" s="30"/>
      <c r="H578" s="30"/>
      <c r="I578" s="30"/>
      <c r="J578" s="31"/>
      <c r="K578" s="7"/>
      <c r="S578" s="52"/>
    </row>
    <row r="579" spans="1:19" ht="15.75" thickBot="1" x14ac:dyDescent="0.3">
      <c r="A579" s="7">
        <v>9</v>
      </c>
      <c r="B579" s="23" t="s">
        <v>88</v>
      </c>
      <c r="C579" s="77" t="s">
        <v>89</v>
      </c>
      <c r="D579" s="78"/>
      <c r="E579" s="78"/>
      <c r="F579" s="78"/>
      <c r="G579" s="78"/>
      <c r="H579" s="78"/>
      <c r="I579" s="78"/>
      <c r="J579" s="24"/>
      <c r="Q579" s="7">
        <v>2385</v>
      </c>
      <c r="S579" s="52"/>
    </row>
    <row r="580" spans="1:19" ht="16.5" thickTop="1" thickBot="1" x14ac:dyDescent="0.3">
      <c r="A580" s="7" t="s">
        <v>42</v>
      </c>
      <c r="B580" s="23"/>
      <c r="C580" s="79"/>
      <c r="D580" s="79"/>
      <c r="E580" s="79"/>
      <c r="F580" s="25" t="s">
        <v>11</v>
      </c>
      <c r="G580" s="33">
        <v>7</v>
      </c>
      <c r="H580" s="33"/>
      <c r="I580" s="27"/>
      <c r="J580" s="28">
        <f>IF(AND(G580= "",H580= ""), 0, ROUND(ROUND(I580, 2) * ROUND(IF(H580="",G580,H580),  0), 2))</f>
        <v>0</v>
      </c>
      <c r="K580" s="7"/>
      <c r="M580" s="29">
        <v>0.2</v>
      </c>
      <c r="Q580" s="7">
        <v>2385</v>
      </c>
      <c r="S580" s="52"/>
    </row>
    <row r="581" spans="1:19" ht="16.5" thickTop="1" thickBot="1" x14ac:dyDescent="0.3">
      <c r="A581" s="7">
        <v>9</v>
      </c>
      <c r="B581" s="23" t="s">
        <v>90</v>
      </c>
      <c r="C581" s="77" t="s">
        <v>91</v>
      </c>
      <c r="D581" s="78"/>
      <c r="E581" s="78"/>
      <c r="F581" s="78"/>
      <c r="G581" s="78"/>
      <c r="H581" s="78"/>
      <c r="I581" s="78"/>
      <c r="J581" s="24"/>
      <c r="Q581" s="7">
        <v>2385</v>
      </c>
      <c r="S581" s="52"/>
    </row>
    <row r="582" spans="1:19" ht="16.5" thickTop="1" thickBot="1" x14ac:dyDescent="0.3">
      <c r="A582" s="7" t="s">
        <v>42</v>
      </c>
      <c r="B582" s="23"/>
      <c r="C582" s="79"/>
      <c r="D582" s="79"/>
      <c r="E582" s="79"/>
      <c r="F582" s="25" t="s">
        <v>11</v>
      </c>
      <c r="G582" s="33">
        <v>7</v>
      </c>
      <c r="H582" s="33"/>
      <c r="I582" s="27"/>
      <c r="J582" s="28">
        <f>IF(AND(G582= "",H582= ""), 0, ROUND(ROUND(I582, 2) * ROUND(IF(H582="",G582,H582),  0), 2))</f>
        <v>0</v>
      </c>
      <c r="K582" s="7"/>
      <c r="M582" s="29">
        <v>0.2</v>
      </c>
      <c r="Q582" s="7">
        <v>2385</v>
      </c>
      <c r="S582" s="52"/>
    </row>
    <row r="583" spans="1:19" ht="16.5" thickTop="1" thickBot="1" x14ac:dyDescent="0.3">
      <c r="A583" s="7">
        <v>9</v>
      </c>
      <c r="B583" s="23" t="s">
        <v>92</v>
      </c>
      <c r="C583" s="77" t="s">
        <v>93</v>
      </c>
      <c r="D583" s="78"/>
      <c r="E583" s="78"/>
      <c r="F583" s="78"/>
      <c r="G583" s="78"/>
      <c r="H583" s="78"/>
      <c r="I583" s="78"/>
      <c r="J583" s="24"/>
      <c r="Q583" s="7">
        <v>2385</v>
      </c>
      <c r="S583" s="52"/>
    </row>
    <row r="584" spans="1:19" ht="16.5" thickTop="1" thickBot="1" x14ac:dyDescent="0.3">
      <c r="A584" s="7" t="s">
        <v>42</v>
      </c>
      <c r="B584" s="23"/>
      <c r="C584" s="79"/>
      <c r="D584" s="79"/>
      <c r="E584" s="79"/>
      <c r="F584" s="25" t="s">
        <v>11</v>
      </c>
      <c r="G584" s="33">
        <v>7</v>
      </c>
      <c r="H584" s="33"/>
      <c r="I584" s="27"/>
      <c r="J584" s="28">
        <f>IF(AND(G584= "",H584= ""), 0, ROUND(ROUND(I584, 2) * ROUND(IF(H584="",G584,H584),  0), 2))</f>
        <v>0</v>
      </c>
      <c r="K584" s="7"/>
      <c r="M584" s="29">
        <v>0.2</v>
      </c>
      <c r="Q584" s="7">
        <v>2385</v>
      </c>
      <c r="S584" s="52"/>
    </row>
    <row r="585" spans="1:19" ht="15.75" hidden="1" thickTop="1" x14ac:dyDescent="0.25">
      <c r="A585" s="7" t="s">
        <v>54</v>
      </c>
      <c r="S585" s="52"/>
    </row>
    <row r="586" spans="1:19" ht="16.899999999999999" customHeight="1" thickTop="1" x14ac:dyDescent="0.25">
      <c r="A586" s="7">
        <v>6</v>
      </c>
      <c r="B586" s="16" t="s">
        <v>94</v>
      </c>
      <c r="C586" s="82" t="s">
        <v>95</v>
      </c>
      <c r="D586" s="82"/>
      <c r="E586" s="82"/>
      <c r="F586" s="30"/>
      <c r="G586" s="30"/>
      <c r="H586" s="30"/>
      <c r="I586" s="30"/>
      <c r="J586" s="31"/>
      <c r="K586" s="7"/>
      <c r="S586" s="52"/>
    </row>
    <row r="587" spans="1:19" ht="15.75" thickBot="1" x14ac:dyDescent="0.3">
      <c r="A587" s="7">
        <v>9</v>
      </c>
      <c r="B587" s="23" t="s">
        <v>96</v>
      </c>
      <c r="C587" s="77" t="s">
        <v>97</v>
      </c>
      <c r="D587" s="78"/>
      <c r="E587" s="78"/>
      <c r="F587" s="78"/>
      <c r="G587" s="78"/>
      <c r="H587" s="78"/>
      <c r="I587" s="78"/>
      <c r="J587" s="24"/>
      <c r="Q587" s="7">
        <v>2385</v>
      </c>
      <c r="S587" s="52"/>
    </row>
    <row r="588" spans="1:19" ht="16.5" thickTop="1" thickBot="1" x14ac:dyDescent="0.3">
      <c r="A588" s="7" t="s">
        <v>42</v>
      </c>
      <c r="B588" s="23"/>
      <c r="C588" s="79"/>
      <c r="D588" s="79"/>
      <c r="E588" s="79"/>
      <c r="F588" s="25" t="s">
        <v>11</v>
      </c>
      <c r="G588" s="33">
        <v>6</v>
      </c>
      <c r="H588" s="33"/>
      <c r="I588" s="27"/>
      <c r="J588" s="28">
        <f>IF(AND(G588= "",H588= ""), 0, ROUND(ROUND(I588, 2) * ROUND(IF(H588="",G588,H588),  0), 2))</f>
        <v>0</v>
      </c>
      <c r="K588" s="7"/>
      <c r="M588" s="29">
        <v>0.2</v>
      </c>
      <c r="Q588" s="7">
        <v>2385</v>
      </c>
      <c r="S588" s="52"/>
    </row>
    <row r="589" spans="1:19" ht="16.5" thickTop="1" thickBot="1" x14ac:dyDescent="0.3">
      <c r="A589" s="7">
        <v>9</v>
      </c>
      <c r="B589" s="23" t="s">
        <v>98</v>
      </c>
      <c r="C589" s="77" t="s">
        <v>99</v>
      </c>
      <c r="D589" s="78"/>
      <c r="E589" s="78"/>
      <c r="F589" s="78"/>
      <c r="G589" s="78"/>
      <c r="H589" s="78"/>
      <c r="I589" s="78"/>
      <c r="J589" s="24"/>
      <c r="Q589" s="7">
        <v>2385</v>
      </c>
      <c r="S589" s="52"/>
    </row>
    <row r="590" spans="1:19" ht="16.5" thickTop="1" thickBot="1" x14ac:dyDescent="0.3">
      <c r="A590" s="7" t="s">
        <v>42</v>
      </c>
      <c r="B590" s="23"/>
      <c r="C590" s="79"/>
      <c r="D590" s="79"/>
      <c r="E590" s="79"/>
      <c r="F590" s="25" t="s">
        <v>11</v>
      </c>
      <c r="G590" s="33">
        <v>6</v>
      </c>
      <c r="H590" s="33"/>
      <c r="I590" s="27"/>
      <c r="J590" s="28">
        <f>IF(AND(G590= "",H590= ""), 0, ROUND(ROUND(I590, 2) * ROUND(IF(H590="",G590,H590),  0), 2))</f>
        <v>0</v>
      </c>
      <c r="K590" s="7"/>
      <c r="M590" s="29">
        <v>0.2</v>
      </c>
      <c r="Q590" s="7">
        <v>2385</v>
      </c>
      <c r="S590" s="52"/>
    </row>
    <row r="591" spans="1:19" ht="16.5" thickTop="1" thickBot="1" x14ac:dyDescent="0.3">
      <c r="A591" s="7">
        <v>9</v>
      </c>
      <c r="B591" s="23" t="s">
        <v>100</v>
      </c>
      <c r="C591" s="77" t="s">
        <v>93</v>
      </c>
      <c r="D591" s="78"/>
      <c r="E591" s="78"/>
      <c r="F591" s="78"/>
      <c r="G591" s="78"/>
      <c r="H591" s="78"/>
      <c r="I591" s="78"/>
      <c r="J591" s="24"/>
      <c r="Q591" s="7">
        <v>2385</v>
      </c>
      <c r="S591" s="52"/>
    </row>
    <row r="592" spans="1:19" ht="16.5" thickTop="1" thickBot="1" x14ac:dyDescent="0.3">
      <c r="A592" s="7" t="s">
        <v>42</v>
      </c>
      <c r="B592" s="23"/>
      <c r="C592" s="79"/>
      <c r="D592" s="79"/>
      <c r="E592" s="79"/>
      <c r="F592" s="25" t="s">
        <v>11</v>
      </c>
      <c r="G592" s="33">
        <v>6</v>
      </c>
      <c r="H592" s="33"/>
      <c r="I592" s="27"/>
      <c r="J592" s="28">
        <f>IF(AND(G592= "",H592= ""), 0, ROUND(ROUND(I592, 2) * ROUND(IF(H592="",G592,H592),  0), 2))</f>
        <v>0</v>
      </c>
      <c r="K592" s="7"/>
      <c r="M592" s="29">
        <v>0.2</v>
      </c>
      <c r="Q592" s="7">
        <v>2385</v>
      </c>
      <c r="S592" s="52"/>
    </row>
    <row r="593" spans="1:19" ht="15.75" hidden="1" thickTop="1" x14ac:dyDescent="0.25">
      <c r="A593" s="7" t="s">
        <v>54</v>
      </c>
      <c r="S593" s="52"/>
    </row>
    <row r="594" spans="1:19" ht="15.75" hidden="1" thickTop="1" x14ac:dyDescent="0.25">
      <c r="A594" s="7" t="s">
        <v>43</v>
      </c>
      <c r="S594" s="52"/>
    </row>
    <row r="595" spans="1:19" ht="15.75" thickTop="1" x14ac:dyDescent="0.25">
      <c r="A595" s="7">
        <v>5</v>
      </c>
      <c r="B595" s="16">
        <v>8</v>
      </c>
      <c r="C595" s="84" t="s">
        <v>101</v>
      </c>
      <c r="D595" s="84"/>
      <c r="E595" s="84"/>
      <c r="F595" s="21"/>
      <c r="G595" s="21"/>
      <c r="H595" s="21"/>
      <c r="I595" s="21"/>
      <c r="J595" s="22"/>
      <c r="K595" s="7"/>
      <c r="S595" s="52"/>
    </row>
    <row r="596" spans="1:19" ht="16.899999999999999" customHeight="1" x14ac:dyDescent="0.25">
      <c r="A596" s="7">
        <v>6</v>
      </c>
      <c r="B596" s="16" t="s">
        <v>102</v>
      </c>
      <c r="C596" s="82" t="s">
        <v>103</v>
      </c>
      <c r="D596" s="82"/>
      <c r="E596" s="82"/>
      <c r="F596" s="30"/>
      <c r="G596" s="30"/>
      <c r="H596" s="30"/>
      <c r="I596" s="30"/>
      <c r="J596" s="31"/>
      <c r="K596" s="7"/>
      <c r="S596" s="52"/>
    </row>
    <row r="597" spans="1:19" ht="15.75" thickBot="1" x14ac:dyDescent="0.3">
      <c r="A597" s="7">
        <v>9</v>
      </c>
      <c r="B597" s="23" t="s">
        <v>104</v>
      </c>
      <c r="C597" s="77" t="s">
        <v>105</v>
      </c>
      <c r="D597" s="78"/>
      <c r="E597" s="78"/>
      <c r="F597" s="78"/>
      <c r="G597" s="78"/>
      <c r="H597" s="78"/>
      <c r="I597" s="78"/>
      <c r="J597" s="24"/>
      <c r="Q597" s="7">
        <v>2385</v>
      </c>
      <c r="S597" s="52"/>
    </row>
    <row r="598" spans="1:19" ht="16.5" thickTop="1" thickBot="1" x14ac:dyDescent="0.3">
      <c r="A598" s="7" t="s">
        <v>42</v>
      </c>
      <c r="B598" s="23"/>
      <c r="C598" s="79"/>
      <c r="D598" s="79"/>
      <c r="E598" s="79"/>
      <c r="F598" s="25" t="s">
        <v>11</v>
      </c>
      <c r="G598" s="33">
        <v>8</v>
      </c>
      <c r="H598" s="33"/>
      <c r="I598" s="27"/>
      <c r="J598" s="28">
        <f>IF(AND(G598= "",H598= ""), 0, ROUND(ROUND(I598, 2) * ROUND(IF(H598="",G598,H598),  0), 2))</f>
        <v>0</v>
      </c>
      <c r="K598" s="7"/>
      <c r="M598" s="29">
        <v>0.2</v>
      </c>
      <c r="Q598" s="7">
        <v>2385</v>
      </c>
      <c r="S598" s="52"/>
    </row>
    <row r="599" spans="1:19" ht="15.75" hidden="1" thickTop="1" x14ac:dyDescent="0.25">
      <c r="A599" s="7" t="s">
        <v>54</v>
      </c>
      <c r="S599" s="52"/>
    </row>
    <row r="600" spans="1:19" ht="16.899999999999999" customHeight="1" thickTop="1" x14ac:dyDescent="0.25">
      <c r="A600" s="7">
        <v>6</v>
      </c>
      <c r="B600" s="16" t="s">
        <v>199</v>
      </c>
      <c r="C600" s="82" t="s">
        <v>200</v>
      </c>
      <c r="D600" s="82"/>
      <c r="E600" s="82"/>
      <c r="F600" s="30"/>
      <c r="G600" s="30"/>
      <c r="H600" s="30"/>
      <c r="I600" s="30"/>
      <c r="J600" s="31"/>
      <c r="K600" s="7"/>
      <c r="S600" s="52"/>
    </row>
    <row r="601" spans="1:19" ht="15.75" thickBot="1" x14ac:dyDescent="0.3">
      <c r="A601" s="7">
        <v>9</v>
      </c>
      <c r="B601" s="23" t="s">
        <v>201</v>
      </c>
      <c r="C601" s="77" t="s">
        <v>105</v>
      </c>
      <c r="D601" s="78"/>
      <c r="E601" s="78"/>
      <c r="F601" s="78"/>
      <c r="G601" s="78"/>
      <c r="H601" s="78"/>
      <c r="I601" s="78"/>
      <c r="J601" s="24"/>
      <c r="Q601" s="7">
        <v>2385</v>
      </c>
      <c r="S601" s="52"/>
    </row>
    <row r="602" spans="1:19" ht="16.5" thickTop="1" thickBot="1" x14ac:dyDescent="0.3">
      <c r="A602" s="7" t="s">
        <v>42</v>
      </c>
      <c r="B602" s="23"/>
      <c r="C602" s="79"/>
      <c r="D602" s="79"/>
      <c r="E602" s="79"/>
      <c r="F602" s="25" t="s">
        <v>11</v>
      </c>
      <c r="G602" s="33">
        <v>1</v>
      </c>
      <c r="H602" s="33"/>
      <c r="I602" s="27"/>
      <c r="J602" s="28">
        <f>IF(AND(G602= "",H602= ""), 0, ROUND(ROUND(I602, 2) * ROUND(IF(H602="",G602,H602),  0), 2))</f>
        <v>0</v>
      </c>
      <c r="K602" s="7"/>
      <c r="M602" s="29">
        <v>0.2</v>
      </c>
      <c r="Q602" s="7">
        <v>2385</v>
      </c>
      <c r="S602" s="52"/>
    </row>
    <row r="603" spans="1:19" ht="15.75" hidden="1" thickTop="1" x14ac:dyDescent="0.25">
      <c r="A603" s="7" t="s">
        <v>54</v>
      </c>
      <c r="S603" s="52"/>
    </row>
    <row r="604" spans="1:19" ht="15.75" hidden="1" thickTop="1" x14ac:dyDescent="0.25">
      <c r="A604" s="7" t="s">
        <v>43</v>
      </c>
      <c r="S604" s="52"/>
    </row>
    <row r="605" spans="1:19" ht="15.75" hidden="1" thickTop="1" x14ac:dyDescent="0.25">
      <c r="A605" s="7" t="s">
        <v>80</v>
      </c>
      <c r="S605" s="52"/>
    </row>
    <row r="606" spans="1:19" ht="15.75" thickTop="1" x14ac:dyDescent="0.25">
      <c r="A606" s="7">
        <v>4</v>
      </c>
      <c r="B606" s="16"/>
      <c r="C606" s="76" t="s">
        <v>106</v>
      </c>
      <c r="D606" s="76"/>
      <c r="E606" s="76"/>
      <c r="F606" s="19"/>
      <c r="G606" s="19"/>
      <c r="H606" s="19"/>
      <c r="I606" s="19"/>
      <c r="J606" s="20"/>
      <c r="K606" s="7"/>
      <c r="S606" s="52"/>
    </row>
    <row r="607" spans="1:19" ht="16.899999999999999" customHeight="1" x14ac:dyDescent="0.25">
      <c r="A607" s="7">
        <v>5</v>
      </c>
      <c r="B607" s="16">
        <v>9</v>
      </c>
      <c r="C607" s="84" t="s">
        <v>107</v>
      </c>
      <c r="D607" s="84"/>
      <c r="E607" s="84"/>
      <c r="F607" s="21"/>
      <c r="G607" s="21"/>
      <c r="H607" s="21"/>
      <c r="I607" s="21"/>
      <c r="J607" s="22"/>
      <c r="K607" s="7"/>
      <c r="S607" s="52"/>
    </row>
    <row r="608" spans="1:19" x14ac:dyDescent="0.25">
      <c r="A608" s="7">
        <v>8</v>
      </c>
      <c r="B608" s="23" t="s">
        <v>108</v>
      </c>
      <c r="C608" s="85" t="s">
        <v>109</v>
      </c>
      <c r="D608" s="85"/>
      <c r="E608" s="85"/>
      <c r="J608" s="24"/>
      <c r="K608" s="7"/>
      <c r="S608" s="52"/>
    </row>
    <row r="609" spans="1:19" ht="15.75" thickBot="1" x14ac:dyDescent="0.3">
      <c r="A609" s="7">
        <v>9</v>
      </c>
      <c r="B609" s="23" t="s">
        <v>110</v>
      </c>
      <c r="C609" s="77" t="s">
        <v>84</v>
      </c>
      <c r="D609" s="78"/>
      <c r="E609" s="78"/>
      <c r="F609" s="78"/>
      <c r="G609" s="78"/>
      <c r="H609" s="78"/>
      <c r="I609" s="78"/>
      <c r="J609" s="24"/>
      <c r="Q609" s="7">
        <v>2385</v>
      </c>
      <c r="S609" s="52"/>
    </row>
    <row r="610" spans="1:19" ht="16.5" thickTop="1" thickBot="1" x14ac:dyDescent="0.3">
      <c r="A610" s="7" t="s">
        <v>42</v>
      </c>
      <c r="B610" s="23"/>
      <c r="C610" s="79"/>
      <c r="D610" s="79"/>
      <c r="E610" s="79"/>
      <c r="F610" s="25" t="s">
        <v>10</v>
      </c>
      <c r="G610" s="26">
        <v>1070</v>
      </c>
      <c r="H610" s="26"/>
      <c r="I610" s="27"/>
      <c r="J610" s="28">
        <f>IF(AND(G610= "",H610= ""), 0, ROUND(ROUND(I610, 2) * ROUND(IF(H610="",G610,H610),  2), 2))</f>
        <v>0</v>
      </c>
      <c r="K610" s="7"/>
      <c r="M610" s="29">
        <v>0.2</v>
      </c>
      <c r="Q610" s="7">
        <v>2385</v>
      </c>
      <c r="S610" s="52"/>
    </row>
    <row r="611" spans="1:19" ht="15.75" hidden="1" thickTop="1" x14ac:dyDescent="0.25">
      <c r="A611" s="7" t="s">
        <v>111</v>
      </c>
      <c r="S611" s="52"/>
    </row>
    <row r="612" spans="1:19" ht="15.75" thickTop="1" x14ac:dyDescent="0.25">
      <c r="A612" s="7">
        <v>8</v>
      </c>
      <c r="B612" s="23" t="s">
        <v>112</v>
      </c>
      <c r="C612" s="46" t="s">
        <v>113</v>
      </c>
      <c r="D612" s="46"/>
      <c r="E612" s="46"/>
      <c r="J612" s="24"/>
      <c r="K612" s="7"/>
      <c r="S612" s="52"/>
    </row>
    <row r="613" spans="1:19" ht="15.75" thickBot="1" x14ac:dyDescent="0.3">
      <c r="A613" s="7">
        <v>9</v>
      </c>
      <c r="B613" s="23" t="s">
        <v>114</v>
      </c>
      <c r="C613" s="77" t="s">
        <v>84</v>
      </c>
      <c r="D613" s="78"/>
      <c r="E613" s="78"/>
      <c r="F613" s="78"/>
      <c r="G613" s="78"/>
      <c r="H613" s="78"/>
      <c r="I613" s="78"/>
      <c r="J613" s="24"/>
      <c r="Q613" s="7">
        <v>2385</v>
      </c>
      <c r="S613" s="52"/>
    </row>
    <row r="614" spans="1:19" ht="16.5" thickTop="1" thickBot="1" x14ac:dyDescent="0.3">
      <c r="A614" s="7" t="s">
        <v>42</v>
      </c>
      <c r="B614" s="23"/>
      <c r="C614" s="79"/>
      <c r="D614" s="79"/>
      <c r="E614" s="79"/>
      <c r="F614" s="25" t="s">
        <v>11</v>
      </c>
      <c r="G614" s="33">
        <v>8</v>
      </c>
      <c r="H614" s="33"/>
      <c r="I614" s="27"/>
      <c r="J614" s="28">
        <f>IF(AND(G614= "",H614= ""), 0, ROUND(ROUND(I614, 2) * ROUND(IF(H614="",G614,H614),  0), 2))</f>
        <v>0</v>
      </c>
      <c r="K614" s="7"/>
      <c r="M614" s="29">
        <v>0.2</v>
      </c>
      <c r="Q614" s="7">
        <v>2385</v>
      </c>
      <c r="S614" s="52"/>
    </row>
    <row r="615" spans="1:19" ht="15.75" hidden="1" thickTop="1" x14ac:dyDescent="0.25">
      <c r="A615" s="7" t="s">
        <v>111</v>
      </c>
      <c r="S615" s="52"/>
    </row>
    <row r="616" spans="1:19" ht="15.75" hidden="1" thickTop="1" x14ac:dyDescent="0.25">
      <c r="A616" s="7" t="s">
        <v>43</v>
      </c>
      <c r="S616" s="52"/>
    </row>
    <row r="617" spans="1:19" ht="30" customHeight="1" thickTop="1" x14ac:dyDescent="0.25">
      <c r="A617" s="7">
        <v>5</v>
      </c>
      <c r="B617" s="16">
        <v>10</v>
      </c>
      <c r="C617" s="80" t="s">
        <v>115</v>
      </c>
      <c r="D617" s="81"/>
      <c r="E617" s="81"/>
      <c r="F617" s="81"/>
      <c r="G617" s="81"/>
      <c r="H617" s="81"/>
      <c r="I617" s="83"/>
      <c r="J617" s="22"/>
      <c r="K617" s="7"/>
      <c r="S617" s="52"/>
    </row>
    <row r="618" spans="1:19" ht="15.75" thickBot="1" x14ac:dyDescent="0.3">
      <c r="A618" s="7">
        <v>9</v>
      </c>
      <c r="B618" s="23" t="s">
        <v>116</v>
      </c>
      <c r="C618" s="77" t="s">
        <v>117</v>
      </c>
      <c r="D618" s="78"/>
      <c r="E618" s="78"/>
      <c r="F618" s="78"/>
      <c r="G618" s="78"/>
      <c r="H618" s="78"/>
      <c r="I618" s="78"/>
      <c r="J618" s="24"/>
      <c r="Q618" s="7">
        <v>2385</v>
      </c>
      <c r="S618" s="52"/>
    </row>
    <row r="619" spans="1:19" ht="16.5" thickTop="1" thickBot="1" x14ac:dyDescent="0.3">
      <c r="A619" s="7" t="s">
        <v>42</v>
      </c>
      <c r="B619" s="23"/>
      <c r="C619" s="79"/>
      <c r="D619" s="79"/>
      <c r="E619" s="79"/>
      <c r="F619" s="25" t="s">
        <v>10</v>
      </c>
      <c r="G619" s="26">
        <v>1070</v>
      </c>
      <c r="H619" s="26"/>
      <c r="I619" s="27"/>
      <c r="J619" s="28">
        <f>IF(AND(G619= "",H619= ""), 0, ROUND(ROUND(I619, 2) * ROUND(IF(H619="",G619,H619),  2), 2))</f>
        <v>0</v>
      </c>
      <c r="K619" s="7"/>
      <c r="M619" s="29">
        <v>0.2</v>
      </c>
      <c r="Q619" s="7">
        <v>2385</v>
      </c>
      <c r="S619" s="52"/>
    </row>
    <row r="620" spans="1:19" ht="15.75" hidden="1" thickTop="1" x14ac:dyDescent="0.25">
      <c r="A620" s="7" t="s">
        <v>43</v>
      </c>
      <c r="S620" s="52"/>
    </row>
    <row r="621" spans="1:19" ht="16.899999999999999" customHeight="1" thickTop="1" x14ac:dyDescent="0.25">
      <c r="A621" s="7">
        <v>5</v>
      </c>
      <c r="B621" s="16">
        <v>11</v>
      </c>
      <c r="C621" s="84" t="s">
        <v>118</v>
      </c>
      <c r="D621" s="84"/>
      <c r="E621" s="84"/>
      <c r="F621" s="21"/>
      <c r="G621" s="21"/>
      <c r="H621" s="21"/>
      <c r="I621" s="21"/>
      <c r="J621" s="22"/>
      <c r="K621" s="7"/>
      <c r="S621" s="52"/>
    </row>
    <row r="622" spans="1:19" ht="15.75" thickBot="1" x14ac:dyDescent="0.3">
      <c r="A622" s="7">
        <v>9</v>
      </c>
      <c r="B622" s="23" t="s">
        <v>119</v>
      </c>
      <c r="C622" s="77" t="s">
        <v>41</v>
      </c>
      <c r="D622" s="78"/>
      <c r="E622" s="78"/>
      <c r="F622" s="78"/>
      <c r="G622" s="78"/>
      <c r="H622" s="78"/>
      <c r="I622" s="78"/>
      <c r="J622" s="24"/>
      <c r="Q622" s="7">
        <v>2385</v>
      </c>
      <c r="S622" s="52"/>
    </row>
    <row r="623" spans="1:19" ht="16.5" thickTop="1" thickBot="1" x14ac:dyDescent="0.3">
      <c r="A623" s="7" t="s">
        <v>42</v>
      </c>
      <c r="B623" s="23"/>
      <c r="C623" s="79"/>
      <c r="D623" s="79"/>
      <c r="E623" s="79"/>
      <c r="F623" s="25" t="s">
        <v>10</v>
      </c>
      <c r="G623" s="26">
        <v>1070</v>
      </c>
      <c r="H623" s="26"/>
      <c r="I623" s="27"/>
      <c r="J623" s="28">
        <f>IF(AND(G623= "",H623= ""), 0, ROUND(ROUND(I623, 2) * ROUND(IF(H623="",G623,H623),  2), 2))</f>
        <v>0</v>
      </c>
      <c r="K623" s="7"/>
      <c r="M623" s="29">
        <v>0.2</v>
      </c>
      <c r="Q623" s="7">
        <v>2385</v>
      </c>
      <c r="S623" s="52"/>
    </row>
    <row r="624" spans="1:19" ht="15.75" hidden="1" thickTop="1" x14ac:dyDescent="0.25">
      <c r="A624" s="7" t="s">
        <v>43</v>
      </c>
      <c r="S624" s="52"/>
    </row>
    <row r="625" spans="1:19" ht="15.75" thickTop="1" x14ac:dyDescent="0.25">
      <c r="A625" s="7">
        <v>5</v>
      </c>
      <c r="B625" s="16">
        <v>12</v>
      </c>
      <c r="C625" s="84" t="s">
        <v>120</v>
      </c>
      <c r="D625" s="84"/>
      <c r="E625" s="84"/>
      <c r="F625" s="21"/>
      <c r="G625" s="21"/>
      <c r="H625" s="21"/>
      <c r="I625" s="21"/>
      <c r="J625" s="22"/>
      <c r="K625" s="7"/>
      <c r="S625" s="52"/>
    </row>
    <row r="626" spans="1:19" ht="15.75" thickBot="1" x14ac:dyDescent="0.3">
      <c r="A626" s="7">
        <v>9</v>
      </c>
      <c r="B626" s="23" t="s">
        <v>121</v>
      </c>
      <c r="C626" s="77" t="s">
        <v>122</v>
      </c>
      <c r="D626" s="78"/>
      <c r="E626" s="78"/>
      <c r="F626" s="78"/>
      <c r="G626" s="78"/>
      <c r="H626" s="78"/>
      <c r="I626" s="78"/>
      <c r="J626" s="24"/>
      <c r="Q626" s="7">
        <v>2385</v>
      </c>
      <c r="S626" s="52"/>
    </row>
    <row r="627" spans="1:19" ht="16.5" thickTop="1" thickBot="1" x14ac:dyDescent="0.3">
      <c r="A627" s="7" t="s">
        <v>42</v>
      </c>
      <c r="B627" s="23"/>
      <c r="C627" s="79"/>
      <c r="D627" s="79"/>
      <c r="E627" s="79"/>
      <c r="F627" s="25" t="s">
        <v>123</v>
      </c>
      <c r="G627" s="26">
        <v>65</v>
      </c>
      <c r="H627" s="26"/>
      <c r="I627" s="27"/>
      <c r="J627" s="28">
        <f>IF(AND(G627= "",H627= ""), 0, ROUND(ROUND(I627, 2) * ROUND(IF(H627="",G627,H627),  2), 2))</f>
        <v>0</v>
      </c>
      <c r="K627" s="7"/>
      <c r="M627" s="29">
        <v>0.2</v>
      </c>
      <c r="Q627" s="7">
        <v>2385</v>
      </c>
      <c r="S627" s="52"/>
    </row>
    <row r="628" spans="1:19" ht="15.75" hidden="1" thickTop="1" x14ac:dyDescent="0.25">
      <c r="A628" s="7" t="s">
        <v>43</v>
      </c>
      <c r="S628" s="52"/>
    </row>
    <row r="629" spans="1:19" ht="16.899999999999999" customHeight="1" thickTop="1" x14ac:dyDescent="0.25">
      <c r="A629" s="7">
        <v>5</v>
      </c>
      <c r="B629" s="16">
        <v>13</v>
      </c>
      <c r="C629" s="84" t="s">
        <v>124</v>
      </c>
      <c r="D629" s="84"/>
      <c r="E629" s="84"/>
      <c r="F629" s="21"/>
      <c r="G629" s="21"/>
      <c r="H629" s="21"/>
      <c r="I629" s="21"/>
      <c r="J629" s="22"/>
      <c r="K629" s="7"/>
      <c r="S629" s="52"/>
    </row>
    <row r="630" spans="1:19" ht="15.75" thickBot="1" x14ac:dyDescent="0.3">
      <c r="A630" s="7">
        <v>9</v>
      </c>
      <c r="B630" s="23" t="s">
        <v>125</v>
      </c>
      <c r="C630" s="77" t="s">
        <v>126</v>
      </c>
      <c r="D630" s="78"/>
      <c r="E630" s="78"/>
      <c r="F630" s="78"/>
      <c r="G630" s="78"/>
      <c r="H630" s="78"/>
      <c r="I630" s="78"/>
      <c r="J630" s="24"/>
      <c r="Q630" s="7">
        <v>2385</v>
      </c>
      <c r="S630" s="52"/>
    </row>
    <row r="631" spans="1:19" ht="16.5" thickTop="1" thickBot="1" x14ac:dyDescent="0.3">
      <c r="A631" s="7" t="s">
        <v>42</v>
      </c>
      <c r="B631" s="23"/>
      <c r="C631" s="79"/>
      <c r="D631" s="79"/>
      <c r="E631" s="79"/>
      <c r="F631" s="25" t="s">
        <v>123</v>
      </c>
      <c r="G631" s="26">
        <v>70</v>
      </c>
      <c r="H631" s="26"/>
      <c r="I631" s="27"/>
      <c r="J631" s="28">
        <f>IF(AND(G631= "",H631= ""), 0, ROUND(ROUND(I631, 2) * ROUND(IF(H631="",G631,H631),  2), 2))</f>
        <v>0</v>
      </c>
      <c r="K631" s="7"/>
      <c r="M631" s="29">
        <v>0.2</v>
      </c>
      <c r="Q631" s="7">
        <v>2385</v>
      </c>
      <c r="S631" s="52"/>
    </row>
    <row r="632" spans="1:19" ht="15.75" hidden="1" thickTop="1" x14ac:dyDescent="0.25">
      <c r="A632" s="7" t="s">
        <v>43</v>
      </c>
      <c r="S632" s="52"/>
    </row>
    <row r="633" spans="1:19" ht="15.75" thickTop="1" x14ac:dyDescent="0.25">
      <c r="A633" s="7">
        <v>5</v>
      </c>
      <c r="B633" s="16">
        <v>14</v>
      </c>
      <c r="C633" s="84" t="s">
        <v>127</v>
      </c>
      <c r="D633" s="84"/>
      <c r="E633" s="84"/>
      <c r="F633" s="21"/>
      <c r="G633" s="21"/>
      <c r="H633" s="21"/>
      <c r="I633" s="21"/>
      <c r="J633" s="22"/>
      <c r="K633" s="7"/>
      <c r="S633" s="52"/>
    </row>
    <row r="634" spans="1:19" ht="15.75" thickBot="1" x14ac:dyDescent="0.3">
      <c r="A634" s="7">
        <v>9</v>
      </c>
      <c r="B634" s="23" t="s">
        <v>128</v>
      </c>
      <c r="C634" s="77" t="s">
        <v>129</v>
      </c>
      <c r="D634" s="78"/>
      <c r="E634" s="78"/>
      <c r="F634" s="78"/>
      <c r="G634" s="78"/>
      <c r="H634" s="78"/>
      <c r="I634" s="78"/>
      <c r="J634" s="24"/>
      <c r="Q634" s="7">
        <v>2385</v>
      </c>
      <c r="S634" s="52"/>
    </row>
    <row r="635" spans="1:19" ht="16.5" thickTop="1" thickBot="1" x14ac:dyDescent="0.3">
      <c r="A635" s="7" t="s">
        <v>42</v>
      </c>
      <c r="B635" s="23"/>
      <c r="C635" s="79"/>
      <c r="D635" s="79"/>
      <c r="E635" s="79"/>
      <c r="F635" s="25" t="s">
        <v>123</v>
      </c>
      <c r="G635" s="26">
        <v>42</v>
      </c>
      <c r="H635" s="26"/>
      <c r="I635" s="27"/>
      <c r="J635" s="28">
        <f>IF(AND(G635= "",H635= ""), 0, ROUND(ROUND(I635, 2) * ROUND(IF(H635="",G635,H635),  2), 2))</f>
        <v>0</v>
      </c>
      <c r="K635" s="7"/>
      <c r="M635" s="29">
        <v>0.2</v>
      </c>
      <c r="Q635" s="7">
        <v>2385</v>
      </c>
      <c r="S635" s="52"/>
    </row>
    <row r="636" spans="1:19" ht="15.75" hidden="1" thickTop="1" x14ac:dyDescent="0.25">
      <c r="A636" s="7" t="s">
        <v>43</v>
      </c>
      <c r="S636" s="52"/>
    </row>
    <row r="637" spans="1:19" ht="15.75" thickTop="1" x14ac:dyDescent="0.25">
      <c r="A637" s="7">
        <v>5</v>
      </c>
      <c r="B637" s="16">
        <v>15</v>
      </c>
      <c r="C637" s="41" t="s">
        <v>130</v>
      </c>
      <c r="D637" s="41"/>
      <c r="E637" s="41"/>
      <c r="F637" s="21"/>
      <c r="G637" s="21"/>
      <c r="H637" s="21"/>
      <c r="I637" s="21"/>
      <c r="J637" s="22"/>
      <c r="K637" s="7"/>
      <c r="S637" s="52"/>
    </row>
    <row r="638" spans="1:19" ht="15.75" thickBot="1" x14ac:dyDescent="0.3">
      <c r="A638" s="7">
        <v>9</v>
      </c>
      <c r="B638" s="23" t="s">
        <v>131</v>
      </c>
      <c r="C638" s="77" t="s">
        <v>132</v>
      </c>
      <c r="D638" s="78"/>
      <c r="E638" s="78"/>
      <c r="F638" s="78"/>
      <c r="G638" s="78"/>
      <c r="H638" s="78"/>
      <c r="I638" s="78"/>
      <c r="J638" s="24"/>
      <c r="Q638" s="7">
        <v>2385</v>
      </c>
      <c r="S638" s="52"/>
    </row>
    <row r="639" spans="1:19" ht="16.5" thickTop="1" thickBot="1" x14ac:dyDescent="0.3">
      <c r="A639" s="7" t="s">
        <v>42</v>
      </c>
      <c r="B639" s="23"/>
      <c r="C639" s="79"/>
      <c r="D639" s="79"/>
      <c r="E639" s="79"/>
      <c r="F639" s="25" t="s">
        <v>123</v>
      </c>
      <c r="G639" s="26">
        <v>31</v>
      </c>
      <c r="H639" s="26"/>
      <c r="I639" s="27"/>
      <c r="J639" s="28">
        <f>IF(AND(G639= "",H639= ""), 0, ROUND(ROUND(I639, 2) * ROUND(IF(H639="",G639,H639),  2), 2))</f>
        <v>0</v>
      </c>
      <c r="K639" s="7"/>
      <c r="M639" s="29">
        <v>0.2</v>
      </c>
      <c r="Q639" s="7">
        <v>2385</v>
      </c>
      <c r="S639" s="52"/>
    </row>
    <row r="640" spans="1:19" ht="15.75" hidden="1" thickTop="1" x14ac:dyDescent="0.25">
      <c r="A640" s="7" t="s">
        <v>43</v>
      </c>
      <c r="S640" s="52"/>
    </row>
    <row r="641" spans="1:19" ht="16.899999999999999" customHeight="1" thickTop="1" x14ac:dyDescent="0.25">
      <c r="A641" s="7">
        <v>5</v>
      </c>
      <c r="B641" s="16">
        <v>16</v>
      </c>
      <c r="C641" s="84" t="s">
        <v>133</v>
      </c>
      <c r="D641" s="84"/>
      <c r="E641" s="84"/>
      <c r="F641" s="21"/>
      <c r="G641" s="21"/>
      <c r="H641" s="21"/>
      <c r="I641" s="21"/>
      <c r="J641" s="22"/>
      <c r="K641" s="7"/>
      <c r="S641" s="52"/>
    </row>
    <row r="642" spans="1:19" x14ac:dyDescent="0.25">
      <c r="A642" s="7">
        <v>6</v>
      </c>
      <c r="B642" s="16" t="s">
        <v>134</v>
      </c>
      <c r="C642" s="82" t="s">
        <v>135</v>
      </c>
      <c r="D642" s="82"/>
      <c r="E642" s="82"/>
      <c r="F642" s="30"/>
      <c r="G642" s="30"/>
      <c r="H642" s="30"/>
      <c r="I642" s="30"/>
      <c r="J642" s="31"/>
      <c r="K642" s="7"/>
      <c r="S642" s="52"/>
    </row>
    <row r="643" spans="1:19" ht="15.75" thickBot="1" x14ac:dyDescent="0.3">
      <c r="A643" s="7">
        <v>9</v>
      </c>
      <c r="B643" s="23" t="s">
        <v>136</v>
      </c>
      <c r="C643" s="77" t="s">
        <v>137</v>
      </c>
      <c r="D643" s="78"/>
      <c r="E643" s="78"/>
      <c r="F643" s="78"/>
      <c r="G643" s="78"/>
      <c r="H643" s="78"/>
      <c r="I643" s="78"/>
      <c r="J643" s="24"/>
      <c r="Q643" s="7">
        <v>2385</v>
      </c>
      <c r="S643" s="52"/>
    </row>
    <row r="644" spans="1:19" ht="16.5" thickTop="1" thickBot="1" x14ac:dyDescent="0.3">
      <c r="A644" s="7" t="s">
        <v>42</v>
      </c>
      <c r="B644" s="23"/>
      <c r="C644" s="79"/>
      <c r="D644" s="79"/>
      <c r="E644" s="79"/>
      <c r="F644" s="25" t="s">
        <v>11</v>
      </c>
      <c r="G644" s="33">
        <v>7</v>
      </c>
      <c r="H644" s="33"/>
      <c r="I644" s="27"/>
      <c r="J644" s="28">
        <f>IF(AND(G644= "",H644= ""), 0, ROUND(ROUND(I644, 2) * ROUND(IF(H644="",G644,H644),  0), 2))</f>
        <v>0</v>
      </c>
      <c r="K644" s="7"/>
      <c r="M644" s="29">
        <v>0.2</v>
      </c>
      <c r="Q644" s="7">
        <v>2385</v>
      </c>
      <c r="S644" s="52"/>
    </row>
    <row r="645" spans="1:19" ht="16.5" thickTop="1" thickBot="1" x14ac:dyDescent="0.3">
      <c r="A645" s="7">
        <v>9</v>
      </c>
      <c r="B645" s="23" t="s">
        <v>138</v>
      </c>
      <c r="C645" s="77" t="s">
        <v>139</v>
      </c>
      <c r="D645" s="78"/>
      <c r="E645" s="78"/>
      <c r="F645" s="78"/>
      <c r="G645" s="78"/>
      <c r="H645" s="78"/>
      <c r="I645" s="78"/>
      <c r="J645" s="24"/>
      <c r="Q645" s="7">
        <v>2385</v>
      </c>
      <c r="S645" s="52"/>
    </row>
    <row r="646" spans="1:19" ht="16.5" thickTop="1" thickBot="1" x14ac:dyDescent="0.3">
      <c r="A646" s="7" t="s">
        <v>42</v>
      </c>
      <c r="B646" s="23"/>
      <c r="C646" s="79"/>
      <c r="D646" s="79"/>
      <c r="E646" s="79"/>
      <c r="F646" s="25" t="s">
        <v>11</v>
      </c>
      <c r="G646" s="33">
        <v>7</v>
      </c>
      <c r="H646" s="33"/>
      <c r="I646" s="27"/>
      <c r="J646" s="28">
        <f>IF(AND(G646= "",H646= ""), 0, ROUND(ROUND(I646, 2) * ROUND(IF(H646="",G646,H646),  0), 2))</f>
        <v>0</v>
      </c>
      <c r="K646" s="7"/>
      <c r="M646" s="29">
        <v>0.2</v>
      </c>
      <c r="Q646" s="7">
        <v>2385</v>
      </c>
      <c r="S646" s="52"/>
    </row>
    <row r="647" spans="1:19" ht="15.75" hidden="1" thickTop="1" x14ac:dyDescent="0.25">
      <c r="A647" s="7" t="s">
        <v>54</v>
      </c>
      <c r="S647" s="52"/>
    </row>
    <row r="648" spans="1:19" ht="16.899999999999999" customHeight="1" thickTop="1" x14ac:dyDescent="0.25">
      <c r="A648" s="7">
        <v>6</v>
      </c>
      <c r="B648" s="16" t="s">
        <v>140</v>
      </c>
      <c r="C648" s="82" t="s">
        <v>95</v>
      </c>
      <c r="D648" s="82"/>
      <c r="E648" s="82"/>
      <c r="F648" s="30"/>
      <c r="G648" s="30"/>
      <c r="H648" s="30"/>
      <c r="I648" s="30"/>
      <c r="J648" s="31"/>
      <c r="K648" s="7"/>
      <c r="S648" s="52"/>
    </row>
    <row r="649" spans="1:19" ht="15.75" thickBot="1" x14ac:dyDescent="0.3">
      <c r="A649" s="7">
        <v>9</v>
      </c>
      <c r="B649" s="23" t="s">
        <v>141</v>
      </c>
      <c r="C649" s="77" t="s">
        <v>137</v>
      </c>
      <c r="D649" s="78"/>
      <c r="E649" s="78"/>
      <c r="F649" s="78"/>
      <c r="G649" s="78"/>
      <c r="H649" s="78"/>
      <c r="I649" s="78"/>
      <c r="J649" s="24"/>
      <c r="Q649" s="7">
        <v>2385</v>
      </c>
      <c r="S649" s="52"/>
    </row>
    <row r="650" spans="1:19" ht="16.5" thickTop="1" thickBot="1" x14ac:dyDescent="0.3">
      <c r="A650" s="7" t="s">
        <v>42</v>
      </c>
      <c r="B650" s="23"/>
      <c r="C650" s="79"/>
      <c r="D650" s="79"/>
      <c r="E650" s="79"/>
      <c r="F650" s="25" t="s">
        <v>11</v>
      </c>
      <c r="G650" s="33">
        <v>6</v>
      </c>
      <c r="H650" s="33"/>
      <c r="I650" s="27"/>
      <c r="J650" s="28">
        <f>IF(AND(G650= "",H650= ""), 0, ROUND(ROUND(I650, 2) * ROUND(IF(H650="",G650,H650),  0), 2))</f>
        <v>0</v>
      </c>
      <c r="K650" s="7"/>
      <c r="M650" s="29">
        <v>0.2</v>
      </c>
      <c r="Q650" s="7">
        <v>2385</v>
      </c>
      <c r="S650" s="52"/>
    </row>
    <row r="651" spans="1:19" ht="16.5" thickTop="1" thickBot="1" x14ac:dyDescent="0.3">
      <c r="A651" s="7">
        <v>9</v>
      </c>
      <c r="B651" s="23" t="s">
        <v>142</v>
      </c>
      <c r="C651" s="77" t="s">
        <v>143</v>
      </c>
      <c r="D651" s="78"/>
      <c r="E651" s="78"/>
      <c r="F651" s="78"/>
      <c r="G651" s="78"/>
      <c r="H651" s="78"/>
      <c r="I651" s="78"/>
      <c r="J651" s="24"/>
      <c r="Q651" s="7">
        <v>2385</v>
      </c>
      <c r="S651" s="52"/>
    </row>
    <row r="652" spans="1:19" ht="16.5" thickTop="1" thickBot="1" x14ac:dyDescent="0.3">
      <c r="A652" s="7" t="s">
        <v>42</v>
      </c>
      <c r="B652" s="23"/>
      <c r="C652" s="79"/>
      <c r="D652" s="79"/>
      <c r="E652" s="79"/>
      <c r="F652" s="25" t="s">
        <v>11</v>
      </c>
      <c r="G652" s="33">
        <v>6</v>
      </c>
      <c r="H652" s="33"/>
      <c r="I652" s="27"/>
      <c r="J652" s="28">
        <f>IF(AND(G652= "",H652= ""), 0, ROUND(ROUND(I652, 2) * ROUND(IF(H652="",G652,H652),  0), 2))</f>
        <v>0</v>
      </c>
      <c r="K652" s="7"/>
      <c r="M652" s="29">
        <v>0.2</v>
      </c>
      <c r="Q652" s="7">
        <v>2385</v>
      </c>
      <c r="S652" s="52"/>
    </row>
    <row r="653" spans="1:19" ht="15.75" hidden="1" thickTop="1" x14ac:dyDescent="0.25">
      <c r="A653" s="7" t="s">
        <v>54</v>
      </c>
      <c r="S653" s="52"/>
    </row>
    <row r="654" spans="1:19" ht="16.899999999999999" customHeight="1" thickTop="1" x14ac:dyDescent="0.25">
      <c r="A654" s="7">
        <v>6</v>
      </c>
      <c r="B654" s="16" t="s">
        <v>144</v>
      </c>
      <c r="C654" s="82" t="s">
        <v>145</v>
      </c>
      <c r="D654" s="82"/>
      <c r="E654" s="82"/>
      <c r="F654" s="30"/>
      <c r="G654" s="30"/>
      <c r="H654" s="30"/>
      <c r="I654" s="30"/>
      <c r="J654" s="31"/>
      <c r="K654" s="7"/>
      <c r="S654" s="52"/>
    </row>
    <row r="655" spans="1:19" ht="15.75" thickBot="1" x14ac:dyDescent="0.3">
      <c r="A655" s="7">
        <v>9</v>
      </c>
      <c r="B655" s="23" t="s">
        <v>146</v>
      </c>
      <c r="C655" s="77" t="s">
        <v>137</v>
      </c>
      <c r="D655" s="78"/>
      <c r="E655" s="78"/>
      <c r="F655" s="78"/>
      <c r="G655" s="78"/>
      <c r="H655" s="78"/>
      <c r="I655" s="78"/>
      <c r="J655" s="24"/>
      <c r="Q655" s="7">
        <v>2385</v>
      </c>
      <c r="S655" s="52"/>
    </row>
    <row r="656" spans="1:19" ht="16.5" thickTop="1" thickBot="1" x14ac:dyDescent="0.3">
      <c r="A656" s="7" t="s">
        <v>42</v>
      </c>
      <c r="B656" s="23"/>
      <c r="C656" s="79"/>
      <c r="D656" s="79"/>
      <c r="E656" s="79"/>
      <c r="F656" s="25" t="s">
        <v>11</v>
      </c>
      <c r="G656" s="33">
        <v>8</v>
      </c>
      <c r="H656" s="33"/>
      <c r="I656" s="27"/>
      <c r="J656" s="28">
        <f>IF(AND(G656= "",H656= ""), 0, ROUND(ROUND(I656, 2) * ROUND(IF(H656="",G656,H656),  0), 2))</f>
        <v>0</v>
      </c>
      <c r="K656" s="7"/>
      <c r="M656" s="29">
        <v>0.2</v>
      </c>
      <c r="Q656" s="7">
        <v>2385</v>
      </c>
      <c r="S656" s="52"/>
    </row>
    <row r="657" spans="1:19" ht="16.5" thickTop="1" thickBot="1" x14ac:dyDescent="0.3">
      <c r="A657" s="7">
        <v>9</v>
      </c>
      <c r="B657" s="23" t="s">
        <v>147</v>
      </c>
      <c r="C657" s="77" t="s">
        <v>148</v>
      </c>
      <c r="D657" s="78"/>
      <c r="E657" s="78"/>
      <c r="F657" s="78"/>
      <c r="G657" s="78"/>
      <c r="H657" s="78"/>
      <c r="I657" s="78"/>
      <c r="J657" s="24"/>
      <c r="Q657" s="7">
        <v>2385</v>
      </c>
      <c r="S657" s="52"/>
    </row>
    <row r="658" spans="1:19" ht="16.5" thickTop="1" thickBot="1" x14ac:dyDescent="0.3">
      <c r="A658" s="7" t="s">
        <v>42</v>
      </c>
      <c r="B658" s="23"/>
      <c r="C658" s="79"/>
      <c r="D658" s="79"/>
      <c r="E658" s="79"/>
      <c r="F658" s="25" t="s">
        <v>11</v>
      </c>
      <c r="G658" s="33">
        <v>8</v>
      </c>
      <c r="H658" s="33"/>
      <c r="I658" s="27"/>
      <c r="J658" s="28">
        <f>IF(AND(G658= "",H658= ""), 0, ROUND(ROUND(I658, 2) * ROUND(IF(H658="",G658,H658),  0), 2))</f>
        <v>0</v>
      </c>
      <c r="K658" s="7"/>
      <c r="M658" s="29">
        <v>0.2</v>
      </c>
      <c r="Q658" s="7">
        <v>2385</v>
      </c>
      <c r="S658" s="52"/>
    </row>
    <row r="659" spans="1:19" ht="15.75" hidden="1" thickTop="1" x14ac:dyDescent="0.25">
      <c r="A659" s="7" t="s">
        <v>54</v>
      </c>
      <c r="S659" s="52"/>
    </row>
    <row r="660" spans="1:19" ht="16.899999999999999" customHeight="1" thickTop="1" x14ac:dyDescent="0.25">
      <c r="A660" s="7">
        <v>6</v>
      </c>
      <c r="B660" s="16" t="s">
        <v>202</v>
      </c>
      <c r="C660" s="82" t="s">
        <v>200</v>
      </c>
      <c r="D660" s="82"/>
      <c r="E660" s="82"/>
      <c r="F660" s="30"/>
      <c r="G660" s="30"/>
      <c r="H660" s="30"/>
      <c r="I660" s="30"/>
      <c r="J660" s="31"/>
      <c r="K660" s="7"/>
      <c r="S660" s="52"/>
    </row>
    <row r="661" spans="1:19" ht="15.75" thickBot="1" x14ac:dyDescent="0.3">
      <c r="A661" s="7">
        <v>9</v>
      </c>
      <c r="B661" s="23" t="s">
        <v>203</v>
      </c>
      <c r="C661" s="77" t="s">
        <v>204</v>
      </c>
      <c r="D661" s="78"/>
      <c r="E661" s="78"/>
      <c r="F661" s="78"/>
      <c r="G661" s="78"/>
      <c r="H661" s="78"/>
      <c r="I661" s="78"/>
      <c r="J661" s="24"/>
      <c r="Q661" s="7">
        <v>2385</v>
      </c>
      <c r="S661" s="52"/>
    </row>
    <row r="662" spans="1:19" ht="16.5" thickTop="1" thickBot="1" x14ac:dyDescent="0.3">
      <c r="A662" s="7" t="s">
        <v>42</v>
      </c>
      <c r="B662" s="23"/>
      <c r="C662" s="79"/>
      <c r="D662" s="79"/>
      <c r="E662" s="79"/>
      <c r="F662" s="25" t="s">
        <v>11</v>
      </c>
      <c r="G662" s="33">
        <v>1</v>
      </c>
      <c r="H662" s="33"/>
      <c r="I662" s="27"/>
      <c r="J662" s="28">
        <f>IF(AND(G662= "",H662= ""), 0, ROUND(ROUND(I662, 2) * ROUND(IF(H662="",G662,H662),  0), 2))</f>
        <v>0</v>
      </c>
      <c r="K662" s="7"/>
      <c r="M662" s="29">
        <v>0.2</v>
      </c>
      <c r="Q662" s="7">
        <v>2385</v>
      </c>
      <c r="S662" s="52"/>
    </row>
    <row r="663" spans="1:19" ht="16.5" thickTop="1" thickBot="1" x14ac:dyDescent="0.3">
      <c r="A663" s="7">
        <v>9</v>
      </c>
      <c r="B663" s="23" t="s">
        <v>205</v>
      </c>
      <c r="C663" s="77" t="s">
        <v>206</v>
      </c>
      <c r="D663" s="78"/>
      <c r="E663" s="78"/>
      <c r="F663" s="78"/>
      <c r="G663" s="78"/>
      <c r="H663" s="78"/>
      <c r="I663" s="78"/>
      <c r="J663" s="24"/>
      <c r="Q663" s="7">
        <v>2385</v>
      </c>
      <c r="S663" s="52"/>
    </row>
    <row r="664" spans="1:19" ht="16.5" thickTop="1" thickBot="1" x14ac:dyDescent="0.3">
      <c r="A664" s="7" t="s">
        <v>42</v>
      </c>
      <c r="B664" s="23"/>
      <c r="C664" s="79"/>
      <c r="D664" s="79"/>
      <c r="E664" s="79"/>
      <c r="F664" s="25" t="s">
        <v>11</v>
      </c>
      <c r="G664" s="33">
        <v>1</v>
      </c>
      <c r="H664" s="33"/>
      <c r="I664" s="27"/>
      <c r="J664" s="28">
        <f>IF(AND(G664= "",H664= ""), 0, ROUND(ROUND(I664, 2) * ROUND(IF(H664="",G664,H664),  0), 2))</f>
        <v>0</v>
      </c>
      <c r="K664" s="7"/>
      <c r="M664" s="29">
        <v>0.2</v>
      </c>
      <c r="Q664" s="7">
        <v>2385</v>
      </c>
      <c r="S664" s="52"/>
    </row>
    <row r="665" spans="1:19" ht="15.75" hidden="1" thickTop="1" x14ac:dyDescent="0.25">
      <c r="A665" s="7" t="s">
        <v>54</v>
      </c>
      <c r="S665" s="52"/>
    </row>
    <row r="666" spans="1:19" ht="15.75" hidden="1" thickTop="1" x14ac:dyDescent="0.25">
      <c r="A666" s="7" t="s">
        <v>43</v>
      </c>
      <c r="S666" s="52"/>
    </row>
    <row r="667" spans="1:19" ht="15.75" hidden="1" thickTop="1" x14ac:dyDescent="0.25">
      <c r="A667" s="7" t="s">
        <v>80</v>
      </c>
      <c r="S667" s="52"/>
    </row>
    <row r="668" spans="1:19" ht="15.75" thickTop="1" x14ac:dyDescent="0.25">
      <c r="A668" s="7">
        <v>4</v>
      </c>
      <c r="B668" s="16"/>
      <c r="C668" s="76" t="s">
        <v>175</v>
      </c>
      <c r="D668" s="76"/>
      <c r="E668" s="76"/>
      <c r="F668" s="19"/>
      <c r="G668" s="19"/>
      <c r="H668" s="19"/>
      <c r="I668" s="19"/>
      <c r="J668" s="20"/>
      <c r="K668" s="7"/>
      <c r="S668" s="52"/>
    </row>
    <row r="669" spans="1:19" ht="16.899999999999999" customHeight="1" x14ac:dyDescent="0.25">
      <c r="A669" s="7">
        <v>5</v>
      </c>
      <c r="B669" s="16">
        <v>17</v>
      </c>
      <c r="C669" s="84" t="s">
        <v>176</v>
      </c>
      <c r="D669" s="84"/>
      <c r="E669" s="84"/>
      <c r="F669" s="21"/>
      <c r="G669" s="21"/>
      <c r="H669" s="21"/>
      <c r="I669" s="21"/>
      <c r="J669" s="22"/>
      <c r="K669" s="7"/>
      <c r="S669" s="52"/>
    </row>
    <row r="670" spans="1:19" x14ac:dyDescent="0.25">
      <c r="A670" s="7">
        <v>6</v>
      </c>
      <c r="B670" s="16" t="s">
        <v>177</v>
      </c>
      <c r="C670" s="45" t="s">
        <v>178</v>
      </c>
      <c r="D670" s="45"/>
      <c r="E670" s="45"/>
      <c r="F670" s="30"/>
      <c r="G670" s="30"/>
      <c r="H670" s="30"/>
      <c r="I670" s="30"/>
      <c r="J670" s="31"/>
      <c r="K670" s="7"/>
      <c r="S670" s="52"/>
    </row>
    <row r="671" spans="1:19" ht="15.75" thickBot="1" x14ac:dyDescent="0.3">
      <c r="A671" s="7">
        <v>9</v>
      </c>
      <c r="B671" s="23" t="s">
        <v>179</v>
      </c>
      <c r="C671" s="77" t="s">
        <v>84</v>
      </c>
      <c r="D671" s="78"/>
      <c r="E671" s="78"/>
      <c r="F671" s="78"/>
      <c r="G671" s="78"/>
      <c r="H671" s="78"/>
      <c r="I671" s="78"/>
      <c r="J671" s="24"/>
      <c r="Q671" s="7">
        <v>2385</v>
      </c>
      <c r="S671" s="52"/>
    </row>
    <row r="672" spans="1:19" ht="16.5" thickTop="1" thickBot="1" x14ac:dyDescent="0.3">
      <c r="A672" s="7" t="s">
        <v>42</v>
      </c>
      <c r="B672" s="23"/>
      <c r="C672" s="79"/>
      <c r="D672" s="79"/>
      <c r="E672" s="79"/>
      <c r="F672" s="25" t="s">
        <v>10</v>
      </c>
      <c r="G672" s="26">
        <v>3.5</v>
      </c>
      <c r="H672" s="26"/>
      <c r="I672" s="27"/>
      <c r="J672" s="28">
        <f>IF(AND(G672= "",H672= ""), 0, ROUND(ROUND(I672, 2) * ROUND(IF(H672="",G672,H672),  2), 2))</f>
        <v>0</v>
      </c>
      <c r="K672" s="7"/>
      <c r="M672" s="29">
        <v>0.2</v>
      </c>
      <c r="Q672" s="7">
        <v>2385</v>
      </c>
      <c r="S672" s="52"/>
    </row>
    <row r="673" spans="1:19" ht="15.75" hidden="1" thickTop="1" x14ac:dyDescent="0.25">
      <c r="A673" s="7" t="s">
        <v>54</v>
      </c>
      <c r="S673" s="52"/>
    </row>
    <row r="674" spans="1:19" ht="27.75" customHeight="1" thickTop="1" x14ac:dyDescent="0.25">
      <c r="A674" s="7">
        <v>6</v>
      </c>
      <c r="B674" s="16" t="s">
        <v>180</v>
      </c>
      <c r="C674" s="96" t="s">
        <v>181</v>
      </c>
      <c r="D674" s="97"/>
      <c r="E674" s="97"/>
      <c r="F674" s="97"/>
      <c r="G674" s="97"/>
      <c r="H674" s="97"/>
      <c r="I674" s="98"/>
      <c r="J674" s="31"/>
      <c r="K674" s="7"/>
      <c r="S674" s="52"/>
    </row>
    <row r="675" spans="1:19" ht="15.75" thickBot="1" x14ac:dyDescent="0.3">
      <c r="A675" s="7">
        <v>9</v>
      </c>
      <c r="B675" s="23" t="s">
        <v>182</v>
      </c>
      <c r="C675" s="77" t="s">
        <v>183</v>
      </c>
      <c r="D675" s="78"/>
      <c r="E675" s="78"/>
      <c r="F675" s="78"/>
      <c r="G675" s="78"/>
      <c r="H675" s="78"/>
      <c r="I675" s="78"/>
      <c r="J675" s="24"/>
      <c r="Q675" s="7">
        <v>2385</v>
      </c>
      <c r="S675" s="52"/>
    </row>
    <row r="676" spans="1:19" ht="16.5" thickTop="1" thickBot="1" x14ac:dyDescent="0.3">
      <c r="A676" s="7" t="s">
        <v>42</v>
      </c>
      <c r="B676" s="23"/>
      <c r="C676" s="79"/>
      <c r="D676" s="79"/>
      <c r="E676" s="79"/>
      <c r="F676" s="25" t="s">
        <v>10</v>
      </c>
      <c r="G676" s="26">
        <v>3.5</v>
      </c>
      <c r="H676" s="26"/>
      <c r="I676" s="27"/>
      <c r="J676" s="28">
        <f>IF(AND(G676= "",H676= ""), 0, ROUND(ROUND(I676, 2) * ROUND(IF(H676="",G676,H676),  2), 2))</f>
        <v>0</v>
      </c>
      <c r="K676" s="7"/>
      <c r="M676" s="29">
        <v>0.2</v>
      </c>
      <c r="Q676" s="7">
        <v>2385</v>
      </c>
      <c r="S676" s="52"/>
    </row>
    <row r="677" spans="1:19" ht="15.75" hidden="1" thickTop="1" x14ac:dyDescent="0.25">
      <c r="A677" s="7" t="s">
        <v>54</v>
      </c>
      <c r="S677" s="52"/>
    </row>
    <row r="678" spans="1:19" ht="16.899999999999999" customHeight="1" thickTop="1" x14ac:dyDescent="0.25">
      <c r="A678" s="7">
        <v>6</v>
      </c>
      <c r="B678" s="16" t="s">
        <v>184</v>
      </c>
      <c r="C678" s="82" t="s">
        <v>185</v>
      </c>
      <c r="D678" s="82"/>
      <c r="E678" s="82"/>
      <c r="F678" s="30"/>
      <c r="G678" s="30"/>
      <c r="H678" s="30"/>
      <c r="I678" s="30"/>
      <c r="J678" s="31"/>
      <c r="K678" s="7"/>
      <c r="S678" s="52"/>
    </row>
    <row r="679" spans="1:19" ht="15.75" thickBot="1" x14ac:dyDescent="0.3">
      <c r="A679" s="7">
        <v>9</v>
      </c>
      <c r="B679" s="23" t="s">
        <v>186</v>
      </c>
      <c r="C679" s="77" t="s">
        <v>187</v>
      </c>
      <c r="D679" s="78"/>
      <c r="E679" s="78"/>
      <c r="F679" s="78"/>
      <c r="G679" s="78"/>
      <c r="H679" s="78"/>
      <c r="I679" s="78"/>
      <c r="J679" s="24"/>
      <c r="Q679" s="7">
        <v>2385</v>
      </c>
      <c r="S679" s="52"/>
    </row>
    <row r="680" spans="1:19" ht="16.5" thickTop="1" thickBot="1" x14ac:dyDescent="0.3">
      <c r="A680" s="7" t="s">
        <v>42</v>
      </c>
      <c r="B680" s="23"/>
      <c r="C680" s="79"/>
      <c r="D680" s="79"/>
      <c r="E680" s="79"/>
      <c r="F680" s="25" t="s">
        <v>10</v>
      </c>
      <c r="G680" s="26">
        <v>3.5</v>
      </c>
      <c r="H680" s="26"/>
      <c r="I680" s="27"/>
      <c r="J680" s="28">
        <f>IF(AND(G680= "",H680= ""), 0, ROUND(ROUND(I680, 2) * ROUND(IF(H680="",G680,H680),  2), 2))</f>
        <v>0</v>
      </c>
      <c r="K680" s="7"/>
      <c r="M680" s="29">
        <v>0.2</v>
      </c>
      <c r="Q680" s="7">
        <v>2385</v>
      </c>
      <c r="S680" s="52"/>
    </row>
    <row r="681" spans="1:19" ht="16.5" thickTop="1" thickBot="1" x14ac:dyDescent="0.3">
      <c r="A681" s="7">
        <v>9</v>
      </c>
      <c r="B681" s="23" t="s">
        <v>188</v>
      </c>
      <c r="C681" s="77" t="s">
        <v>189</v>
      </c>
      <c r="D681" s="78"/>
      <c r="E681" s="78"/>
      <c r="F681" s="78"/>
      <c r="G681" s="78"/>
      <c r="H681" s="78"/>
      <c r="I681" s="78"/>
      <c r="J681" s="24"/>
      <c r="Q681" s="7">
        <v>2385</v>
      </c>
      <c r="S681" s="52"/>
    </row>
    <row r="682" spans="1:19" ht="16.5" thickTop="1" thickBot="1" x14ac:dyDescent="0.3">
      <c r="A682" s="7" t="s">
        <v>42</v>
      </c>
      <c r="B682" s="23"/>
      <c r="C682" s="79"/>
      <c r="D682" s="79"/>
      <c r="E682" s="79"/>
      <c r="F682" s="25" t="s">
        <v>11</v>
      </c>
      <c r="G682" s="33">
        <v>3</v>
      </c>
      <c r="H682" s="33"/>
      <c r="I682" s="27"/>
      <c r="J682" s="28">
        <f>IF(AND(G682= "",H682= ""), 0, ROUND(ROUND(I682, 2) * ROUND(IF(H682="",G682,H682),  0), 2))</f>
        <v>0</v>
      </c>
      <c r="K682" s="7"/>
      <c r="M682" s="29">
        <v>0.2</v>
      </c>
      <c r="Q682" s="7">
        <v>2385</v>
      </c>
      <c r="S682" s="52"/>
    </row>
    <row r="683" spans="1:19" ht="15.75" hidden="1" thickTop="1" x14ac:dyDescent="0.25">
      <c r="A683" s="7" t="s">
        <v>54</v>
      </c>
      <c r="S683" s="52"/>
    </row>
    <row r="684" spans="1:19" ht="15.75" hidden="1" thickTop="1" x14ac:dyDescent="0.25">
      <c r="A684" s="7" t="s">
        <v>43</v>
      </c>
      <c r="S684" s="52"/>
    </row>
    <row r="685" spans="1:19" ht="15.75" hidden="1" thickTop="1" x14ac:dyDescent="0.25">
      <c r="A685" s="7" t="s">
        <v>80</v>
      </c>
      <c r="S685" s="52"/>
    </row>
    <row r="686" spans="1:19" ht="15.75" thickTop="1" x14ac:dyDescent="0.25">
      <c r="A686" s="7">
        <v>4</v>
      </c>
      <c r="B686" s="16"/>
      <c r="C686" s="76" t="s">
        <v>149</v>
      </c>
      <c r="D686" s="76"/>
      <c r="E686" s="76"/>
      <c r="F686" s="19"/>
      <c r="G686" s="19"/>
      <c r="H686" s="19"/>
      <c r="I686" s="19"/>
      <c r="J686" s="20"/>
      <c r="K686" s="7"/>
      <c r="S686" s="52"/>
    </row>
    <row r="687" spans="1:19" ht="39" customHeight="1" x14ac:dyDescent="0.25">
      <c r="A687" s="7">
        <v>5</v>
      </c>
      <c r="B687" s="16">
        <v>18</v>
      </c>
      <c r="C687" s="80" t="s">
        <v>150</v>
      </c>
      <c r="D687" s="81"/>
      <c r="E687" s="81"/>
      <c r="F687" s="81"/>
      <c r="G687" s="81"/>
      <c r="H687" s="81"/>
      <c r="I687" s="83"/>
      <c r="J687" s="22"/>
      <c r="K687" s="7"/>
      <c r="S687" s="52"/>
    </row>
    <row r="688" spans="1:19" ht="15.75" thickBot="1" x14ac:dyDescent="0.3">
      <c r="A688" s="7">
        <v>9</v>
      </c>
      <c r="B688" s="23" t="s">
        <v>151</v>
      </c>
      <c r="C688" s="77" t="s">
        <v>152</v>
      </c>
      <c r="D688" s="78"/>
      <c r="E688" s="78"/>
      <c r="F688" s="78"/>
      <c r="G688" s="78"/>
      <c r="H688" s="78"/>
      <c r="I688" s="78"/>
      <c r="J688" s="24"/>
      <c r="Q688" s="7">
        <v>2385</v>
      </c>
      <c r="S688" s="52"/>
    </row>
    <row r="689" spans="1:19" ht="16.5" thickTop="1" thickBot="1" x14ac:dyDescent="0.3">
      <c r="A689" s="7" t="s">
        <v>42</v>
      </c>
      <c r="B689" s="23"/>
      <c r="C689" s="79"/>
      <c r="D689" s="79"/>
      <c r="E689" s="79"/>
      <c r="F689" s="25" t="s">
        <v>123</v>
      </c>
      <c r="G689" s="26">
        <v>150</v>
      </c>
      <c r="H689" s="26"/>
      <c r="I689" s="27"/>
      <c r="J689" s="28">
        <f>IF(AND(G689= "",H689= ""), 0, ROUND(ROUND(I689, 2) * ROUND(IF(H689="",G689,H689),  2), 2))</f>
        <v>0</v>
      </c>
      <c r="K689" s="7"/>
      <c r="M689" s="29">
        <v>0.2</v>
      </c>
      <c r="Q689" s="7">
        <v>2385</v>
      </c>
      <c r="S689" s="52"/>
    </row>
    <row r="690" spans="1:19" ht="15.75" hidden="1" thickTop="1" x14ac:dyDescent="0.25">
      <c r="A690" s="7" t="s">
        <v>43</v>
      </c>
      <c r="S690" s="52"/>
    </row>
    <row r="691" spans="1:19" ht="15.75" thickTop="1" x14ac:dyDescent="0.25">
      <c r="A691" s="7">
        <v>5</v>
      </c>
      <c r="B691" s="16">
        <v>19</v>
      </c>
      <c r="C691" s="41" t="s">
        <v>153</v>
      </c>
      <c r="D691" s="41"/>
      <c r="E691" s="41"/>
      <c r="F691" s="21"/>
      <c r="G691" s="21"/>
      <c r="H691" s="21"/>
      <c r="I691" s="21"/>
      <c r="J691" s="22"/>
      <c r="K691" s="7"/>
      <c r="S691" s="52"/>
    </row>
    <row r="692" spans="1:19" ht="15.75" thickBot="1" x14ac:dyDescent="0.3">
      <c r="A692" s="7">
        <v>9</v>
      </c>
      <c r="B692" s="23" t="s">
        <v>154</v>
      </c>
      <c r="C692" s="77" t="s">
        <v>155</v>
      </c>
      <c r="D692" s="78"/>
      <c r="E692" s="78"/>
      <c r="F692" s="78"/>
      <c r="G692" s="78"/>
      <c r="H692" s="78"/>
      <c r="I692" s="78"/>
      <c r="J692" s="24"/>
      <c r="Q692" s="7">
        <v>2385</v>
      </c>
      <c r="S692" s="52"/>
    </row>
    <row r="693" spans="1:19" ht="16.5" thickTop="1" thickBot="1" x14ac:dyDescent="0.3">
      <c r="A693" s="7" t="s">
        <v>42</v>
      </c>
      <c r="B693" s="23"/>
      <c r="C693" s="79"/>
      <c r="D693" s="79"/>
      <c r="E693" s="79"/>
      <c r="F693" s="25" t="s">
        <v>123</v>
      </c>
      <c r="G693" s="26">
        <v>67.2</v>
      </c>
      <c r="H693" s="26"/>
      <c r="I693" s="27"/>
      <c r="J693" s="28">
        <f>IF(AND(G693= "",H693= ""), 0, ROUND(ROUND(I693, 2) * ROUND(IF(H693="",G693,H693),  2), 2))</f>
        <v>0</v>
      </c>
      <c r="K693" s="7"/>
      <c r="M693" s="29">
        <v>0.2</v>
      </c>
      <c r="Q693" s="7">
        <v>2385</v>
      </c>
      <c r="S693" s="52"/>
    </row>
    <row r="694" spans="1:19" ht="15.75" hidden="1" thickTop="1" x14ac:dyDescent="0.25">
      <c r="A694" s="7" t="s">
        <v>43</v>
      </c>
      <c r="S694" s="52"/>
    </row>
    <row r="695" spans="1:19" ht="15.75" hidden="1" thickTop="1" x14ac:dyDescent="0.25">
      <c r="A695" s="7" t="s">
        <v>80</v>
      </c>
      <c r="S695" s="52"/>
    </row>
    <row r="696" spans="1:19" ht="15.75" thickTop="1" x14ac:dyDescent="0.25">
      <c r="A696" s="7">
        <v>4</v>
      </c>
      <c r="B696" s="16"/>
      <c r="C696" s="76" t="s">
        <v>156</v>
      </c>
      <c r="D696" s="76"/>
      <c r="E696" s="76"/>
      <c r="F696" s="19"/>
      <c r="G696" s="19"/>
      <c r="H696" s="19"/>
      <c r="I696" s="19"/>
      <c r="J696" s="20"/>
      <c r="K696" s="7"/>
      <c r="S696" s="52"/>
    </row>
    <row r="697" spans="1:19" ht="16.899999999999999" customHeight="1" x14ac:dyDescent="0.25">
      <c r="A697" s="7">
        <v>5</v>
      </c>
      <c r="B697" s="16">
        <v>20</v>
      </c>
      <c r="C697" s="84" t="s">
        <v>207</v>
      </c>
      <c r="D697" s="84"/>
      <c r="E697" s="84"/>
      <c r="F697" s="21"/>
      <c r="G697" s="21"/>
      <c r="H697" s="21"/>
      <c r="I697" s="21"/>
      <c r="J697" s="22"/>
      <c r="K697" s="7"/>
      <c r="S697" s="52"/>
    </row>
    <row r="698" spans="1:19" ht="15.75" thickBot="1" x14ac:dyDescent="0.3">
      <c r="A698" s="7">
        <v>9</v>
      </c>
      <c r="B698" s="23" t="s">
        <v>208</v>
      </c>
      <c r="C698" s="77" t="s">
        <v>209</v>
      </c>
      <c r="D698" s="78"/>
      <c r="E698" s="78"/>
      <c r="F698" s="78"/>
      <c r="G698" s="78"/>
      <c r="H698" s="78"/>
      <c r="I698" s="78"/>
      <c r="J698" s="24"/>
      <c r="Q698" s="7">
        <v>2385</v>
      </c>
      <c r="S698" s="52"/>
    </row>
    <row r="699" spans="1:19" ht="16.5" thickTop="1" thickBot="1" x14ac:dyDescent="0.3">
      <c r="A699" s="7" t="s">
        <v>42</v>
      </c>
      <c r="B699" s="23"/>
      <c r="C699" s="79"/>
      <c r="D699" s="79"/>
      <c r="E699" s="79"/>
      <c r="F699" s="25" t="s">
        <v>123</v>
      </c>
      <c r="G699" s="26">
        <v>13.6</v>
      </c>
      <c r="H699" s="26"/>
      <c r="I699" s="27"/>
      <c r="J699" s="28">
        <f>IF(AND(G699= "",H699= ""), 0, ROUND(ROUND(I699, 2) * ROUND(IF(H699="",G699,H699),  2), 2))</f>
        <v>0</v>
      </c>
      <c r="K699" s="7"/>
      <c r="M699" s="29">
        <v>0.2</v>
      </c>
      <c r="Q699" s="7">
        <v>2385</v>
      </c>
      <c r="S699" s="52"/>
    </row>
    <row r="700" spans="1:19" ht="15.75" hidden="1" thickTop="1" x14ac:dyDescent="0.25">
      <c r="A700" s="7" t="s">
        <v>43</v>
      </c>
      <c r="S700" s="52"/>
    </row>
    <row r="701" spans="1:19" ht="16.899999999999999" customHeight="1" thickTop="1" x14ac:dyDescent="0.25">
      <c r="A701" s="7">
        <v>5</v>
      </c>
      <c r="B701" s="16">
        <v>25</v>
      </c>
      <c r="C701" s="84" t="s">
        <v>160</v>
      </c>
      <c r="D701" s="84"/>
      <c r="E701" s="84"/>
      <c r="F701" s="21"/>
      <c r="G701" s="21"/>
      <c r="H701" s="21"/>
      <c r="I701" s="21"/>
      <c r="J701" s="22"/>
      <c r="K701" s="7"/>
      <c r="S701" s="52"/>
    </row>
    <row r="702" spans="1:19" ht="15.75" thickBot="1" x14ac:dyDescent="0.3">
      <c r="A702" s="7">
        <v>9</v>
      </c>
      <c r="B702" s="23" t="s">
        <v>161</v>
      </c>
      <c r="C702" s="77" t="s">
        <v>162</v>
      </c>
      <c r="D702" s="78"/>
      <c r="E702" s="78"/>
      <c r="F702" s="78"/>
      <c r="G702" s="78"/>
      <c r="H702" s="78"/>
      <c r="I702" s="78"/>
      <c r="J702" s="24"/>
      <c r="Q702" s="7">
        <v>2385</v>
      </c>
      <c r="S702" s="52"/>
    </row>
    <row r="703" spans="1:19" ht="16.5" thickTop="1" thickBot="1" x14ac:dyDescent="0.3">
      <c r="A703" s="7" t="s">
        <v>42</v>
      </c>
      <c r="B703" s="23"/>
      <c r="C703" s="79"/>
      <c r="D703" s="79"/>
      <c r="E703" s="79"/>
      <c r="F703" s="25" t="s">
        <v>163</v>
      </c>
      <c r="G703" s="33">
        <v>20</v>
      </c>
      <c r="H703" s="33"/>
      <c r="I703" s="27"/>
      <c r="J703" s="28">
        <f>IF(AND(G703= "",H703= ""), 0, ROUND(ROUND(I703, 2) * ROUND(IF(H703="",G703,H703),  0), 2))</f>
        <v>0</v>
      </c>
      <c r="K703" s="7"/>
      <c r="M703" s="29">
        <v>0.2</v>
      </c>
      <c r="Q703" s="7">
        <v>2385</v>
      </c>
      <c r="S703" s="52"/>
    </row>
    <row r="704" spans="1:19" ht="15.75" hidden="1" thickTop="1" x14ac:dyDescent="0.25">
      <c r="A704" s="7" t="s">
        <v>43</v>
      </c>
      <c r="S704" s="52"/>
    </row>
    <row r="705" spans="1:19" ht="16.899999999999999" customHeight="1" thickTop="1" x14ac:dyDescent="0.25">
      <c r="A705" s="7">
        <v>5</v>
      </c>
      <c r="B705" s="16">
        <v>26</v>
      </c>
      <c r="C705" s="84" t="s">
        <v>164</v>
      </c>
      <c r="D705" s="84"/>
      <c r="E705" s="84"/>
      <c r="F705" s="21"/>
      <c r="G705" s="21"/>
      <c r="H705" s="21"/>
      <c r="I705" s="21"/>
      <c r="J705" s="22"/>
      <c r="K705" s="7"/>
      <c r="S705" s="52"/>
    </row>
    <row r="706" spans="1:19" ht="15.75" thickBot="1" x14ac:dyDescent="0.3">
      <c r="A706" s="7">
        <v>9</v>
      </c>
      <c r="B706" s="23" t="s">
        <v>165</v>
      </c>
      <c r="C706" s="77" t="s">
        <v>164</v>
      </c>
      <c r="D706" s="78"/>
      <c r="E706" s="78"/>
      <c r="F706" s="78"/>
      <c r="G706" s="78"/>
      <c r="H706" s="78"/>
      <c r="I706" s="78"/>
      <c r="J706" s="24"/>
      <c r="Q706" s="7">
        <v>2385</v>
      </c>
      <c r="S706" s="52"/>
    </row>
    <row r="707" spans="1:19" ht="16.5" thickTop="1" thickBot="1" x14ac:dyDescent="0.3">
      <c r="A707" s="7" t="s">
        <v>42</v>
      </c>
      <c r="B707" s="23"/>
      <c r="C707" s="79"/>
      <c r="D707" s="79"/>
      <c r="E707" s="79"/>
      <c r="F707" s="25" t="s">
        <v>76</v>
      </c>
      <c r="G707" s="33">
        <v>1</v>
      </c>
      <c r="H707" s="33"/>
      <c r="I707" s="27"/>
      <c r="J707" s="28">
        <f>IF(AND(G707= "",H707= ""), 0, ROUND(ROUND(I707, 2) * ROUND(IF(H707="",G707,H707),  0), 2))</f>
        <v>0</v>
      </c>
      <c r="K707" s="7"/>
      <c r="M707" s="29">
        <v>0.2</v>
      </c>
      <c r="Q707" s="7">
        <v>2385</v>
      </c>
      <c r="S707" s="52"/>
    </row>
    <row r="708" spans="1:19" ht="15.75" hidden="1" thickTop="1" x14ac:dyDescent="0.25">
      <c r="A708" s="7" t="s">
        <v>43</v>
      </c>
      <c r="S708" s="52"/>
    </row>
    <row r="709" spans="1:19" ht="15.75" hidden="1" thickTop="1" x14ac:dyDescent="0.25">
      <c r="A709" s="7" t="s">
        <v>80</v>
      </c>
      <c r="S709" s="52"/>
    </row>
    <row r="710" spans="1:19" ht="15.75" hidden="1" thickTop="1" x14ac:dyDescent="0.25">
      <c r="A710" s="7" t="s">
        <v>166</v>
      </c>
      <c r="S710" s="52"/>
    </row>
    <row r="711" spans="1:19" ht="15.75" thickTop="1" x14ac:dyDescent="0.25">
      <c r="A711" s="7" t="s">
        <v>166</v>
      </c>
      <c r="B711" s="24"/>
      <c r="C711" s="78"/>
      <c r="D711" s="78"/>
      <c r="E711" s="78"/>
      <c r="J711" s="24"/>
      <c r="S711" s="52"/>
    </row>
    <row r="712" spans="1:19" hidden="1" x14ac:dyDescent="0.25">
      <c r="B712" s="24"/>
      <c r="C712" s="91" t="s">
        <v>167</v>
      </c>
      <c r="D712" s="84"/>
      <c r="E712" s="84"/>
      <c r="F712" s="92">
        <f>ROUND(SUMIF(K527:K711, IF(K526="","",K526), J527:J711) * 0.2, 2)</f>
        <v>0</v>
      </c>
      <c r="G712" s="92"/>
      <c r="H712" s="92"/>
      <c r="I712" s="92"/>
      <c r="J712" s="93"/>
      <c r="S712" s="52"/>
    </row>
    <row r="713" spans="1:19" hidden="1" x14ac:dyDescent="0.25">
      <c r="B713" s="24"/>
      <c r="C713" s="86" t="s">
        <v>168</v>
      </c>
      <c r="D713" s="87"/>
      <c r="E713" s="87"/>
      <c r="F713" s="88">
        <f>SUM(F712:F712)</f>
        <v>0</v>
      </c>
      <c r="G713" s="88"/>
      <c r="H713" s="88"/>
      <c r="I713" s="88"/>
      <c r="J713" s="89"/>
      <c r="S713" s="52"/>
    </row>
    <row r="714" spans="1:19" ht="18.600000000000001" customHeight="1" x14ac:dyDescent="0.25">
      <c r="A714" s="7">
        <v>3</v>
      </c>
      <c r="B714" s="16" t="s">
        <v>210</v>
      </c>
      <c r="C714" s="101" t="s">
        <v>211</v>
      </c>
      <c r="D714" s="101"/>
      <c r="E714" s="101"/>
      <c r="F714" s="47"/>
      <c r="G714" s="47"/>
      <c r="H714" s="47"/>
      <c r="I714" s="47"/>
      <c r="J714" s="18"/>
      <c r="K714" s="7"/>
      <c r="S714" s="52"/>
    </row>
    <row r="715" spans="1:19" ht="18.600000000000001" customHeight="1" x14ac:dyDescent="0.25">
      <c r="A715" s="7">
        <v>3</v>
      </c>
      <c r="B715" s="16"/>
      <c r="C715" s="75" t="s">
        <v>37</v>
      </c>
      <c r="D715" s="75"/>
      <c r="E715" s="75"/>
      <c r="F715" s="17"/>
      <c r="G715" s="17"/>
      <c r="H715" s="17"/>
      <c r="I715" s="17"/>
      <c r="J715" s="18"/>
      <c r="K715" s="7"/>
      <c r="S715" s="52"/>
    </row>
    <row r="716" spans="1:19" x14ac:dyDescent="0.25">
      <c r="A716" s="7">
        <v>4</v>
      </c>
      <c r="B716" s="16"/>
      <c r="C716" s="76" t="s">
        <v>38</v>
      </c>
      <c r="D716" s="76"/>
      <c r="E716" s="76"/>
      <c r="F716" s="19"/>
      <c r="G716" s="19"/>
      <c r="H716" s="19"/>
      <c r="I716" s="19"/>
      <c r="J716" s="20"/>
      <c r="K716" s="7"/>
      <c r="S716" s="52"/>
    </row>
    <row r="717" spans="1:19" ht="27.75" customHeight="1" x14ac:dyDescent="0.25">
      <c r="A717" s="7">
        <v>5</v>
      </c>
      <c r="B717" s="16">
        <v>1</v>
      </c>
      <c r="C717" s="80" t="s">
        <v>39</v>
      </c>
      <c r="D717" s="81"/>
      <c r="E717" s="81"/>
      <c r="F717" s="81"/>
      <c r="G717" s="81"/>
      <c r="H717" s="21"/>
      <c r="I717" s="21"/>
      <c r="J717" s="22"/>
      <c r="K717" s="7"/>
      <c r="S717" s="52"/>
    </row>
    <row r="718" spans="1:19" ht="15.75" thickBot="1" x14ac:dyDescent="0.3">
      <c r="A718" s="7">
        <v>9</v>
      </c>
      <c r="B718" s="23" t="s">
        <v>40</v>
      </c>
      <c r="C718" s="77" t="s">
        <v>41</v>
      </c>
      <c r="D718" s="78"/>
      <c r="E718" s="78"/>
      <c r="F718" s="78"/>
      <c r="G718" s="78"/>
      <c r="H718" s="78"/>
      <c r="I718" s="78"/>
      <c r="J718" s="24"/>
      <c r="Q718" s="7">
        <v>2378</v>
      </c>
      <c r="S718" s="52"/>
    </row>
    <row r="719" spans="1:19" ht="16.5" thickTop="1" thickBot="1" x14ac:dyDescent="0.3">
      <c r="A719" s="7" t="s">
        <v>42</v>
      </c>
      <c r="B719" s="23"/>
      <c r="C719" s="79"/>
      <c r="D719" s="79"/>
      <c r="E719" s="79"/>
      <c r="F719" s="25" t="s">
        <v>10</v>
      </c>
      <c r="G719" s="26">
        <v>1064</v>
      </c>
      <c r="H719" s="26"/>
      <c r="I719" s="27"/>
      <c r="J719" s="28">
        <f>IF(AND(G719= "",H719= ""), 0, ROUND(ROUND(I719, 2) * ROUND(IF(H719="",G719,H719),  2), 2))</f>
        <v>0</v>
      </c>
      <c r="K719" s="7"/>
      <c r="M719" s="29">
        <v>0.2</v>
      </c>
      <c r="Q719" s="7">
        <v>2378</v>
      </c>
      <c r="S719" s="52"/>
    </row>
    <row r="720" spans="1:19" ht="15.75" hidden="1" thickTop="1" x14ac:dyDescent="0.25">
      <c r="A720" s="7" t="s">
        <v>43</v>
      </c>
      <c r="S720" s="52"/>
    </row>
    <row r="721" spans="1:19" ht="15.75" thickTop="1" x14ac:dyDescent="0.25">
      <c r="A721" s="7">
        <v>5</v>
      </c>
      <c r="B721" s="16">
        <v>2</v>
      </c>
      <c r="C721" s="41" t="s">
        <v>44</v>
      </c>
      <c r="D721" s="41"/>
      <c r="E721" s="41"/>
      <c r="F721" s="21"/>
      <c r="G721" s="21"/>
      <c r="H721" s="21"/>
      <c r="I721" s="21"/>
      <c r="J721" s="22"/>
      <c r="K721" s="7"/>
      <c r="S721" s="52"/>
    </row>
    <row r="722" spans="1:19" ht="15.75" thickBot="1" x14ac:dyDescent="0.3">
      <c r="A722" s="7">
        <v>9</v>
      </c>
      <c r="B722" s="23" t="s">
        <v>45</v>
      </c>
      <c r="C722" s="77" t="s">
        <v>41</v>
      </c>
      <c r="D722" s="78"/>
      <c r="E722" s="78"/>
      <c r="F722" s="78"/>
      <c r="G722" s="78"/>
      <c r="H722" s="78"/>
      <c r="I722" s="78"/>
      <c r="J722" s="24"/>
      <c r="Q722" s="7">
        <v>2378</v>
      </c>
      <c r="S722" s="52"/>
    </row>
    <row r="723" spans="1:19" ht="16.5" thickTop="1" thickBot="1" x14ac:dyDescent="0.3">
      <c r="A723" s="7" t="s">
        <v>42</v>
      </c>
      <c r="B723" s="23"/>
      <c r="C723" s="79"/>
      <c r="D723" s="79"/>
      <c r="E723" s="79"/>
      <c r="F723" s="25" t="s">
        <v>10</v>
      </c>
      <c r="G723" s="26">
        <v>1064</v>
      </c>
      <c r="H723" s="26"/>
      <c r="I723" s="27"/>
      <c r="J723" s="28">
        <f>IF(AND(G723= "",H723= ""), 0, ROUND(ROUND(I723, 2) * ROUND(IF(H723="",G723,H723),  2), 2))</f>
        <v>0</v>
      </c>
      <c r="K723" s="7"/>
      <c r="M723" s="29">
        <v>0.2</v>
      </c>
      <c r="Q723" s="7">
        <v>2378</v>
      </c>
      <c r="S723" s="52"/>
    </row>
    <row r="724" spans="1:19" ht="15.75" hidden="1" thickTop="1" x14ac:dyDescent="0.25">
      <c r="A724" s="7" t="s">
        <v>43</v>
      </c>
      <c r="S724" s="52"/>
    </row>
    <row r="725" spans="1:19" ht="15.75" thickTop="1" x14ac:dyDescent="0.25">
      <c r="A725" s="7">
        <v>5</v>
      </c>
      <c r="B725" s="16">
        <v>3</v>
      </c>
      <c r="C725" s="41" t="s">
        <v>46</v>
      </c>
      <c r="D725" s="41"/>
      <c r="E725" s="41"/>
      <c r="F725" s="21"/>
      <c r="G725" s="21"/>
      <c r="H725" s="21"/>
      <c r="I725" s="21"/>
      <c r="J725" s="22"/>
      <c r="K725" s="7"/>
      <c r="S725" s="52"/>
    </row>
    <row r="726" spans="1:19" ht="16.899999999999999" customHeight="1" x14ac:dyDescent="0.25">
      <c r="A726" s="7">
        <v>6</v>
      </c>
      <c r="B726" s="16" t="s">
        <v>47</v>
      </c>
      <c r="C726" s="82" t="s">
        <v>48</v>
      </c>
      <c r="D726" s="82"/>
      <c r="E726" s="82"/>
      <c r="F726" s="30"/>
      <c r="G726" s="30"/>
      <c r="H726" s="30"/>
      <c r="I726" s="30"/>
      <c r="J726" s="31"/>
      <c r="K726" s="7"/>
      <c r="S726" s="52"/>
    </row>
    <row r="727" spans="1:19" ht="15.75" thickBot="1" x14ac:dyDescent="0.3">
      <c r="A727" s="7">
        <v>9</v>
      </c>
      <c r="B727" s="23" t="s">
        <v>49</v>
      </c>
      <c r="C727" s="77" t="s">
        <v>50</v>
      </c>
      <c r="D727" s="78"/>
      <c r="E727" s="78"/>
      <c r="F727" s="78"/>
      <c r="G727" s="78"/>
      <c r="H727" s="78"/>
      <c r="I727" s="78"/>
      <c r="J727" s="24"/>
      <c r="Q727" s="7">
        <v>2378</v>
      </c>
      <c r="S727" s="52"/>
    </row>
    <row r="728" spans="1:19" ht="16.5" thickTop="1" thickBot="1" x14ac:dyDescent="0.3">
      <c r="A728" s="7" t="s">
        <v>42</v>
      </c>
      <c r="B728" s="23"/>
      <c r="C728" s="79"/>
      <c r="D728" s="79"/>
      <c r="E728" s="79"/>
      <c r="F728" s="25" t="s">
        <v>51</v>
      </c>
      <c r="G728" s="32">
        <v>2.06</v>
      </c>
      <c r="H728" s="32"/>
      <c r="I728" s="27"/>
      <c r="J728" s="28">
        <f>IF(AND(G728= "",H728= ""), 0, ROUND(ROUND(I728, 2) * ROUND(IF(H728="",G728,H728),  3), 2))</f>
        <v>0</v>
      </c>
      <c r="K728" s="7"/>
      <c r="M728" s="29">
        <v>0.2</v>
      </c>
      <c r="Q728" s="7">
        <v>2378</v>
      </c>
      <c r="S728" s="52"/>
    </row>
    <row r="729" spans="1:19" ht="16.5" thickTop="1" thickBot="1" x14ac:dyDescent="0.3">
      <c r="A729" s="7">
        <v>9</v>
      </c>
      <c r="B729" s="23" t="s">
        <v>52</v>
      </c>
      <c r="C729" s="77" t="s">
        <v>53</v>
      </c>
      <c r="D729" s="78"/>
      <c r="E729" s="78"/>
      <c r="F729" s="78"/>
      <c r="G729" s="78"/>
      <c r="H729" s="78"/>
      <c r="I729" s="78"/>
      <c r="J729" s="24"/>
      <c r="Q729" s="7">
        <v>2378</v>
      </c>
      <c r="S729" s="52"/>
    </row>
    <row r="730" spans="1:19" ht="16.5" thickTop="1" thickBot="1" x14ac:dyDescent="0.3">
      <c r="A730" s="7" t="s">
        <v>42</v>
      </c>
      <c r="B730" s="23"/>
      <c r="C730" s="79"/>
      <c r="D730" s="79"/>
      <c r="E730" s="79"/>
      <c r="F730" s="25" t="s">
        <v>51</v>
      </c>
      <c r="G730" s="32">
        <v>2.06</v>
      </c>
      <c r="H730" s="32"/>
      <c r="I730" s="27"/>
      <c r="J730" s="28">
        <f>IF(AND(G730= "",H730= ""), 0, ROUND(ROUND(I730, 2) * ROUND(IF(H730="",G730,H730),  3), 2))</f>
        <v>0</v>
      </c>
      <c r="K730" s="7"/>
      <c r="M730" s="29">
        <v>0.2</v>
      </c>
      <c r="Q730" s="7">
        <v>2378</v>
      </c>
      <c r="S730" s="52"/>
    </row>
    <row r="731" spans="1:19" ht="15.75" hidden="1" thickTop="1" x14ac:dyDescent="0.25">
      <c r="A731" s="7" t="s">
        <v>54</v>
      </c>
      <c r="S731" s="52"/>
    </row>
    <row r="732" spans="1:19" ht="15.75" thickTop="1" x14ac:dyDescent="0.25">
      <c r="A732" s="7">
        <v>6</v>
      </c>
      <c r="B732" s="16" t="s">
        <v>55</v>
      </c>
      <c r="C732" s="45" t="s">
        <v>56</v>
      </c>
      <c r="D732" s="45"/>
      <c r="E732" s="45"/>
      <c r="F732" s="30"/>
      <c r="G732" s="30"/>
      <c r="H732" s="30"/>
      <c r="I732" s="30"/>
      <c r="J732" s="31"/>
      <c r="K732" s="7"/>
      <c r="S732" s="52"/>
    </row>
    <row r="733" spans="1:19" ht="15.75" thickBot="1" x14ac:dyDescent="0.3">
      <c r="A733" s="7">
        <v>9</v>
      </c>
      <c r="B733" s="23" t="s">
        <v>57</v>
      </c>
      <c r="C733" s="77" t="s">
        <v>58</v>
      </c>
      <c r="D733" s="78"/>
      <c r="E733" s="78"/>
      <c r="F733" s="78"/>
      <c r="G733" s="78"/>
      <c r="H733" s="78"/>
      <c r="I733" s="78"/>
      <c r="J733" s="24"/>
      <c r="Q733" s="7">
        <v>2378</v>
      </c>
      <c r="S733" s="52"/>
    </row>
    <row r="734" spans="1:19" ht="16.5" thickTop="1" thickBot="1" x14ac:dyDescent="0.3">
      <c r="A734" s="7" t="s">
        <v>42</v>
      </c>
      <c r="B734" s="23"/>
      <c r="C734" s="79"/>
      <c r="D734" s="79"/>
      <c r="E734" s="79"/>
      <c r="F734" s="25" t="s">
        <v>51</v>
      </c>
      <c r="G734" s="32">
        <v>3</v>
      </c>
      <c r="H734" s="32"/>
      <c r="I734" s="27"/>
      <c r="J734" s="28">
        <f>IF(AND(G734= "",H734= ""), 0, ROUND(ROUND(I734, 2) * ROUND(IF(H734="",G734,H734),  3), 2))</f>
        <v>0</v>
      </c>
      <c r="K734" s="7"/>
      <c r="M734" s="29">
        <v>0.2</v>
      </c>
      <c r="Q734" s="7">
        <v>2378</v>
      </c>
      <c r="S734" s="52"/>
    </row>
    <row r="735" spans="1:19" ht="16.5" thickTop="1" thickBot="1" x14ac:dyDescent="0.3">
      <c r="A735" s="7">
        <v>9</v>
      </c>
      <c r="B735" s="23" t="s">
        <v>59</v>
      </c>
      <c r="C735" s="77" t="s">
        <v>60</v>
      </c>
      <c r="D735" s="78"/>
      <c r="E735" s="78"/>
      <c r="F735" s="78"/>
      <c r="G735" s="78"/>
      <c r="H735" s="78"/>
      <c r="I735" s="78"/>
      <c r="J735" s="24"/>
      <c r="Q735" s="7">
        <v>2378</v>
      </c>
      <c r="S735" s="52"/>
    </row>
    <row r="736" spans="1:19" ht="16.5" thickTop="1" thickBot="1" x14ac:dyDescent="0.3">
      <c r="A736" s="7" t="s">
        <v>42</v>
      </c>
      <c r="B736" s="23"/>
      <c r="C736" s="79"/>
      <c r="D736" s="79"/>
      <c r="E736" s="79"/>
      <c r="F736" s="25" t="s">
        <v>51</v>
      </c>
      <c r="G736" s="32">
        <v>10</v>
      </c>
      <c r="H736" s="32"/>
      <c r="I736" s="27"/>
      <c r="J736" s="28">
        <f>IF(AND(G736= "",H736= ""), 0, ROUND(ROUND(I736, 2) * ROUND(IF(H736="",G736,H736),  3), 2))</f>
        <v>0</v>
      </c>
      <c r="K736" s="7"/>
      <c r="M736" s="29">
        <v>0.2</v>
      </c>
      <c r="Q736" s="7">
        <v>2378</v>
      </c>
      <c r="S736" s="52"/>
    </row>
    <row r="737" spans="1:19" ht="16.5" thickTop="1" thickBot="1" x14ac:dyDescent="0.3">
      <c r="A737" s="7">
        <v>9</v>
      </c>
      <c r="B737" s="23" t="s">
        <v>61</v>
      </c>
      <c r="C737" s="77" t="s">
        <v>62</v>
      </c>
      <c r="D737" s="78"/>
      <c r="E737" s="78"/>
      <c r="F737" s="78"/>
      <c r="G737" s="78"/>
      <c r="H737" s="78"/>
      <c r="I737" s="78"/>
      <c r="J737" s="24"/>
      <c r="Q737" s="7">
        <v>2378</v>
      </c>
      <c r="S737" s="52"/>
    </row>
    <row r="738" spans="1:19" ht="16.5" thickTop="1" thickBot="1" x14ac:dyDescent="0.3">
      <c r="A738" s="7" t="s">
        <v>42</v>
      </c>
      <c r="B738" s="23"/>
      <c r="C738" s="79"/>
      <c r="D738" s="79"/>
      <c r="E738" s="79"/>
      <c r="F738" s="25" t="s">
        <v>51</v>
      </c>
      <c r="G738" s="32">
        <v>3</v>
      </c>
      <c r="H738" s="32"/>
      <c r="I738" s="27"/>
      <c r="J738" s="28">
        <f>IF(AND(G738= "",H738= ""), 0, ROUND(ROUND(I738, 2) * ROUND(IF(H738="",G738,H738),  3), 2))</f>
        <v>0</v>
      </c>
      <c r="K738" s="7"/>
      <c r="M738" s="29">
        <v>0.2</v>
      </c>
      <c r="Q738" s="7">
        <v>2378</v>
      </c>
      <c r="S738" s="52"/>
    </row>
    <row r="739" spans="1:19" ht="16.5" thickTop="1" thickBot="1" x14ac:dyDescent="0.3">
      <c r="A739" s="7">
        <v>9</v>
      </c>
      <c r="B739" s="23" t="s">
        <v>63</v>
      </c>
      <c r="C739" s="77" t="s">
        <v>64</v>
      </c>
      <c r="D739" s="78"/>
      <c r="E739" s="78"/>
      <c r="F739" s="78"/>
      <c r="G739" s="78"/>
      <c r="H739" s="78"/>
      <c r="I739" s="78"/>
      <c r="J739" s="24"/>
      <c r="Q739" s="7">
        <v>2378</v>
      </c>
      <c r="S739" s="52"/>
    </row>
    <row r="740" spans="1:19" ht="16.5" thickTop="1" thickBot="1" x14ac:dyDescent="0.3">
      <c r="A740" s="7" t="s">
        <v>42</v>
      </c>
      <c r="B740" s="23"/>
      <c r="C740" s="79"/>
      <c r="D740" s="79"/>
      <c r="E740" s="79"/>
      <c r="F740" s="25" t="s">
        <v>51</v>
      </c>
      <c r="G740" s="32">
        <v>10</v>
      </c>
      <c r="H740" s="32"/>
      <c r="I740" s="27"/>
      <c r="J740" s="28">
        <f>IF(AND(G740= "",H740= ""), 0, ROUND(ROUND(I740, 2) * ROUND(IF(H740="",G740,H740),  3), 2))</f>
        <v>0</v>
      </c>
      <c r="K740" s="7"/>
      <c r="M740" s="29">
        <v>0.2</v>
      </c>
      <c r="Q740" s="7">
        <v>2378</v>
      </c>
      <c r="S740" s="52"/>
    </row>
    <row r="741" spans="1:19" ht="15.75" hidden="1" thickTop="1" x14ac:dyDescent="0.25">
      <c r="A741" s="7" t="s">
        <v>54</v>
      </c>
      <c r="S741" s="52"/>
    </row>
    <row r="742" spans="1:19" ht="16.899999999999999" customHeight="1" thickTop="1" x14ac:dyDescent="0.25">
      <c r="A742" s="7">
        <v>6</v>
      </c>
      <c r="B742" s="16" t="s">
        <v>65</v>
      </c>
      <c r="C742" s="82" t="s">
        <v>66</v>
      </c>
      <c r="D742" s="82"/>
      <c r="E742" s="82"/>
      <c r="F742" s="30"/>
      <c r="G742" s="30"/>
      <c r="H742" s="30"/>
      <c r="I742" s="30"/>
      <c r="J742" s="31"/>
      <c r="K742" s="7"/>
      <c r="S742" s="52"/>
    </row>
    <row r="743" spans="1:19" ht="15.75" thickBot="1" x14ac:dyDescent="0.3">
      <c r="A743" s="7">
        <v>9</v>
      </c>
      <c r="B743" s="23" t="s">
        <v>67</v>
      </c>
      <c r="C743" s="77" t="s">
        <v>68</v>
      </c>
      <c r="D743" s="78"/>
      <c r="E743" s="78"/>
      <c r="F743" s="78"/>
      <c r="G743" s="78"/>
      <c r="H743" s="78"/>
      <c r="I743" s="78"/>
      <c r="J743" s="24"/>
      <c r="Q743" s="7">
        <v>2378</v>
      </c>
      <c r="S743" s="52"/>
    </row>
    <row r="744" spans="1:19" ht="16.5" thickTop="1" thickBot="1" x14ac:dyDescent="0.3">
      <c r="A744" s="7" t="s">
        <v>42</v>
      </c>
      <c r="B744" s="23"/>
      <c r="C744" s="79"/>
      <c r="D744" s="79"/>
      <c r="E744" s="79"/>
      <c r="F744" s="25" t="s">
        <v>51</v>
      </c>
      <c r="G744" s="32">
        <v>3</v>
      </c>
      <c r="H744" s="32"/>
      <c r="I744" s="27"/>
      <c r="J744" s="28">
        <f>IF(AND(G744= "",H744= ""), 0, ROUND(ROUND(I744, 2) * ROUND(IF(H744="",G744,H744),  3), 2))</f>
        <v>0</v>
      </c>
      <c r="K744" s="7"/>
      <c r="M744" s="29">
        <v>0.2</v>
      </c>
      <c r="Q744" s="7">
        <v>2378</v>
      </c>
      <c r="S744" s="52"/>
    </row>
    <row r="745" spans="1:19" ht="15.75" hidden="1" thickTop="1" x14ac:dyDescent="0.25">
      <c r="A745" s="7" t="s">
        <v>54</v>
      </c>
      <c r="S745" s="52"/>
    </row>
    <row r="746" spans="1:19" ht="15.75" thickTop="1" x14ac:dyDescent="0.25">
      <c r="A746" s="7">
        <v>6</v>
      </c>
      <c r="B746" s="16" t="s">
        <v>69</v>
      </c>
      <c r="C746" s="82" t="s">
        <v>70</v>
      </c>
      <c r="D746" s="82"/>
      <c r="E746" s="82"/>
      <c r="F746" s="30"/>
      <c r="G746" s="30"/>
      <c r="H746" s="30"/>
      <c r="I746" s="30"/>
      <c r="J746" s="31"/>
      <c r="K746" s="7"/>
      <c r="S746" s="52"/>
    </row>
    <row r="747" spans="1:19" ht="15.75" thickBot="1" x14ac:dyDescent="0.3">
      <c r="A747" s="7">
        <v>9</v>
      </c>
      <c r="B747" s="23" t="s">
        <v>71</v>
      </c>
      <c r="C747" s="77" t="s">
        <v>72</v>
      </c>
      <c r="D747" s="78"/>
      <c r="E747" s="78"/>
      <c r="F747" s="78"/>
      <c r="G747" s="78"/>
      <c r="H747" s="78"/>
      <c r="I747" s="78"/>
      <c r="J747" s="24"/>
      <c r="Q747" s="7">
        <v>2378</v>
      </c>
      <c r="S747" s="52"/>
    </row>
    <row r="748" spans="1:19" ht="16.5" thickTop="1" thickBot="1" x14ac:dyDescent="0.3">
      <c r="A748" s="7" t="s">
        <v>42</v>
      </c>
      <c r="B748" s="23"/>
      <c r="C748" s="79"/>
      <c r="D748" s="79"/>
      <c r="E748" s="79"/>
      <c r="F748" s="25" t="s">
        <v>11</v>
      </c>
      <c r="G748" s="33">
        <v>9</v>
      </c>
      <c r="H748" s="33"/>
      <c r="I748" s="27"/>
      <c r="J748" s="28">
        <f>IF(AND(G748= "",H748= ""), 0, ROUND(ROUND(I748, 2) * ROUND(IF(H748="",G748,H748),  0), 2))</f>
        <v>0</v>
      </c>
      <c r="K748" s="7"/>
      <c r="M748" s="29">
        <v>0.2</v>
      </c>
      <c r="Q748" s="7">
        <v>2378</v>
      </c>
      <c r="S748" s="52"/>
    </row>
    <row r="749" spans="1:19" ht="15.75" hidden="1" thickTop="1" x14ac:dyDescent="0.25">
      <c r="A749" s="7" t="s">
        <v>54</v>
      </c>
      <c r="S749" s="52"/>
    </row>
    <row r="750" spans="1:19" ht="15.75" hidden="1" thickTop="1" x14ac:dyDescent="0.25">
      <c r="A750" s="7" t="s">
        <v>43</v>
      </c>
      <c r="S750" s="52"/>
    </row>
    <row r="751" spans="1:19" ht="15.75" thickTop="1" x14ac:dyDescent="0.25">
      <c r="A751" s="7">
        <v>5</v>
      </c>
      <c r="B751" s="16">
        <v>4</v>
      </c>
      <c r="C751" s="41" t="s">
        <v>73</v>
      </c>
      <c r="D751" s="41"/>
      <c r="E751" s="41"/>
      <c r="F751" s="21"/>
      <c r="G751" s="21"/>
      <c r="H751" s="21"/>
      <c r="I751" s="21"/>
      <c r="J751" s="22"/>
      <c r="K751" s="7"/>
      <c r="S751" s="52"/>
    </row>
    <row r="752" spans="1:19" ht="15.75" thickBot="1" x14ac:dyDescent="0.3">
      <c r="A752" s="7">
        <v>9</v>
      </c>
      <c r="B752" s="23" t="s">
        <v>74</v>
      </c>
      <c r="C752" s="77" t="s">
        <v>75</v>
      </c>
      <c r="D752" s="78"/>
      <c r="E752" s="78"/>
      <c r="F752" s="78"/>
      <c r="G752" s="78"/>
      <c r="H752" s="78"/>
      <c r="I752" s="78"/>
      <c r="J752" s="24"/>
      <c r="Q752" s="7">
        <v>2378</v>
      </c>
      <c r="S752" s="52"/>
    </row>
    <row r="753" spans="1:19" ht="16.5" thickTop="1" thickBot="1" x14ac:dyDescent="0.3">
      <c r="A753" s="7" t="s">
        <v>42</v>
      </c>
      <c r="B753" s="23"/>
      <c r="C753" s="79"/>
      <c r="D753" s="79"/>
      <c r="E753" s="79"/>
      <c r="F753" s="25" t="s">
        <v>76</v>
      </c>
      <c r="G753" s="33">
        <v>1</v>
      </c>
      <c r="H753" s="33"/>
      <c r="I753" s="27"/>
      <c r="J753" s="28">
        <f>IF(AND(G753= "",H753= ""), 0, ROUND(ROUND(I753, 2) * ROUND(IF(H753="",G753,H753),  0), 2))</f>
        <v>0</v>
      </c>
      <c r="K753" s="7"/>
      <c r="M753" s="29">
        <v>0.2</v>
      </c>
      <c r="Q753" s="7">
        <v>2378</v>
      </c>
      <c r="S753" s="52"/>
    </row>
    <row r="754" spans="1:19" ht="15.75" hidden="1" thickTop="1" x14ac:dyDescent="0.25">
      <c r="A754" s="7" t="s">
        <v>43</v>
      </c>
      <c r="S754" s="52"/>
    </row>
    <row r="755" spans="1:19" ht="30.75" customHeight="1" thickTop="1" x14ac:dyDescent="0.25">
      <c r="A755" s="7">
        <v>5</v>
      </c>
      <c r="B755" s="16">
        <v>5</v>
      </c>
      <c r="C755" s="80" t="s">
        <v>77</v>
      </c>
      <c r="D755" s="81"/>
      <c r="E755" s="81"/>
      <c r="F755" s="81"/>
      <c r="G755" s="81"/>
      <c r="H755" s="81"/>
      <c r="I755" s="83"/>
      <c r="J755" s="22"/>
      <c r="K755" s="7"/>
      <c r="S755" s="52"/>
    </row>
    <row r="756" spans="1:19" ht="15.75" thickBot="1" x14ac:dyDescent="0.3">
      <c r="A756" s="7">
        <v>9</v>
      </c>
      <c r="B756" s="23" t="s">
        <v>78</v>
      </c>
      <c r="C756" s="77" t="s">
        <v>79</v>
      </c>
      <c r="D756" s="78"/>
      <c r="E756" s="78"/>
      <c r="F756" s="78"/>
      <c r="G756" s="78"/>
      <c r="H756" s="78"/>
      <c r="I756" s="78"/>
      <c r="J756" s="24"/>
      <c r="Q756" s="7">
        <v>2378</v>
      </c>
      <c r="S756" s="52"/>
    </row>
    <row r="757" spans="1:19" ht="16.5" thickTop="1" thickBot="1" x14ac:dyDescent="0.3">
      <c r="A757" s="7" t="s">
        <v>42</v>
      </c>
      <c r="B757" s="23"/>
      <c r="C757" s="79"/>
      <c r="D757" s="79"/>
      <c r="E757" s="79"/>
      <c r="F757" s="25" t="s">
        <v>76</v>
      </c>
      <c r="G757" s="33">
        <v>1</v>
      </c>
      <c r="H757" s="33"/>
      <c r="I757" s="27"/>
      <c r="J757" s="28">
        <f>IF(AND(G757= "",H757= ""), 0, ROUND(ROUND(I757, 2) * ROUND(IF(H757="",G757,H757),  0), 2))</f>
        <v>0</v>
      </c>
      <c r="K757" s="7"/>
      <c r="M757" s="29">
        <v>0.2</v>
      </c>
      <c r="Q757" s="7">
        <v>2378</v>
      </c>
      <c r="S757" s="52"/>
    </row>
    <row r="758" spans="1:19" ht="15.75" hidden="1" thickTop="1" x14ac:dyDescent="0.25">
      <c r="A758" s="7" t="s">
        <v>43</v>
      </c>
      <c r="S758" s="52"/>
    </row>
    <row r="759" spans="1:19" ht="15.75" hidden="1" thickTop="1" x14ac:dyDescent="0.25">
      <c r="A759" s="7" t="s">
        <v>80</v>
      </c>
      <c r="S759" s="52"/>
    </row>
    <row r="760" spans="1:19" ht="15.75" thickTop="1" x14ac:dyDescent="0.25">
      <c r="A760" s="7">
        <v>4</v>
      </c>
      <c r="B760" s="16"/>
      <c r="C760" s="76" t="s">
        <v>81</v>
      </c>
      <c r="D760" s="76"/>
      <c r="E760" s="76"/>
      <c r="F760" s="19"/>
      <c r="G760" s="19"/>
      <c r="H760" s="19"/>
      <c r="I760" s="19"/>
      <c r="J760" s="20"/>
      <c r="K760" s="7"/>
      <c r="S760" s="52"/>
    </row>
    <row r="761" spans="1:19" x14ac:dyDescent="0.25">
      <c r="A761" s="7">
        <v>5</v>
      </c>
      <c r="B761" s="16">
        <v>8</v>
      </c>
      <c r="C761" s="84" t="s">
        <v>101</v>
      </c>
      <c r="D761" s="84"/>
      <c r="E761" s="84"/>
      <c r="F761" s="21"/>
      <c r="G761" s="21"/>
      <c r="H761" s="21"/>
      <c r="I761" s="21"/>
      <c r="J761" s="22"/>
      <c r="K761" s="7"/>
      <c r="S761" s="52"/>
    </row>
    <row r="762" spans="1:19" ht="16.899999999999999" customHeight="1" x14ac:dyDescent="0.25">
      <c r="A762" s="7">
        <v>6</v>
      </c>
      <c r="B762" s="16" t="s">
        <v>212</v>
      </c>
      <c r="C762" s="82" t="s">
        <v>213</v>
      </c>
      <c r="D762" s="82"/>
      <c r="E762" s="82"/>
      <c r="F762" s="30"/>
      <c r="G762" s="30"/>
      <c r="H762" s="30"/>
      <c r="I762" s="30"/>
      <c r="J762" s="31"/>
      <c r="K762" s="7"/>
      <c r="S762" s="52"/>
    </row>
    <row r="763" spans="1:19" ht="15.75" thickBot="1" x14ac:dyDescent="0.3">
      <c r="A763" s="7">
        <v>9</v>
      </c>
      <c r="B763" s="23" t="s">
        <v>214</v>
      </c>
      <c r="C763" s="77" t="s">
        <v>105</v>
      </c>
      <c r="D763" s="78"/>
      <c r="E763" s="78"/>
      <c r="F763" s="78"/>
      <c r="G763" s="78"/>
      <c r="H763" s="78"/>
      <c r="I763" s="78"/>
      <c r="J763" s="24"/>
      <c r="Q763" s="7">
        <v>2378</v>
      </c>
      <c r="S763" s="52"/>
    </row>
    <row r="764" spans="1:19" ht="16.5" thickTop="1" thickBot="1" x14ac:dyDescent="0.3">
      <c r="A764" s="7" t="s">
        <v>42</v>
      </c>
      <c r="B764" s="23"/>
      <c r="C764" s="79"/>
      <c r="D764" s="79"/>
      <c r="E764" s="79"/>
      <c r="F764" s="25" t="s">
        <v>11</v>
      </c>
      <c r="G764" s="33">
        <v>27</v>
      </c>
      <c r="H764" s="33"/>
      <c r="I764" s="27"/>
      <c r="J764" s="28">
        <f>IF(AND(G764= "",H764= ""), 0, ROUND(ROUND(I764, 2) * ROUND(IF(H764="",G764,H764),  0), 2))</f>
        <v>0</v>
      </c>
      <c r="K764" s="7"/>
      <c r="M764" s="29">
        <v>0.2</v>
      </c>
      <c r="Q764" s="7">
        <v>2378</v>
      </c>
      <c r="S764" s="52"/>
    </row>
    <row r="765" spans="1:19" ht="15.75" hidden="1" thickTop="1" x14ac:dyDescent="0.25">
      <c r="A765" s="7" t="s">
        <v>54</v>
      </c>
      <c r="S765" s="52"/>
    </row>
    <row r="766" spans="1:19" ht="15.75" hidden="1" thickTop="1" x14ac:dyDescent="0.25">
      <c r="A766" s="7" t="s">
        <v>43</v>
      </c>
      <c r="S766" s="52"/>
    </row>
    <row r="767" spans="1:19" ht="15.75" hidden="1" thickTop="1" x14ac:dyDescent="0.25">
      <c r="A767" s="7" t="s">
        <v>80</v>
      </c>
      <c r="S767" s="52"/>
    </row>
    <row r="768" spans="1:19" ht="15.75" thickTop="1" x14ac:dyDescent="0.25">
      <c r="A768" s="7">
        <v>4</v>
      </c>
      <c r="B768" s="16"/>
      <c r="C768" s="76" t="s">
        <v>106</v>
      </c>
      <c r="D768" s="76"/>
      <c r="E768" s="76"/>
      <c r="F768" s="19"/>
      <c r="G768" s="19"/>
      <c r="H768" s="19"/>
      <c r="I768" s="19"/>
      <c r="J768" s="20"/>
      <c r="K768" s="7"/>
      <c r="S768" s="52"/>
    </row>
    <row r="769" spans="1:19" ht="16.899999999999999" customHeight="1" x14ac:dyDescent="0.25">
      <c r="A769" s="7">
        <v>5</v>
      </c>
      <c r="B769" s="16">
        <v>9</v>
      </c>
      <c r="C769" s="84" t="s">
        <v>107</v>
      </c>
      <c r="D769" s="84"/>
      <c r="E769" s="84"/>
      <c r="F769" s="21"/>
      <c r="G769" s="21"/>
      <c r="H769" s="21"/>
      <c r="I769" s="21"/>
      <c r="J769" s="22"/>
      <c r="K769" s="7"/>
      <c r="S769" s="52"/>
    </row>
    <row r="770" spans="1:19" x14ac:dyDescent="0.25">
      <c r="A770" s="7">
        <v>8</v>
      </c>
      <c r="B770" s="23" t="s">
        <v>108</v>
      </c>
      <c r="C770" s="85" t="s">
        <v>109</v>
      </c>
      <c r="D770" s="85"/>
      <c r="E770" s="85"/>
      <c r="J770" s="24"/>
      <c r="K770" s="7"/>
      <c r="S770" s="52"/>
    </row>
    <row r="771" spans="1:19" ht="15.75" thickBot="1" x14ac:dyDescent="0.3">
      <c r="A771" s="7">
        <v>9</v>
      </c>
      <c r="B771" s="23" t="s">
        <v>110</v>
      </c>
      <c r="C771" s="77" t="s">
        <v>84</v>
      </c>
      <c r="D771" s="78"/>
      <c r="E771" s="78"/>
      <c r="F771" s="78"/>
      <c r="G771" s="78"/>
      <c r="H771" s="78"/>
      <c r="I771" s="78"/>
      <c r="J771" s="24"/>
      <c r="Q771" s="7">
        <v>2378</v>
      </c>
      <c r="S771" s="52"/>
    </row>
    <row r="772" spans="1:19" ht="16.5" thickTop="1" thickBot="1" x14ac:dyDescent="0.3">
      <c r="A772" s="7" t="s">
        <v>42</v>
      </c>
      <c r="B772" s="23"/>
      <c r="C772" s="79"/>
      <c r="D772" s="79"/>
      <c r="E772" s="79"/>
      <c r="F772" s="25" t="s">
        <v>10</v>
      </c>
      <c r="G772" s="26">
        <v>1064</v>
      </c>
      <c r="H772" s="26"/>
      <c r="I772" s="27"/>
      <c r="J772" s="28">
        <f>IF(AND(G772= "",H772= ""), 0, ROUND(ROUND(I772, 2) * ROUND(IF(H772="",G772,H772),  2), 2))</f>
        <v>0</v>
      </c>
      <c r="K772" s="7"/>
      <c r="M772" s="29">
        <v>0.2</v>
      </c>
      <c r="Q772" s="7">
        <v>2378</v>
      </c>
      <c r="S772" s="52"/>
    </row>
    <row r="773" spans="1:19" ht="15.75" hidden="1" thickTop="1" x14ac:dyDescent="0.25">
      <c r="A773" s="7" t="s">
        <v>111</v>
      </c>
      <c r="S773" s="52"/>
    </row>
    <row r="774" spans="1:19" ht="15.75" thickTop="1" x14ac:dyDescent="0.25">
      <c r="A774" s="7">
        <v>8</v>
      </c>
      <c r="B774" s="23" t="s">
        <v>215</v>
      </c>
      <c r="C774" s="85" t="s">
        <v>216</v>
      </c>
      <c r="D774" s="85"/>
      <c r="E774" s="85"/>
      <c r="J774" s="24"/>
      <c r="K774" s="7"/>
      <c r="S774" s="52"/>
    </row>
    <row r="775" spans="1:19" ht="15.75" thickBot="1" x14ac:dyDescent="0.3">
      <c r="A775" s="7">
        <v>9</v>
      </c>
      <c r="B775" s="23" t="s">
        <v>217</v>
      </c>
      <c r="C775" s="77" t="s">
        <v>218</v>
      </c>
      <c r="D775" s="78"/>
      <c r="E775" s="78"/>
      <c r="F775" s="78"/>
      <c r="G775" s="78"/>
      <c r="H775" s="78"/>
      <c r="I775" s="78"/>
      <c r="J775" s="24"/>
      <c r="Q775" s="7">
        <v>2378</v>
      </c>
      <c r="S775" s="52"/>
    </row>
    <row r="776" spans="1:19" ht="16.5" thickTop="1" thickBot="1" x14ac:dyDescent="0.3">
      <c r="A776" s="7" t="s">
        <v>42</v>
      </c>
      <c r="B776" s="23"/>
      <c r="C776" s="79"/>
      <c r="D776" s="79"/>
      <c r="E776" s="79"/>
      <c r="F776" s="25" t="s">
        <v>11</v>
      </c>
      <c r="G776" s="33">
        <v>2</v>
      </c>
      <c r="H776" s="33"/>
      <c r="I776" s="27"/>
      <c r="J776" s="28">
        <f>IF(AND(G776= "",H776= ""), 0, ROUND(ROUND(I776, 2) * ROUND(IF(H776="",G776,H776),  0), 2))</f>
        <v>0</v>
      </c>
      <c r="K776" s="7"/>
      <c r="M776" s="29">
        <v>0.2</v>
      </c>
      <c r="Q776" s="7">
        <v>2378</v>
      </c>
      <c r="S776" s="52"/>
    </row>
    <row r="777" spans="1:19" ht="15.75" hidden="1" thickTop="1" x14ac:dyDescent="0.25">
      <c r="A777" s="7" t="s">
        <v>111</v>
      </c>
      <c r="S777" s="52"/>
    </row>
    <row r="778" spans="1:19" ht="15.75" thickTop="1" x14ac:dyDescent="0.25">
      <c r="A778" s="7">
        <v>8</v>
      </c>
      <c r="B778" s="23" t="s">
        <v>112</v>
      </c>
      <c r="C778" s="46" t="s">
        <v>113</v>
      </c>
      <c r="D778" s="46"/>
      <c r="E778" s="46"/>
      <c r="J778" s="24"/>
      <c r="K778" s="7"/>
      <c r="S778" s="52"/>
    </row>
    <row r="779" spans="1:19" ht="15.75" thickBot="1" x14ac:dyDescent="0.3">
      <c r="A779" s="7">
        <v>9</v>
      </c>
      <c r="B779" s="23" t="s">
        <v>114</v>
      </c>
      <c r="C779" s="77" t="s">
        <v>84</v>
      </c>
      <c r="D779" s="78"/>
      <c r="E779" s="78"/>
      <c r="F779" s="78"/>
      <c r="G779" s="78"/>
      <c r="H779" s="78"/>
      <c r="I779" s="78"/>
      <c r="J779" s="24"/>
      <c r="Q779" s="7">
        <v>2378</v>
      </c>
      <c r="S779" s="52"/>
    </row>
    <row r="780" spans="1:19" ht="16.5" thickTop="1" thickBot="1" x14ac:dyDescent="0.3">
      <c r="A780" s="7" t="s">
        <v>42</v>
      </c>
      <c r="B780" s="23"/>
      <c r="C780" s="79"/>
      <c r="D780" s="79"/>
      <c r="E780" s="79"/>
      <c r="F780" s="25" t="s">
        <v>11</v>
      </c>
      <c r="G780" s="33">
        <v>27</v>
      </c>
      <c r="H780" s="33"/>
      <c r="I780" s="27"/>
      <c r="J780" s="28">
        <f>IF(AND(G780= "",H780= ""), 0, ROUND(ROUND(I780, 2) * ROUND(IF(H780="",G780,H780),  0), 2))</f>
        <v>0</v>
      </c>
      <c r="K780" s="7"/>
      <c r="M780" s="29">
        <v>0.2</v>
      </c>
      <c r="Q780" s="7">
        <v>2378</v>
      </c>
      <c r="S780" s="52"/>
    </row>
    <row r="781" spans="1:19" ht="15.75" hidden="1" thickTop="1" x14ac:dyDescent="0.25">
      <c r="A781" s="7" t="s">
        <v>111</v>
      </c>
      <c r="S781" s="52"/>
    </row>
    <row r="782" spans="1:19" ht="15.75" thickTop="1" x14ac:dyDescent="0.25">
      <c r="A782" s="7">
        <v>8</v>
      </c>
      <c r="B782" s="23" t="s">
        <v>219</v>
      </c>
      <c r="C782" s="85" t="s">
        <v>220</v>
      </c>
      <c r="D782" s="85"/>
      <c r="E782" s="85"/>
      <c r="J782" s="24"/>
      <c r="K782" s="7"/>
      <c r="S782" s="52"/>
    </row>
    <row r="783" spans="1:19" ht="15.75" thickBot="1" x14ac:dyDescent="0.3">
      <c r="A783" s="7">
        <v>9</v>
      </c>
      <c r="B783" s="23" t="s">
        <v>221</v>
      </c>
      <c r="C783" s="77" t="s">
        <v>222</v>
      </c>
      <c r="D783" s="78"/>
      <c r="E783" s="78"/>
      <c r="F783" s="78"/>
      <c r="G783" s="78"/>
      <c r="H783" s="78"/>
      <c r="I783" s="78"/>
      <c r="J783" s="24"/>
      <c r="Q783" s="7">
        <v>2378</v>
      </c>
      <c r="S783" s="52"/>
    </row>
    <row r="784" spans="1:19" ht="16.5" thickTop="1" thickBot="1" x14ac:dyDescent="0.3">
      <c r="A784" s="7" t="s">
        <v>42</v>
      </c>
      <c r="B784" s="23"/>
      <c r="C784" s="79"/>
      <c r="D784" s="79"/>
      <c r="E784" s="79"/>
      <c r="F784" s="25" t="s">
        <v>76</v>
      </c>
      <c r="G784" s="33">
        <v>1</v>
      </c>
      <c r="H784" s="33"/>
      <c r="I784" s="27"/>
      <c r="J784" s="28">
        <f>IF(AND(G784= "",H784= ""), 0, ROUND(ROUND(I784, 2) * ROUND(IF(H784="",G784,H784),  0), 2))</f>
        <v>0</v>
      </c>
      <c r="K784" s="7"/>
      <c r="M784" s="29">
        <v>0.2</v>
      </c>
      <c r="Q784" s="7">
        <v>2378</v>
      </c>
      <c r="S784" s="52"/>
    </row>
    <row r="785" spans="1:19" ht="15.75" hidden="1" thickTop="1" x14ac:dyDescent="0.25">
      <c r="A785" s="7" t="s">
        <v>111</v>
      </c>
      <c r="S785" s="52"/>
    </row>
    <row r="786" spans="1:19" ht="15.75" hidden="1" thickTop="1" x14ac:dyDescent="0.25">
      <c r="A786" s="7" t="s">
        <v>43</v>
      </c>
      <c r="S786" s="52"/>
    </row>
    <row r="787" spans="1:19" ht="29.25" customHeight="1" thickTop="1" x14ac:dyDescent="0.25">
      <c r="A787" s="7">
        <v>5</v>
      </c>
      <c r="B787" s="16">
        <v>10</v>
      </c>
      <c r="C787" s="80" t="s">
        <v>115</v>
      </c>
      <c r="D787" s="81"/>
      <c r="E787" s="81"/>
      <c r="F787" s="81"/>
      <c r="G787" s="81"/>
      <c r="H787" s="81"/>
      <c r="I787" s="83"/>
      <c r="J787" s="22"/>
      <c r="K787" s="7"/>
      <c r="S787" s="52"/>
    </row>
    <row r="788" spans="1:19" ht="15.75" thickBot="1" x14ac:dyDescent="0.3">
      <c r="A788" s="7">
        <v>9</v>
      </c>
      <c r="B788" s="23" t="s">
        <v>116</v>
      </c>
      <c r="C788" s="77" t="s">
        <v>117</v>
      </c>
      <c r="D788" s="78"/>
      <c r="E788" s="78"/>
      <c r="F788" s="78"/>
      <c r="G788" s="78"/>
      <c r="H788" s="78"/>
      <c r="I788" s="78"/>
      <c r="J788" s="24"/>
      <c r="Q788" s="7">
        <v>2378</v>
      </c>
      <c r="S788" s="52"/>
    </row>
    <row r="789" spans="1:19" ht="16.5" thickTop="1" thickBot="1" x14ac:dyDescent="0.3">
      <c r="A789" s="7" t="s">
        <v>42</v>
      </c>
      <c r="B789" s="23"/>
      <c r="C789" s="79"/>
      <c r="D789" s="79"/>
      <c r="E789" s="79"/>
      <c r="F789" s="25" t="s">
        <v>10</v>
      </c>
      <c r="G789" s="26">
        <v>1064</v>
      </c>
      <c r="H789" s="26"/>
      <c r="I789" s="27"/>
      <c r="J789" s="28">
        <f>IF(AND(G789= "",H789= ""), 0, ROUND(ROUND(I789, 2) * ROUND(IF(H789="",G789,H789),  2), 2))</f>
        <v>0</v>
      </c>
      <c r="K789" s="7"/>
      <c r="M789" s="29">
        <v>0.2</v>
      </c>
      <c r="Q789" s="7">
        <v>2378</v>
      </c>
      <c r="S789" s="52"/>
    </row>
    <row r="790" spans="1:19" ht="15.75" hidden="1" thickTop="1" x14ac:dyDescent="0.25">
      <c r="A790" s="7" t="s">
        <v>43</v>
      </c>
      <c r="S790" s="52"/>
    </row>
    <row r="791" spans="1:19" ht="16.899999999999999" customHeight="1" thickTop="1" x14ac:dyDescent="0.25">
      <c r="A791" s="7">
        <v>5</v>
      </c>
      <c r="B791" s="16">
        <v>11</v>
      </c>
      <c r="C791" s="84" t="s">
        <v>118</v>
      </c>
      <c r="D791" s="84"/>
      <c r="E791" s="84"/>
      <c r="F791" s="21"/>
      <c r="G791" s="21"/>
      <c r="H791" s="21"/>
      <c r="I791" s="21"/>
      <c r="J791" s="22"/>
      <c r="K791" s="7"/>
      <c r="S791" s="52"/>
    </row>
    <row r="792" spans="1:19" ht="15.75" thickBot="1" x14ac:dyDescent="0.3">
      <c r="A792" s="7">
        <v>9</v>
      </c>
      <c r="B792" s="23" t="s">
        <v>119</v>
      </c>
      <c r="C792" s="77" t="s">
        <v>41</v>
      </c>
      <c r="D792" s="78"/>
      <c r="E792" s="78"/>
      <c r="F792" s="78"/>
      <c r="G792" s="78"/>
      <c r="H792" s="78"/>
      <c r="I792" s="78"/>
      <c r="J792" s="24"/>
      <c r="Q792" s="7">
        <v>2378</v>
      </c>
      <c r="S792" s="52"/>
    </row>
    <row r="793" spans="1:19" ht="16.5" thickTop="1" thickBot="1" x14ac:dyDescent="0.3">
      <c r="A793" s="7" t="s">
        <v>42</v>
      </c>
      <c r="B793" s="23"/>
      <c r="C793" s="79"/>
      <c r="D793" s="79"/>
      <c r="E793" s="79"/>
      <c r="F793" s="25" t="s">
        <v>10</v>
      </c>
      <c r="G793" s="26">
        <v>1064</v>
      </c>
      <c r="H793" s="26"/>
      <c r="I793" s="27"/>
      <c r="J793" s="28">
        <f>IF(AND(G793= "",H793= ""), 0, ROUND(ROUND(I793, 2) * ROUND(IF(H793="",G793,H793),  2), 2))</f>
        <v>0</v>
      </c>
      <c r="K793" s="7"/>
      <c r="M793" s="29">
        <v>0.2</v>
      </c>
      <c r="Q793" s="7">
        <v>2378</v>
      </c>
      <c r="S793" s="52"/>
    </row>
    <row r="794" spans="1:19" ht="15.75" hidden="1" thickTop="1" x14ac:dyDescent="0.25">
      <c r="A794" s="7" t="s">
        <v>43</v>
      </c>
      <c r="S794" s="52"/>
    </row>
    <row r="795" spans="1:19" ht="15.75" thickTop="1" x14ac:dyDescent="0.25">
      <c r="A795" s="7">
        <v>5</v>
      </c>
      <c r="B795" s="16">
        <v>12</v>
      </c>
      <c r="C795" s="84" t="s">
        <v>120</v>
      </c>
      <c r="D795" s="84"/>
      <c r="E795" s="84"/>
      <c r="F795" s="21"/>
      <c r="G795" s="21"/>
      <c r="H795" s="21"/>
      <c r="I795" s="21"/>
      <c r="J795" s="22"/>
      <c r="K795" s="7"/>
      <c r="S795" s="52"/>
    </row>
    <row r="796" spans="1:19" ht="15.75" thickBot="1" x14ac:dyDescent="0.3">
      <c r="A796" s="7">
        <v>9</v>
      </c>
      <c r="B796" s="23" t="s">
        <v>121</v>
      </c>
      <c r="C796" s="77" t="s">
        <v>122</v>
      </c>
      <c r="D796" s="78"/>
      <c r="E796" s="78"/>
      <c r="F796" s="78"/>
      <c r="G796" s="78"/>
      <c r="H796" s="78"/>
      <c r="I796" s="78"/>
      <c r="J796" s="24"/>
      <c r="Q796" s="7">
        <v>2378</v>
      </c>
      <c r="S796" s="52"/>
    </row>
    <row r="797" spans="1:19" ht="16.5" thickTop="1" thickBot="1" x14ac:dyDescent="0.3">
      <c r="A797" s="7" t="s">
        <v>42</v>
      </c>
      <c r="B797" s="23"/>
      <c r="C797" s="79"/>
      <c r="D797" s="79"/>
      <c r="E797" s="79"/>
      <c r="F797" s="25" t="s">
        <v>123</v>
      </c>
      <c r="G797" s="26">
        <v>32</v>
      </c>
      <c r="H797" s="26"/>
      <c r="I797" s="27"/>
      <c r="J797" s="28">
        <f>IF(AND(G797= "",H797= ""), 0, ROUND(ROUND(I797, 2) * ROUND(IF(H797="",G797,H797),  2), 2))</f>
        <v>0</v>
      </c>
      <c r="K797" s="7"/>
      <c r="M797" s="29">
        <v>0.2</v>
      </c>
      <c r="Q797" s="7">
        <v>2378</v>
      </c>
      <c r="S797" s="52"/>
    </row>
    <row r="798" spans="1:19" ht="15.75" hidden="1" thickTop="1" x14ac:dyDescent="0.25">
      <c r="A798" s="7" t="s">
        <v>43</v>
      </c>
      <c r="S798" s="52"/>
    </row>
    <row r="799" spans="1:19" ht="16.899999999999999" customHeight="1" thickTop="1" x14ac:dyDescent="0.25">
      <c r="A799" s="7">
        <v>5</v>
      </c>
      <c r="B799" s="16">
        <v>13</v>
      </c>
      <c r="C799" s="84" t="s">
        <v>124</v>
      </c>
      <c r="D799" s="84"/>
      <c r="E799" s="84"/>
      <c r="F799" s="21"/>
      <c r="G799" s="21"/>
      <c r="H799" s="21"/>
      <c r="I799" s="21"/>
      <c r="J799" s="22"/>
      <c r="K799" s="7"/>
      <c r="S799" s="52"/>
    </row>
    <row r="800" spans="1:19" ht="15.75" thickBot="1" x14ac:dyDescent="0.3">
      <c r="A800" s="7">
        <v>9</v>
      </c>
      <c r="B800" s="23" t="s">
        <v>125</v>
      </c>
      <c r="C800" s="77" t="s">
        <v>126</v>
      </c>
      <c r="D800" s="78"/>
      <c r="E800" s="78"/>
      <c r="F800" s="78"/>
      <c r="G800" s="78"/>
      <c r="H800" s="78"/>
      <c r="I800" s="78"/>
      <c r="J800" s="24"/>
      <c r="Q800" s="7">
        <v>2378</v>
      </c>
      <c r="S800" s="52"/>
    </row>
    <row r="801" spans="1:19" ht="16.5" thickTop="1" thickBot="1" x14ac:dyDescent="0.3">
      <c r="A801" s="7" t="s">
        <v>42</v>
      </c>
      <c r="B801" s="23"/>
      <c r="C801" s="79"/>
      <c r="D801" s="79"/>
      <c r="E801" s="79"/>
      <c r="F801" s="25" t="s">
        <v>123</v>
      </c>
      <c r="G801" s="26">
        <v>82</v>
      </c>
      <c r="H801" s="26"/>
      <c r="I801" s="27"/>
      <c r="J801" s="28">
        <f>IF(AND(G801= "",H801= ""), 0, ROUND(ROUND(I801, 2) * ROUND(IF(H801="",G801,H801),  2), 2))</f>
        <v>0</v>
      </c>
      <c r="K801" s="7"/>
      <c r="M801" s="29">
        <v>0.2</v>
      </c>
      <c r="Q801" s="7">
        <v>2378</v>
      </c>
      <c r="S801" s="52"/>
    </row>
    <row r="802" spans="1:19" ht="15.75" hidden="1" thickTop="1" x14ac:dyDescent="0.25">
      <c r="A802" s="7" t="s">
        <v>43</v>
      </c>
      <c r="S802" s="52"/>
    </row>
    <row r="803" spans="1:19" ht="15.75" thickTop="1" x14ac:dyDescent="0.25">
      <c r="A803" s="7">
        <v>5</v>
      </c>
      <c r="B803" s="16">
        <v>15</v>
      </c>
      <c r="C803" s="41" t="s">
        <v>130</v>
      </c>
      <c r="D803" s="41"/>
      <c r="E803" s="41"/>
      <c r="F803" s="21"/>
      <c r="G803" s="21"/>
      <c r="H803" s="21"/>
      <c r="I803" s="21"/>
      <c r="J803" s="22"/>
      <c r="K803" s="7"/>
      <c r="S803" s="52"/>
    </row>
    <row r="804" spans="1:19" ht="15.75" thickBot="1" x14ac:dyDescent="0.3">
      <c r="A804" s="7">
        <v>9</v>
      </c>
      <c r="B804" s="23" t="s">
        <v>131</v>
      </c>
      <c r="C804" s="77" t="s">
        <v>132</v>
      </c>
      <c r="D804" s="78"/>
      <c r="E804" s="78"/>
      <c r="F804" s="78"/>
      <c r="G804" s="78"/>
      <c r="H804" s="78"/>
      <c r="I804" s="78"/>
      <c r="J804" s="24"/>
      <c r="Q804" s="7">
        <v>2378</v>
      </c>
      <c r="S804" s="52"/>
    </row>
    <row r="805" spans="1:19" ht="16.5" thickTop="1" thickBot="1" x14ac:dyDescent="0.3">
      <c r="A805" s="7" t="s">
        <v>42</v>
      </c>
      <c r="B805" s="23"/>
      <c r="C805" s="79"/>
      <c r="D805" s="79"/>
      <c r="E805" s="79"/>
      <c r="F805" s="25" t="s">
        <v>123</v>
      </c>
      <c r="G805" s="26">
        <v>46</v>
      </c>
      <c r="H805" s="26"/>
      <c r="I805" s="27"/>
      <c r="J805" s="28">
        <f>IF(AND(G805= "",H805= ""), 0, ROUND(ROUND(I805, 2) * ROUND(IF(H805="",G805,H805),  2), 2))</f>
        <v>0</v>
      </c>
      <c r="K805" s="7"/>
      <c r="M805" s="29">
        <v>0.2</v>
      </c>
      <c r="Q805" s="7">
        <v>2378</v>
      </c>
      <c r="S805" s="52"/>
    </row>
    <row r="806" spans="1:19" ht="15.75" hidden="1" thickTop="1" x14ac:dyDescent="0.25">
      <c r="A806" s="7" t="s">
        <v>43</v>
      </c>
      <c r="S806" s="52"/>
    </row>
    <row r="807" spans="1:19" ht="16.899999999999999" customHeight="1" thickTop="1" x14ac:dyDescent="0.25">
      <c r="A807" s="7">
        <v>5</v>
      </c>
      <c r="B807" s="16">
        <v>16</v>
      </c>
      <c r="C807" s="84" t="s">
        <v>133</v>
      </c>
      <c r="D807" s="84"/>
      <c r="E807" s="84"/>
      <c r="F807" s="21"/>
      <c r="G807" s="21"/>
      <c r="H807" s="21"/>
      <c r="I807" s="21"/>
      <c r="J807" s="22"/>
      <c r="K807" s="7"/>
      <c r="S807" s="52"/>
    </row>
    <row r="808" spans="1:19" x14ac:dyDescent="0.25">
      <c r="A808" s="7">
        <v>6</v>
      </c>
      <c r="B808" s="16" t="s">
        <v>134</v>
      </c>
      <c r="C808" s="82" t="s">
        <v>135</v>
      </c>
      <c r="D808" s="82"/>
      <c r="E808" s="82"/>
      <c r="F808" s="30"/>
      <c r="G808" s="30"/>
      <c r="H808" s="30"/>
      <c r="I808" s="30"/>
      <c r="J808" s="31"/>
      <c r="K808" s="7"/>
      <c r="S808" s="52"/>
    </row>
    <row r="809" spans="1:19" ht="15.75" thickBot="1" x14ac:dyDescent="0.3">
      <c r="A809" s="7">
        <v>9</v>
      </c>
      <c r="B809" s="23" t="s">
        <v>136</v>
      </c>
      <c r="C809" s="77" t="s">
        <v>137</v>
      </c>
      <c r="D809" s="78"/>
      <c r="E809" s="78"/>
      <c r="F809" s="78"/>
      <c r="G809" s="78"/>
      <c r="H809" s="78"/>
      <c r="I809" s="78"/>
      <c r="J809" s="24"/>
      <c r="Q809" s="7">
        <v>2378</v>
      </c>
      <c r="S809" s="52"/>
    </row>
    <row r="810" spans="1:19" ht="16.5" thickTop="1" thickBot="1" x14ac:dyDescent="0.3">
      <c r="A810" s="7" t="s">
        <v>42</v>
      </c>
      <c r="B810" s="23"/>
      <c r="C810" s="79"/>
      <c r="D810" s="79"/>
      <c r="E810" s="79"/>
      <c r="F810" s="25" t="s">
        <v>11</v>
      </c>
      <c r="G810" s="33">
        <v>27</v>
      </c>
      <c r="H810" s="33"/>
      <c r="I810" s="27"/>
      <c r="J810" s="28">
        <f>IF(AND(G810= "",H810= ""), 0, ROUND(ROUND(I810, 2) * ROUND(IF(H810="",G810,H810),  0), 2))</f>
        <v>0</v>
      </c>
      <c r="K810" s="7"/>
      <c r="M810" s="29">
        <v>0.2</v>
      </c>
      <c r="Q810" s="7">
        <v>2378</v>
      </c>
      <c r="S810" s="52"/>
    </row>
    <row r="811" spans="1:19" ht="16.5" thickTop="1" thickBot="1" x14ac:dyDescent="0.3">
      <c r="A811" s="7">
        <v>9</v>
      </c>
      <c r="B811" s="23" t="s">
        <v>138</v>
      </c>
      <c r="C811" s="77" t="s">
        <v>139</v>
      </c>
      <c r="D811" s="78"/>
      <c r="E811" s="78"/>
      <c r="F811" s="78"/>
      <c r="G811" s="78"/>
      <c r="H811" s="78"/>
      <c r="I811" s="78"/>
      <c r="J811" s="24"/>
      <c r="Q811" s="7">
        <v>2378</v>
      </c>
      <c r="S811" s="52"/>
    </row>
    <row r="812" spans="1:19" ht="16.5" thickTop="1" thickBot="1" x14ac:dyDescent="0.3">
      <c r="A812" s="7" t="s">
        <v>42</v>
      </c>
      <c r="B812" s="23"/>
      <c r="C812" s="79"/>
      <c r="D812" s="79"/>
      <c r="E812" s="79"/>
      <c r="F812" s="25" t="s">
        <v>11</v>
      </c>
      <c r="G812" s="33">
        <v>27</v>
      </c>
      <c r="H812" s="33"/>
      <c r="I812" s="27"/>
      <c r="J812" s="28">
        <f>IF(AND(G812= "",H812= ""), 0, ROUND(ROUND(I812, 2) * ROUND(IF(H812="",G812,H812),  0), 2))</f>
        <v>0</v>
      </c>
      <c r="K812" s="7"/>
      <c r="M812" s="29">
        <v>0.2</v>
      </c>
      <c r="Q812" s="7">
        <v>2378</v>
      </c>
      <c r="S812" s="52"/>
    </row>
    <row r="813" spans="1:19" ht="15.75" hidden="1" thickTop="1" x14ac:dyDescent="0.25">
      <c r="A813" s="7" t="s">
        <v>54</v>
      </c>
      <c r="S813" s="52"/>
    </row>
    <row r="814" spans="1:19" ht="15.75" hidden="1" thickTop="1" x14ac:dyDescent="0.25">
      <c r="A814" s="7" t="s">
        <v>43</v>
      </c>
      <c r="S814" s="52"/>
    </row>
    <row r="815" spans="1:19" ht="15.75" hidden="1" thickTop="1" x14ac:dyDescent="0.25">
      <c r="A815" s="7" t="s">
        <v>80</v>
      </c>
      <c r="S815" s="52"/>
    </row>
    <row r="816" spans="1:19" ht="15.75" thickTop="1" x14ac:dyDescent="0.25">
      <c r="A816" s="7">
        <v>4</v>
      </c>
      <c r="B816" s="16"/>
      <c r="C816" s="76" t="s">
        <v>149</v>
      </c>
      <c r="D816" s="76"/>
      <c r="E816" s="76"/>
      <c r="F816" s="19"/>
      <c r="G816" s="19"/>
      <c r="H816" s="19"/>
      <c r="I816" s="19"/>
      <c r="J816" s="20"/>
      <c r="K816" s="7"/>
      <c r="S816" s="52"/>
    </row>
    <row r="817" spans="1:19" ht="39.75" customHeight="1" x14ac:dyDescent="0.25">
      <c r="A817" s="7">
        <v>5</v>
      </c>
      <c r="B817" s="16">
        <v>18</v>
      </c>
      <c r="C817" s="80" t="s">
        <v>150</v>
      </c>
      <c r="D817" s="81"/>
      <c r="E817" s="81"/>
      <c r="F817" s="81"/>
      <c r="G817" s="81"/>
      <c r="H817" s="81"/>
      <c r="I817" s="83"/>
      <c r="J817" s="22"/>
      <c r="K817" s="7"/>
      <c r="S817" s="52"/>
    </row>
    <row r="818" spans="1:19" ht="15.75" thickBot="1" x14ac:dyDescent="0.3">
      <c r="A818" s="7">
        <v>9</v>
      </c>
      <c r="B818" s="23" t="s">
        <v>151</v>
      </c>
      <c r="C818" s="77" t="s">
        <v>152</v>
      </c>
      <c r="D818" s="78"/>
      <c r="E818" s="78"/>
      <c r="F818" s="78"/>
      <c r="G818" s="78"/>
      <c r="H818" s="78"/>
      <c r="I818" s="78"/>
      <c r="J818" s="24"/>
      <c r="Q818" s="7">
        <v>2378</v>
      </c>
      <c r="S818" s="52"/>
    </row>
    <row r="819" spans="1:19" ht="16.5" thickTop="1" thickBot="1" x14ac:dyDescent="0.3">
      <c r="A819" s="7" t="s">
        <v>42</v>
      </c>
      <c r="B819" s="23"/>
      <c r="C819" s="79"/>
      <c r="D819" s="79"/>
      <c r="E819" s="79"/>
      <c r="F819" s="25" t="s">
        <v>123</v>
      </c>
      <c r="G819" s="26">
        <v>141</v>
      </c>
      <c r="H819" s="26"/>
      <c r="I819" s="27"/>
      <c r="J819" s="28">
        <f>IF(AND(G819= "",H819= ""), 0, ROUND(ROUND(I819, 2) * ROUND(IF(H819="",G819,H819),  2), 2))</f>
        <v>0</v>
      </c>
      <c r="K819" s="7"/>
      <c r="M819" s="29">
        <v>0.2</v>
      </c>
      <c r="Q819" s="7">
        <v>2378</v>
      </c>
      <c r="S819" s="52"/>
    </row>
    <row r="820" spans="1:19" ht="15.75" hidden="1" thickTop="1" x14ac:dyDescent="0.25">
      <c r="A820" s="7" t="s">
        <v>43</v>
      </c>
      <c r="S820" s="52"/>
    </row>
    <row r="821" spans="1:19" ht="15.75" thickTop="1" x14ac:dyDescent="0.25">
      <c r="A821" s="7">
        <v>5</v>
      </c>
      <c r="B821" s="16">
        <v>19</v>
      </c>
      <c r="C821" s="41" t="s">
        <v>153</v>
      </c>
      <c r="D821" s="41"/>
      <c r="E821" s="41"/>
      <c r="F821" s="21"/>
      <c r="G821" s="21"/>
      <c r="H821" s="21"/>
      <c r="I821" s="21"/>
      <c r="J821" s="22"/>
      <c r="K821" s="7"/>
      <c r="S821" s="52"/>
    </row>
    <row r="822" spans="1:19" ht="15.75" thickBot="1" x14ac:dyDescent="0.3">
      <c r="A822" s="7">
        <v>9</v>
      </c>
      <c r="B822" s="23" t="s">
        <v>154</v>
      </c>
      <c r="C822" s="77" t="s">
        <v>155</v>
      </c>
      <c r="D822" s="78"/>
      <c r="E822" s="78"/>
      <c r="F822" s="78"/>
      <c r="G822" s="78"/>
      <c r="H822" s="78"/>
      <c r="I822" s="78"/>
      <c r="J822" s="24"/>
      <c r="Q822" s="7">
        <v>2378</v>
      </c>
      <c r="S822" s="52"/>
    </row>
    <row r="823" spans="1:19" ht="16.5" thickTop="1" thickBot="1" x14ac:dyDescent="0.3">
      <c r="A823" s="7" t="s">
        <v>42</v>
      </c>
      <c r="B823" s="23"/>
      <c r="C823" s="79"/>
      <c r="D823" s="79"/>
      <c r="E823" s="79"/>
      <c r="F823" s="25" t="s">
        <v>123</v>
      </c>
      <c r="G823" s="26">
        <v>50.4</v>
      </c>
      <c r="H823" s="26"/>
      <c r="I823" s="27"/>
      <c r="J823" s="28">
        <f>IF(AND(G823= "",H823= ""), 0, ROUND(ROUND(I823, 2) * ROUND(IF(H823="",G823,H823),  2), 2))</f>
        <v>0</v>
      </c>
      <c r="K823" s="7"/>
      <c r="M823" s="29">
        <v>0.2</v>
      </c>
      <c r="Q823" s="7">
        <v>2378</v>
      </c>
      <c r="S823" s="52"/>
    </row>
    <row r="824" spans="1:19" ht="15.75" hidden="1" thickTop="1" x14ac:dyDescent="0.25">
      <c r="A824" s="7" t="s">
        <v>43</v>
      </c>
      <c r="S824" s="52"/>
    </row>
    <row r="825" spans="1:19" ht="15.75" hidden="1" thickTop="1" x14ac:dyDescent="0.25">
      <c r="A825" s="7" t="s">
        <v>80</v>
      </c>
      <c r="S825" s="52"/>
    </row>
    <row r="826" spans="1:19" ht="15.75" thickTop="1" x14ac:dyDescent="0.25">
      <c r="A826" s="7">
        <v>4</v>
      </c>
      <c r="B826" s="16"/>
      <c r="C826" s="76" t="s">
        <v>156</v>
      </c>
      <c r="D826" s="76"/>
      <c r="E826" s="76"/>
      <c r="F826" s="19"/>
      <c r="G826" s="19"/>
      <c r="H826" s="19"/>
      <c r="I826" s="19"/>
      <c r="J826" s="20"/>
      <c r="K826" s="7"/>
      <c r="S826" s="52"/>
    </row>
    <row r="827" spans="1:19" x14ac:dyDescent="0.25">
      <c r="A827" s="7">
        <v>5</v>
      </c>
      <c r="B827" s="16">
        <v>21</v>
      </c>
      <c r="C827" s="84" t="s">
        <v>223</v>
      </c>
      <c r="D827" s="84"/>
      <c r="E827" s="84"/>
      <c r="F827" s="21"/>
      <c r="G827" s="21"/>
      <c r="H827" s="21"/>
      <c r="I827" s="21"/>
      <c r="J827" s="22"/>
      <c r="K827" s="7"/>
      <c r="S827" s="52"/>
    </row>
    <row r="828" spans="1:19" ht="15.75" thickBot="1" x14ac:dyDescent="0.3">
      <c r="A828" s="7">
        <v>9</v>
      </c>
      <c r="B828" s="23" t="s">
        <v>224</v>
      </c>
      <c r="C828" s="77" t="s">
        <v>225</v>
      </c>
      <c r="D828" s="78"/>
      <c r="E828" s="78"/>
      <c r="F828" s="78"/>
      <c r="G828" s="78"/>
      <c r="H828" s="78"/>
      <c r="I828" s="78"/>
      <c r="J828" s="24"/>
      <c r="Q828" s="7">
        <v>2378</v>
      </c>
      <c r="S828" s="52"/>
    </row>
    <row r="829" spans="1:19" ht="16.5" thickTop="1" thickBot="1" x14ac:dyDescent="0.3">
      <c r="A829" s="7" t="s">
        <v>42</v>
      </c>
      <c r="B829" s="23"/>
      <c r="C829" s="79"/>
      <c r="D829" s="79"/>
      <c r="E829" s="79"/>
      <c r="F829" s="25" t="s">
        <v>11</v>
      </c>
      <c r="G829" s="33">
        <v>1</v>
      </c>
      <c r="H829" s="33"/>
      <c r="I829" s="27"/>
      <c r="J829" s="28">
        <f>IF(AND(G829= "",H829= ""), 0, ROUND(ROUND(I829, 2) * ROUND(IF(H829="",G829,H829),  0), 2))</f>
        <v>0</v>
      </c>
      <c r="K829" s="7"/>
      <c r="M829" s="29">
        <v>0.2</v>
      </c>
      <c r="Q829" s="7">
        <v>2378</v>
      </c>
      <c r="S829" s="52"/>
    </row>
    <row r="830" spans="1:19" ht="16.5" thickTop="1" thickBot="1" x14ac:dyDescent="0.3">
      <c r="A830" s="7">
        <v>9</v>
      </c>
      <c r="B830" s="23" t="s">
        <v>226</v>
      </c>
      <c r="C830" s="77" t="s">
        <v>227</v>
      </c>
      <c r="D830" s="78"/>
      <c r="E830" s="78"/>
      <c r="F830" s="78"/>
      <c r="G830" s="78"/>
      <c r="H830" s="78"/>
      <c r="I830" s="78"/>
      <c r="J830" s="24"/>
      <c r="Q830" s="7">
        <v>2378</v>
      </c>
      <c r="S830" s="52"/>
    </row>
    <row r="831" spans="1:19" ht="16.5" thickTop="1" thickBot="1" x14ac:dyDescent="0.3">
      <c r="A831" s="7" t="s">
        <v>42</v>
      </c>
      <c r="B831" s="23"/>
      <c r="C831" s="79"/>
      <c r="D831" s="79"/>
      <c r="E831" s="79"/>
      <c r="F831" s="25" t="s">
        <v>11</v>
      </c>
      <c r="G831" s="33">
        <v>1</v>
      </c>
      <c r="H831" s="33"/>
      <c r="I831" s="27"/>
      <c r="J831" s="28">
        <f>IF(AND(G831= "",H831= ""), 0, ROUND(ROUND(I831, 2) * ROUND(IF(H831="",G831,H831),  0), 2))</f>
        <v>0</v>
      </c>
      <c r="K831" s="7"/>
      <c r="M831" s="29">
        <v>0.2</v>
      </c>
      <c r="Q831" s="7">
        <v>2378</v>
      </c>
      <c r="S831" s="52"/>
    </row>
    <row r="832" spans="1:19" ht="15.75" hidden="1" thickTop="1" x14ac:dyDescent="0.25">
      <c r="A832" s="7" t="s">
        <v>43</v>
      </c>
      <c r="S832" s="52"/>
    </row>
    <row r="833" spans="1:19" ht="30" customHeight="1" thickTop="1" x14ac:dyDescent="0.25">
      <c r="A833" s="7">
        <v>5</v>
      </c>
      <c r="B833" s="16">
        <v>22</v>
      </c>
      <c r="C833" s="80" t="s">
        <v>228</v>
      </c>
      <c r="D833" s="81"/>
      <c r="E833" s="81"/>
      <c r="F833" s="81"/>
      <c r="G833" s="81"/>
      <c r="H833" s="81"/>
      <c r="I833" s="83"/>
      <c r="J833" s="22"/>
      <c r="K833" s="7"/>
      <c r="S833" s="52"/>
    </row>
    <row r="834" spans="1:19" ht="15.75" thickBot="1" x14ac:dyDescent="0.3">
      <c r="A834" s="7">
        <v>9</v>
      </c>
      <c r="B834" s="23" t="s">
        <v>229</v>
      </c>
      <c r="C834" s="77" t="s">
        <v>230</v>
      </c>
      <c r="D834" s="78"/>
      <c r="E834" s="78"/>
      <c r="F834" s="78"/>
      <c r="G834" s="78"/>
      <c r="H834" s="78"/>
      <c r="I834" s="78"/>
      <c r="J834" s="24"/>
      <c r="Q834" s="7">
        <v>2378</v>
      </c>
      <c r="S834" s="52"/>
    </row>
    <row r="835" spans="1:19" ht="16.5" thickTop="1" thickBot="1" x14ac:dyDescent="0.3">
      <c r="A835" s="7" t="s">
        <v>42</v>
      </c>
      <c r="B835" s="23"/>
      <c r="C835" s="79"/>
      <c r="D835" s="79"/>
      <c r="E835" s="79"/>
      <c r="F835" s="25" t="s">
        <v>76</v>
      </c>
      <c r="G835" s="33">
        <v>1</v>
      </c>
      <c r="H835" s="33"/>
      <c r="I835" s="27"/>
      <c r="J835" s="28">
        <f>IF(AND(G835= "",H835= ""), 0, ROUND(ROUND(I835, 2) * ROUND(IF(H835="",G835,H835),  0), 2))</f>
        <v>0</v>
      </c>
      <c r="K835" s="7"/>
      <c r="M835" s="29">
        <v>0.2</v>
      </c>
      <c r="Q835" s="7">
        <v>2378</v>
      </c>
      <c r="S835" s="52"/>
    </row>
    <row r="836" spans="1:19" ht="15.75" hidden="1" thickTop="1" x14ac:dyDescent="0.25">
      <c r="A836" s="7" t="s">
        <v>43</v>
      </c>
      <c r="S836" s="52"/>
    </row>
    <row r="837" spans="1:19" ht="30.75" customHeight="1" thickTop="1" x14ac:dyDescent="0.25">
      <c r="A837" s="7">
        <v>5</v>
      </c>
      <c r="B837" s="16">
        <v>24</v>
      </c>
      <c r="C837" s="80" t="s">
        <v>157</v>
      </c>
      <c r="D837" s="81"/>
      <c r="E837" s="81"/>
      <c r="F837" s="81"/>
      <c r="G837" s="81"/>
      <c r="H837" s="81"/>
      <c r="I837" s="83"/>
      <c r="J837" s="22"/>
      <c r="K837" s="7"/>
      <c r="S837" s="52"/>
    </row>
    <row r="838" spans="1:19" ht="15.75" thickBot="1" x14ac:dyDescent="0.3">
      <c r="A838" s="7">
        <v>9</v>
      </c>
      <c r="B838" s="23" t="s">
        <v>231</v>
      </c>
      <c r="C838" s="77" t="s">
        <v>232</v>
      </c>
      <c r="D838" s="78"/>
      <c r="E838" s="78"/>
      <c r="F838" s="78"/>
      <c r="G838" s="78"/>
      <c r="H838" s="78"/>
      <c r="I838" s="78"/>
      <c r="J838" s="24"/>
      <c r="Q838" s="7">
        <v>2378</v>
      </c>
      <c r="S838" s="52"/>
    </row>
    <row r="839" spans="1:19" ht="16.5" thickTop="1" thickBot="1" x14ac:dyDescent="0.3">
      <c r="A839" s="7" t="s">
        <v>42</v>
      </c>
      <c r="B839" s="23"/>
      <c r="C839" s="79"/>
      <c r="D839" s="79"/>
      <c r="E839" s="79"/>
      <c r="F839" s="25" t="s">
        <v>76</v>
      </c>
      <c r="G839" s="33">
        <v>1</v>
      </c>
      <c r="H839" s="33"/>
      <c r="I839" s="27"/>
      <c r="J839" s="28">
        <f>IF(AND(G839= "",H839= ""), 0, ROUND(ROUND(I839, 2) * ROUND(IF(H839="",G839,H839),  0), 2))</f>
        <v>0</v>
      </c>
      <c r="K839" s="7"/>
      <c r="M839" s="29">
        <v>0.2</v>
      </c>
      <c r="Q839" s="7">
        <v>2378</v>
      </c>
      <c r="S839" s="52"/>
    </row>
    <row r="840" spans="1:19" ht="15.75" hidden="1" thickTop="1" x14ac:dyDescent="0.25">
      <c r="A840" s="7" t="s">
        <v>43</v>
      </c>
      <c r="S840" s="52"/>
    </row>
    <row r="841" spans="1:19" ht="16.899999999999999" customHeight="1" thickTop="1" x14ac:dyDescent="0.25">
      <c r="A841" s="7">
        <v>5</v>
      </c>
      <c r="B841" s="16">
        <v>25</v>
      </c>
      <c r="C841" s="84" t="s">
        <v>160</v>
      </c>
      <c r="D841" s="84"/>
      <c r="E841" s="84"/>
      <c r="F841" s="21"/>
      <c r="G841" s="21"/>
      <c r="H841" s="21"/>
      <c r="I841" s="21"/>
      <c r="J841" s="22"/>
      <c r="K841" s="7"/>
      <c r="S841" s="52"/>
    </row>
    <row r="842" spans="1:19" ht="15.75" thickBot="1" x14ac:dyDescent="0.3">
      <c r="A842" s="7">
        <v>9</v>
      </c>
      <c r="B842" s="23" t="s">
        <v>161</v>
      </c>
      <c r="C842" s="77" t="s">
        <v>162</v>
      </c>
      <c r="D842" s="78"/>
      <c r="E842" s="78"/>
      <c r="F842" s="78"/>
      <c r="G842" s="78"/>
      <c r="H842" s="78"/>
      <c r="I842" s="78"/>
      <c r="J842" s="24"/>
      <c r="Q842" s="7">
        <v>2378</v>
      </c>
      <c r="S842" s="52"/>
    </row>
    <row r="843" spans="1:19" ht="16.5" thickTop="1" thickBot="1" x14ac:dyDescent="0.3">
      <c r="A843" s="7" t="s">
        <v>42</v>
      </c>
      <c r="B843" s="23"/>
      <c r="C843" s="79"/>
      <c r="D843" s="79"/>
      <c r="E843" s="79"/>
      <c r="F843" s="25" t="s">
        <v>163</v>
      </c>
      <c r="G843" s="33">
        <v>20</v>
      </c>
      <c r="H843" s="33"/>
      <c r="I843" s="27"/>
      <c r="J843" s="28">
        <f>IF(AND(G843= "",H843= ""), 0, ROUND(ROUND(I843, 2) * ROUND(IF(H843="",G843,H843),  0), 2))</f>
        <v>0</v>
      </c>
      <c r="K843" s="7"/>
      <c r="M843" s="29">
        <v>0.2</v>
      </c>
      <c r="Q843" s="7">
        <v>2378</v>
      </c>
      <c r="S843" s="52"/>
    </row>
    <row r="844" spans="1:19" ht="15.75" hidden="1" thickTop="1" x14ac:dyDescent="0.25">
      <c r="A844" s="7" t="s">
        <v>43</v>
      </c>
      <c r="S844" s="52"/>
    </row>
    <row r="845" spans="1:19" ht="16.899999999999999" customHeight="1" thickTop="1" x14ac:dyDescent="0.25">
      <c r="A845" s="7">
        <v>5</v>
      </c>
      <c r="B845" s="16">
        <v>26</v>
      </c>
      <c r="C845" s="84" t="s">
        <v>164</v>
      </c>
      <c r="D845" s="84"/>
      <c r="E845" s="84"/>
      <c r="F845" s="21"/>
      <c r="G845" s="21"/>
      <c r="H845" s="21"/>
      <c r="I845" s="21"/>
      <c r="J845" s="22"/>
      <c r="K845" s="7"/>
      <c r="S845" s="52"/>
    </row>
    <row r="846" spans="1:19" ht="15.75" thickBot="1" x14ac:dyDescent="0.3">
      <c r="A846" s="7">
        <v>9</v>
      </c>
      <c r="B846" s="23" t="s">
        <v>165</v>
      </c>
      <c r="C846" s="77" t="s">
        <v>164</v>
      </c>
      <c r="D846" s="78"/>
      <c r="E846" s="78"/>
      <c r="F846" s="78"/>
      <c r="G846" s="78"/>
      <c r="H846" s="78"/>
      <c r="I846" s="78"/>
      <c r="J846" s="24"/>
      <c r="Q846" s="7">
        <v>2378</v>
      </c>
      <c r="S846" s="52"/>
    </row>
    <row r="847" spans="1:19" ht="16.5" thickTop="1" thickBot="1" x14ac:dyDescent="0.3">
      <c r="A847" s="7" t="s">
        <v>42</v>
      </c>
      <c r="B847" s="23"/>
      <c r="C847" s="79"/>
      <c r="D847" s="79"/>
      <c r="E847" s="79"/>
      <c r="F847" s="25" t="s">
        <v>76</v>
      </c>
      <c r="G847" s="33">
        <v>1</v>
      </c>
      <c r="H847" s="33"/>
      <c r="I847" s="27"/>
      <c r="J847" s="28">
        <f>IF(AND(G847= "",H847= ""), 0, ROUND(ROUND(I847, 2) * ROUND(IF(H847="",G847,H847),  0), 2))</f>
        <v>0</v>
      </c>
      <c r="K847" s="7"/>
      <c r="M847" s="29">
        <v>0.2</v>
      </c>
      <c r="Q847" s="7">
        <v>2378</v>
      </c>
      <c r="S847" s="52"/>
    </row>
    <row r="848" spans="1:19" ht="15.75" hidden="1" thickTop="1" x14ac:dyDescent="0.25">
      <c r="A848" s="7" t="s">
        <v>43</v>
      </c>
      <c r="S848" s="52"/>
    </row>
    <row r="849" spans="1:19" ht="15.75" hidden="1" thickTop="1" x14ac:dyDescent="0.25">
      <c r="A849" s="7" t="s">
        <v>80</v>
      </c>
      <c r="S849" s="52"/>
    </row>
    <row r="850" spans="1:19" ht="15.75" hidden="1" thickTop="1" x14ac:dyDescent="0.25">
      <c r="A850" s="7" t="s">
        <v>166</v>
      </c>
      <c r="S850" s="52"/>
    </row>
    <row r="851" spans="1:19" ht="15.75" thickTop="1" x14ac:dyDescent="0.25">
      <c r="A851" s="7" t="s">
        <v>166</v>
      </c>
      <c r="B851" s="24"/>
      <c r="C851" s="102"/>
      <c r="D851" s="103"/>
      <c r="E851" s="103"/>
      <c r="F851" s="53"/>
      <c r="G851" s="53"/>
      <c r="J851" s="24"/>
      <c r="S851" s="52"/>
    </row>
    <row r="852" spans="1:19" hidden="1" x14ac:dyDescent="0.25">
      <c r="B852" s="24"/>
      <c r="C852" s="91" t="s">
        <v>167</v>
      </c>
      <c r="D852" s="84"/>
      <c r="E852" s="84"/>
      <c r="F852" s="92">
        <f>ROUND(SUMIF(K715:K851, IF(K714="","",K714), J715:J851) * 0.2, 2)</f>
        <v>0</v>
      </c>
      <c r="G852" s="92"/>
      <c r="H852" s="92"/>
      <c r="I852" s="92"/>
      <c r="J852" s="93"/>
      <c r="S852" s="52"/>
    </row>
    <row r="853" spans="1:19" hidden="1" x14ac:dyDescent="0.25">
      <c r="B853" s="24"/>
      <c r="C853" s="86" t="s">
        <v>168</v>
      </c>
      <c r="D853" s="87"/>
      <c r="E853" s="87"/>
      <c r="F853" s="88">
        <f>SUM(F852:F852)</f>
        <v>0</v>
      </c>
      <c r="G853" s="88"/>
      <c r="H853" s="88"/>
      <c r="I853" s="88"/>
      <c r="J853" s="89"/>
      <c r="S853" s="52"/>
    </row>
  </sheetData>
  <sheetProtection algorithmName="SHA-512" hashValue="OgkZ5sZ5EqUp/BbHUwO8sHcmUhrWHK42R1UwC5JAHAiaJhzU6ZUC2KyzeWosulsUu9BZyZ7xwYnp4pDYYb2yjg==" saltValue="2RRdZh5oiCg57HZ+swjUng==" spinCount="100000" sheet="1" selectLockedCells="1"/>
  <mergeCells count="612">
    <mergeCell ref="C853:E853"/>
    <mergeCell ref="F853:J853"/>
    <mergeCell ref="C852:E852"/>
    <mergeCell ref="F852:J852"/>
    <mergeCell ref="C845:E845"/>
    <mergeCell ref="C846:I846"/>
    <mergeCell ref="C847:E847"/>
    <mergeCell ref="C851:E851"/>
    <mergeCell ref="C837:I837"/>
    <mergeCell ref="C838:I838"/>
    <mergeCell ref="C839:E839"/>
    <mergeCell ref="C841:E841"/>
    <mergeCell ref="C842:I842"/>
    <mergeCell ref="C843:E843"/>
    <mergeCell ref="C829:E829"/>
    <mergeCell ref="C830:I830"/>
    <mergeCell ref="C831:E831"/>
    <mergeCell ref="C833:I833"/>
    <mergeCell ref="C834:I834"/>
    <mergeCell ref="C835:E835"/>
    <mergeCell ref="C819:E819"/>
    <mergeCell ref="C822:I822"/>
    <mergeCell ref="C823:E823"/>
    <mergeCell ref="C826:E826"/>
    <mergeCell ref="C827:E827"/>
    <mergeCell ref="C828:I828"/>
    <mergeCell ref="C810:E810"/>
    <mergeCell ref="C811:I811"/>
    <mergeCell ref="C812:E812"/>
    <mergeCell ref="C816:E816"/>
    <mergeCell ref="C817:I817"/>
    <mergeCell ref="C818:I818"/>
    <mergeCell ref="C801:E801"/>
    <mergeCell ref="C804:I804"/>
    <mergeCell ref="C805:E805"/>
    <mergeCell ref="C807:E807"/>
    <mergeCell ref="C808:E808"/>
    <mergeCell ref="C809:I809"/>
    <mergeCell ref="C793:E793"/>
    <mergeCell ref="C795:E795"/>
    <mergeCell ref="C796:I796"/>
    <mergeCell ref="C797:E797"/>
    <mergeCell ref="C799:E799"/>
    <mergeCell ref="C800:I800"/>
    <mergeCell ref="C784:E784"/>
    <mergeCell ref="C787:I787"/>
    <mergeCell ref="C788:I788"/>
    <mergeCell ref="C789:E789"/>
    <mergeCell ref="C791:E791"/>
    <mergeCell ref="C792:I792"/>
    <mergeCell ref="C775:I775"/>
    <mergeCell ref="C776:E776"/>
    <mergeCell ref="C779:I779"/>
    <mergeCell ref="C780:E780"/>
    <mergeCell ref="C782:E782"/>
    <mergeCell ref="C783:I783"/>
    <mergeCell ref="C768:E768"/>
    <mergeCell ref="C769:E769"/>
    <mergeCell ref="C770:E770"/>
    <mergeCell ref="C771:I771"/>
    <mergeCell ref="C772:E772"/>
    <mergeCell ref="C774:E774"/>
    <mergeCell ref="C757:E757"/>
    <mergeCell ref="C760:E760"/>
    <mergeCell ref="C761:E761"/>
    <mergeCell ref="C762:E762"/>
    <mergeCell ref="C763:I763"/>
    <mergeCell ref="C764:E764"/>
    <mergeCell ref="C747:I747"/>
    <mergeCell ref="C748:E748"/>
    <mergeCell ref="C752:I752"/>
    <mergeCell ref="C753:E753"/>
    <mergeCell ref="C755:I755"/>
    <mergeCell ref="C756:I756"/>
    <mergeCell ref="C739:I739"/>
    <mergeCell ref="C740:E740"/>
    <mergeCell ref="C742:E742"/>
    <mergeCell ref="C743:I743"/>
    <mergeCell ref="C744:E744"/>
    <mergeCell ref="C746:E746"/>
    <mergeCell ref="C733:I733"/>
    <mergeCell ref="C734:E734"/>
    <mergeCell ref="C735:I735"/>
    <mergeCell ref="C736:E736"/>
    <mergeCell ref="C737:I737"/>
    <mergeCell ref="C738:E738"/>
    <mergeCell ref="C723:E723"/>
    <mergeCell ref="C726:E726"/>
    <mergeCell ref="C727:I727"/>
    <mergeCell ref="C728:E728"/>
    <mergeCell ref="C729:I729"/>
    <mergeCell ref="C730:E730"/>
    <mergeCell ref="C714:E714"/>
    <mergeCell ref="C715:E715"/>
    <mergeCell ref="C716:E716"/>
    <mergeCell ref="C718:I718"/>
    <mergeCell ref="C719:E719"/>
    <mergeCell ref="C722:I722"/>
    <mergeCell ref="C712:E712"/>
    <mergeCell ref="F712:J712"/>
    <mergeCell ref="C713:E713"/>
    <mergeCell ref="F713:J713"/>
    <mergeCell ref="C717:G717"/>
    <mergeCell ref="C706:I706"/>
    <mergeCell ref="C707:E707"/>
    <mergeCell ref="C711:E711"/>
    <mergeCell ref="C698:I698"/>
    <mergeCell ref="C699:E699"/>
    <mergeCell ref="C701:E701"/>
    <mergeCell ref="C702:I702"/>
    <mergeCell ref="C703:E703"/>
    <mergeCell ref="C705:E705"/>
    <mergeCell ref="C688:I688"/>
    <mergeCell ref="C689:E689"/>
    <mergeCell ref="C692:I692"/>
    <mergeCell ref="C693:E693"/>
    <mergeCell ref="C696:E696"/>
    <mergeCell ref="C697:E697"/>
    <mergeCell ref="C679:I679"/>
    <mergeCell ref="C680:E680"/>
    <mergeCell ref="C681:I681"/>
    <mergeCell ref="C682:E682"/>
    <mergeCell ref="C686:E686"/>
    <mergeCell ref="C687:I687"/>
    <mergeCell ref="C671:I671"/>
    <mergeCell ref="C672:E672"/>
    <mergeCell ref="C674:I674"/>
    <mergeCell ref="C675:I675"/>
    <mergeCell ref="C676:E676"/>
    <mergeCell ref="C678:E678"/>
    <mergeCell ref="C661:I661"/>
    <mergeCell ref="C662:E662"/>
    <mergeCell ref="C663:I663"/>
    <mergeCell ref="C664:E664"/>
    <mergeCell ref="C668:E668"/>
    <mergeCell ref="C669:E669"/>
    <mergeCell ref="C654:E654"/>
    <mergeCell ref="C655:I655"/>
    <mergeCell ref="C656:E656"/>
    <mergeCell ref="C657:I657"/>
    <mergeCell ref="C658:E658"/>
    <mergeCell ref="C660:E660"/>
    <mergeCell ref="C646:E646"/>
    <mergeCell ref="C648:E648"/>
    <mergeCell ref="C649:I649"/>
    <mergeCell ref="C650:E650"/>
    <mergeCell ref="C651:I651"/>
    <mergeCell ref="C652:E652"/>
    <mergeCell ref="C639:E639"/>
    <mergeCell ref="C641:E641"/>
    <mergeCell ref="C642:E642"/>
    <mergeCell ref="C643:I643"/>
    <mergeCell ref="C644:E644"/>
    <mergeCell ref="C645:I645"/>
    <mergeCell ref="C630:I630"/>
    <mergeCell ref="C631:E631"/>
    <mergeCell ref="C633:E633"/>
    <mergeCell ref="C634:I634"/>
    <mergeCell ref="C635:E635"/>
    <mergeCell ref="C638:I638"/>
    <mergeCell ref="C622:I622"/>
    <mergeCell ref="C623:E623"/>
    <mergeCell ref="C625:E625"/>
    <mergeCell ref="C626:I626"/>
    <mergeCell ref="C627:E627"/>
    <mergeCell ref="C629:E629"/>
    <mergeCell ref="C613:I613"/>
    <mergeCell ref="C614:E614"/>
    <mergeCell ref="C617:I617"/>
    <mergeCell ref="C618:I618"/>
    <mergeCell ref="C619:E619"/>
    <mergeCell ref="C621:E621"/>
    <mergeCell ref="C602:E602"/>
    <mergeCell ref="C606:E606"/>
    <mergeCell ref="C607:E607"/>
    <mergeCell ref="C608:E608"/>
    <mergeCell ref="C609:I609"/>
    <mergeCell ref="C610:E610"/>
    <mergeCell ref="C595:E595"/>
    <mergeCell ref="C596:E596"/>
    <mergeCell ref="C597:I597"/>
    <mergeCell ref="C598:E598"/>
    <mergeCell ref="C600:E600"/>
    <mergeCell ref="C601:I601"/>
    <mergeCell ref="C587:I587"/>
    <mergeCell ref="C588:E588"/>
    <mergeCell ref="C589:I589"/>
    <mergeCell ref="C590:E590"/>
    <mergeCell ref="C591:I591"/>
    <mergeCell ref="C592:E592"/>
    <mergeCell ref="C580:E580"/>
    <mergeCell ref="C581:I581"/>
    <mergeCell ref="C582:E582"/>
    <mergeCell ref="C583:I583"/>
    <mergeCell ref="C584:E584"/>
    <mergeCell ref="C586:E586"/>
    <mergeCell ref="C573:E573"/>
    <mergeCell ref="C574:I574"/>
    <mergeCell ref="C575:E575"/>
    <mergeCell ref="C577:I577"/>
    <mergeCell ref="C578:E578"/>
    <mergeCell ref="C579:I579"/>
    <mergeCell ref="C564:I564"/>
    <mergeCell ref="C565:E565"/>
    <mergeCell ref="C567:I567"/>
    <mergeCell ref="C568:I568"/>
    <mergeCell ref="C569:E569"/>
    <mergeCell ref="C572:E572"/>
    <mergeCell ref="C554:E554"/>
    <mergeCell ref="C555:I555"/>
    <mergeCell ref="C556:E556"/>
    <mergeCell ref="C558:E558"/>
    <mergeCell ref="C559:I559"/>
    <mergeCell ref="C560:E560"/>
    <mergeCell ref="C547:I547"/>
    <mergeCell ref="C548:E548"/>
    <mergeCell ref="C549:I549"/>
    <mergeCell ref="C550:E550"/>
    <mergeCell ref="C551:I551"/>
    <mergeCell ref="C552:E552"/>
    <mergeCell ref="C539:I539"/>
    <mergeCell ref="C540:E540"/>
    <mergeCell ref="C541:I541"/>
    <mergeCell ref="C542:E542"/>
    <mergeCell ref="C545:I545"/>
    <mergeCell ref="C546:E546"/>
    <mergeCell ref="C528:E528"/>
    <mergeCell ref="C530:I530"/>
    <mergeCell ref="C531:E531"/>
    <mergeCell ref="C534:I534"/>
    <mergeCell ref="C535:E535"/>
    <mergeCell ref="C538:E538"/>
    <mergeCell ref="C529:G529"/>
    <mergeCell ref="C524:E524"/>
    <mergeCell ref="F524:J524"/>
    <mergeCell ref="C525:E525"/>
    <mergeCell ref="F525:J525"/>
    <mergeCell ref="C526:E526"/>
    <mergeCell ref="C527:E527"/>
    <mergeCell ref="C523:E523"/>
    <mergeCell ref="C513:E513"/>
    <mergeCell ref="C514:I514"/>
    <mergeCell ref="C515:E515"/>
    <mergeCell ref="C517:E517"/>
    <mergeCell ref="C518:I518"/>
    <mergeCell ref="C519:E519"/>
    <mergeCell ref="C504:E504"/>
    <mergeCell ref="C506:I506"/>
    <mergeCell ref="C507:E507"/>
    <mergeCell ref="C509:I509"/>
    <mergeCell ref="C510:I510"/>
    <mergeCell ref="C511:E511"/>
    <mergeCell ref="C505:G505"/>
    <mergeCell ref="C494:E494"/>
    <mergeCell ref="C495:I495"/>
    <mergeCell ref="C496:I496"/>
    <mergeCell ref="C497:E497"/>
    <mergeCell ref="C500:I500"/>
    <mergeCell ref="C501:E501"/>
    <mergeCell ref="C484:E484"/>
    <mergeCell ref="C486:E486"/>
    <mergeCell ref="C487:I487"/>
    <mergeCell ref="C488:E488"/>
    <mergeCell ref="C489:I489"/>
    <mergeCell ref="C490:E490"/>
    <mergeCell ref="C476:E476"/>
    <mergeCell ref="C477:E477"/>
    <mergeCell ref="C479:I479"/>
    <mergeCell ref="C480:E480"/>
    <mergeCell ref="C482:I482"/>
    <mergeCell ref="C483:I483"/>
    <mergeCell ref="C466:E466"/>
    <mergeCell ref="C468:E468"/>
    <mergeCell ref="C469:I469"/>
    <mergeCell ref="C470:E470"/>
    <mergeCell ref="C471:I471"/>
    <mergeCell ref="C472:E472"/>
    <mergeCell ref="C459:I459"/>
    <mergeCell ref="C460:E460"/>
    <mergeCell ref="C462:E462"/>
    <mergeCell ref="C463:I463"/>
    <mergeCell ref="C464:E464"/>
    <mergeCell ref="C465:I465"/>
    <mergeCell ref="C452:I452"/>
    <mergeCell ref="C453:E453"/>
    <mergeCell ref="C455:E455"/>
    <mergeCell ref="C456:E456"/>
    <mergeCell ref="C457:I457"/>
    <mergeCell ref="C458:E458"/>
    <mergeCell ref="C443:E443"/>
    <mergeCell ref="C444:I444"/>
    <mergeCell ref="C445:E445"/>
    <mergeCell ref="C447:E447"/>
    <mergeCell ref="C448:I448"/>
    <mergeCell ref="C449:E449"/>
    <mergeCell ref="C435:E435"/>
    <mergeCell ref="C436:I436"/>
    <mergeCell ref="C437:E437"/>
    <mergeCell ref="C439:E439"/>
    <mergeCell ref="C440:I440"/>
    <mergeCell ref="C441:E441"/>
    <mergeCell ref="C424:E424"/>
    <mergeCell ref="C427:I427"/>
    <mergeCell ref="C428:E428"/>
    <mergeCell ref="C431:I431"/>
    <mergeCell ref="C432:I432"/>
    <mergeCell ref="C433:E433"/>
    <mergeCell ref="C415:I415"/>
    <mergeCell ref="C416:E416"/>
    <mergeCell ref="C420:E420"/>
    <mergeCell ref="C421:E421"/>
    <mergeCell ref="C422:E422"/>
    <mergeCell ref="C423:I423"/>
    <mergeCell ref="C407:I407"/>
    <mergeCell ref="C408:E408"/>
    <mergeCell ref="C409:I409"/>
    <mergeCell ref="C410:E410"/>
    <mergeCell ref="C413:E413"/>
    <mergeCell ref="C414:E414"/>
    <mergeCell ref="C400:E400"/>
    <mergeCell ref="C401:I401"/>
    <mergeCell ref="C402:E402"/>
    <mergeCell ref="C404:E404"/>
    <mergeCell ref="C405:I405"/>
    <mergeCell ref="C406:E406"/>
    <mergeCell ref="C393:E393"/>
    <mergeCell ref="C395:I395"/>
    <mergeCell ref="C396:E396"/>
    <mergeCell ref="C397:I397"/>
    <mergeCell ref="C398:E398"/>
    <mergeCell ref="C399:I399"/>
    <mergeCell ref="C385:I385"/>
    <mergeCell ref="C386:I386"/>
    <mergeCell ref="C387:E387"/>
    <mergeCell ref="C390:E390"/>
    <mergeCell ref="C391:E391"/>
    <mergeCell ref="C392:I392"/>
    <mergeCell ref="C374:E374"/>
    <mergeCell ref="C376:E376"/>
    <mergeCell ref="C377:I377"/>
    <mergeCell ref="C378:E378"/>
    <mergeCell ref="C382:I382"/>
    <mergeCell ref="C383:E383"/>
    <mergeCell ref="C367:I367"/>
    <mergeCell ref="C368:E368"/>
    <mergeCell ref="C369:I369"/>
    <mergeCell ref="C370:E370"/>
    <mergeCell ref="C372:E372"/>
    <mergeCell ref="C373:I373"/>
    <mergeCell ref="C359:I359"/>
    <mergeCell ref="C360:E360"/>
    <mergeCell ref="C363:I363"/>
    <mergeCell ref="C364:E364"/>
    <mergeCell ref="C365:I365"/>
    <mergeCell ref="C366:E366"/>
    <mergeCell ref="C349:E349"/>
    <mergeCell ref="C352:I352"/>
    <mergeCell ref="C353:E353"/>
    <mergeCell ref="C356:E356"/>
    <mergeCell ref="C357:I357"/>
    <mergeCell ref="C358:E358"/>
    <mergeCell ref="C343:E343"/>
    <mergeCell ref="F343:J343"/>
    <mergeCell ref="C344:E344"/>
    <mergeCell ref="C345:E345"/>
    <mergeCell ref="C346:E346"/>
    <mergeCell ref="C348:I348"/>
    <mergeCell ref="C342:E342"/>
    <mergeCell ref="F342:J342"/>
    <mergeCell ref="C347:G347"/>
    <mergeCell ref="C335:E335"/>
    <mergeCell ref="C336:I336"/>
    <mergeCell ref="C337:E337"/>
    <mergeCell ref="C341:E341"/>
    <mergeCell ref="C326:I326"/>
    <mergeCell ref="C327:E327"/>
    <mergeCell ref="C330:E330"/>
    <mergeCell ref="C331:E331"/>
    <mergeCell ref="C332:I332"/>
    <mergeCell ref="C333:E333"/>
    <mergeCell ref="C315:I315"/>
    <mergeCell ref="C316:E316"/>
    <mergeCell ref="C320:E320"/>
    <mergeCell ref="C321:I321"/>
    <mergeCell ref="C322:I322"/>
    <mergeCell ref="C323:E323"/>
    <mergeCell ref="C308:I308"/>
    <mergeCell ref="C309:I309"/>
    <mergeCell ref="C310:E310"/>
    <mergeCell ref="C312:E312"/>
    <mergeCell ref="C313:I313"/>
    <mergeCell ref="C314:E314"/>
    <mergeCell ref="C297:I297"/>
    <mergeCell ref="C298:E298"/>
    <mergeCell ref="C302:E302"/>
    <mergeCell ref="C303:E303"/>
    <mergeCell ref="C305:I305"/>
    <mergeCell ref="C306:E306"/>
    <mergeCell ref="C290:E290"/>
    <mergeCell ref="C291:I291"/>
    <mergeCell ref="C292:E292"/>
    <mergeCell ref="C294:E294"/>
    <mergeCell ref="C295:I295"/>
    <mergeCell ref="C296:E296"/>
    <mergeCell ref="C283:I283"/>
    <mergeCell ref="C284:E284"/>
    <mergeCell ref="C285:I285"/>
    <mergeCell ref="C286:E286"/>
    <mergeCell ref="C288:E288"/>
    <mergeCell ref="C289:I289"/>
    <mergeCell ref="C274:I274"/>
    <mergeCell ref="C275:E275"/>
    <mergeCell ref="C278:I278"/>
    <mergeCell ref="C279:E279"/>
    <mergeCell ref="C281:E281"/>
    <mergeCell ref="C282:E282"/>
    <mergeCell ref="C266:I266"/>
    <mergeCell ref="C267:E267"/>
    <mergeCell ref="C269:E269"/>
    <mergeCell ref="C270:I270"/>
    <mergeCell ref="C271:E271"/>
    <mergeCell ref="C273:E273"/>
    <mergeCell ref="C258:I258"/>
    <mergeCell ref="C259:E259"/>
    <mergeCell ref="C261:E261"/>
    <mergeCell ref="C262:I262"/>
    <mergeCell ref="C263:E263"/>
    <mergeCell ref="C265:E265"/>
    <mergeCell ref="C246:E246"/>
    <mergeCell ref="C249:I249"/>
    <mergeCell ref="C250:E250"/>
    <mergeCell ref="C253:I253"/>
    <mergeCell ref="C254:E254"/>
    <mergeCell ref="C257:I257"/>
    <mergeCell ref="C237:I237"/>
    <mergeCell ref="C238:E238"/>
    <mergeCell ref="C242:E242"/>
    <mergeCell ref="C243:E243"/>
    <mergeCell ref="C244:E244"/>
    <mergeCell ref="C245:I245"/>
    <mergeCell ref="C248:G248"/>
    <mergeCell ref="C229:I229"/>
    <mergeCell ref="C230:E230"/>
    <mergeCell ref="C231:I231"/>
    <mergeCell ref="C232:E232"/>
    <mergeCell ref="C235:E235"/>
    <mergeCell ref="C236:E236"/>
    <mergeCell ref="C222:E222"/>
    <mergeCell ref="C223:I223"/>
    <mergeCell ref="C224:E224"/>
    <mergeCell ref="C226:E226"/>
    <mergeCell ref="C227:I227"/>
    <mergeCell ref="C228:E228"/>
    <mergeCell ref="C215:E215"/>
    <mergeCell ref="C217:I217"/>
    <mergeCell ref="C218:E218"/>
    <mergeCell ref="C219:I219"/>
    <mergeCell ref="C220:E220"/>
    <mergeCell ref="C221:I221"/>
    <mergeCell ref="C207:I207"/>
    <mergeCell ref="C208:I208"/>
    <mergeCell ref="C209:E209"/>
    <mergeCell ref="C212:E212"/>
    <mergeCell ref="C213:E213"/>
    <mergeCell ref="C214:I214"/>
    <mergeCell ref="C196:E196"/>
    <mergeCell ref="C198:E198"/>
    <mergeCell ref="C199:I199"/>
    <mergeCell ref="C200:E200"/>
    <mergeCell ref="C204:I204"/>
    <mergeCell ref="C205:E205"/>
    <mergeCell ref="C189:I189"/>
    <mergeCell ref="C190:E190"/>
    <mergeCell ref="C191:I191"/>
    <mergeCell ref="C192:E192"/>
    <mergeCell ref="C194:E194"/>
    <mergeCell ref="C195:I195"/>
    <mergeCell ref="C181:I181"/>
    <mergeCell ref="C182:E182"/>
    <mergeCell ref="C185:I185"/>
    <mergeCell ref="C186:E186"/>
    <mergeCell ref="C187:I187"/>
    <mergeCell ref="C188:E188"/>
    <mergeCell ref="C171:E171"/>
    <mergeCell ref="C174:I174"/>
    <mergeCell ref="C175:E175"/>
    <mergeCell ref="C178:E178"/>
    <mergeCell ref="C179:I179"/>
    <mergeCell ref="C180:E180"/>
    <mergeCell ref="C165:E165"/>
    <mergeCell ref="F165:J165"/>
    <mergeCell ref="C166:E166"/>
    <mergeCell ref="C167:E167"/>
    <mergeCell ref="C168:E168"/>
    <mergeCell ref="C170:I170"/>
    <mergeCell ref="C164:E164"/>
    <mergeCell ref="F164:J164"/>
    <mergeCell ref="C169:G169"/>
    <mergeCell ref="C155:E155"/>
    <mergeCell ref="C157:E157"/>
    <mergeCell ref="C158:I158"/>
    <mergeCell ref="C159:E159"/>
    <mergeCell ref="C163:E163"/>
    <mergeCell ref="C148:E148"/>
    <mergeCell ref="C149:I149"/>
    <mergeCell ref="C150:I150"/>
    <mergeCell ref="C151:E151"/>
    <mergeCell ref="C153:E153"/>
    <mergeCell ref="C154:I154"/>
    <mergeCell ref="C138:E138"/>
    <mergeCell ref="C139:I139"/>
    <mergeCell ref="C140:I140"/>
    <mergeCell ref="C141:E141"/>
    <mergeCell ref="C144:I144"/>
    <mergeCell ref="C145:E145"/>
    <mergeCell ref="C128:E128"/>
    <mergeCell ref="C130:E130"/>
    <mergeCell ref="C131:I131"/>
    <mergeCell ref="C132:E132"/>
    <mergeCell ref="C133:I133"/>
    <mergeCell ref="C134:E134"/>
    <mergeCell ref="C121:I121"/>
    <mergeCell ref="C122:E122"/>
    <mergeCell ref="C124:E124"/>
    <mergeCell ref="C125:I125"/>
    <mergeCell ref="C126:E126"/>
    <mergeCell ref="C127:I127"/>
    <mergeCell ref="C114:I114"/>
    <mergeCell ref="C115:E115"/>
    <mergeCell ref="C117:E117"/>
    <mergeCell ref="C118:E118"/>
    <mergeCell ref="C119:I119"/>
    <mergeCell ref="C120:E120"/>
    <mergeCell ref="C105:E105"/>
    <mergeCell ref="C106:I106"/>
    <mergeCell ref="C107:E107"/>
    <mergeCell ref="C109:E109"/>
    <mergeCell ref="C110:I110"/>
    <mergeCell ref="C111:E111"/>
    <mergeCell ref="C97:E97"/>
    <mergeCell ref="C98:I98"/>
    <mergeCell ref="C99:E99"/>
    <mergeCell ref="C101:E101"/>
    <mergeCell ref="C102:I102"/>
    <mergeCell ref="C103:E103"/>
    <mergeCell ref="C86:E86"/>
    <mergeCell ref="C89:I89"/>
    <mergeCell ref="C90:E90"/>
    <mergeCell ref="C93:I93"/>
    <mergeCell ref="C94:I94"/>
    <mergeCell ref="C95:E95"/>
    <mergeCell ref="C77:I77"/>
    <mergeCell ref="C78:E78"/>
    <mergeCell ref="C82:E82"/>
    <mergeCell ref="C83:E83"/>
    <mergeCell ref="C84:E84"/>
    <mergeCell ref="C85:I85"/>
    <mergeCell ref="C69:I69"/>
    <mergeCell ref="C70:E70"/>
    <mergeCell ref="C71:I71"/>
    <mergeCell ref="C72:E72"/>
    <mergeCell ref="C75:E75"/>
    <mergeCell ref="C76:E76"/>
    <mergeCell ref="C62:E62"/>
    <mergeCell ref="C63:I63"/>
    <mergeCell ref="C64:E64"/>
    <mergeCell ref="C66:E66"/>
    <mergeCell ref="C67:I67"/>
    <mergeCell ref="C68:E68"/>
    <mergeCell ref="C55:E55"/>
    <mergeCell ref="C57:I57"/>
    <mergeCell ref="C58:E58"/>
    <mergeCell ref="C59:I59"/>
    <mergeCell ref="C60:E60"/>
    <mergeCell ref="C61:I61"/>
    <mergeCell ref="C47:I47"/>
    <mergeCell ref="C48:I48"/>
    <mergeCell ref="C49:E49"/>
    <mergeCell ref="C52:E52"/>
    <mergeCell ref="C53:E53"/>
    <mergeCell ref="C54:I54"/>
    <mergeCell ref="C36:E36"/>
    <mergeCell ref="C38:E38"/>
    <mergeCell ref="C39:I39"/>
    <mergeCell ref="C40:E40"/>
    <mergeCell ref="C44:I44"/>
    <mergeCell ref="C45:E45"/>
    <mergeCell ref="C29:I29"/>
    <mergeCell ref="C30:E30"/>
    <mergeCell ref="C31:I31"/>
    <mergeCell ref="C32:E32"/>
    <mergeCell ref="C34:E34"/>
    <mergeCell ref="C35:I35"/>
    <mergeCell ref="C26:E26"/>
    <mergeCell ref="C27:I27"/>
    <mergeCell ref="C28:E28"/>
    <mergeCell ref="C11:E11"/>
    <mergeCell ref="C14:I14"/>
    <mergeCell ref="C15:E15"/>
    <mergeCell ref="C18:E18"/>
    <mergeCell ref="C19:I19"/>
    <mergeCell ref="C20:E20"/>
    <mergeCell ref="C3:E3"/>
    <mergeCell ref="C4:E4"/>
    <mergeCell ref="C6:E6"/>
    <mergeCell ref="C7:E7"/>
    <mergeCell ref="C8:E8"/>
    <mergeCell ref="C10:I10"/>
    <mergeCell ref="C21:I21"/>
    <mergeCell ref="C22:E22"/>
    <mergeCell ref="C25:I25"/>
    <mergeCell ref="C9:G9"/>
  </mergeCells>
  <pageMargins left="0.55118110236219997" right="0.55118110236219997" top="0.55118110236219997" bottom="0.55118110236219997" header="0.27559055118109999" footer="0.35433070866142002"/>
  <pageSetup paperSize="9" fitToHeight="0" orientation="portrait" r:id="rId1"/>
  <headerFooter>
    <oddHeader>&amp;L 21053 - BÂTIMENTS 008 ET 009 - ÉCOLE DE GUERRE RESTAURATION DES FAÇADES ET TOITURES
 &amp;RDCE  
DQE -  LOT 06 CHARPENTE - COUVERTURE MH</oddHeader>
    <oddFooter>&amp;L 2BDM Architectes J. MOULIN&amp;RPage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16</vt:i4>
      </vt:variant>
    </vt:vector>
  </HeadingPairs>
  <TitlesOfParts>
    <vt:vector size="20" baseType="lpstr">
      <vt:lpstr>Page de garde</vt:lpstr>
      <vt:lpstr>Paramètres</vt:lpstr>
      <vt:lpstr>Version</vt:lpstr>
      <vt:lpstr>DQE</vt:lpstr>
      <vt:lpstr>CODELOT</vt:lpstr>
      <vt:lpstr>CPVILLEDOSSIER</vt:lpstr>
      <vt:lpstr>DATEVALEUR</vt:lpstr>
      <vt:lpstr>DQE!Impression_des_titres</vt:lpstr>
      <vt:lpstr>INDICELOT</vt:lpstr>
      <vt:lpstr>NUMDOSSIER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2BDM - Romain LAUNAY</cp:lastModifiedBy>
  <dcterms:created xsi:type="dcterms:W3CDTF">2025-01-29T09:47:20Z</dcterms:created>
  <dcterms:modified xsi:type="dcterms:W3CDTF">2025-02-14T17:32:50Z</dcterms:modified>
</cp:coreProperties>
</file>