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L:\3- AFFAIRES EN COURS\23_14_mop_Ecole de guerre_PARIS\04___ETUDES\07___PRO-DCE\00_RenduFinal\Lot 01-04 - Travaux intérieurs\2-PIECES ECRITES\2.4-DPGF\"/>
    </mc:Choice>
  </mc:AlternateContent>
  <xr:revisionPtr revIDLastSave="0" documentId="13_ncr:1_{B179E659-70B5-4613-8AF5-78507988EE21}" xr6:coauthVersionLast="47" xr6:coauthVersionMax="47" xr10:uidLastSave="{00000000-0000-0000-0000-000000000000}"/>
  <bookViews>
    <workbookView xWindow="-28920" yWindow="555" windowWidth="29040" windowHeight="15720" tabRatio="824" firstSheet="3" activeTab="3" xr2:uid="{00000000-000D-0000-FFFF-FFFF00000000}"/>
  </bookViews>
  <sheets>
    <sheet name="Récap détail 1" sheetId="39" state="hidden" r:id="rId1"/>
    <sheet name="Récap détail 2" sheetId="40" state="hidden" r:id="rId2"/>
    <sheet name="01a-01b" sheetId="27" state="hidden" r:id="rId3"/>
    <sheet name="Pdg" sheetId="51" r:id="rId4"/>
    <sheet name="Cloisons Doublages Fx Plafonds" sheetId="43" r:id="rId5"/>
    <sheet name="Menuiseries intérieures" sheetId="44" r:id="rId6"/>
    <sheet name="Revêtements de sols et muraux" sheetId="45" r:id="rId7"/>
    <sheet name="Peinture" sheetId="46" r:id="rId8"/>
    <sheet name="04" sheetId="35" state="hidden" r:id="rId9"/>
    <sheet name="05" sheetId="36" state="hidden" r:id="rId10"/>
    <sheet name="06" sheetId="37" state="hidden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ACO1" localSheetId="3">#REF!</definedName>
    <definedName name="_ACO1">#REF!</definedName>
    <definedName name="_ACO10" localSheetId="3">#REF!</definedName>
    <definedName name="_ACO10">#REF!</definedName>
    <definedName name="_ACO2" localSheetId="3">#REF!</definedName>
    <definedName name="_ACO2">#REF!</definedName>
    <definedName name="_ACO3">#REF!</definedName>
    <definedName name="_ACO4">#REF!</definedName>
    <definedName name="_ACO5">#REF!</definedName>
    <definedName name="_ACO6">#REF!</definedName>
    <definedName name="_ACO7">#REF!</definedName>
    <definedName name="_ACO8">#REF!</definedName>
    <definedName name="_ACO9">#REF!</definedName>
    <definedName name="_AWG1">#REF!</definedName>
    <definedName name="_AWG10">#REF!</definedName>
    <definedName name="_AWG11">#REF!</definedName>
    <definedName name="_AWG12">#REF!</definedName>
    <definedName name="_AWG13">#REF!</definedName>
    <definedName name="_AWG2">#REF!</definedName>
    <definedName name="_AWG3">#REF!</definedName>
    <definedName name="_AWG4">#REF!</definedName>
    <definedName name="_AWG5">#REF!</definedName>
    <definedName name="_AWG6">#REF!</definedName>
    <definedName name="_AWG7">#REF!</definedName>
    <definedName name="_AWG8">#REF!</definedName>
    <definedName name="_AWG9">#REF!</definedName>
    <definedName name="_AZA18">#REF!</definedName>
    <definedName name="_BAC1">#REF!</definedName>
    <definedName name="_BAC10">#REF!</definedName>
    <definedName name="_BAC2">#REF!</definedName>
    <definedName name="_BAC3">#REF!</definedName>
    <definedName name="_BAC4">#REF!</definedName>
    <definedName name="_BAC5">#REF!</definedName>
    <definedName name="_BAC6">#REF!</definedName>
    <definedName name="_BAC7">#REF!</definedName>
    <definedName name="_BAC8">#REF!</definedName>
    <definedName name="_BAC9">#REF!</definedName>
    <definedName name="_BAE1">#REF!</definedName>
    <definedName name="_BAE10">#REF!</definedName>
    <definedName name="_BAE2">#REF!</definedName>
    <definedName name="_BAE3">#REF!</definedName>
    <definedName name="_BAE4">#REF!</definedName>
    <definedName name="_BAE5">#REF!</definedName>
    <definedName name="_BAE6">#REF!</definedName>
    <definedName name="_BAE7">#REF!</definedName>
    <definedName name="_BAE8">#REF!</definedName>
    <definedName name="_BAE9">#REF!</definedName>
    <definedName name="_BAP120">#REF!</definedName>
    <definedName name="_BAP15">#REF!</definedName>
    <definedName name="_BAP150">#REF!</definedName>
    <definedName name="_BAP180">#REF!</definedName>
    <definedName name="_BAP30">#REF!</definedName>
    <definedName name="_BAP45">#REF!</definedName>
    <definedName name="_BAP60">#REF!</definedName>
    <definedName name="_BAP75">#REF!</definedName>
    <definedName name="_BAP90">#REF!</definedName>
    <definedName name="_BAT1000">#REF!</definedName>
    <definedName name="_BAT1500">#REF!</definedName>
    <definedName name="_BAT2000">#REF!</definedName>
    <definedName name="_BAT500">#REF!</definedName>
    <definedName name="_BAT750">#REF!</definedName>
    <definedName name="_BDM1">#REF!</definedName>
    <definedName name="_BDM2">#REF!</definedName>
    <definedName name="_BFR1">#REF!</definedName>
    <definedName name="_BFR2">#REF!</definedName>
    <definedName name="_BFR3">#REF!</definedName>
    <definedName name="_BFR4">#REF!</definedName>
    <definedName name="_BFR5">#REF!</definedName>
    <definedName name="_BFR6">#REF!</definedName>
    <definedName name="_BFR7">#REF!</definedName>
    <definedName name="_BMF1">#REF!</definedName>
    <definedName name="_BMF10">#REF!</definedName>
    <definedName name="_BMF11">#REF!</definedName>
    <definedName name="_BMF12">#REF!</definedName>
    <definedName name="_BMF13">#REF!</definedName>
    <definedName name="_BMF14">#REF!</definedName>
    <definedName name="_BMF2">#REF!</definedName>
    <definedName name="_BMF3">#REF!</definedName>
    <definedName name="_BMF4">#REF!</definedName>
    <definedName name="_BMF5">#REF!</definedName>
    <definedName name="_BMF6">#REF!</definedName>
    <definedName name="_BMF7">#REF!</definedName>
    <definedName name="_BMF8">#REF!</definedName>
    <definedName name="_BMF9">#REF!</definedName>
    <definedName name="_BMG1">#REF!</definedName>
    <definedName name="_BMG2">#REF!</definedName>
    <definedName name="_BMG3">#REF!</definedName>
    <definedName name="_BMG4">#REF!</definedName>
    <definedName name="_BMG5">#REF!</definedName>
    <definedName name="_BMG6">#REF!</definedName>
    <definedName name="_BMG7">#REF!</definedName>
    <definedName name="_BMG8">#REF!</definedName>
    <definedName name="_BMG9">#REF!</definedName>
    <definedName name="_BMI1">#REF!</definedName>
    <definedName name="_BMI2">#REF!</definedName>
    <definedName name="_BMI3">#REF!</definedName>
    <definedName name="_BMI4">#REF!</definedName>
    <definedName name="_BMI5">#REF!</definedName>
    <definedName name="_BMI6">#REF!</definedName>
    <definedName name="_BMI7">#REF!</definedName>
    <definedName name="_BMI8">#REF!</definedName>
    <definedName name="_BMI9">#REF!</definedName>
    <definedName name="_BTE1">#REF!</definedName>
    <definedName name="_BTE2">#REF!</definedName>
    <definedName name="_BTE3">#REF!</definedName>
    <definedName name="_BTE4">#REF!</definedName>
    <definedName name="_BTE5">#REF!</definedName>
    <definedName name="_BTE6">#REF!</definedName>
    <definedName name="_CAR100">#REF!</definedName>
    <definedName name="_CAR12">#REF!</definedName>
    <definedName name="_CAR125">#REF!</definedName>
    <definedName name="_CAR15">#REF!</definedName>
    <definedName name="_CAR150">#REF!</definedName>
    <definedName name="_CAR20">#REF!</definedName>
    <definedName name="_CAR200">#REF!</definedName>
    <definedName name="_CAR26">#REF!</definedName>
    <definedName name="_CAR33">#REF!</definedName>
    <definedName name="_CAR40">#REF!</definedName>
    <definedName name="_CAR50">#REF!</definedName>
    <definedName name="_CAR65">#REF!</definedName>
    <definedName name="_CAR80">#REF!</definedName>
    <definedName name="_CCF125">#REF!</definedName>
    <definedName name="_CCF160">#REF!</definedName>
    <definedName name="_CCF200">#REF!</definedName>
    <definedName name="_CEF20">#REF!</definedName>
    <definedName name="_CEF26">#REF!</definedName>
    <definedName name="_CEF33">#REF!</definedName>
    <definedName name="_CEF40">#REF!</definedName>
    <definedName name="_CEF50">#REF!</definedName>
    <definedName name="_CFE1">#REF!</definedName>
    <definedName name="_CFE2">#REF!</definedName>
    <definedName name="_CFE3">#REF!</definedName>
    <definedName name="_CFE4">#REF!</definedName>
    <definedName name="_CFE5">#REF!</definedName>
    <definedName name="_CFE6">#REF!</definedName>
    <definedName name="_CFE7">#REF!</definedName>
    <definedName name="_CFM1">#REF!</definedName>
    <definedName name="_CFM2">#REF!</definedName>
    <definedName name="_CFM3">#REF!</definedName>
    <definedName name="_CFM4">#REF!</definedName>
    <definedName name="_CFM5">#REF!</definedName>
    <definedName name="_CFM6">#REF!</definedName>
    <definedName name="_CFM7">#REF!</definedName>
    <definedName name="_CLD1">#REF!</definedName>
    <definedName name="_CLD2">#REF!</definedName>
    <definedName name="_CLD3">#REF!</definedName>
    <definedName name="_CLD4">#REF!</definedName>
    <definedName name="_CLD5">#REF!</definedName>
    <definedName name="_CLD6">#REF!</definedName>
    <definedName name="_CME1">#REF!</definedName>
    <definedName name="_CME2">#REF!</definedName>
    <definedName name="_CME3">#REF!</definedName>
    <definedName name="_CME4">#REF!</definedName>
    <definedName name="_CME5">#REF!</definedName>
    <definedName name="_CME6">#REF!</definedName>
    <definedName name="_CME7">#REF!</definedName>
    <definedName name="_CPD100">#REF!</definedName>
    <definedName name="_CPD125">#REF!</definedName>
    <definedName name="_CPD15">#REF!</definedName>
    <definedName name="_CPD150">#REF!</definedName>
    <definedName name="_CPD20">#REF!</definedName>
    <definedName name="_CPD200">#REF!</definedName>
    <definedName name="_CPD26">#REF!</definedName>
    <definedName name="_CPD33">#REF!</definedName>
    <definedName name="_CPD40">#REF!</definedName>
    <definedName name="_CPD50">#REF!</definedName>
    <definedName name="_CPD65">#REF!</definedName>
    <definedName name="_CPD80">#REF!</definedName>
    <definedName name="_CPF125">#REF!</definedName>
    <definedName name="_CPF160">#REF!</definedName>
    <definedName name="_CPF200">#REF!</definedName>
    <definedName name="_CPS100">#REF!</definedName>
    <definedName name="_CPS125">#REF!</definedName>
    <definedName name="_CPS150">#REF!</definedName>
    <definedName name="_CPS200">#REF!</definedName>
    <definedName name="_CPS65">#REF!</definedName>
    <definedName name="_CPS80">#REF!</definedName>
    <definedName name="_CRB100">#REF!</definedName>
    <definedName name="_CRB125">#REF!</definedName>
    <definedName name="_CRB150">#REF!</definedName>
    <definedName name="_CRB200">#REF!</definedName>
    <definedName name="_CRB50">#REF!</definedName>
    <definedName name="_CRB65">#REF!</definedName>
    <definedName name="_CRB80">#REF!</definedName>
    <definedName name="_CSI12">#REF!</definedName>
    <definedName name="_CSI15">#REF!</definedName>
    <definedName name="_CSI20">#REF!</definedName>
    <definedName name="_CSI26">#REF!</definedName>
    <definedName name="_CSI33">#REF!</definedName>
    <definedName name="_CSI40">#REF!</definedName>
    <definedName name="_CSI50">#REF!</definedName>
    <definedName name="_CTA1">#REF!</definedName>
    <definedName name="_CTA2">#REF!</definedName>
    <definedName name="_CTA3">#REF!</definedName>
    <definedName name="_CTA4">#REF!</definedName>
    <definedName name="_CTA5">#REF!</definedName>
    <definedName name="_CTA6">#REF!</definedName>
    <definedName name="_CTA7">#REF!</definedName>
    <definedName name="_CVG1">#REF!</definedName>
    <definedName name="_CVG10">#REF!</definedName>
    <definedName name="_CVG11">#REF!</definedName>
    <definedName name="_CVG12">#REF!</definedName>
    <definedName name="_CVG13">#REF!</definedName>
    <definedName name="_CVG14">#REF!</definedName>
    <definedName name="_CVG15">#REF!</definedName>
    <definedName name="_CVG2">#REF!</definedName>
    <definedName name="_CVG3">#REF!</definedName>
    <definedName name="_CVG4">#REF!</definedName>
    <definedName name="_CVG5">#REF!</definedName>
    <definedName name="_CVG6">#REF!</definedName>
    <definedName name="_CVG7">#REF!</definedName>
    <definedName name="_CVG8">#REF!</definedName>
    <definedName name="_CVG9">#REF!</definedName>
    <definedName name="_DCM1">#REF!</definedName>
    <definedName name="_DCM2">#REF!</definedName>
    <definedName name="_DCM3">#REF!</definedName>
    <definedName name="_DCM4">#REF!</definedName>
    <definedName name="_DCM5">#REF!</definedName>
    <definedName name="_DCM6">#REF!</definedName>
    <definedName name="_DCM7">#REF!</definedName>
    <definedName name="_DDC1">#REF!</definedName>
    <definedName name="_DDC2">#REF!</definedName>
    <definedName name="_DDC3">#REF!</definedName>
    <definedName name="_DDC4">#REF!</definedName>
    <definedName name="_DDC5">#REF!</definedName>
    <definedName name="_DDC6">#REF!</definedName>
    <definedName name="_DDC7">#REF!</definedName>
    <definedName name="_DED1">#REF!</definedName>
    <definedName name="_DED2">#REF!</definedName>
    <definedName name="_DED3">#REF!</definedName>
    <definedName name="_DED4">#REF!</definedName>
    <definedName name="_DED5">#REF!</definedName>
    <definedName name="_DED6">#REF!</definedName>
    <definedName name="_DED7">#REF!</definedName>
    <definedName name="_DES1">#REF!</definedName>
    <definedName name="_DES10">#REF!</definedName>
    <definedName name="_DES2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DIS20">#REF!</definedName>
    <definedName name="_DIS26">#REF!</definedName>
    <definedName name="_DIS33">#REF!</definedName>
    <definedName name="_DIS40">#REF!</definedName>
    <definedName name="_DIS50">#REF!</definedName>
    <definedName name="_DPG1">#REF!</definedName>
    <definedName name="_DPG2">#REF!</definedName>
    <definedName name="_DPG3">#REF!</definedName>
    <definedName name="_DPG4">#REF!</definedName>
    <definedName name="_DPG5">#REF!</definedName>
    <definedName name="_DPG6">#REF!</definedName>
    <definedName name="_DPG7">#REF!</definedName>
    <definedName name="_DPG8">#REF!</definedName>
    <definedName name="_DPG9">#REF!</definedName>
    <definedName name="_DPI1">#REF!</definedName>
    <definedName name="_DPI2">#REF!</definedName>
    <definedName name="_DPI3">#REF!</definedName>
    <definedName name="_DPI4">#REF!</definedName>
    <definedName name="_DPI5">#REF!</definedName>
    <definedName name="_DPI6">#REF!</definedName>
    <definedName name="_DPI7">#REF!</definedName>
    <definedName name="_DPI8">#REF!</definedName>
    <definedName name="_DPI9">#REF!</definedName>
    <definedName name="_DPL1">#REF!</definedName>
    <definedName name="_DPL2">#REF!</definedName>
    <definedName name="_DPL3">#REF!</definedName>
    <definedName name="_DPL4">#REF!</definedName>
    <definedName name="_DPL5">#REF!</definedName>
    <definedName name="_DPL6">#REF!</definedName>
    <definedName name="_DPL7">#REF!</definedName>
    <definedName name="_DRV1">#REF!</definedName>
    <definedName name="_DRV2">#REF!</definedName>
    <definedName name="_DRV3">#REF!</definedName>
    <definedName name="_DRV4">#REF!</definedName>
    <definedName name="_DRY1">#REF!</definedName>
    <definedName name="_DRY10">#REF!</definedName>
    <definedName name="_DRY11">#REF!</definedName>
    <definedName name="_DRY12">#REF!</definedName>
    <definedName name="_DRY13">#REF!</definedName>
    <definedName name="_DRY14">#REF!</definedName>
    <definedName name="_DRY15">#REF!</definedName>
    <definedName name="_DRY16">#REF!</definedName>
    <definedName name="_DRY17">#REF!</definedName>
    <definedName name="_DRY18">#REF!</definedName>
    <definedName name="_DRY2">#REF!</definedName>
    <definedName name="_DRY3">#REF!</definedName>
    <definedName name="_DRY4">#REF!</definedName>
    <definedName name="_DRY5">#REF!</definedName>
    <definedName name="_DRY6">#REF!</definedName>
    <definedName name="_DRY7">#REF!</definedName>
    <definedName name="_DRY8">#REF!</definedName>
    <definedName name="_DRY9">#REF!</definedName>
    <definedName name="_DTG1">#REF!</definedName>
    <definedName name="_DTG10">#REF!</definedName>
    <definedName name="_DTG11">#REF!</definedName>
    <definedName name="_DTG12">#REF!</definedName>
    <definedName name="_DTG13">#REF!</definedName>
    <definedName name="_DTG14">#REF!</definedName>
    <definedName name="_DTG15">#REF!</definedName>
    <definedName name="_DTG16">#REF!</definedName>
    <definedName name="_DTG17">#REF!</definedName>
    <definedName name="_DTG2">#REF!</definedName>
    <definedName name="_DTG3">#REF!</definedName>
    <definedName name="_DTG4">#REF!</definedName>
    <definedName name="_DTG5">#REF!</definedName>
    <definedName name="_DTG6">#REF!</definedName>
    <definedName name="_DTG7">#REF!</definedName>
    <definedName name="_DTG8">#REF!</definedName>
    <definedName name="_DTG9">#REF!</definedName>
    <definedName name="_DVN1">#REF!</definedName>
    <definedName name="_DVN2">#REF!</definedName>
    <definedName name="_DVN3">#REF!</definedName>
    <definedName name="_DVN4">#REF!</definedName>
    <definedName name="_DVN5">#REF!</definedName>
    <definedName name="_DVN6">#REF!</definedName>
    <definedName name="_ECS1">#REF!</definedName>
    <definedName name="_ECS2">#REF!</definedName>
    <definedName name="_ECS3">#REF!</definedName>
    <definedName name="_ECS4">#REF!</definedName>
    <definedName name="_FAT100">#REF!</definedName>
    <definedName name="_FAT12">#REF!</definedName>
    <definedName name="_FAT125">#REF!</definedName>
    <definedName name="_FAT15">#REF!</definedName>
    <definedName name="_FAT150">#REF!</definedName>
    <definedName name="_FAT20">#REF!</definedName>
    <definedName name="_FAT200">#REF!</definedName>
    <definedName name="_FAT26">#REF!</definedName>
    <definedName name="_FAT33">#REF!</definedName>
    <definedName name="_FAT40">#REF!</definedName>
    <definedName name="_FAT50">#REF!</definedName>
    <definedName name="_FAT65">#REF!</definedName>
    <definedName name="_FAT80">#REF!</definedName>
    <definedName name="_xlnm._FilterDatabase" localSheetId="2" hidden="1">'01a-01b'!$A$8:$A$213</definedName>
    <definedName name="_xlnm._FilterDatabase" localSheetId="8" hidden="1">'04'!$A$8:$A$101</definedName>
    <definedName name="_xlnm._FilterDatabase" localSheetId="9" hidden="1">'05'!$A$8:$A$89</definedName>
    <definedName name="_xlnm._FilterDatabase" localSheetId="10" hidden="1">'06'!$A$8:$A$22</definedName>
    <definedName name="_xlnm._FilterDatabase" localSheetId="4" hidden="1">'Cloisons Doublages Fx Plafonds'!$A$8:$A$159</definedName>
    <definedName name="_xlnm._FilterDatabase" localSheetId="5" hidden="1">'Menuiseries intérieures'!$A$8:$A$446</definedName>
    <definedName name="_xlnm._FilterDatabase" localSheetId="7" hidden="1">Peinture!$A$8:$A$106</definedName>
    <definedName name="_xlnm._FilterDatabase" localSheetId="6" hidden="1">'Revêtements de sols et muraux'!$A$8:$A$142</definedName>
    <definedName name="_GCF1" localSheetId="3">#REF!</definedName>
    <definedName name="_GCF1">#REF!</definedName>
    <definedName name="_GCF2" localSheetId="3">#REF!</definedName>
    <definedName name="_GCF2">#REF!</definedName>
    <definedName name="_GCF3" localSheetId="3">#REF!</definedName>
    <definedName name="_GCF3">#REF!</definedName>
    <definedName name="_GCF4">#REF!</definedName>
    <definedName name="_GCF5">#REF!</definedName>
    <definedName name="_GDF1">#REF!</definedName>
    <definedName name="_GDF2">#REF!</definedName>
    <definedName name="_GDF3">#REF!</definedName>
    <definedName name="_GDF4">#REF!</definedName>
    <definedName name="_GDF5">#REF!</definedName>
    <definedName name="_GFE1">#REF!</definedName>
    <definedName name="_GFE10">#REF!</definedName>
    <definedName name="_GFE11">#REF!</definedName>
    <definedName name="_GFE12">#REF!</definedName>
    <definedName name="_GFE13">#REF!</definedName>
    <definedName name="_GFE2">#REF!</definedName>
    <definedName name="_GFE3">#REF!</definedName>
    <definedName name="_GFE4">#REF!</definedName>
    <definedName name="_GFE5">#REF!</definedName>
    <definedName name="_GFE6">#REF!</definedName>
    <definedName name="_GFE7">#REF!</definedName>
    <definedName name="_GFE8">#REF!</definedName>
    <definedName name="_GFE9">#REF!</definedName>
    <definedName name="_GFS1">#REF!</definedName>
    <definedName name="_GFS10">#REF!</definedName>
    <definedName name="_GFS11">#REF!</definedName>
    <definedName name="_GFS12">#REF!</definedName>
    <definedName name="_GFS13">#REF!</definedName>
    <definedName name="_GFS2">#REF!</definedName>
    <definedName name="_GFS3">#REF!</definedName>
    <definedName name="_GFS4">#REF!</definedName>
    <definedName name="_GFS5">#REF!</definedName>
    <definedName name="_GFS6">#REF!</definedName>
    <definedName name="_GFS7">#REF!</definedName>
    <definedName name="_GFS8">#REF!</definedName>
    <definedName name="_GFS9">#REF!</definedName>
    <definedName name="_GGB1">#REF!</definedName>
    <definedName name="_GGB10">#REF!</definedName>
    <definedName name="_GGB11">#REF!</definedName>
    <definedName name="_GGB12">#REF!</definedName>
    <definedName name="_GGB13">#REF!</definedName>
    <definedName name="_GGB14">#REF!</definedName>
    <definedName name="_GGB15">#REF!</definedName>
    <definedName name="_GGB16">#REF!</definedName>
    <definedName name="_GGB17">#REF!</definedName>
    <definedName name="_GGB18">#REF!</definedName>
    <definedName name="_GGB19">#REF!</definedName>
    <definedName name="_GGB2">#REF!</definedName>
    <definedName name="_GGB20">#REF!</definedName>
    <definedName name="_GGB3">#REF!</definedName>
    <definedName name="_GGB4">#REF!</definedName>
    <definedName name="_GGB5">#REF!</definedName>
    <definedName name="_GGB6">#REF!</definedName>
    <definedName name="_GGB7">#REF!</definedName>
    <definedName name="_GGB8">#REF!</definedName>
    <definedName name="_GGB9">#REF!</definedName>
    <definedName name="_GHK1">#REF!</definedName>
    <definedName name="_GHK10">#REF!</definedName>
    <definedName name="_GHK11">#REF!</definedName>
    <definedName name="_GHK12">#REF!</definedName>
    <definedName name="_GHK13">#REF!</definedName>
    <definedName name="_GHK14">#REF!</definedName>
    <definedName name="_GHK15">#REF!</definedName>
    <definedName name="_GHK16">#REF!</definedName>
    <definedName name="_GHK17">#REF!</definedName>
    <definedName name="_GHK18">#REF!</definedName>
    <definedName name="_GHK2">#REF!</definedName>
    <definedName name="_GHK3">#REF!</definedName>
    <definedName name="_GHK4">#REF!</definedName>
    <definedName name="_GHK5">#REF!</definedName>
    <definedName name="_GHK6">#REF!</definedName>
    <definedName name="_GHK7">#REF!</definedName>
    <definedName name="_GHK8">#REF!</definedName>
    <definedName name="_GHK9">#REF!</definedName>
    <definedName name="_GHU1">#REF!</definedName>
    <definedName name="_GHU10">#REF!</definedName>
    <definedName name="_GHU11">#REF!</definedName>
    <definedName name="_GHU12">#REF!</definedName>
    <definedName name="_GHU13">#REF!</definedName>
    <definedName name="_GHU14">#REF!</definedName>
    <definedName name="_GHU15">#REF!</definedName>
    <definedName name="_GHU16">#REF!</definedName>
    <definedName name="_GHU17">#REF!</definedName>
    <definedName name="_GHU18">#REF!</definedName>
    <definedName name="_GHU2">#REF!</definedName>
    <definedName name="_GHU3">#REF!</definedName>
    <definedName name="_GHU4">#REF!</definedName>
    <definedName name="_GHU5">#REF!</definedName>
    <definedName name="_GHU6">#REF!</definedName>
    <definedName name="_GHU7">#REF!</definedName>
    <definedName name="_GHU8">#REF!</definedName>
    <definedName name="_GHU9">#REF!</definedName>
    <definedName name="_GRI1">#REF!</definedName>
    <definedName name="_GRI2">#REF!</definedName>
    <definedName name="_GRI3">#REF!</definedName>
    <definedName name="_GRI4">#REF!</definedName>
    <definedName name="_GRI5">#REF!</definedName>
    <definedName name="_GWG1">#REF!</definedName>
    <definedName name="_GWG10">#REF!</definedName>
    <definedName name="_GWG11">#REF!</definedName>
    <definedName name="_GWG12">#REF!</definedName>
    <definedName name="_GWG13">#REF!</definedName>
    <definedName name="_GWG2">#REF!</definedName>
    <definedName name="_GWG3">#REF!</definedName>
    <definedName name="_GWG4">#REF!</definedName>
    <definedName name="_GWG5">#REF!</definedName>
    <definedName name="_GWG6">#REF!</definedName>
    <definedName name="_GWG7">#REF!</definedName>
    <definedName name="_GWG8">#REF!</definedName>
    <definedName name="_GWG9">#REF!</definedName>
    <definedName name="_HEL1">#REF!</definedName>
    <definedName name="_HEL2">#REF!</definedName>
    <definedName name="_HEL3">#REF!</definedName>
    <definedName name="_HEL4">#REF!</definedName>
    <definedName name="_HEL5">#REF!</definedName>
    <definedName name="_Hlk160541263" localSheetId="3">Pdg!#REF!</definedName>
    <definedName name="_HOD1" localSheetId="3">#REF!</definedName>
    <definedName name="_HOD1">#REF!</definedName>
    <definedName name="_HOD2" localSheetId="3">#REF!</definedName>
    <definedName name="_HOD2">#REF!</definedName>
    <definedName name="_HOD3" localSheetId="3">#REF!</definedName>
    <definedName name="_HOD3">#REF!</definedName>
    <definedName name="_HOD4">#REF!</definedName>
    <definedName name="_HOD5">#REF!</definedName>
    <definedName name="_HUM1">#REF!</definedName>
    <definedName name="_HUM2">#REF!</definedName>
    <definedName name="_HUM3">#REF!</definedName>
    <definedName name="_HUM4">#REF!</definedName>
    <definedName name="_HUM5">#REF!</definedName>
    <definedName name="_HUM6">#REF!</definedName>
    <definedName name="_HUM7">#REF!</definedName>
    <definedName name="_ICM100">#REF!</definedName>
    <definedName name="_ICM15">#REF!</definedName>
    <definedName name="_ICM150">#REF!</definedName>
    <definedName name="_ICM20">#REF!</definedName>
    <definedName name="_ICM200">#REF!</definedName>
    <definedName name="_ICM26">#REF!</definedName>
    <definedName name="_ICM32">#REF!</definedName>
    <definedName name="_ICM40">#REF!</definedName>
    <definedName name="_ICM50">#REF!</definedName>
    <definedName name="_ICM65">#REF!</definedName>
    <definedName name="_ICM80">#REF!</definedName>
    <definedName name="_IPH1">#REF!</definedName>
    <definedName name="_IPH2">#REF!</definedName>
    <definedName name="_JAB1">#REF!</definedName>
    <definedName name="_JAB10">#REF!</definedName>
    <definedName name="_JAB2">#REF!</definedName>
    <definedName name="_JAB3">#REF!</definedName>
    <definedName name="_JAB4">#REF!</definedName>
    <definedName name="_JAB5">#REF!</definedName>
    <definedName name="_JAB6">#REF!</definedName>
    <definedName name="_JAB7">#REF!</definedName>
    <definedName name="_JAB8">#REF!</definedName>
    <definedName name="_JAB9">#REF!</definedName>
    <definedName name="_JAQ1000">#REF!</definedName>
    <definedName name="_JAQ1500">#REF!</definedName>
    <definedName name="_JAQ2000">#REF!</definedName>
    <definedName name="_JAQ500">#REF!</definedName>
    <definedName name="_JAQ750">#REF!</definedName>
    <definedName name="_LAM658">#REF!</definedName>
    <definedName name="_LAM958">#REF!</definedName>
    <definedName name="_LDT1">#REF!</definedName>
    <definedName name="_LDT2">#REF!</definedName>
    <definedName name="_LDT3">#REF!</definedName>
    <definedName name="_LDT4">#REF!</definedName>
    <definedName name="_LDT5">#REF!</definedName>
    <definedName name="_LDT6">#REF!</definedName>
    <definedName name="_LG2461">#REF!</definedName>
    <definedName name="_LG3461">#REF!</definedName>
    <definedName name="_LG3462">#REF!</definedName>
    <definedName name="_LG3463">#REF!</definedName>
    <definedName name="_LG3464">#REF!</definedName>
    <definedName name="_LG3465">#REF!</definedName>
    <definedName name="_LG3491">#REF!</definedName>
    <definedName name="_LG3492">#REF!</definedName>
    <definedName name="_LG3493">#REF!</definedName>
    <definedName name="_LG3494">#REF!</definedName>
    <definedName name="_LG3495">#REF!</definedName>
    <definedName name="_LG3631">#REF!</definedName>
    <definedName name="_LG3632">#REF!</definedName>
    <definedName name="_LG3633">#REF!</definedName>
    <definedName name="_LG3651">#REF!</definedName>
    <definedName name="_LG3652">#REF!</definedName>
    <definedName name="_LG3653">#REF!</definedName>
    <definedName name="_LGA1">#REF!</definedName>
    <definedName name="_LGA2">#REF!</definedName>
    <definedName name="_LGA3">#REF!</definedName>
    <definedName name="_LGA4">#REF!</definedName>
    <definedName name="_LGA5">#REF!</definedName>
    <definedName name="_LGC1">#REF!</definedName>
    <definedName name="_LGC2">#REF!</definedName>
    <definedName name="_LGC3">#REF!</definedName>
    <definedName name="_LGC4">#REF!</definedName>
    <definedName name="_LGC5">#REF!</definedName>
    <definedName name="_LGC6">#REF!</definedName>
    <definedName name="_LGC7">#REF!</definedName>
    <definedName name="_LGC8">#REF!</definedName>
    <definedName name="_LGS1">#REF!</definedName>
    <definedName name="_LGS2">#REF!</definedName>
    <definedName name="_LGS3">#REF!</definedName>
    <definedName name="_LGS4">#REF!</definedName>
    <definedName name="_LGS5">#REF!</definedName>
    <definedName name="_LGS6">#REF!</definedName>
    <definedName name="_LGS7">#REF!</definedName>
    <definedName name="_LGS8">#REF!</definedName>
    <definedName name="_MAV100">#REF!</definedName>
    <definedName name="_MAV125">#REF!</definedName>
    <definedName name="_MAV150">#REF!</definedName>
    <definedName name="_MAV20">#REF!</definedName>
    <definedName name="_MAV200">#REF!</definedName>
    <definedName name="_MAV26">#REF!</definedName>
    <definedName name="_MAV33">#REF!</definedName>
    <definedName name="_MAV40">#REF!</definedName>
    <definedName name="_MAV50">#REF!</definedName>
    <definedName name="_MAV65">#REF!</definedName>
    <definedName name="_MAV80">#REF!</definedName>
    <definedName name="_MOT1">#REF!</definedName>
    <definedName name="_MOT2">#REF!</definedName>
    <definedName name="_MOT3">#REF!</definedName>
    <definedName name="_MOT4">#REF!</definedName>
    <definedName name="_MOT5">#REF!</definedName>
    <definedName name="_Order1" hidden="1">255</definedName>
    <definedName name="_Order2" hidden="1">255</definedName>
    <definedName name="_PKZ1">#REF!</definedName>
    <definedName name="_PKZ2">#REF!</definedName>
    <definedName name="_PKZ3">#REF!</definedName>
    <definedName name="_PKZ4">#REF!</definedName>
    <definedName name="_PR1">#REF!</definedName>
    <definedName name="_PR2">#REF!</definedName>
    <definedName name="_PR3">#REF!</definedName>
    <definedName name="_PR4">#REF!</definedName>
    <definedName name="_RBM1">#REF!</definedName>
    <definedName name="_RBM2">#REF!</definedName>
    <definedName name="_RCA1">#REF!</definedName>
    <definedName name="_RCM1">#REF!</definedName>
    <definedName name="_RCM2">#REF!</definedName>
    <definedName name="_RCM3">#REF!</definedName>
    <definedName name="_RCM4">#REF!</definedName>
    <definedName name="_RCM5">#REF!</definedName>
    <definedName name="_RED40">#REF!</definedName>
    <definedName name="_RED50">#REF!</definedName>
    <definedName name="_RED65">#REF!</definedName>
    <definedName name="_RED80">#REF!</definedName>
    <definedName name="_RP1">#REF!</definedName>
    <definedName name="_RP2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VM1">#REF!</definedName>
    <definedName name="_RVM2">#REF!</definedName>
    <definedName name="_RVM3">#REF!</definedName>
    <definedName name="_RVM4">#REF!</definedName>
    <definedName name="_RVM5">#REF!</definedName>
    <definedName name="_RVM6">#REF!</definedName>
    <definedName name="_RVM7">#REF!</definedName>
    <definedName name="_RVM8">#REF!</definedName>
    <definedName name="_SFE1">#REF!</definedName>
    <definedName name="_SFE2">#REF!</definedName>
    <definedName name="_SFE3">#REF!</definedName>
    <definedName name="_SFE4">#REF!</definedName>
    <definedName name="_SFE5">#REF!</definedName>
    <definedName name="_SFE6">#REF!</definedName>
    <definedName name="_SFE7">#REF!</definedName>
    <definedName name="_SFM1">#REF!</definedName>
    <definedName name="_SFM2">#REF!</definedName>
    <definedName name="_SFM3">#REF!</definedName>
    <definedName name="_SFM4">#REF!</definedName>
    <definedName name="_SFM5">#REF!</definedName>
    <definedName name="_SFM6">#REF!</definedName>
    <definedName name="_SFM7">#REF!</definedName>
    <definedName name="_SMG1">#REF!</definedName>
    <definedName name="_SMG2">#REF!</definedName>
    <definedName name="_SMG3">#REF!</definedName>
    <definedName name="_SMG4">#REF!</definedName>
    <definedName name="_SMG5">#REF!</definedName>
    <definedName name="_SMG6">#REF!</definedName>
    <definedName name="_SMG7">#REF!</definedName>
    <definedName name="_SMG8">#REF!</definedName>
    <definedName name="_SMG9">#REF!</definedName>
    <definedName name="_SMI1">#REF!</definedName>
    <definedName name="_SMI2">#REF!</definedName>
    <definedName name="_SMI3">#REF!</definedName>
    <definedName name="_SMI4">#REF!</definedName>
    <definedName name="_SMI5">#REF!</definedName>
    <definedName name="_SMI6">#REF!</definedName>
    <definedName name="_SMI7">#REF!</definedName>
    <definedName name="_SMI8">#REF!</definedName>
    <definedName name="_SMI9">#REF!</definedName>
    <definedName name="_SOL1">#REF!</definedName>
    <definedName name="_SOL2">#REF!</definedName>
    <definedName name="_SOL3">#REF!</definedName>
    <definedName name="_SOL4">#REF!</definedName>
    <definedName name="_SOL5">#REF!</definedName>
    <definedName name="_SOL6">#REF!</definedName>
    <definedName name="_SOL7">#REF!</definedName>
    <definedName name="_SOL8">#REF!</definedName>
    <definedName name="_SOL9">#REF!</definedName>
    <definedName name="_SOP15">#REF!</definedName>
    <definedName name="_SOP20">#REF!</definedName>
    <definedName name="_SOP26">#REF!</definedName>
    <definedName name="_SPI1">#REF!</definedName>
    <definedName name="_SPI2">#REF!</definedName>
    <definedName name="_SPI3">#REF!</definedName>
    <definedName name="_SPI4">#REF!</definedName>
    <definedName name="_SPI5">#REF!</definedName>
    <definedName name="_SPI6">#REF!</definedName>
    <definedName name="_SPI7">#REF!</definedName>
    <definedName name="_SPI8">#REF!</definedName>
    <definedName name="_SPI9">#REF!</definedName>
    <definedName name="_SRB20">#REF!</definedName>
    <definedName name="_SRB26">#REF!</definedName>
    <definedName name="_SRC20">#REF!</definedName>
    <definedName name="_SRC26">#REF!</definedName>
    <definedName name="_SRC33">#REF!</definedName>
    <definedName name="_STG1">#REF!</definedName>
    <definedName name="_STG2">#REF!</definedName>
    <definedName name="_STG3">#REF!</definedName>
    <definedName name="_STG4">#REF!</definedName>
    <definedName name="_STG5">#REF!</definedName>
    <definedName name="_STG6">#REF!</definedName>
    <definedName name="_STG7">#REF!</definedName>
    <definedName name="_STG8">#REF!</definedName>
    <definedName name="_SYS1">#REF!</definedName>
    <definedName name="_SYS10">#REF!</definedName>
    <definedName name="_SYS11">#REF!</definedName>
    <definedName name="_SYS2">#REF!</definedName>
    <definedName name="_SYS3">#REF!</definedName>
    <definedName name="_SYS4">#REF!</definedName>
    <definedName name="_SYS5">#REF!</definedName>
    <definedName name="_SYS6">#REF!</definedName>
    <definedName name="_SYS7">#REF!</definedName>
    <definedName name="_SYS8">#REF!</definedName>
    <definedName name="_SYS9">#REF!</definedName>
    <definedName name="_TA100">#REF!</definedName>
    <definedName name="_TA12">#REF!</definedName>
    <definedName name="_TA125">#REF!</definedName>
    <definedName name="_TA15">#REF!</definedName>
    <definedName name="_TA150">#REF!</definedName>
    <definedName name="_TA20">#REF!</definedName>
    <definedName name="_TA200">#REF!</definedName>
    <definedName name="_TA26">#REF!</definedName>
    <definedName name="_TA33">#REF!</definedName>
    <definedName name="_TA40">#REF!</definedName>
    <definedName name="_TA50">#REF!</definedName>
    <definedName name="_TA65">#REF!</definedName>
    <definedName name="_TA80">#REF!</definedName>
    <definedName name="_TAG20">#REF!</definedName>
    <definedName name="_TAG26">#REF!</definedName>
    <definedName name="_TAG33">#REF!</definedName>
    <definedName name="_TAG40">#REF!</definedName>
    <definedName name="_TAG50">#REF!</definedName>
    <definedName name="_TAG65">#REF!</definedName>
    <definedName name="_TAG80">#REF!</definedName>
    <definedName name="_TAM1">#REF!</definedName>
    <definedName name="_TAM10">#REF!</definedName>
    <definedName name="_TAM2">#REF!</definedName>
    <definedName name="_TAM3">#REF!</definedName>
    <definedName name="_TAM4">#REF!</definedName>
    <definedName name="_TAM5">#REF!</definedName>
    <definedName name="_TAM6">#REF!</definedName>
    <definedName name="_TAM7">#REF!</definedName>
    <definedName name="_TAM8">#REF!</definedName>
    <definedName name="_TAM9">#REF!</definedName>
    <definedName name="_TAV1">#REF!</definedName>
    <definedName name="_TAV2">#REF!</definedName>
    <definedName name="_TAV3">#REF!</definedName>
    <definedName name="_TAV4">#REF!</definedName>
    <definedName name="_TAV5">#REF!</definedName>
    <definedName name="_TAV6">#REF!</definedName>
    <definedName name="_TCE10">#REF!</definedName>
    <definedName name="_TCE12">#REF!</definedName>
    <definedName name="_TCE14">#REF!</definedName>
    <definedName name="_TCE15">#REF!</definedName>
    <definedName name="_TCE16">#REF!</definedName>
    <definedName name="_TCE18">#REF!</definedName>
    <definedName name="_TCE20">#REF!</definedName>
    <definedName name="_TCE22">#REF!</definedName>
    <definedName name="_TDE14">#REF!</definedName>
    <definedName name="_TDE16">#REF!</definedName>
    <definedName name="_TEG1">#REF!</definedName>
    <definedName name="_TEG2">#REF!</definedName>
    <definedName name="_TEG3">#REF!</definedName>
    <definedName name="_TEG4">#REF!</definedName>
    <definedName name="_TEG5">#REF!</definedName>
    <definedName name="_TEG6">#REF!</definedName>
    <definedName name="_TEG7">#REF!</definedName>
    <definedName name="_TEG8">#REF!</definedName>
    <definedName name="_TEG9">#REF!</definedName>
    <definedName name="_TEI1">#REF!</definedName>
    <definedName name="_TEI2">#REF!</definedName>
    <definedName name="_TEI3">#REF!</definedName>
    <definedName name="_TEI4">#REF!</definedName>
    <definedName name="_TEI5">#REF!</definedName>
    <definedName name="_TEI6">#REF!</definedName>
    <definedName name="_TEI7">#REF!</definedName>
    <definedName name="_TEI8">#REF!</definedName>
    <definedName name="_TEI9">#REF!</definedName>
    <definedName name="_TF100">#REF!</definedName>
    <definedName name="_TF12">#REF!</definedName>
    <definedName name="_TF125">#REF!</definedName>
    <definedName name="_TF15">#REF!</definedName>
    <definedName name="_TF150">#REF!</definedName>
    <definedName name="_TF20">#REF!</definedName>
    <definedName name="_TF200">#REF!</definedName>
    <definedName name="_TF26">#REF!</definedName>
    <definedName name="_TF33">#REF!</definedName>
    <definedName name="_TF40">#REF!</definedName>
    <definedName name="_TF50">#REF!</definedName>
    <definedName name="_TF65">#REF!</definedName>
    <definedName name="_TF80">#REF!</definedName>
    <definedName name="_Toc184290155" localSheetId="4">'Cloisons Doublages Fx Plafonds'!$D$28</definedName>
    <definedName name="_Toc184290160" localSheetId="4">'Cloisons Doublages Fx Plafonds'!$D$56</definedName>
    <definedName name="_Toc184290161" localSheetId="4">'Cloisons Doublages Fx Plafonds'!$D$60</definedName>
    <definedName name="_Toc184290162" localSheetId="4">'Cloisons Doublages Fx Plafonds'!$D$64</definedName>
    <definedName name="_Toc184290163" localSheetId="4">'Cloisons Doublages Fx Plafonds'!$D$73</definedName>
    <definedName name="_Toc184290164" localSheetId="4">'Cloisons Doublages Fx Plafonds'!$D$77</definedName>
    <definedName name="_Toc184290166" localSheetId="4">'Cloisons Doublages Fx Plafonds'!$D$88</definedName>
    <definedName name="_Toc184290167" localSheetId="4">'Cloisons Doublages Fx Plafonds'!$D$92</definedName>
    <definedName name="_Toc184290169" localSheetId="4">'Cloisons Doublages Fx Plafonds'!$D$104</definedName>
    <definedName name="_Toc184290170" localSheetId="4">'Cloisons Doublages Fx Plafonds'!$D$108</definedName>
    <definedName name="_Toc184290171" localSheetId="4">'Cloisons Doublages Fx Plafonds'!#REF!</definedName>
    <definedName name="_Toc184290172" localSheetId="4">'Cloisons Doublages Fx Plafonds'!$D$112</definedName>
    <definedName name="_Toc184290176" localSheetId="4">'Cloisons Doublages Fx Plafonds'!$D$135</definedName>
    <definedName name="_Toc184290177" localSheetId="4">'Cloisons Doublages Fx Plafonds'!$D$143</definedName>
    <definedName name="_Toc184290263" localSheetId="6">'Revêtements de sols et muraux'!$D$10</definedName>
    <definedName name="_Toc184290264" localSheetId="6">'Revêtements de sols et muraux'!$D$11</definedName>
    <definedName name="_Toc184290265" localSheetId="6">'Revêtements de sols et muraux'!$D$15</definedName>
    <definedName name="_Toc184290266" localSheetId="6">'Revêtements de sols et muraux'!$D$19</definedName>
    <definedName name="_Toc184290267" localSheetId="6">'Revêtements de sols et muraux'!$D$23</definedName>
    <definedName name="_Toc184290269" localSheetId="6">'Revêtements de sols et muraux'!$D$28</definedName>
    <definedName name="_Toc184290288" localSheetId="6">'Revêtements de sols et muraux'!$D$90</definedName>
    <definedName name="_Toc184290299" localSheetId="7">Peinture!$D$10</definedName>
    <definedName name="_Toc184290300" localSheetId="7">Peinture!$D$11</definedName>
    <definedName name="_Toc184290301" localSheetId="7">Peinture!$D$15</definedName>
    <definedName name="_Toc184290302" localSheetId="7">Peinture!$D$19</definedName>
    <definedName name="_Toc184290303" localSheetId="7">Peinture!#REF!</definedName>
    <definedName name="_Toc184290304" localSheetId="7">Peinture!$D$27</definedName>
    <definedName name="_Toc184290305" localSheetId="7">Peinture!$D$31</definedName>
    <definedName name="_Toc184290306" localSheetId="7">Peinture!$D$32</definedName>
    <definedName name="_Toc184290308" localSheetId="7">Peinture!$D$40</definedName>
    <definedName name="_Toc184290309" localSheetId="7">Peinture!$D$44</definedName>
    <definedName name="_Toc184290310" localSheetId="7">Peinture!$D$48</definedName>
    <definedName name="_Toc184290311" localSheetId="7">Peinture!$D$52</definedName>
    <definedName name="_Toc184290312" localSheetId="7">Peinture!#REF!</definedName>
    <definedName name="_Toc184290313" localSheetId="7">Peinture!$D$60</definedName>
    <definedName name="_Toc184290314" localSheetId="7">Peinture!$D$65</definedName>
    <definedName name="_Toc184290315" localSheetId="7">Peinture!$D$85</definedName>
    <definedName name="_Toc184290316" localSheetId="7">Peinture!$D$85</definedName>
    <definedName name="_Toc190650781" localSheetId="5">'Menuiseries intérieures'!$D$137</definedName>
    <definedName name="_Toc190650850" localSheetId="5">'Menuiseries intérieures'!$D$386</definedName>
    <definedName name="_Toc190650851" localSheetId="5">'Menuiseries intérieures'!$D$390</definedName>
    <definedName name="_UJ110" localSheetId="3">#REF!</definedName>
    <definedName name="_UJ110">#REF!</definedName>
    <definedName name="_UJ114" localSheetId="3">#REF!</definedName>
    <definedName name="_UJ114">#REF!</definedName>
    <definedName name="_UJ118" localSheetId="3">#REF!</definedName>
    <definedName name="_UJ118">#REF!</definedName>
    <definedName name="_UJ122">#REF!</definedName>
    <definedName name="_US216">#REF!</definedName>
    <definedName name="_US220">#REF!</definedName>
    <definedName name="_US224">#REF!</definedName>
    <definedName name="_US228">#REF!</definedName>
    <definedName name="_US234">#REF!</definedName>
    <definedName name="_US242">#REF!</definedName>
    <definedName name="_US250">#REF!</definedName>
    <definedName name="_US270">#REF!</definedName>
    <definedName name="_VAC1">#REF!</definedName>
    <definedName name="_VAC2">#REF!</definedName>
    <definedName name="_VAC3">#REF!</definedName>
    <definedName name="_VAC4">#REF!</definedName>
    <definedName name="_VAC5">#REF!</definedName>
    <definedName name="_VAC6">#REF!</definedName>
    <definedName name="_VAC7">#REF!</definedName>
    <definedName name="_VAC8">#REF!</definedName>
    <definedName name="_VAC9">#REF!</definedName>
    <definedName name="_VAN1">#REF!</definedName>
    <definedName name="_VAN2">#REF!</definedName>
    <definedName name="_VAN3">#REF!</definedName>
    <definedName name="_VAN4">#REF!</definedName>
    <definedName name="_VAN5">#REF!</definedName>
    <definedName name="_VAN6">#REF!</definedName>
    <definedName name="_VAN7">#REF!</definedName>
    <definedName name="_VAN8">#REF!</definedName>
    <definedName name="_VAN9">#REF!</definedName>
    <definedName name="_VBS100">#REF!</definedName>
    <definedName name="_VBS12">#REF!</definedName>
    <definedName name="_VBS125">#REF!</definedName>
    <definedName name="_VBS15">#REF!</definedName>
    <definedName name="_VBS150">#REF!</definedName>
    <definedName name="_VBS20">#REF!</definedName>
    <definedName name="_VBS200">#REF!</definedName>
    <definedName name="_VBS26">#REF!</definedName>
    <definedName name="_VBS33">#REF!</definedName>
    <definedName name="_VBS40">#REF!</definedName>
    <definedName name="_VBS50">#REF!</definedName>
    <definedName name="_VBS65">#REF!</definedName>
    <definedName name="_VBS80">#REF!</definedName>
    <definedName name="_VDR1">#REF!</definedName>
    <definedName name="_VDR2">#REF!</definedName>
    <definedName name="_VDR3">#REF!</definedName>
    <definedName name="_VDR4">#REF!</definedName>
    <definedName name="_VDR5">#REF!</definedName>
    <definedName name="_VDR6">#REF!</definedName>
    <definedName name="_VDR7">#REF!</definedName>
    <definedName name="_VEC1">#REF!</definedName>
    <definedName name="_VEC2">#REF!</definedName>
    <definedName name="_VEC3">#REF!</definedName>
    <definedName name="_VEC4">#REF!</definedName>
    <definedName name="_VEC5">#REF!</definedName>
    <definedName name="_VEC6">#REF!</definedName>
    <definedName name="_VEX1">#REF!</definedName>
    <definedName name="_VEX2">#REF!</definedName>
    <definedName name="_VEX3">#REF!</definedName>
    <definedName name="_VEX4">#REF!</definedName>
    <definedName name="_VEX5">#REF!</definedName>
    <definedName name="_VOL1">#REF!</definedName>
    <definedName name="_VOL2">#REF!</definedName>
    <definedName name="_VOL3">#REF!</definedName>
    <definedName name="_VOL4">#REF!</definedName>
    <definedName name="_VOL5">#REF!</definedName>
    <definedName name="_VPB100">#REF!</definedName>
    <definedName name="_VPB125">#REF!</definedName>
    <definedName name="_VPB150">#REF!</definedName>
    <definedName name="_VPB200">#REF!</definedName>
    <definedName name="_VPB50">#REF!</definedName>
    <definedName name="_VPB65">#REF!</definedName>
    <definedName name="_VPB80">#REF!</definedName>
    <definedName name="_VPC1">#REF!</definedName>
    <definedName name="_VPC2">#REF!</definedName>
    <definedName name="_VPC3">#REF!</definedName>
    <definedName name="_VPC4">#REF!</definedName>
    <definedName name="_VPC5">#REF!</definedName>
    <definedName name="_VPC6">#REF!</definedName>
    <definedName name="_VPC7">#REF!</definedName>
    <definedName name="_VPC8">#REF!</definedName>
    <definedName name="_VPC9">#REF!</definedName>
    <definedName name="_VPN1">#REF!</definedName>
    <definedName name="_VPN2">#REF!</definedName>
    <definedName name="_VPN3">#REF!</definedName>
    <definedName name="_VPN4">#REF!</definedName>
    <definedName name="_VPN5">#REF!</definedName>
    <definedName name="_VPN6">#REF!</definedName>
    <definedName name="_VPN7">#REF!</definedName>
    <definedName name="_VPN8">#REF!</definedName>
    <definedName name="_VPN9">#REF!</definedName>
    <definedName name="_VRA100">#REF!</definedName>
    <definedName name="_VRA125">#REF!</definedName>
    <definedName name="_VRA15">#REF!</definedName>
    <definedName name="_VRA150">#REF!</definedName>
    <definedName name="_VRA20">#REF!</definedName>
    <definedName name="_VRA200">#REF!</definedName>
    <definedName name="_VRA26">#REF!</definedName>
    <definedName name="_VRA33">#REF!</definedName>
    <definedName name="_VRA40">#REF!</definedName>
    <definedName name="_VRA50">#REF!</definedName>
    <definedName name="_VRA65">#REF!</definedName>
    <definedName name="_VRA80">#REF!</definedName>
    <definedName name="_VRS100">#REF!</definedName>
    <definedName name="_VRS125">#REF!</definedName>
    <definedName name="_VRS15">#REF!</definedName>
    <definedName name="_VRS150">#REF!</definedName>
    <definedName name="_VRS20">#REF!</definedName>
    <definedName name="_VRS200">#REF!</definedName>
    <definedName name="_VRS26">#REF!</definedName>
    <definedName name="_VRS33">#REF!</definedName>
    <definedName name="_VRS40">#REF!</definedName>
    <definedName name="_VRS50">#REF!</definedName>
    <definedName name="_VRS65">#REF!</definedName>
    <definedName name="_VRS80">#REF!</definedName>
    <definedName name="_WDD1">#REF!</definedName>
    <definedName name="_WDD2">#REF!</definedName>
    <definedName name="_WDD3">#REF!</definedName>
    <definedName name="_WDD4">#REF!</definedName>
    <definedName name="_WDD5">#REF!</definedName>
    <definedName name="_WDD6">#REF!</definedName>
    <definedName name="_WDD7">#REF!</definedName>
    <definedName name="a">'[1]+CODIF AMOG'!#REF!</definedName>
    <definedName name="AC2F2T4" localSheetId="3">#REF!</definedName>
    <definedName name="AC2F2T4">#REF!</definedName>
    <definedName name="AC2F2T5" localSheetId="3">#REF!</definedName>
    <definedName name="AC2F2T5">#REF!</definedName>
    <definedName name="AC2F2T6" localSheetId="3">#REF!</definedName>
    <definedName name="AC2F2T6">#REF!</definedName>
    <definedName name="AC2F2T7">#REF!</definedName>
    <definedName name="AC2F2T8">#REF!</definedName>
    <definedName name="AC2F2T9">#REF!</definedName>
    <definedName name="AC4T1">#REF!</definedName>
    <definedName name="AC4T2">#REF!</definedName>
    <definedName name="AC4T3">#REF!</definedName>
    <definedName name="AC4T4">#REF!</definedName>
    <definedName name="AC4T5">#REF!</definedName>
    <definedName name="AC4T6">#REF!</definedName>
    <definedName name="AC4T7">#REF!</definedName>
    <definedName name="AC4T8">#REF!</definedName>
    <definedName name="AC4T9">#REF!</definedName>
    <definedName name="ACL_">[2]BPU!#REF!</definedName>
    <definedName name="ACP_">[2]BPU!#REF!</definedName>
    <definedName name="AEISO" localSheetId="3">#REF!</definedName>
    <definedName name="AEISO">#REF!</definedName>
    <definedName name="AGE_" localSheetId="3">[2]BPU!#REF!</definedName>
    <definedName name="AGE_">[2]BPU!#REF!</definedName>
    <definedName name="ALARM" localSheetId="3">#REF!</definedName>
    <definedName name="ALARM">#REF!</definedName>
    <definedName name="AMB_" localSheetId="3">[2]BPU!#REF!</definedName>
    <definedName name="AMB_">[2]BPU!#REF!</definedName>
    <definedName name="AME_" localSheetId="3">[2]BPU!#REF!</definedName>
    <definedName name="AME_">[2]BPU!#REF!</definedName>
    <definedName name="AN2F2T1" localSheetId="3">#REF!</definedName>
    <definedName name="AN2F2T1">#REF!</definedName>
    <definedName name="AN2F2T2" localSheetId="3">#REF!</definedName>
    <definedName name="AN2F2T2">#REF!</definedName>
    <definedName name="AN2F2T3" localSheetId="3">#REF!</definedName>
    <definedName name="AN2F2T3">#REF!</definedName>
    <definedName name="AN2F2T4">#REF!</definedName>
    <definedName name="AN2F2T5">#REF!</definedName>
    <definedName name="AN2F2T6">#REF!</definedName>
    <definedName name="AN2F2T7">#REF!</definedName>
    <definedName name="AN2F2T8">#REF!</definedName>
    <definedName name="AN2F2T9">#REF!</definedName>
    <definedName name="AN4T1">#REF!</definedName>
    <definedName name="AN4T2">#REF!</definedName>
    <definedName name="AN4T3">#REF!</definedName>
    <definedName name="AN4T4">#REF!</definedName>
    <definedName name="AN4T5">#REF!</definedName>
    <definedName name="AN4T6">#REF!</definedName>
    <definedName name="AN4T7">#REF!</definedName>
    <definedName name="AN4T8">#REF!</definedName>
    <definedName name="AN4T9">#REF!</definedName>
    <definedName name="ANARP1">#REF!</definedName>
    <definedName name="ANARP2">#REF!</definedName>
    <definedName name="ANARP3">#REF!</definedName>
    <definedName name="ANARP4">#REF!</definedName>
    <definedName name="ANARP5">#REF!</definedName>
    <definedName name="ANARP6">#REF!</definedName>
    <definedName name="ANARP7">#REF!</definedName>
    <definedName name="ANARP8">#REF!</definedName>
    <definedName name="ANARP9">#REF!</definedName>
    <definedName name="ASO_">[2]BPU!#REF!</definedName>
    <definedName name="AUP_">[2]BPU!#REF!</definedName>
    <definedName name="AUTRE">[3]!Tableau6[Autres]</definedName>
    <definedName name="AVANCEMENT">[3]!Tableau10[Avancement]</definedName>
    <definedName name="AVEC1" localSheetId="3">#REF!</definedName>
    <definedName name="AVEC1">#REF!</definedName>
    <definedName name="AVEC2" localSheetId="3">#REF!</definedName>
    <definedName name="AVEC2">#REF!</definedName>
    <definedName name="AVEC3" localSheetId="3">#REF!</definedName>
    <definedName name="AVEC3">#REF!</definedName>
    <definedName name="AVEC4">#REF!</definedName>
    <definedName name="AVEC5">#REF!</definedName>
    <definedName name="AVEC6">#REF!</definedName>
    <definedName name="AVERT">#REF!</definedName>
    <definedName name="AXID1">#REF!</definedName>
    <definedName name="AXID2">#REF!</definedName>
    <definedName name="AXID3">#REF!</definedName>
    <definedName name="AXID4">#REF!</definedName>
    <definedName name="AXID5">#REF!</definedName>
    <definedName name="AXIS1">#REF!</definedName>
    <definedName name="AXIS2">#REF!</definedName>
    <definedName name="AXIS3">#REF!</definedName>
    <definedName name="AXIS4">#REF!</definedName>
    <definedName name="AXIS5">#REF!</definedName>
    <definedName name="b">'[1]+CODIF AMOG'!#REF!</definedName>
    <definedName name="BACE1" localSheetId="3">#REF!</definedName>
    <definedName name="BACE1">#REF!</definedName>
    <definedName name="BACE10" localSheetId="3">#REF!</definedName>
    <definedName name="BACE10">#REF!</definedName>
    <definedName name="BACE2" localSheetId="3">#REF!</definedName>
    <definedName name="BACE2">#REF!</definedName>
    <definedName name="BACE3">#REF!</definedName>
    <definedName name="BACE4">#REF!</definedName>
    <definedName name="BACE5">#REF!</definedName>
    <definedName name="BACE6">#REF!</definedName>
    <definedName name="BACE7">#REF!</definedName>
    <definedName name="BACE8">#REF!</definedName>
    <definedName name="BACE9">#REF!</definedName>
    <definedName name="BAEE1">#REF!</definedName>
    <definedName name="BAEE10">#REF!</definedName>
    <definedName name="BAEE2">#REF!</definedName>
    <definedName name="BAEE3">#REF!</definedName>
    <definedName name="BAEE4">#REF!</definedName>
    <definedName name="BAEE5">#REF!</definedName>
    <definedName name="BAEE6">#REF!</definedName>
    <definedName name="BAEE7">#REF!</definedName>
    <definedName name="BAEE8">#REF!</definedName>
    <definedName name="BAEE9">#REF!</definedName>
    <definedName name="_xlnm.Database">#REF!</definedName>
    <definedName name="BB">'[1]10G'!#REF!</definedName>
    <definedName name="BCEVC1" localSheetId="3">#REF!</definedName>
    <definedName name="BCEVC1">#REF!</definedName>
    <definedName name="BCEVC2" localSheetId="3">#REF!</definedName>
    <definedName name="BCEVC2">#REF!</definedName>
    <definedName name="BCEVC3" localSheetId="3">#REF!</definedName>
    <definedName name="BCEVC3">#REF!</definedName>
    <definedName name="BCEVC4">#REF!</definedName>
    <definedName name="BCEVC5">#REF!</definedName>
    <definedName name="BCEVC6">#REF!</definedName>
    <definedName name="BCEVC7">#REF!</definedName>
    <definedName name="BCEVC8">#REF!</definedName>
    <definedName name="BCEVC9">#REF!</definedName>
    <definedName name="BCOND1">#REF!</definedName>
    <definedName name="BCOND2">#REF!</definedName>
    <definedName name="BCVC1">#REF!</definedName>
    <definedName name="BCVC2">#REF!</definedName>
    <definedName name="BCVC3">#REF!</definedName>
    <definedName name="BCVC4">#REF!</definedName>
    <definedName name="BCVC5">#REF!</definedName>
    <definedName name="BCVC6">#REF!</definedName>
    <definedName name="BCVC7">#REF!</definedName>
    <definedName name="BCVC8">#REF!</definedName>
    <definedName name="BCVC9">#REF!</definedName>
    <definedName name="BGFE1">#REF!</definedName>
    <definedName name="BGFE10">#REF!</definedName>
    <definedName name="BGFE11">#REF!</definedName>
    <definedName name="BGFE12">#REF!</definedName>
    <definedName name="BGFE13">#REF!</definedName>
    <definedName name="BGFE2">#REF!</definedName>
    <definedName name="BGFE3">#REF!</definedName>
    <definedName name="BGFE4">#REF!</definedName>
    <definedName name="BGFE5">#REF!</definedName>
    <definedName name="BGFE6">#REF!</definedName>
    <definedName name="BGFE7">#REF!</definedName>
    <definedName name="BGFE8">#REF!</definedName>
    <definedName name="BGFE9">#REF!</definedName>
    <definedName name="BGFS1">#REF!</definedName>
    <definedName name="BGFS10">#REF!</definedName>
    <definedName name="BGFS11">#REF!</definedName>
    <definedName name="BGFS12">#REF!</definedName>
    <definedName name="BGFS13">#REF!</definedName>
    <definedName name="BGFS2">#REF!</definedName>
    <definedName name="BGFS3">#REF!</definedName>
    <definedName name="BGFS4">#REF!</definedName>
    <definedName name="BGFS5">#REF!</definedName>
    <definedName name="BGFS6">#REF!</definedName>
    <definedName name="BGFS7">#REF!</definedName>
    <definedName name="BGFS8">#REF!</definedName>
    <definedName name="BGFS9">#REF!</definedName>
    <definedName name="BISO1">#REF!</definedName>
    <definedName name="BISO2">#REF!</definedName>
    <definedName name="BISO3">#REF!</definedName>
    <definedName name="BISO4">#REF!</definedName>
    <definedName name="bloc_drainant">[4]METRE!$H$69</definedName>
    <definedName name="bloc_drainant_i_grande">[4]METRE!$D$74</definedName>
    <definedName name="bloc_drainant_i_petite">[4]METRE!$E$74</definedName>
    <definedName name="blocs_drainants_cp">[5]METRE!$H$66</definedName>
    <definedName name="BMII1" localSheetId="3">#REF!</definedName>
    <definedName name="BMII1">#REF!</definedName>
    <definedName name="BMII2" localSheetId="3">#REF!</definedName>
    <definedName name="BMII2">#REF!</definedName>
    <definedName name="BMII3" localSheetId="3">#REF!</definedName>
    <definedName name="BMII3">#REF!</definedName>
    <definedName name="BMII4">#REF!</definedName>
    <definedName name="BMII5">#REF!</definedName>
    <definedName name="BMII6">#REF!</definedName>
    <definedName name="BMII7">#REF!</definedName>
    <definedName name="BMII8">#REF!</definedName>
    <definedName name="BMII9">#REF!</definedName>
    <definedName name="BOUC">#REF!</definedName>
    <definedName name="BP">#REF!</definedName>
    <definedName name="BTAMPON">#REF!</definedName>
    <definedName name="CABGIF">#REF!</definedName>
    <definedName name="CAIR1">#REF!</definedName>
    <definedName name="CAIR2">#REF!</definedName>
    <definedName name="CAIR3">#REF!</definedName>
    <definedName name="CAIR4">#REF!</definedName>
    <definedName name="CAIR5">#REF!</definedName>
    <definedName name="CAIR6">#REF!</definedName>
    <definedName name="CAIR7">#REF!</definedName>
    <definedName name="CAIR8">#REF!</definedName>
    <definedName name="CAIR9">#REF!</definedName>
    <definedName name="CAL">#REF!</definedName>
    <definedName name="CALB1">#REF!</definedName>
    <definedName name="CALB2">#REF!</definedName>
    <definedName name="CALC">#REF!</definedName>
    <definedName name="CALEG">#REF!</definedName>
    <definedName name="caniveau">[5]METRE!$H$65</definedName>
    <definedName name="CAPO1" localSheetId="3">#REF!</definedName>
    <definedName name="CAPO1">#REF!</definedName>
    <definedName name="CAPO2" localSheetId="3">#REF!</definedName>
    <definedName name="CAPO2">#REF!</definedName>
    <definedName name="CAPO3" localSheetId="3">#REF!</definedName>
    <definedName name="CAPO3">#REF!</definedName>
    <definedName name="CAPO4">#REF!</definedName>
    <definedName name="CAPO5">#REF!</definedName>
    <definedName name="CAPO6">#REF!</definedName>
    <definedName name="CAPO7">#REF!</definedName>
    <definedName name="CAT">[3]!Tableau2[Catégorie]</definedName>
    <definedName name="cc">'[1]10G'!#REF!</definedName>
    <definedName name="CC_VC" localSheetId="3">#REF!</definedName>
    <definedName name="CC_VC">#REF!</definedName>
    <definedName name="CCWG1" localSheetId="3">#REF!</definedName>
    <definedName name="CCWG1">#REF!</definedName>
    <definedName name="CCWG10" localSheetId="3">#REF!</definedName>
    <definedName name="CCWG10">#REF!</definedName>
    <definedName name="CCWG11">#REF!</definedName>
    <definedName name="CCWG12">#REF!</definedName>
    <definedName name="CCWG13">#REF!</definedName>
    <definedName name="CCWG2">#REF!</definedName>
    <definedName name="CCWG3">#REF!</definedName>
    <definedName name="CCWG4">#REF!</definedName>
    <definedName name="CCWG5">#REF!</definedName>
    <definedName name="CCWG6">#REF!</definedName>
    <definedName name="CCWG7">#REF!</definedName>
    <definedName name="CCWG8">#REF!</definedName>
    <definedName name="CCWG9">#REF!</definedName>
    <definedName name="CDVN1">#REF!</definedName>
    <definedName name="CDVN2">#REF!</definedName>
    <definedName name="CDVN3">#REF!</definedName>
    <definedName name="CDVN4">#REF!</definedName>
    <definedName name="CDVN5">#REF!</definedName>
    <definedName name="CDVN6">#REF!</definedName>
    <definedName name="CENTGAZ">#REF!</definedName>
    <definedName name="CGCF1">#REF!</definedName>
    <definedName name="CGCF2">#REF!</definedName>
    <definedName name="CGCF3">#REF!</definedName>
    <definedName name="CGCF4">#REF!</definedName>
    <definedName name="CGCF5">#REF!</definedName>
    <definedName name="CGDF1">#REF!</definedName>
    <definedName name="CGDF2">#REF!</definedName>
    <definedName name="CGDF3">#REF!</definedName>
    <definedName name="CGDF4">#REF!</definedName>
    <definedName name="CGDF5">#REF!</definedName>
    <definedName name="cgo">#REF!</definedName>
    <definedName name="CHEV">#REF!</definedName>
    <definedName name="CMO">#REF!</definedName>
    <definedName name="CMVE1">#REF!</definedName>
    <definedName name="CMVE2">#REF!</definedName>
    <definedName name="CMVE3">#REF!</definedName>
    <definedName name="CMVE4">#REF!</definedName>
    <definedName name="CMVE5">#REF!</definedName>
    <definedName name="CMVE6">#REF!</definedName>
    <definedName name="CO">[6]RUZ0QC!#REF!</definedName>
    <definedName name="COcoëfficient">[6]RUZ0QC!#REF!</definedName>
    <definedName name="CodeRTGP">'[1]+CODIF GED LASCOM'!$AR$66:$AR$117</definedName>
    <definedName name="coeff" localSheetId="3">#REF!</definedName>
    <definedName name="coeff">#REF!</definedName>
    <definedName name="COND1" localSheetId="3">#REF!</definedName>
    <definedName name="COND1">#REF!</definedName>
    <definedName name="COND2" localSheetId="3">#REF!</definedName>
    <definedName name="COND2">#REF!</definedName>
    <definedName name="COND3">#REF!</definedName>
    <definedName name="COND4">#REF!</definedName>
    <definedName name="COND5">#REF!</definedName>
    <definedName name="COND6">#REF!</definedName>
    <definedName name="COND7">#REF!</definedName>
    <definedName name="COND8">#REF!</definedName>
    <definedName name="COND9">#REF!</definedName>
    <definedName name="CONS">#REF!</definedName>
    <definedName name="Correspondance_ARCHi">#REF!</definedName>
    <definedName name="CTAM">#REF!</definedName>
    <definedName name="CTHER">#REF!</definedName>
    <definedName name="CVAF1">#REF!</definedName>
    <definedName name="CVAF2">#REF!</definedName>
    <definedName name="CVAF3">#REF!</definedName>
    <definedName name="CVAF4">#REF!</definedName>
    <definedName name="CVAF5">#REF!</definedName>
    <definedName name="CVAF6">#REF!</definedName>
    <definedName name="CVAF7">#REF!</definedName>
    <definedName name="CVAF8">#REF!</definedName>
    <definedName name="CVAF9">#REF!</definedName>
    <definedName name="CVAFC1">#REF!</definedName>
    <definedName name="CVAFC10">#REF!</definedName>
    <definedName name="CVAFC2">#REF!</definedName>
    <definedName name="CVAFC3">#REF!</definedName>
    <definedName name="CVAFC4">#REF!</definedName>
    <definedName name="CVAFC5">#REF!</definedName>
    <definedName name="CVAFC6">#REF!</definedName>
    <definedName name="CVAFC7">#REF!</definedName>
    <definedName name="CVAFC8">#REF!</definedName>
    <definedName name="CVAFC9">#REF!</definedName>
    <definedName name="CVAFI1">#REF!</definedName>
    <definedName name="CVAFI10">#REF!</definedName>
    <definedName name="CVAFI2">#REF!</definedName>
    <definedName name="CVAFI3">#REF!</definedName>
    <definedName name="CVAFI4">#REF!</definedName>
    <definedName name="CVAFI5">#REF!</definedName>
    <definedName name="CVAFI6">#REF!</definedName>
    <definedName name="CVAFI7">#REF!</definedName>
    <definedName name="CVAFI8">#REF!</definedName>
    <definedName name="CVAFI9">#REF!</definedName>
    <definedName name="d">'[1]+CODIF AMOG'!#REF!</definedName>
    <definedName name="D_larg_PRA">[7]paramètres!$B$17</definedName>
    <definedName name="D_larg_PRO">[7]paramètres!$B$16</definedName>
    <definedName name="D_largeur_portique">[7]paramètres!$B$25</definedName>
    <definedName name="D_ouverture_PRO">[7]paramètres!$B$24</definedName>
    <definedName name="DCU" localSheetId="3">#REF!</definedName>
    <definedName name="DCU">#REF!</definedName>
    <definedName name="DDBR1" localSheetId="3">#REF!</definedName>
    <definedName name="DDBR1">#REF!</definedName>
    <definedName name="DDBR2" localSheetId="3">#REF!</definedName>
    <definedName name="DDBR2">#REF!</definedName>
    <definedName name="DDBR3">#REF!</definedName>
    <definedName name="DDBR4">#REF!</definedName>
    <definedName name="DDBR5">#REF!</definedName>
    <definedName name="DDBR6">#REF!</definedName>
    <definedName name="DDBR7">#REF!</definedName>
    <definedName name="DDCGCF">#REF!</definedName>
    <definedName name="DDDC1">#REF!</definedName>
    <definedName name="DDDC2">#REF!</definedName>
    <definedName name="DDDC3">#REF!</definedName>
    <definedName name="DDDC4">#REF!</definedName>
    <definedName name="DDDC5">#REF!</definedName>
    <definedName name="DDDC6">#REF!</definedName>
    <definedName name="DDDC7">#REF!</definedName>
    <definedName name="DDGT1">#REF!</definedName>
    <definedName name="DDGT2">#REF!</definedName>
    <definedName name="DDGT3">#REF!</definedName>
    <definedName name="DDGT4">#REF!</definedName>
    <definedName name="DDGT5">#REF!</definedName>
    <definedName name="DDGT6">#REF!</definedName>
    <definedName name="DDGT7">#REF!</definedName>
    <definedName name="DECISION">[3]!Tableau8[Décision]</definedName>
    <definedName name="DEPR" localSheetId="3">#REF!</definedName>
    <definedName name="DEPR">#REF!</definedName>
    <definedName name="DessinVerif_Par" localSheetId="3">#REF!</definedName>
    <definedName name="DessinVerif_Par">#REF!</definedName>
    <definedName name="Discipline">'[1]+CODIF AMOG'!$F$23:$F$38</definedName>
    <definedName name="Disciplines" localSheetId="3">#REF!</definedName>
    <definedName name="Disciplines">#REF!</definedName>
    <definedName name="DISOA" localSheetId="3">#REF!</definedName>
    <definedName name="DISOA">#REF!</definedName>
    <definedName name="E" localSheetId="3">[8]Poteaux!#REF!</definedName>
    <definedName name="E">[8]Poteaux!#REF!</definedName>
    <definedName name="ép_mini_survoûte">[7]paramètres!$B$34</definedName>
    <definedName name="EVAL">[3]!Tableau7[Evaluation]</definedName>
    <definedName name="EVGAZ1" localSheetId="3">#REF!</definedName>
    <definedName name="EVGAZ1">#REF!</definedName>
    <definedName name="EVGAZ2" localSheetId="3">#REF!</definedName>
    <definedName name="EVGAZ2">#REF!</definedName>
    <definedName name="EVGAZ3" localSheetId="3">#REF!</definedName>
    <definedName name="EVGAZ3">#REF!</definedName>
    <definedName name="EVGAZ4">#REF!</definedName>
    <definedName name="EVGAZ5">#REF!</definedName>
    <definedName name="EVGAZ6">#REF!</definedName>
    <definedName name="EVGAZ7">#REF!</definedName>
    <definedName name="EVGAZ8">#REF!</definedName>
    <definedName name="Excel_BuiltIn_Print_Titles_2_1">#REF!</definedName>
    <definedName name="_xlnm.Extract">#REF!</definedName>
    <definedName name="FCU">#REF!</definedName>
    <definedName name="FDCGDF">#REF!</definedName>
    <definedName name="ferraillage_mur1">[4]METRE!$D$61</definedName>
    <definedName name="ferraillage_mur2">[4]METRE!$E$61</definedName>
    <definedName name="ferraillage_port">[4]METRE!$K$53</definedName>
    <definedName name="ferraillage_sem1">[4]METRE!$D$59</definedName>
    <definedName name="ferraillage_sem2">[4]METRE!$E$59</definedName>
    <definedName name="gabarit_sous_voûte">[7]paramètres!$B$32</definedName>
    <definedName name="GAIR1" localSheetId="3">#REF!</definedName>
    <definedName name="GAIR1">#REF!</definedName>
    <definedName name="GAIR2" localSheetId="3">#REF!</definedName>
    <definedName name="GAIR2">#REF!</definedName>
    <definedName name="GAIR3" localSheetId="3">#REF!</definedName>
    <definedName name="GAIR3">#REF!</definedName>
    <definedName name="GAIR4">#REF!</definedName>
    <definedName name="GAIR5">#REF!</definedName>
    <definedName name="GAIR6">#REF!</definedName>
    <definedName name="GAIR7">#REF!</definedName>
    <definedName name="GAIR8">#REF!</definedName>
    <definedName name="GAIR9">#REF!</definedName>
    <definedName name="GAXI1">#REF!</definedName>
    <definedName name="GAXI2">#REF!</definedName>
    <definedName name="GC_">[2]BPU!#REF!</definedName>
    <definedName name="GEA_VC" localSheetId="3">#REF!</definedName>
    <definedName name="GEA_VC">#REF!</definedName>
    <definedName name="GEN">[3]!Tableau3[Risque générique]</definedName>
    <definedName name="gg">[6]RUZ0QC!#REF!</definedName>
    <definedName name="GGCF1" localSheetId="3">#REF!</definedName>
    <definedName name="GGCF1">#REF!</definedName>
    <definedName name="GGCF2" localSheetId="3">#REF!</definedName>
    <definedName name="GGCF2">#REF!</definedName>
    <definedName name="GGCF3" localSheetId="3">#REF!</definedName>
    <definedName name="GGCF3">#REF!</definedName>
    <definedName name="GGCF4">#REF!</definedName>
    <definedName name="GGCF5">#REF!</definedName>
    <definedName name="GGDF1">#REF!</definedName>
    <definedName name="GGDF2">#REF!</definedName>
    <definedName name="GGDF3">#REF!</definedName>
    <definedName name="GGDF4">#REF!</definedName>
    <definedName name="GGDF5">#REF!</definedName>
    <definedName name="GGFE1">#REF!</definedName>
    <definedName name="GGFE10">#REF!</definedName>
    <definedName name="GGFE11">#REF!</definedName>
    <definedName name="GGFE12">#REF!</definedName>
    <definedName name="GGFE13">#REF!</definedName>
    <definedName name="GGFE2">#REF!</definedName>
    <definedName name="GGFE3">#REF!</definedName>
    <definedName name="GGFE4">#REF!</definedName>
    <definedName name="GGFE5">#REF!</definedName>
    <definedName name="GGFE6">#REF!</definedName>
    <definedName name="GGFE7">#REF!</definedName>
    <definedName name="GGFE8">#REF!</definedName>
    <definedName name="GGFE9">#REF!</definedName>
    <definedName name="GGFS1">#REF!</definedName>
    <definedName name="GGFS10">#REF!</definedName>
    <definedName name="GGFS11">#REF!</definedName>
    <definedName name="GGFS12">#REF!</definedName>
    <definedName name="GGFS13">#REF!</definedName>
    <definedName name="GGFS2">#REF!</definedName>
    <definedName name="GGFS3">#REF!</definedName>
    <definedName name="GGFS4">#REF!</definedName>
    <definedName name="GGFS5">#REF!</definedName>
    <definedName name="GGFS6">#REF!</definedName>
    <definedName name="GGFS7">#REF!</definedName>
    <definedName name="GGFS8">#REF!</definedName>
    <definedName name="GGFS9">#REF!</definedName>
    <definedName name="GO1_">[2]BPU!#REF!</definedName>
    <definedName name="GO2_">[2]BPU!#REF!</definedName>
    <definedName name="GO3_">[2]BPU!#REF!</definedName>
    <definedName name="GO4_">[2]BPU!#REF!</definedName>
    <definedName name="GO5_">[2]BPU!#REF!</definedName>
    <definedName name="GO7_">[2]BPU!#REF!</definedName>
    <definedName name="GO8_">[2]BPU!#REF!</definedName>
    <definedName name="GO9_">[2]BPU!#REF!</definedName>
    <definedName name="grenaillage">[5]METRE!$H$64</definedName>
    <definedName name="GRIE1" localSheetId="3">#REF!</definedName>
    <definedName name="GRIE1">#REF!</definedName>
    <definedName name="GRIE2" localSheetId="3">#REF!</definedName>
    <definedName name="GRIE2">#REF!</definedName>
    <definedName name="GRIE3" localSheetId="3">#REF!</definedName>
    <definedName name="GRIE3">#REF!</definedName>
    <definedName name="GRIE4">#REF!</definedName>
    <definedName name="GRIE5">#REF!</definedName>
    <definedName name="h_r">[5]METRE!$J$5</definedName>
    <definedName name="H_remb">[4]METRE!$J$5</definedName>
    <definedName name="HELE1" localSheetId="3">#REF!</definedName>
    <definedName name="HELE1">#REF!</definedName>
    <definedName name="HELE2" localSheetId="3">#REF!</definedName>
    <definedName name="HELE2">#REF!</definedName>
    <definedName name="HELE3" localSheetId="3">#REF!</definedName>
    <definedName name="HELE3">#REF!</definedName>
    <definedName name="HELE4">#REF!</definedName>
    <definedName name="HELE5">#REF!</definedName>
    <definedName name="INTER">#REF!</definedName>
    <definedName name="IRIS1">#REF!</definedName>
    <definedName name="IRIS2">#REF!</definedName>
    <definedName name="IRIS3">#REF!</definedName>
    <definedName name="IRIS4">#REF!</definedName>
    <definedName name="IRIS5">#REF!</definedName>
    <definedName name="IRIS6">#REF!</definedName>
    <definedName name="IRIS7">#REF!</definedName>
    <definedName name="KBO">#REF!</definedName>
    <definedName name="KPUR">#REF!</definedName>
    <definedName name="KTH">#REF!</definedName>
    <definedName name="l_uvf">[4]METRE!$D$34</definedName>
    <definedName name="larg_b_ht_c">[5]METRE!$D$34</definedName>
    <definedName name="larg_ht_c">[4]METRE!$D$35</definedName>
    <definedName name="larg_ht_lgv">[4]METRE!$D$36</definedName>
    <definedName name="larg_LGV">[7]paramètres!$B$14</definedName>
    <definedName name="larg_RACC">[7]paramètres!$B$15</definedName>
    <definedName name="LG352A1" localSheetId="3">#REF!</definedName>
    <definedName name="LG352A1">#REF!</definedName>
    <definedName name="LG352A2" localSheetId="3">#REF!</definedName>
    <definedName name="LG352A2">#REF!</definedName>
    <definedName name="LG352A3" localSheetId="3">#REF!</definedName>
    <definedName name="LG352A3">#REF!</definedName>
    <definedName name="LG352A4">#REF!</definedName>
    <definedName name="LG352A5">#REF!</definedName>
    <definedName name="LG363M1">#REF!</definedName>
    <definedName name="LG363M2">#REF!</definedName>
    <definedName name="LG363M3">#REF!</definedName>
    <definedName name="LG365A1">#REF!</definedName>
    <definedName name="LG365A2">#REF!</definedName>
    <definedName name="LG365A3">#REF!</definedName>
    <definedName name="LGFPV1">#REF!</definedName>
    <definedName name="LGFPV2">#REF!</definedName>
    <definedName name="LGSP1">#REF!</definedName>
    <definedName name="LGSP2">#REF!</definedName>
    <definedName name="LGSP3">#REF!</definedName>
    <definedName name="LGSP4">#REF!</definedName>
    <definedName name="LGSS1">#REF!</definedName>
    <definedName name="LGSS2">#REF!</definedName>
    <definedName name="LGSS3">#REF!</definedName>
    <definedName name="LGSS4">#REF!</definedName>
    <definedName name="LGSS5">#REF!</definedName>
    <definedName name="LGSS6">#REF!</definedName>
    <definedName name="LGSS7">#REF!</definedName>
    <definedName name="LHTC">[9]METRE!$C$58</definedName>
    <definedName name="lim_PRA_poutBA">[7]paramètres!$M$46</definedName>
    <definedName name="lim_PRA_PSIDA">[7]paramètres!$M$47</definedName>
    <definedName name="lim_PRO_poutBA">[7]paramètres!$J$46</definedName>
    <definedName name="lim_PRO_PRAD">[7]paramètres!$J$47</definedName>
    <definedName name="lim_PRO_PSIDA">[7]paramètres!$J$48</definedName>
    <definedName name="LIST_FORMAT">[10]MezzoOfficeAddinData!$J$6:$J$11</definedName>
    <definedName name="LIST_ISSUER">[10]MezzoOfficeAddinData!$I$6:$I$6</definedName>
    <definedName name="LIST_PHASE">[10]MezzoOfficeAddinData!$F$6:$F$19</definedName>
    <definedName name="LIST_PROJECTCODE">[10]MezzoOfficeAddinData!$E$6:$E$32</definedName>
    <definedName name="LIST_SCALE">[10]MezzoOfficeAddinData!$K$6:$K$19</definedName>
    <definedName name="LIST_TYPE">[10]MezzoOfficeAddinData!$H$6:$H$11</definedName>
    <definedName name="LIST_VERSION">[10]MezzoOfficeAddinData!$G$6:$G$15</definedName>
    <definedName name="Ltot">[9]METRE!$I$5</definedName>
    <definedName name="MC" localSheetId="3">#REF!</definedName>
    <definedName name="MC">#REF!</definedName>
    <definedName name="MGFE1" localSheetId="3">#REF!</definedName>
    <definedName name="MGFE1">#REF!</definedName>
    <definedName name="MGFE10" localSheetId="3">#REF!</definedName>
    <definedName name="MGFE10">#REF!</definedName>
    <definedName name="MGFE11">#REF!</definedName>
    <definedName name="MGFE12">#REF!</definedName>
    <definedName name="MGFE13">#REF!</definedName>
    <definedName name="MGFE2">#REF!</definedName>
    <definedName name="MGFE3">#REF!</definedName>
    <definedName name="MGFE4">#REF!</definedName>
    <definedName name="MGFE5">#REF!</definedName>
    <definedName name="MGFE6">#REF!</definedName>
    <definedName name="MGFE7">#REF!</definedName>
    <definedName name="MGFE8">#REF!</definedName>
    <definedName name="MGFE9">#REF!</definedName>
    <definedName name="MGFS1">#REF!</definedName>
    <definedName name="MGFS10">#REF!</definedName>
    <definedName name="MGFS11">#REF!</definedName>
    <definedName name="MGFS12">#REF!</definedName>
    <definedName name="MGFS13">#REF!</definedName>
    <definedName name="MGFS2">#REF!</definedName>
    <definedName name="MGFS3">#REF!</definedName>
    <definedName name="MGFS4">#REF!</definedName>
    <definedName name="MGFS5">#REF!</definedName>
    <definedName name="MGFS6">#REF!</definedName>
    <definedName name="MGFS7">#REF!</definedName>
    <definedName name="MGFS8">#REF!</definedName>
    <definedName name="MGFS9">#REF!</definedName>
    <definedName name="MSYS1">#REF!</definedName>
    <definedName name="MSYS2">#REF!</definedName>
    <definedName name="MSYS3">#REF!</definedName>
    <definedName name="MSYS4">#REF!</definedName>
    <definedName name="MSYS5">#REF!</definedName>
    <definedName name="MSYS6">#REF!</definedName>
    <definedName name="MVEC1">#REF!</definedName>
    <definedName name="MVEC2">#REF!</definedName>
    <definedName name="NATURE">'[7]OA SEA'!$D$2:$D$10</definedName>
    <definedName name="NatureRTGP">'[1]+CODIF GED LASCOM'!$AQ$66:$AQ$71</definedName>
    <definedName name="nb_barbacanes_cadre">[5]METRE!$H$63</definedName>
    <definedName name="nb_barbacanes_port">[4]METRE!$H$66</definedName>
    <definedName name="nb_barbacanes1">[4]METRE!$D$73</definedName>
    <definedName name="nb_barbacanes2">[4]METRE!$E$73</definedName>
    <definedName name="nb_type_OAC">[7]paramètres!$B$38</definedName>
    <definedName name="nbint">[11]pdg!$B$7</definedName>
    <definedName name="Niveau">'[1]+CODIF AMOG'!$B$226:$B$334</definedName>
    <definedName name="NIVEAU0">[2]BPU!#REF!</definedName>
    <definedName name="Niveaux" localSheetId="3">#REF!</definedName>
    <definedName name="Niveaux">#REF!</definedName>
    <definedName name="Nom_Dossier_de_l_Affaire" localSheetId="3">#REF!</definedName>
    <definedName name="Nom_Dossier_de_l_Affaire">#REF!</definedName>
    <definedName name="NQ" localSheetId="3">#REF!</definedName>
    <definedName name="NQ">#REF!</definedName>
    <definedName name="NQmini">#REF!</definedName>
    <definedName name="Nt">[9]METRE!$J$5</definedName>
    <definedName name="OBJET">'[1]+CODIF AMOG'!$B$11:$B$224</definedName>
    <definedName name="OPTI1" localSheetId="3">#REF!</definedName>
    <definedName name="OPTI1">#REF!</definedName>
    <definedName name="OPTI2" localSheetId="3">#REF!</definedName>
    <definedName name="OPTI2">#REF!</definedName>
    <definedName name="OPTI3" localSheetId="3">#REF!</definedName>
    <definedName name="OPTI3">#REF!</definedName>
    <definedName name="OPTI4">#REF!</definedName>
    <definedName name="OPTI5">#REF!</definedName>
    <definedName name="OPTI6">#REF!</definedName>
    <definedName name="OPTI7">#REF!</definedName>
    <definedName name="OPTI8">#REF!</definedName>
    <definedName name="OPTI9">#REF!</definedName>
    <definedName name="OUVRAGE">[3]!Tableau13[Ouvrages]</definedName>
    <definedName name="OUVRAGES">[12]!Tableau13[Ouvrages]</definedName>
    <definedName name="P" localSheetId="3">#REF!</definedName>
    <definedName name="P">#REF!</definedName>
    <definedName name="PA" localSheetId="3">#REF!</definedName>
    <definedName name="PA">#REF!</definedName>
    <definedName name="PAB" localSheetId="3">#REF!</definedName>
    <definedName name="PAB">#REF!</definedName>
    <definedName name="Paccept">#REF!</definedName>
    <definedName name="PAXI1">#REF!</definedName>
    <definedName name="PAXI2">#REF!</definedName>
    <definedName name="PBC">#REF!</definedName>
    <definedName name="PC2F2T1">#REF!</definedName>
    <definedName name="PC2F2T2">#REF!</definedName>
    <definedName name="PC2F2T3">#REF!</definedName>
    <definedName name="PC2F2T4">#REF!</definedName>
    <definedName name="PC2F2T5">#REF!</definedName>
    <definedName name="PC2F2T6">#REF!</definedName>
    <definedName name="PC2F2T7">#REF!</definedName>
    <definedName name="PC2F2T8">#REF!</definedName>
    <definedName name="PC2F2T9">#REF!</definedName>
    <definedName name="PC4T1">#REF!</definedName>
    <definedName name="PC4T2">#REF!</definedName>
    <definedName name="PC4T3">#REF!</definedName>
    <definedName name="PC4T4">#REF!</definedName>
    <definedName name="PC4T5">#REF!</definedName>
    <definedName name="PC4T6">#REF!</definedName>
    <definedName name="PC4T7">#REF!</definedName>
    <definedName name="PC4T8">#REF!</definedName>
    <definedName name="PC4T9">#REF!</definedName>
    <definedName name="PE">'[1]+CODIF AMOG'!$F$44:$F$113</definedName>
    <definedName name="PG">'[1]+CODIF AMOG'!$F$115:$F$140</definedName>
    <definedName name="PGFE1" localSheetId="3">#REF!</definedName>
    <definedName name="PGFE1">#REF!</definedName>
    <definedName name="PGFE10" localSheetId="3">#REF!</definedName>
    <definedName name="PGFE10">#REF!</definedName>
    <definedName name="PGFE11" localSheetId="3">#REF!</definedName>
    <definedName name="PGFE11">#REF!</definedName>
    <definedName name="PGFE12">#REF!</definedName>
    <definedName name="PGFE13">#REF!</definedName>
    <definedName name="PGFE2">#REF!</definedName>
    <definedName name="PGFE3">#REF!</definedName>
    <definedName name="PGFE4">#REF!</definedName>
    <definedName name="PGFE5">#REF!</definedName>
    <definedName name="PGFE6">#REF!</definedName>
    <definedName name="PGFE7">#REF!</definedName>
    <definedName name="PGFE8">#REF!</definedName>
    <definedName name="PGFE9">#REF!</definedName>
    <definedName name="PGFS1">#REF!</definedName>
    <definedName name="PGFS10">#REF!</definedName>
    <definedName name="PGFS11">#REF!</definedName>
    <definedName name="PGFS12">#REF!</definedName>
    <definedName name="PGFS13">#REF!</definedName>
    <definedName name="PGFS2">#REF!</definedName>
    <definedName name="PGFS3">#REF!</definedName>
    <definedName name="PGFS4">#REF!</definedName>
    <definedName name="PGFS5">#REF!</definedName>
    <definedName name="PGFS6">#REF!</definedName>
    <definedName name="PGFS7">#REF!</definedName>
    <definedName name="PGFS8">#REF!</definedName>
    <definedName name="PGFS9">#REF!</definedName>
    <definedName name="PHASE">[3]!Tableau4[Phase]</definedName>
    <definedName name="PIEGE1" localSheetId="3">#REF!</definedName>
    <definedName name="PIEGE1">#REF!</definedName>
    <definedName name="PIEGE10" localSheetId="3">#REF!</definedName>
    <definedName name="PIEGE10">#REF!</definedName>
    <definedName name="PIEGE2" localSheetId="3">#REF!</definedName>
    <definedName name="PIEGE2">#REF!</definedName>
    <definedName name="PIEGE3">#REF!</definedName>
    <definedName name="PIEGE4">#REF!</definedName>
    <definedName name="PIEGE5">#REF!</definedName>
    <definedName name="PIEGE6">#REF!</definedName>
    <definedName name="PIEGE7">#REF!</definedName>
    <definedName name="PIEGE8">#REF!</definedName>
    <definedName name="PIEGE9">#REF!</definedName>
    <definedName name="PILOTE">[3]!Tableau5[Entité pilote]</definedName>
    <definedName name="PISOA" localSheetId="3">#REF!</definedName>
    <definedName name="PISOA">#REF!</definedName>
    <definedName name="PISOB" localSheetId="3">#REF!</definedName>
    <definedName name="PISOB">#REF!</definedName>
    <definedName name="PN2F2T1" localSheetId="3">#REF!</definedName>
    <definedName name="PN2F2T1">#REF!</definedName>
    <definedName name="PN2F2T2">#REF!</definedName>
    <definedName name="PN2F2T3">#REF!</definedName>
    <definedName name="PN2F2T4">#REF!</definedName>
    <definedName name="PN2F2T5">#REF!</definedName>
    <definedName name="PN2F2T6">#REF!</definedName>
    <definedName name="PN2F2T7">#REF!</definedName>
    <definedName name="PN2F2T8">#REF!</definedName>
    <definedName name="PN2F2T9">#REF!</definedName>
    <definedName name="PN4T1">#REF!</definedName>
    <definedName name="PN4T2">#REF!</definedName>
    <definedName name="PN4T3">#REF!</definedName>
    <definedName name="PN4T4">#REF!</definedName>
    <definedName name="PN4T5">#REF!</definedName>
    <definedName name="PN4T6">#REF!</definedName>
    <definedName name="PN4T7">#REF!</definedName>
    <definedName name="PN4T8">#REF!</definedName>
    <definedName name="PN4T9">#REF!</definedName>
    <definedName name="POMP1">#REF!</definedName>
    <definedName name="POMP10">#REF!</definedName>
    <definedName name="POMP11">#REF!</definedName>
    <definedName name="POMP12">#REF!</definedName>
    <definedName name="POMP13">#REF!</definedName>
    <definedName name="POMP14">#REF!</definedName>
    <definedName name="POMP15">#REF!</definedName>
    <definedName name="POMP16">#REF!</definedName>
    <definedName name="POMP17">#REF!</definedName>
    <definedName name="POMP18">#REF!</definedName>
    <definedName name="POMP19">#REF!</definedName>
    <definedName name="POMP2">#REF!</definedName>
    <definedName name="POMP20">#REF!</definedName>
    <definedName name="POMP21">#REF!</definedName>
    <definedName name="POMP22">#REF!</definedName>
    <definedName name="POMP23">#REF!</definedName>
    <definedName name="POMP24">#REF!</definedName>
    <definedName name="POMP25">#REF!</definedName>
    <definedName name="POMP26">#REF!</definedName>
    <definedName name="POMP3">#REF!</definedName>
    <definedName name="POMP4">#REF!</definedName>
    <definedName name="POMP5">#REF!</definedName>
    <definedName name="POMP6">#REF!</definedName>
    <definedName name="POMP7">#REF!</definedName>
    <definedName name="POMP8">#REF!</definedName>
    <definedName name="POMP9">#REF!</definedName>
    <definedName name="PRAD">#REF!</definedName>
    <definedName name="PSISOA">#REF!</definedName>
    <definedName name="PSISOB">#REF!</definedName>
    <definedName name="PSLAD1">#REF!</definedName>
    <definedName name="PSLAD2">#REF!</definedName>
    <definedName name="PSLAD3">#REF!</definedName>
    <definedName name="PSLAD4">#REF!</definedName>
    <definedName name="Q">#REF!</definedName>
    <definedName name="Qaccept">#REF!</definedName>
    <definedName name="qklscf">[13]Formules!$B$4:$E$17</definedName>
    <definedName name="ratio_c_et_p">[5]METRE!$K$14</definedName>
    <definedName name="RBTE1" localSheetId="3">#REF!</definedName>
    <definedName name="RBTE1">#REF!</definedName>
    <definedName name="RBTE2" localSheetId="3">#REF!</definedName>
    <definedName name="RBTE2">#REF!</definedName>
    <definedName name="RBTE3" localSheetId="3">#REF!</definedName>
    <definedName name="RBTE3">#REF!</definedName>
    <definedName name="RBTE4">#REF!</definedName>
    <definedName name="RBTE5">#REF!</definedName>
    <definedName name="RDVC">#REF!</definedName>
    <definedName name="REDUC">#REF!</definedName>
    <definedName name="REPONSE">[3]!Tableau9[Plan de réponse]</definedName>
    <definedName name="RESP">'[1]+CODIF AMOG'!#REF!</definedName>
    <definedName name="Responsable">'[1]+CODIF GED LASCOM'!$AJ$66:$AJ$126</definedName>
    <definedName name="RGFE1" localSheetId="3">#REF!</definedName>
    <definedName name="RGFE1">#REF!</definedName>
    <definedName name="RGFE10" localSheetId="3">#REF!</definedName>
    <definedName name="RGFE10">#REF!</definedName>
    <definedName name="RGFE11" localSheetId="3">#REF!</definedName>
    <definedName name="RGFE11">#REF!</definedName>
    <definedName name="RGFE12">#REF!</definedName>
    <definedName name="RGFE13">#REF!</definedName>
    <definedName name="RGFE2">#REF!</definedName>
    <definedName name="RGFE3">#REF!</definedName>
    <definedName name="RGFE4">#REF!</definedName>
    <definedName name="RGFE5">#REF!</definedName>
    <definedName name="RGFE6">#REF!</definedName>
    <definedName name="RGFE7">#REF!</definedName>
    <definedName name="RGFE8">#REF!</definedName>
    <definedName name="RGFE9">#REF!</definedName>
    <definedName name="RGFS1">#REF!</definedName>
    <definedName name="RGFS10">#REF!</definedName>
    <definedName name="RGFS11">#REF!</definedName>
    <definedName name="RGFS12">#REF!</definedName>
    <definedName name="RGFS13">#REF!</definedName>
    <definedName name="RGFS2">#REF!</definedName>
    <definedName name="RGFS3">#REF!</definedName>
    <definedName name="RGFS4">#REF!</definedName>
    <definedName name="RGFS5">#REF!</definedName>
    <definedName name="RGFS6">#REF!</definedName>
    <definedName name="RGFS7">#REF!</definedName>
    <definedName name="RGFS8">#REF!</definedName>
    <definedName name="RGFS9">#REF!</definedName>
    <definedName name="RISO">#REF!</definedName>
    <definedName name="RRISO">#REF!</definedName>
    <definedName name="RS">#REF!</definedName>
    <definedName name="RSs">#REF!</definedName>
    <definedName name="RTH">#REF!</definedName>
    <definedName name="RTVC1">#REF!</definedName>
    <definedName name="RTVC2">#REF!</definedName>
    <definedName name="RTVC3">#REF!</definedName>
    <definedName name="RTVC4">#REF!</definedName>
    <definedName name="RTVC5">#REF!</definedName>
    <definedName name="RTVC6">#REF!</definedName>
    <definedName name="RVCA1">#REF!</definedName>
    <definedName name="RVCA2">#REF!</definedName>
    <definedName name="RVCA3">#REF!</definedName>
    <definedName name="RVCA4">#REF!</definedName>
    <definedName name="RVCA5">#REF!</definedName>
    <definedName name="RVCA6">#REF!</definedName>
    <definedName name="RVCARC1">#REF!</definedName>
    <definedName name="RVCARC2">#REF!</definedName>
    <definedName name="RVCARC3">#REF!</definedName>
    <definedName name="RVCARC4">#REF!</definedName>
    <definedName name="RVCARC5">#REF!</definedName>
    <definedName name="RVCARC6">#REF!</definedName>
    <definedName name="RVCARC7">#REF!</definedName>
    <definedName name="RVCARC8">#REF!</definedName>
    <definedName name="RVCARC9">#REF!</definedName>
    <definedName name="RVCART1">#REF!</definedName>
    <definedName name="RVCART2">#REF!</definedName>
    <definedName name="RVCART3">#REF!</definedName>
    <definedName name="RVCART4">#REF!</definedName>
    <definedName name="RVCART5">#REF!</definedName>
    <definedName name="RVCART6">#REF!</definedName>
    <definedName name="RVCART7">#REF!</definedName>
    <definedName name="RVCART8">#REF!</definedName>
    <definedName name="RVCART9">#REF!</definedName>
    <definedName name="RVEC1">#REF!</definedName>
    <definedName name="RVEC2">#REF!</definedName>
    <definedName name="RVEC3">#REF!</definedName>
    <definedName name="RVEC4">#REF!</definedName>
    <definedName name="RVEC5">#REF!</definedName>
    <definedName name="RVEC6">#REF!</definedName>
    <definedName name="s_badigeonnage_cadre">[5]METRE!$K$53</definedName>
    <definedName name="s_badigeonnage_port">[4]METRE!$K$57</definedName>
    <definedName name="s_beton_proprete_cadre">[5]METRE!$H$62</definedName>
    <definedName name="s_beton_proprete_port">[4]METRE!$H$65</definedName>
    <definedName name="s_beton_proprete1">[4]METRE!$D$70</definedName>
    <definedName name="s_beton_proprete2">[4]METRE!$E$70</definedName>
    <definedName name="s_coffr_horiz_cadre">[5]METRE!$K$51</definedName>
    <definedName name="s_coffr_horiz_port">[4]METRE!$K$55</definedName>
    <definedName name="s_coffr_vert_cadre">[5]METRE!$K$50</definedName>
    <definedName name="s_coffr_vert_port">[4]METRE!$K$54</definedName>
    <definedName name="s_cure_cadre">[5]METRE!$K$52</definedName>
    <definedName name="s_cure_port">[4]METRE!$K$56</definedName>
    <definedName name="s_parement_enterre1">[4]METRE!$D$71</definedName>
    <definedName name="s_parement_enterre2">[4]METRE!$E$71</definedName>
    <definedName name="s_paroi_drainante_cadre">[5]METRE!$K$54</definedName>
    <definedName name="s_paroi_drainante_port">[4]METRE!$K$58</definedName>
    <definedName name="s_paroi_drainante1">[4]METRE!$D$72</definedName>
    <definedName name="s_paroi_drainante2">[4]METRE!$E$72</definedName>
    <definedName name="s_sem_type1">[4]METRE!$D$68</definedName>
    <definedName name="s_sem_type2">[4]METRE!$E$68</definedName>
    <definedName name="scomm">#REF!</definedName>
    <definedName name="SECTEUR">[3]!Tableau12[Secteurs]</definedName>
    <definedName name="Section_type1">[4]METRE!$D$67</definedName>
    <definedName name="Section_type2">[4]METRE!$E$67</definedName>
    <definedName name="Securite">'[1]+CODIF GED LASCOM'!$AN$80:$AN$81</definedName>
    <definedName name="SGFE1" localSheetId="3">#REF!</definedName>
    <definedName name="SGFE1">#REF!</definedName>
    <definedName name="SGFE10" localSheetId="3">#REF!</definedName>
    <definedName name="SGFE10">#REF!</definedName>
    <definedName name="SGFE11" localSheetId="3">#REF!</definedName>
    <definedName name="SGFE11">#REF!</definedName>
    <definedName name="SGFE12">#REF!</definedName>
    <definedName name="SGFE13">#REF!</definedName>
    <definedName name="SGFE2">#REF!</definedName>
    <definedName name="SGFE3">#REF!</definedName>
    <definedName name="SGFE4">#REF!</definedName>
    <definedName name="SGFE5">#REF!</definedName>
    <definedName name="SGFE6">#REF!</definedName>
    <definedName name="SGFE7">#REF!</definedName>
    <definedName name="SGFE8">#REF!</definedName>
    <definedName name="SGFE9">#REF!</definedName>
    <definedName name="SGFS1">#REF!</definedName>
    <definedName name="SGFS10">#REF!</definedName>
    <definedName name="SGFS11">#REF!</definedName>
    <definedName name="SGFS12">#REF!</definedName>
    <definedName name="SGFS13">#REF!</definedName>
    <definedName name="SGFS2">#REF!</definedName>
    <definedName name="SGFS3">#REF!</definedName>
    <definedName name="SGFS4">#REF!</definedName>
    <definedName name="SGFS5">#REF!</definedName>
    <definedName name="SGFS6">#REF!</definedName>
    <definedName name="SGFS7">#REF!</definedName>
    <definedName name="SGFS8">#REF!</definedName>
    <definedName name="SGFS9">#REF!</definedName>
    <definedName name="shon">#REF!</definedName>
    <definedName name="SLAD1">#REF!</definedName>
    <definedName name="SLAD2">#REF!</definedName>
    <definedName name="SLAD3">#REF!</definedName>
    <definedName name="SLAD4">#REF!</definedName>
    <definedName name="SMII1">#REF!</definedName>
    <definedName name="SMII2">#REF!</definedName>
    <definedName name="SMII3">#REF!</definedName>
    <definedName name="SMII4">#REF!</definedName>
    <definedName name="SMII5">#REF!</definedName>
    <definedName name="SMII6">#REF!</definedName>
    <definedName name="SMII7">#REF!</definedName>
    <definedName name="SMII8">#REF!</definedName>
    <definedName name="SMII9">#REF!</definedName>
    <definedName name="SOLG1">#REF!</definedName>
    <definedName name="SOLG2">#REF!</definedName>
    <definedName name="SOLG3">#REF!</definedName>
    <definedName name="SOLG4">#REF!</definedName>
    <definedName name="SOLG5">#REF!</definedName>
    <definedName name="SOLG6">#REF!</definedName>
    <definedName name="SOLG7">#REF!</definedName>
    <definedName name="SOLG8">#REF!</definedName>
    <definedName name="SOLG9">#REF!</definedName>
    <definedName name="SOLI1">#REF!</definedName>
    <definedName name="SOLI2">#REF!</definedName>
    <definedName name="SOLI3">#REF!</definedName>
    <definedName name="SOLI4">#REF!</definedName>
    <definedName name="SOLI5">#REF!</definedName>
    <definedName name="SOLI6">#REF!</definedName>
    <definedName name="SOLI7">#REF!</definedName>
    <definedName name="SOLI8">#REF!</definedName>
    <definedName name="SOLI9">#REF!</definedName>
    <definedName name="Spécialités">'[1]+CODIF AMOG'!$B$337:$B$456</definedName>
    <definedName name="STATUT">[3]!Tableau1[Statuts]</definedName>
    <definedName name="STGA1" localSheetId="3">#REF!</definedName>
    <definedName name="STGA1">#REF!</definedName>
    <definedName name="STGA2" localSheetId="3">#REF!</definedName>
    <definedName name="STGA2">#REF!</definedName>
    <definedName name="STGA3" localSheetId="3">#REF!</definedName>
    <definedName name="STGA3">#REF!</definedName>
    <definedName name="STGA4">#REF!</definedName>
    <definedName name="STGA5">#REF!</definedName>
    <definedName name="STGA6">#REF!</definedName>
    <definedName name="STGA7">#REF!</definedName>
    <definedName name="STGA8">#REF!</definedName>
    <definedName name="SYS_">[2]BPU!#REF!</definedName>
    <definedName name="t">[14]Formules!$B$4:$E$17</definedName>
    <definedName name="TAMPON" localSheetId="3">#REF!</definedName>
    <definedName name="TAMPON">#REF!</definedName>
    <definedName name="Target" localSheetId="3">#REF!</definedName>
    <definedName name="Target">#REF!</definedName>
    <definedName name="targett" localSheetId="3">#REF!</definedName>
    <definedName name="targett">#REF!</definedName>
    <definedName name="TEII1">#REF!</definedName>
    <definedName name="TEII2">#REF!</definedName>
    <definedName name="TEII3">#REF!</definedName>
    <definedName name="TEII4">#REF!</definedName>
    <definedName name="TEII5">#REF!</definedName>
    <definedName name="TEII6">#REF!</definedName>
    <definedName name="TEII7">#REF!</definedName>
    <definedName name="TEII8">#REF!</definedName>
    <definedName name="TEII9">#REF!</definedName>
    <definedName name="TER">#REF!</definedName>
    <definedName name="TGE_">[2]BPU!#REF!</definedName>
    <definedName name="TGFE1" localSheetId="3">#REF!</definedName>
    <definedName name="TGFE1">#REF!</definedName>
    <definedName name="TGFE10" localSheetId="3">#REF!</definedName>
    <definedName name="TGFE10">#REF!</definedName>
    <definedName name="TGFE11" localSheetId="3">#REF!</definedName>
    <definedName name="TGFE11">#REF!</definedName>
    <definedName name="TGFE12">#REF!</definedName>
    <definedName name="TGFE13">#REF!</definedName>
    <definedName name="TGFE2">#REF!</definedName>
    <definedName name="TGFE3">#REF!</definedName>
    <definedName name="TGFE4">#REF!</definedName>
    <definedName name="TGFE5">#REF!</definedName>
    <definedName name="TGFE6">#REF!</definedName>
    <definedName name="TGFE7">#REF!</definedName>
    <definedName name="TGFE8">#REF!</definedName>
    <definedName name="TGFE9">#REF!</definedName>
    <definedName name="TGFS1">#REF!</definedName>
    <definedName name="TGFS10">#REF!</definedName>
    <definedName name="TGFS11">#REF!</definedName>
    <definedName name="TGFS12">#REF!</definedName>
    <definedName name="TGFS13">#REF!</definedName>
    <definedName name="TGFS2">#REF!</definedName>
    <definedName name="TGFS3">#REF!</definedName>
    <definedName name="TGFS4">#REF!</definedName>
    <definedName name="TGFS5">#REF!</definedName>
    <definedName name="TGFS6">#REF!</definedName>
    <definedName name="TGFS7">#REF!</definedName>
    <definedName name="TGFS8">#REF!</definedName>
    <definedName name="TGFS9">#REF!</definedName>
    <definedName name="th">#REF!</definedName>
    <definedName name="THALES">#REF!</definedName>
    <definedName name="THC">#REF!</definedName>
    <definedName name="THDE">#REF!</definedName>
    <definedName name="THDESF">#REF!</definedName>
    <definedName name="THSF">#REF!</definedName>
    <definedName name="THVC">#REF!</definedName>
    <definedName name="THVCEH">#REF!</definedName>
    <definedName name="total">#REF!</definedName>
    <definedName name="totall">#REF!</definedName>
    <definedName name="toto" localSheetId="3" hidden="1">{#N/A,#N/A,FALSE,"estim finale";#N/A,#N/A,FALSE,"metre";#N/A,#N/A,FALSE,"détail estimatif"}</definedName>
    <definedName name="toto" hidden="1">{#N/A,#N/A,FALSE,"estim finale";#N/A,#N/A,FALSE,"metre";#N/A,#N/A,FALSE,"détail estimatif"}</definedName>
    <definedName name="TOUR1">#REF!</definedName>
    <definedName name="TOUR10">#REF!</definedName>
    <definedName name="TOUR11">#REF!</definedName>
    <definedName name="TOUR12">#REF!</definedName>
    <definedName name="TOUR13">#REF!</definedName>
    <definedName name="TOUR14">#REF!</definedName>
    <definedName name="TOUR15">#REF!</definedName>
    <definedName name="TOUR16">#REF!</definedName>
    <definedName name="TOUR17">#REF!</definedName>
    <definedName name="TOUR18">#REF!</definedName>
    <definedName name="TOUR2">#REF!</definedName>
    <definedName name="TOUR3">#REF!</definedName>
    <definedName name="TOUR4">#REF!</definedName>
    <definedName name="TOUR5">#REF!</definedName>
    <definedName name="TOUR6">#REF!</definedName>
    <definedName name="TOUR7">#REF!</definedName>
    <definedName name="TOUR8">#REF!</definedName>
    <definedName name="TOUR9">#REF!</definedName>
    <definedName name="TRN_">[2]BPU!#REF!</definedName>
    <definedName name="TRP_">[2]BPU!#REF!</definedName>
    <definedName name="TRT_">[2]BPU!#REF!</definedName>
    <definedName name="TSE_">[2]BPU!#REF!</definedName>
    <definedName name="TTAM" localSheetId="3">#REF!</definedName>
    <definedName name="TTAM">#REF!</definedName>
    <definedName name="ttlettres">[11]RECAP!$E$43</definedName>
    <definedName name="TYP" localSheetId="3">'[1]+CODIF AMOG'!#REF!</definedName>
    <definedName name="TYP">'[1]+CODIF AMOG'!#REF!</definedName>
    <definedName name="TYPE">[4]METRE!$A$6</definedName>
    <definedName name="Type_de_Documents" localSheetId="3">#REF!</definedName>
    <definedName name="Type_de_Documents">#REF!</definedName>
    <definedName name="type_OA" localSheetId="3">#REF!</definedName>
    <definedName name="type_OA">#REF!</definedName>
    <definedName name="v_beton_cadre_total">[5]METRE!$K$49</definedName>
    <definedName name="v_beton_port_total">[4]METRE!$K$52</definedName>
    <definedName name="v_exc_cadre">[5]METRE!$H$58</definedName>
    <definedName name="v_exc_port">[4]METRE!$H$61</definedName>
    <definedName name="V_exc1">[5]METRE!$D$61</definedName>
    <definedName name="V_exc2">[5]METRE!$E$61</definedName>
    <definedName name="v_mur_en_l1">[4]METRE!$D$60</definedName>
    <definedName name="v_mur_en_l2">[4]METRE!$E$60</definedName>
    <definedName name="v_remblayé_mur_L1">[4]METRE!$D$62</definedName>
    <definedName name="v_remblayé_mur_L2">[4]METRE!$E$62</definedName>
    <definedName name="v_remblayé_port">[4]METRE!$H$63</definedName>
    <definedName name="v_sem1">[4]METRE!$D$58</definedName>
    <definedName name="v_sem2">[4]METRE!$E$58</definedName>
    <definedName name="VACE1" localSheetId="3">#REF!</definedName>
    <definedName name="VACE1">#REF!</definedName>
    <definedName name="VACE2" localSheetId="3">#REF!</definedName>
    <definedName name="VACE2">#REF!</definedName>
    <definedName name="VACE3" localSheetId="3">#REF!</definedName>
    <definedName name="VACE3">#REF!</definedName>
    <definedName name="VACE4">#REF!</definedName>
    <definedName name="VACE5">#REF!</definedName>
    <definedName name="VACE6">#REF!</definedName>
    <definedName name="VACE7">#REF!</definedName>
    <definedName name="VACE8">#REF!</definedName>
    <definedName name="VACE9">#REF!</definedName>
    <definedName name="VANE1">#REF!</definedName>
    <definedName name="VANE2">#REF!</definedName>
    <definedName name="VANE3">#REF!</definedName>
    <definedName name="VANE4">#REF!</definedName>
    <definedName name="VANE5">#REF!</definedName>
    <definedName name="VANE6">#REF!</definedName>
    <definedName name="VCC">#REF!</definedName>
    <definedName name="VOLE1">#REF!</definedName>
    <definedName name="VOLE2">#REF!</definedName>
    <definedName name="VOLE3">#REF!</definedName>
    <definedName name="VOLE4">#REF!</definedName>
    <definedName name="VOLE5">#REF!</definedName>
    <definedName name="volume_air">[5]METRE!$H$61</definedName>
    <definedName name="volume_matiere_cadre">[5]METRE!$H$60</definedName>
    <definedName name="Volume_matiere1">[5]METRE!$D$66</definedName>
    <definedName name="Volume_matiere2">[5]METRE!$E$66</definedName>
    <definedName name="VPCE1" localSheetId="3">#REF!</definedName>
    <definedName name="VPCE1">#REF!</definedName>
    <definedName name="VPCE2" localSheetId="3">#REF!</definedName>
    <definedName name="VPCE2">#REF!</definedName>
    <definedName name="VPCE3" localSheetId="3">#REF!</definedName>
    <definedName name="VPCE3">#REF!</definedName>
    <definedName name="VPCE4">#REF!</definedName>
    <definedName name="VPCE5">#REF!</definedName>
    <definedName name="VPCE6">#REF!</definedName>
    <definedName name="VPNE1">#REF!</definedName>
    <definedName name="VPNE2">#REF!</definedName>
    <definedName name="VPNE3">#REF!</definedName>
    <definedName name="VPNE4">#REF!</definedName>
    <definedName name="VPNE5">#REF!</definedName>
    <definedName name="VPNE6">#REF!</definedName>
    <definedName name="VPNE7">#REF!</definedName>
    <definedName name="VRD_">[2]BPU!#REF!</definedName>
    <definedName name="VRFI1" localSheetId="3">#REF!</definedName>
    <definedName name="VRFI1">#REF!</definedName>
    <definedName name="VRFI10" localSheetId="3">#REF!</definedName>
    <definedName name="VRFI10">#REF!</definedName>
    <definedName name="VRFI11" localSheetId="3">#REF!</definedName>
    <definedName name="VRFI11">#REF!</definedName>
    <definedName name="VRFI12">#REF!</definedName>
    <definedName name="VRFI13">#REF!</definedName>
    <definedName name="VRFI14">#REF!</definedName>
    <definedName name="VRFI15">#REF!</definedName>
    <definedName name="VRFI16">#REF!</definedName>
    <definedName name="VRFI17">#REF!</definedName>
    <definedName name="VRFI18">#REF!</definedName>
    <definedName name="VRFI19">#REF!</definedName>
    <definedName name="VRFI2">#REF!</definedName>
    <definedName name="VRFI3">#REF!</definedName>
    <definedName name="VRFI4">#REF!</definedName>
    <definedName name="VRFI5">#REF!</definedName>
    <definedName name="VRFI6">#REF!</definedName>
    <definedName name="VRFI7">#REF!</definedName>
    <definedName name="VRFI8">#REF!</definedName>
    <definedName name="VRFI9">#REF!</definedName>
    <definedName name="VRVC1">#REF!</definedName>
    <definedName name="VRVC2">#REF!</definedName>
    <definedName name="W">#REF!</definedName>
    <definedName name="wrn.Imprim._.tout." localSheetId="3" hidden="1">{#N/A,#N/A,FALSE,"estim finale";#N/A,#N/A,FALSE,"metre";#N/A,#N/A,FALSE,"détail estimatif"}</definedName>
    <definedName name="wrn.Imprim._.tout." hidden="1">{#N/A,#N/A,FALSE,"estim finale";#N/A,#N/A,FALSE,"metre";#N/A,#N/A,FALSE,"détail estimatif"}</definedName>
    <definedName name="ZAG">#REF!</definedName>
    <definedName name="Zcentre_voûte">[7]paramètres!$B$33</definedName>
    <definedName name="_xlnm.Print_Area" localSheetId="2">'01a-01b'!$C$3:$I$217</definedName>
    <definedName name="_xlnm.Print_Area" localSheetId="8">'04'!$C$3:$I$105</definedName>
    <definedName name="_xlnm.Print_Area" localSheetId="9">'05'!$C$3:$I$93</definedName>
    <definedName name="_xlnm.Print_Area" localSheetId="10">'06'!$C$3:$I$37</definedName>
    <definedName name="_xlnm.Print_Area" localSheetId="4">'Cloisons Doublages Fx Plafonds'!$C$3:$I$169</definedName>
    <definedName name="_xlnm.Print_Area" localSheetId="5">'Menuiseries intérieures'!$C$3:$I$457</definedName>
    <definedName name="_xlnm.Print_Area" localSheetId="3">Pdg!$A$1:$N$19</definedName>
    <definedName name="_xlnm.Print_Area" localSheetId="7">Peinture!$C$3:$I$115</definedName>
    <definedName name="_xlnm.Print_Area" localSheetId="0">'Récap détail 1'!$A$1:$N$47</definedName>
    <definedName name="_xlnm.Print_Area" localSheetId="1">'Récap détail 2'!$A$1:$I$47</definedName>
    <definedName name="_xlnm.Print_Area" localSheetId="6">'Revêtements de sols et muraux'!$C$3:$I$150</definedName>
    <definedName name="Zone_impres_MI" localSheetId="3">#REF!</definedName>
    <definedName name="Zone_impres_MI">#REF!</definedName>
    <definedName name="Zones" localSheetId="3">#REF!</definedName>
    <definedName name="Zones">#REF!</definedName>
  </definedNames>
  <calcPr calcId="191029"/>
</workbook>
</file>

<file path=xl/calcChain.xml><?xml version="1.0" encoding="utf-8"?>
<calcChain xmlns="http://schemas.openxmlformats.org/spreadsheetml/2006/main">
  <c r="I141" i="44" l="1"/>
  <c r="I142" i="44"/>
  <c r="I76" i="44"/>
  <c r="I349" i="44"/>
  <c r="I346" i="44"/>
  <c r="I421" i="44"/>
  <c r="I422" i="44"/>
  <c r="I423" i="44"/>
  <c r="I424" i="44"/>
  <c r="I400" i="44"/>
  <c r="I399" i="44"/>
  <c r="I396" i="44"/>
  <c r="I395" i="44"/>
  <c r="I392" i="44"/>
  <c r="I391" i="44"/>
  <c r="I388" i="44"/>
  <c r="I387" i="44"/>
  <c r="I356" i="44"/>
  <c r="I312" i="44"/>
  <c r="I311" i="44"/>
  <c r="I308" i="44"/>
  <c r="I307" i="44"/>
  <c r="I304" i="44"/>
  <c r="I303" i="44"/>
  <c r="I275" i="44"/>
  <c r="I259" i="44"/>
  <c r="I247" i="44"/>
  <c r="I246" i="44"/>
  <c r="I245" i="44"/>
  <c r="I242" i="44"/>
  <c r="I179" i="44"/>
  <c r="I178" i="44"/>
  <c r="I177" i="44"/>
  <c r="I170" i="44"/>
  <c r="I169" i="44"/>
  <c r="I168" i="44"/>
  <c r="I167" i="44"/>
  <c r="I166" i="44"/>
  <c r="I165" i="44"/>
  <c r="I164" i="44"/>
  <c r="I163" i="44"/>
  <c r="I162" i="44"/>
  <c r="I161" i="44"/>
  <c r="I160" i="44"/>
  <c r="I159" i="44"/>
  <c r="I150" i="44"/>
  <c r="I151" i="44"/>
  <c r="I152" i="44"/>
  <c r="I153" i="44"/>
  <c r="I154" i="44"/>
  <c r="I155" i="44"/>
  <c r="I156" i="44"/>
  <c r="I157" i="44"/>
  <c r="I147" i="44"/>
  <c r="I148" i="44"/>
  <c r="I149" i="44"/>
  <c r="I131" i="44"/>
  <c r="I122" i="44"/>
  <c r="I112" i="44"/>
  <c r="I89" i="44"/>
  <c r="I93" i="44"/>
  <c r="I92" i="44"/>
  <c r="I90" i="44"/>
  <c r="I82" i="44"/>
  <c r="I83" i="44"/>
  <c r="I52" i="44"/>
  <c r="I51" i="44"/>
  <c r="I48" i="44"/>
  <c r="I44" i="44"/>
  <c r="I26" i="44"/>
  <c r="I25" i="44"/>
  <c r="I23" i="44"/>
  <c r="I22" i="44"/>
  <c r="I18" i="44"/>
  <c r="I17" i="44"/>
  <c r="I182" i="44" l="1"/>
  <c r="I101" i="46" l="1"/>
  <c r="I99" i="46"/>
  <c r="I98" i="46"/>
  <c r="I95" i="46"/>
  <c r="I94" i="46"/>
  <c r="I133" i="43"/>
  <c r="I132" i="43"/>
  <c r="I118" i="43"/>
  <c r="I117" i="43"/>
  <c r="I98" i="43"/>
  <c r="I97" i="43"/>
  <c r="I20" i="43"/>
  <c r="I21" i="43"/>
  <c r="I139" i="44"/>
  <c r="I30" i="44"/>
  <c r="I133" i="45"/>
  <c r="I115" i="45"/>
  <c r="I114" i="45"/>
  <c r="I96" i="45"/>
  <c r="I436" i="44"/>
  <c r="I420" i="44"/>
  <c r="I367" i="44"/>
  <c r="I366" i="44"/>
  <c r="I359" i="44"/>
  <c r="I353" i="44"/>
  <c r="I272" i="44"/>
  <c r="I213" i="44"/>
  <c r="I174" i="44"/>
  <c r="I175" i="44"/>
  <c r="I135" i="44"/>
  <c r="I126" i="44"/>
  <c r="I116" i="44"/>
  <c r="I118" i="44"/>
  <c r="I108" i="44"/>
  <c r="I102" i="44" l="1"/>
  <c r="I104" i="44"/>
  <c r="I98" i="44"/>
  <c r="I81" i="44"/>
  <c r="I85" i="44"/>
  <c r="I70" i="44"/>
  <c r="I72" i="44"/>
  <c r="I64" i="44"/>
  <c r="I66" i="44"/>
  <c r="I60" i="44"/>
  <c r="I56" i="44" l="1"/>
  <c r="I49" i="44"/>
  <c r="I41" i="44"/>
  <c r="I43" i="44"/>
  <c r="I40" i="44"/>
  <c r="I35" i="44"/>
  <c r="I12" i="44"/>
  <c r="I11" i="44"/>
  <c r="I82" i="43"/>
  <c r="I83" i="43"/>
  <c r="I71" i="43"/>
  <c r="I70" i="43"/>
  <c r="I99" i="45"/>
  <c r="I83" i="46"/>
  <c r="I82" i="46"/>
  <c r="I79" i="46"/>
  <c r="I78" i="46"/>
  <c r="I75" i="46"/>
  <c r="I74" i="46"/>
  <c r="I71" i="46"/>
  <c r="I70" i="46"/>
  <c r="I434" i="44"/>
  <c r="I320" i="44"/>
  <c r="I319" i="44"/>
  <c r="I300" i="44"/>
  <c r="I299" i="44"/>
  <c r="I296" i="44"/>
  <c r="I295" i="44"/>
  <c r="I292" i="44"/>
  <c r="I291" i="44"/>
  <c r="I269" i="44"/>
  <c r="I268" i="44"/>
  <c r="I241" i="44"/>
  <c r="I50" i="43"/>
  <c r="I49" i="43"/>
  <c r="I42" i="43"/>
  <c r="I41" i="43"/>
  <c r="I42" i="45"/>
  <c r="I120" i="45"/>
  <c r="I121" i="45"/>
  <c r="I122" i="45"/>
  <c r="I123" i="45"/>
  <c r="I124" i="45"/>
  <c r="I125" i="45"/>
  <c r="I126" i="45"/>
  <c r="I119" i="45"/>
  <c r="I146" i="43"/>
  <c r="I147" i="43"/>
  <c r="I139" i="43"/>
  <c r="I130" i="45" l="1"/>
  <c r="I131" i="45"/>
  <c r="I129" i="45"/>
  <c r="I433" i="44" l="1"/>
  <c r="I435" i="44"/>
  <c r="I418" i="44"/>
  <c r="I419" i="44"/>
  <c r="I145" i="43"/>
  <c r="I138" i="43"/>
  <c r="I417" i="44" l="1"/>
  <c r="I432" i="44"/>
  <c r="I173" i="44"/>
  <c r="I146" i="44"/>
  <c r="I181" i="44" s="1"/>
  <c r="I186" i="44" l="1"/>
  <c r="I187" i="44"/>
  <c r="I190" i="44"/>
  <c r="I191" i="44"/>
  <c r="I197" i="44"/>
  <c r="I201" i="44"/>
  <c r="I202" i="44"/>
  <c r="I205" i="44"/>
  <c r="I206" i="44"/>
  <c r="I216" i="44"/>
  <c r="I219" i="44"/>
  <c r="I222" i="44"/>
  <c r="I225" i="44"/>
  <c r="I228" i="44"/>
  <c r="I231" i="44"/>
  <c r="I236" i="44"/>
  <c r="I237" i="44"/>
  <c r="I238" i="44"/>
  <c r="I239" i="44"/>
  <c r="I240" i="44"/>
  <c r="I243" i="44"/>
  <c r="I253" i="44"/>
  <c r="I254" i="44"/>
  <c r="I286" i="44" s="1"/>
  <c r="I262" i="44"/>
  <c r="I265" i="44"/>
  <c r="I278" i="44"/>
  <c r="I279" i="44"/>
  <c r="I282" i="44"/>
  <c r="I283" i="44"/>
  <c r="I315" i="44"/>
  <c r="I316" i="44"/>
  <c r="I324" i="44"/>
  <c r="I325" i="44"/>
  <c r="I328" i="44"/>
  <c r="I329" i="44"/>
  <c r="I332" i="44"/>
  <c r="I333" i="44"/>
  <c r="I336" i="44"/>
  <c r="I337" i="44"/>
  <c r="I339" i="44"/>
  <c r="I340" i="44"/>
  <c r="I342" i="44"/>
  <c r="I343" i="44"/>
  <c r="I362" i="44"/>
  <c r="I363" i="44"/>
  <c r="I370" i="44"/>
  <c r="I371" i="44"/>
  <c r="I375" i="44"/>
  <c r="I376" i="44"/>
  <c r="I379" i="44"/>
  <c r="I380" i="44"/>
  <c r="I383" i="44"/>
  <c r="I384" i="44"/>
  <c r="I403" i="44"/>
  <c r="I404" i="44"/>
  <c r="I411" i="44"/>
  <c r="I412" i="44"/>
  <c r="I413" i="44"/>
  <c r="I414" i="44"/>
  <c r="I415" i="44"/>
  <c r="I427" i="44"/>
  <c r="I428" i="44"/>
  <c r="I429" i="44"/>
  <c r="I430" i="44"/>
  <c r="I438" i="44" l="1"/>
  <c r="I406" i="44"/>
  <c r="I407" i="44"/>
  <c r="I249" i="44"/>
  <c r="I209" i="44"/>
  <c r="I285" i="44"/>
  <c r="I193" i="44"/>
  <c r="I208" i="44"/>
  <c r="I233" i="44"/>
  <c r="I194" i="44"/>
  <c r="I112" i="45"/>
  <c r="I111" i="45"/>
  <c r="I108" i="45"/>
  <c r="I107" i="45"/>
  <c r="I104" i="45"/>
  <c r="I103" i="45"/>
  <c r="I92" i="45"/>
  <c r="I91" i="45"/>
  <c r="I88" i="45"/>
  <c r="I87" i="45"/>
  <c r="I80" i="45"/>
  <c r="I79" i="45"/>
  <c r="I76" i="45"/>
  <c r="I75" i="45"/>
  <c r="I72" i="45"/>
  <c r="I71" i="45"/>
  <c r="I68" i="45"/>
  <c r="I67" i="45"/>
  <c r="I64" i="45"/>
  <c r="I63" i="45"/>
  <c r="I59" i="45"/>
  <c r="I58" i="45"/>
  <c r="I55" i="45"/>
  <c r="I54" i="45"/>
  <c r="I51" i="45"/>
  <c r="I50" i="45"/>
  <c r="I47" i="45"/>
  <c r="I46" i="45"/>
  <c r="I39" i="45"/>
  <c r="I38" i="45"/>
  <c r="I35" i="45"/>
  <c r="I34" i="45"/>
  <c r="I30" i="45"/>
  <c r="I29" i="45"/>
  <c r="I26" i="45"/>
  <c r="I25" i="45"/>
  <c r="I21" i="45"/>
  <c r="I20" i="45"/>
  <c r="I17" i="45"/>
  <c r="I16" i="45"/>
  <c r="I13" i="46"/>
  <c r="I13" i="45"/>
  <c r="I12" i="45"/>
  <c r="I440" i="44" l="1"/>
  <c r="I441" i="44"/>
  <c r="I82" i="45"/>
  <c r="I83" i="45"/>
  <c r="I87" i="46"/>
  <c r="I86" i="46"/>
  <c r="I67" i="46"/>
  <c r="I66" i="46"/>
  <c r="I63" i="46"/>
  <c r="I62" i="46"/>
  <c r="I58" i="46"/>
  <c r="I57" i="46"/>
  <c r="I54" i="46"/>
  <c r="I53" i="46"/>
  <c r="I50" i="46"/>
  <c r="I49" i="46"/>
  <c r="I46" i="46"/>
  <c r="I45" i="46"/>
  <c r="I42" i="46"/>
  <c r="I41" i="46"/>
  <c r="I38" i="46"/>
  <c r="I37" i="46"/>
  <c r="I34" i="46"/>
  <c r="I33" i="46"/>
  <c r="I29" i="46"/>
  <c r="I28" i="46"/>
  <c r="I25" i="46"/>
  <c r="I24" i="46"/>
  <c r="I21" i="46"/>
  <c r="I20" i="46"/>
  <c r="I16" i="46"/>
  <c r="I17" i="46"/>
  <c r="I12" i="46"/>
  <c r="I149" i="43"/>
  <c r="I148" i="43"/>
  <c r="I144" i="43"/>
  <c r="I141" i="43"/>
  <c r="I140" i="43"/>
  <c r="I137" i="43"/>
  <c r="I130" i="43"/>
  <c r="I129" i="43"/>
  <c r="I126" i="43"/>
  <c r="I125" i="43"/>
  <c r="I122" i="43"/>
  <c r="I121" i="43"/>
  <c r="I114" i="43"/>
  <c r="I113" i="43"/>
  <c r="I110" i="43"/>
  <c r="I109" i="43"/>
  <c r="I106" i="43"/>
  <c r="I105" i="43"/>
  <c r="I102" i="43"/>
  <c r="I101" i="43"/>
  <c r="I94" i="43"/>
  <c r="I93" i="43"/>
  <c r="I90" i="43"/>
  <c r="I89" i="43"/>
  <c r="I79" i="43"/>
  <c r="I78" i="43"/>
  <c r="I75" i="43"/>
  <c r="I74" i="43"/>
  <c r="I67" i="43"/>
  <c r="I66" i="43"/>
  <c r="I62" i="43"/>
  <c r="I61" i="43"/>
  <c r="I58" i="43"/>
  <c r="I57" i="43"/>
  <c r="I54" i="43"/>
  <c r="I53" i="43"/>
  <c r="I46" i="43"/>
  <c r="I45" i="43"/>
  <c r="I38" i="43"/>
  <c r="I37" i="43"/>
  <c r="I34" i="43"/>
  <c r="I33" i="43"/>
  <c r="I30" i="43"/>
  <c r="I29" i="43"/>
  <c r="I25" i="43"/>
  <c r="I24" i="43"/>
  <c r="I12" i="43"/>
  <c r="I15" i="43" s="1"/>
  <c r="I11" i="43"/>
  <c r="I14" i="43" s="1"/>
  <c r="I90" i="46" l="1"/>
  <c r="I89" i="46"/>
  <c r="I103" i="46" s="1"/>
  <c r="I84" i="43"/>
  <c r="I85" i="43"/>
  <c r="I151" i="43"/>
  <c r="I137" i="45"/>
  <c r="I136" i="45"/>
  <c r="I139" i="45" s="1"/>
  <c r="I143" i="45" s="1"/>
  <c r="I443" i="44"/>
  <c r="I444" i="44" s="1"/>
  <c r="I445" i="44" s="1"/>
  <c r="I154" i="43" l="1"/>
  <c r="I153" i="43"/>
  <c r="I104" i="46"/>
  <c r="I107" i="46"/>
  <c r="I108" i="46" s="1"/>
  <c r="I109" i="46" s="1"/>
  <c r="I447" i="44"/>
  <c r="I448" i="44" s="1"/>
  <c r="I449" i="44" s="1"/>
  <c r="H9" i="46"/>
  <c r="H9" i="45"/>
  <c r="H9" i="43"/>
  <c r="F14" i="40"/>
  <c r="F15" i="40"/>
  <c r="F18" i="40"/>
  <c r="F19" i="40"/>
  <c r="C19" i="40" s="1"/>
  <c r="E19" i="40" s="1"/>
  <c r="H19" i="40" s="1"/>
  <c r="F20" i="40"/>
  <c r="F35" i="40" s="1"/>
  <c r="F36" i="40" s="1"/>
  <c r="F37" i="40" s="1"/>
  <c r="F23" i="40"/>
  <c r="F25" i="40"/>
  <c r="F28" i="40"/>
  <c r="F30" i="40"/>
  <c r="G32" i="40"/>
  <c r="G13" i="40"/>
  <c r="G35" i="40"/>
  <c r="G36" i="40"/>
  <c r="G37" i="40" s="1"/>
  <c r="F13" i="40"/>
  <c r="E13" i="40"/>
  <c r="G32" i="39"/>
  <c r="F30" i="39"/>
  <c r="C30" i="39" s="1"/>
  <c r="F28" i="39"/>
  <c r="C28" i="39" s="1"/>
  <c r="F25" i="39"/>
  <c r="C25" i="39" s="1"/>
  <c r="E25" i="39" s="1"/>
  <c r="H25" i="39" s="1"/>
  <c r="F23" i="39"/>
  <c r="F20" i="39"/>
  <c r="F19" i="39"/>
  <c r="F18" i="39"/>
  <c r="F15" i="39"/>
  <c r="F14" i="39"/>
  <c r="F35" i="39" s="1"/>
  <c r="F36" i="39" s="1"/>
  <c r="F37" i="39" s="1"/>
  <c r="E13" i="39"/>
  <c r="G13" i="39"/>
  <c r="G35" i="39" s="1"/>
  <c r="G36" i="39" s="1"/>
  <c r="G37" i="39" s="1"/>
  <c r="F13" i="39"/>
  <c r="D89" i="35"/>
  <c r="I88" i="35"/>
  <c r="I87" i="35"/>
  <c r="I86" i="35"/>
  <c r="I85" i="35"/>
  <c r="I84" i="35"/>
  <c r="I77" i="35"/>
  <c r="I38" i="35"/>
  <c r="I80" i="35"/>
  <c r="I78" i="35"/>
  <c r="I76" i="35"/>
  <c r="I75" i="35"/>
  <c r="I74" i="35"/>
  <c r="I73" i="35"/>
  <c r="I72" i="35"/>
  <c r="I71" i="35"/>
  <c r="I70" i="35"/>
  <c r="I67" i="35"/>
  <c r="I66" i="35"/>
  <c r="I63" i="35"/>
  <c r="I62" i="35"/>
  <c r="I61" i="35"/>
  <c r="I58" i="35"/>
  <c r="I57" i="35"/>
  <c r="I81" i="35" s="1"/>
  <c r="I46" i="35"/>
  <c r="I43" i="35"/>
  <c r="I42" i="35"/>
  <c r="I41" i="35"/>
  <c r="I40" i="35"/>
  <c r="I39" i="35"/>
  <c r="I37" i="35"/>
  <c r="I34" i="35"/>
  <c r="I31" i="35"/>
  <c r="I30" i="35"/>
  <c r="I29" i="35"/>
  <c r="I27" i="35"/>
  <c r="I24" i="35"/>
  <c r="I23" i="35"/>
  <c r="I22" i="35"/>
  <c r="I21" i="35"/>
  <c r="I20" i="35"/>
  <c r="I19" i="35"/>
  <c r="I18" i="35"/>
  <c r="I47" i="35" s="1"/>
  <c r="I17" i="35"/>
  <c r="I12" i="35"/>
  <c r="I11" i="35"/>
  <c r="I13" i="35"/>
  <c r="I130" i="27"/>
  <c r="I131" i="27"/>
  <c r="I134" i="27"/>
  <c r="I135" i="27"/>
  <c r="I136" i="27"/>
  <c r="I138" i="27"/>
  <c r="I139" i="27"/>
  <c r="I140" i="27"/>
  <c r="I143" i="27"/>
  <c r="I145" i="27"/>
  <c r="I146" i="27"/>
  <c r="I142" i="27"/>
  <c r="I141" i="27"/>
  <c r="I128" i="27"/>
  <c r="I118" i="27"/>
  <c r="I119" i="27"/>
  <c r="I117" i="27"/>
  <c r="H30" i="37"/>
  <c r="D29" i="37"/>
  <c r="D27" i="37"/>
  <c r="I26" i="37"/>
  <c r="I27" i="37" s="1"/>
  <c r="I29" i="37" s="1"/>
  <c r="H24" i="37"/>
  <c r="I202" i="27"/>
  <c r="I203" i="27" s="1"/>
  <c r="I198" i="27"/>
  <c r="I197" i="27"/>
  <c r="I195" i="27"/>
  <c r="I194" i="27"/>
  <c r="I192" i="27"/>
  <c r="I191" i="27"/>
  <c r="I190" i="27"/>
  <c r="I199" i="27" s="1"/>
  <c r="I181" i="27"/>
  <c r="I180" i="27"/>
  <c r="I178" i="27"/>
  <c r="I177" i="27"/>
  <c r="I176" i="27"/>
  <c r="I174" i="27"/>
  <c r="I173" i="27"/>
  <c r="I172" i="27"/>
  <c r="I171" i="27"/>
  <c r="I170" i="27"/>
  <c r="I169" i="27"/>
  <c r="I168" i="27"/>
  <c r="I167" i="27"/>
  <c r="I165" i="27"/>
  <c r="I164" i="27"/>
  <c r="I162" i="27"/>
  <c r="I161" i="27"/>
  <c r="I160" i="27"/>
  <c r="I159" i="27"/>
  <c r="I158" i="27"/>
  <c r="I182" i="27" s="1"/>
  <c r="I157" i="27"/>
  <c r="I156" i="27"/>
  <c r="I127" i="27"/>
  <c r="I126" i="27"/>
  <c r="I125" i="27"/>
  <c r="I124" i="27"/>
  <c r="I148" i="27" s="1"/>
  <c r="I116" i="27"/>
  <c r="I115" i="27"/>
  <c r="I114" i="27"/>
  <c r="I112" i="27"/>
  <c r="I111" i="27"/>
  <c r="I110" i="27"/>
  <c r="I109" i="27"/>
  <c r="I108" i="27"/>
  <c r="I120" i="27" s="1"/>
  <c r="I68" i="27"/>
  <c r="I66" i="27"/>
  <c r="I65" i="27"/>
  <c r="I64" i="27"/>
  <c r="I62" i="27"/>
  <c r="I59" i="27"/>
  <c r="I58" i="27"/>
  <c r="I57" i="27"/>
  <c r="I56" i="27"/>
  <c r="I55" i="27"/>
  <c r="I54" i="27"/>
  <c r="I53" i="27"/>
  <c r="I69" i="27" s="1"/>
  <c r="I51" i="27"/>
  <c r="I46" i="27"/>
  <c r="I47" i="27"/>
  <c r="I42" i="27"/>
  <c r="I41" i="27"/>
  <c r="I40" i="27"/>
  <c r="I39" i="27"/>
  <c r="I78" i="36"/>
  <c r="I79" i="36" s="1"/>
  <c r="I72" i="36"/>
  <c r="I71" i="36"/>
  <c r="I70" i="36"/>
  <c r="I69" i="36"/>
  <c r="I65" i="36"/>
  <c r="I64" i="36"/>
  <c r="I63" i="36"/>
  <c r="I62" i="36"/>
  <c r="I61" i="36"/>
  <c r="I57" i="36"/>
  <c r="I56" i="36"/>
  <c r="I55" i="36"/>
  <c r="I52" i="36"/>
  <c r="I51" i="36"/>
  <c r="I50" i="36"/>
  <c r="I49" i="36"/>
  <c r="I48" i="36"/>
  <c r="I45" i="36"/>
  <c r="I44" i="36"/>
  <c r="I41" i="36"/>
  <c r="I40" i="36"/>
  <c r="I39" i="36"/>
  <c r="I38" i="36"/>
  <c r="I35" i="36"/>
  <c r="I34" i="36"/>
  <c r="I33" i="36"/>
  <c r="I32" i="36"/>
  <c r="I29" i="36"/>
  <c r="I28" i="36"/>
  <c r="I27" i="36"/>
  <c r="I26" i="36"/>
  <c r="I23" i="36"/>
  <c r="I22" i="36"/>
  <c r="I21" i="36"/>
  <c r="I20" i="36"/>
  <c r="I16" i="36"/>
  <c r="I75" i="36" s="1"/>
  <c r="I12" i="36"/>
  <c r="D14" i="37"/>
  <c r="H15" i="37"/>
  <c r="D12" i="37"/>
  <c r="I11" i="37"/>
  <c r="I12" i="37"/>
  <c r="I14" i="37"/>
  <c r="I19" i="37"/>
  <c r="I20" i="37" s="1"/>
  <c r="H9" i="37"/>
  <c r="H82" i="36"/>
  <c r="D81" i="36"/>
  <c r="D79" i="36"/>
  <c r="D75" i="36"/>
  <c r="D13" i="36"/>
  <c r="I13" i="36"/>
  <c r="H9" i="36"/>
  <c r="H94" i="35"/>
  <c r="D92" i="35"/>
  <c r="D81" i="35"/>
  <c r="D47" i="35"/>
  <c r="D13" i="35"/>
  <c r="H9" i="35"/>
  <c r="H9" i="27"/>
  <c r="H10" i="27"/>
  <c r="H206" i="27"/>
  <c r="D205" i="27"/>
  <c r="D203" i="27"/>
  <c r="D199" i="27"/>
  <c r="I186" i="27"/>
  <c r="D186" i="27"/>
  <c r="D182" i="27"/>
  <c r="I152" i="27"/>
  <c r="D152" i="27"/>
  <c r="D148" i="27"/>
  <c r="D120" i="27"/>
  <c r="I103" i="27"/>
  <c r="D103" i="27"/>
  <c r="I99" i="27"/>
  <c r="D99" i="27"/>
  <c r="I95" i="27"/>
  <c r="D95" i="27"/>
  <c r="D69" i="27"/>
  <c r="D47" i="27"/>
  <c r="D43" i="27"/>
  <c r="H34" i="27"/>
  <c r="H33" i="27"/>
  <c r="D32" i="27"/>
  <c r="I89" i="35"/>
  <c r="C15" i="39"/>
  <c r="E15" i="39" s="1"/>
  <c r="C30" i="40"/>
  <c r="E30" i="40" s="1"/>
  <c r="H30" i="40" s="1"/>
  <c r="C14" i="39"/>
  <c r="E14" i="39" s="1"/>
  <c r="C14" i="40"/>
  <c r="C32" i="40"/>
  <c r="E32" i="40" s="1"/>
  <c r="H32" i="40" s="1"/>
  <c r="C32" i="39"/>
  <c r="C28" i="40"/>
  <c r="E28" i="40" s="1"/>
  <c r="H28" i="40" s="1"/>
  <c r="C15" i="40"/>
  <c r="E15" i="40" s="1"/>
  <c r="H15" i="40" s="1"/>
  <c r="C24" i="39"/>
  <c r="E24" i="39" s="1"/>
  <c r="C24" i="40"/>
  <c r="E24" i="40" s="1"/>
  <c r="H24" i="40" s="1"/>
  <c r="C18" i="39"/>
  <c r="E18" i="39" s="1"/>
  <c r="C18" i="40"/>
  <c r="E18" i="40" s="1"/>
  <c r="H18" i="40" s="1"/>
  <c r="C20" i="40"/>
  <c r="E20" i="40" s="1"/>
  <c r="H20" i="40" s="1"/>
  <c r="C20" i="39"/>
  <c r="E20" i="39" s="1"/>
  <c r="H20" i="39" s="1"/>
  <c r="C19" i="39"/>
  <c r="E19" i="39" s="1"/>
  <c r="C23" i="40"/>
  <c r="E23" i="40" s="1"/>
  <c r="H23" i="40" s="1"/>
  <c r="C23" i="39"/>
  <c r="E23" i="39" s="1"/>
  <c r="H23" i="39" s="1"/>
  <c r="C25" i="40"/>
  <c r="E25" i="40" s="1"/>
  <c r="H25" i="40" s="1"/>
  <c r="C26" i="40"/>
  <c r="E26" i="40" s="1"/>
  <c r="H26" i="40" s="1"/>
  <c r="C26" i="39"/>
  <c r="E26" i="39" s="1"/>
  <c r="I156" i="43" l="1"/>
  <c r="I161" i="43" s="1"/>
  <c r="I92" i="35"/>
  <c r="I98" i="35" s="1"/>
  <c r="I81" i="36"/>
  <c r="I86" i="36" s="1"/>
  <c r="I43" i="27"/>
  <c r="I205" i="27" s="1"/>
  <c r="I210" i="27" s="1"/>
  <c r="I21" i="37"/>
  <c r="H18" i="39"/>
  <c r="E14" i="40"/>
  <c r="E35" i="40" s="1"/>
  <c r="E36" i="40" s="1"/>
  <c r="E37" i="40" s="1"/>
  <c r="H15" i="39"/>
  <c r="E30" i="39"/>
  <c r="H30" i="39" s="1"/>
  <c r="E32" i="39"/>
  <c r="H32" i="39" s="1"/>
  <c r="H14" i="39"/>
  <c r="H35" i="39" s="1"/>
  <c r="H36" i="39" s="1"/>
  <c r="H37" i="39" s="1"/>
  <c r="E35" i="39"/>
  <c r="E36" i="39" s="1"/>
  <c r="E37" i="39" s="1"/>
  <c r="H19" i="39"/>
  <c r="E28" i="39"/>
  <c r="H28" i="39" s="1"/>
  <c r="H26" i="39"/>
  <c r="H24" i="39"/>
  <c r="C13" i="40" l="1"/>
  <c r="C35" i="40" s="1"/>
  <c r="C13" i="39"/>
  <c r="C35" i="39" s="1"/>
  <c r="C41" i="39" s="1"/>
  <c r="I211" i="27"/>
  <c r="I212" i="27"/>
  <c r="I99" i="35"/>
  <c r="I100" i="35" s="1"/>
  <c r="I87" i="36"/>
  <c r="I88" i="36"/>
  <c r="H14" i="40"/>
  <c r="H35" i="40" s="1"/>
  <c r="I35" i="40" s="1"/>
  <c r="C36" i="39" l="1"/>
  <c r="C37" i="39" s="1"/>
  <c r="C36" i="40"/>
  <c r="C37" i="40" s="1"/>
  <c r="C41" i="40"/>
  <c r="H36" i="40"/>
  <c r="H37" i="40" s="1"/>
  <c r="I105" i="46" l="1"/>
  <c r="I157" i="43" l="1"/>
  <c r="I158" i="43" s="1"/>
  <c r="I162" i="43" s="1"/>
  <c r="I163" i="43" s="1"/>
  <c r="I140" i="45"/>
  <c r="I141" i="45" l="1"/>
  <c r="I144" i="45"/>
  <c r="I145" i="45" s="1"/>
</calcChain>
</file>

<file path=xl/sharedStrings.xml><?xml version="1.0" encoding="utf-8"?>
<sst xmlns="http://schemas.openxmlformats.org/spreadsheetml/2006/main" count="1972" uniqueCount="916">
  <si>
    <t>U</t>
  </si>
  <si>
    <t>m²</t>
  </si>
  <si>
    <t>LIBELLE</t>
  </si>
  <si>
    <t>MONTANT TOTAL HT</t>
  </si>
  <si>
    <t>MONTANT TOTAL TTC</t>
  </si>
  <si>
    <t>CODE LOT</t>
  </si>
  <si>
    <t>Clavier de commande</t>
  </si>
  <si>
    <t>PLOMBERIE SANITAIRE</t>
  </si>
  <si>
    <t>Mitigeur thermostatique</t>
  </si>
  <si>
    <t>UNITES</t>
  </si>
  <si>
    <t>Ens</t>
  </si>
  <si>
    <t>ART.</t>
  </si>
  <si>
    <t>Fonction</t>
  </si>
  <si>
    <t>Terrassements généraux</t>
  </si>
  <si>
    <t>m3</t>
  </si>
  <si>
    <t>m2</t>
  </si>
  <si>
    <t>ml</t>
  </si>
  <si>
    <t>u</t>
  </si>
  <si>
    <t>ens</t>
  </si>
  <si>
    <t/>
  </si>
  <si>
    <t>Mise à la terre</t>
  </si>
  <si>
    <t>Robinet de puisage</t>
  </si>
  <si>
    <t>Installation</t>
  </si>
  <si>
    <t>CHAUFFAGE</t>
  </si>
  <si>
    <t>ASCENSEUR</t>
  </si>
  <si>
    <t>Panneaux de chantier</t>
  </si>
  <si>
    <t>Clôtures de chantier</t>
  </si>
  <si>
    <t>Clôture provisoire en tôle acier laqué une face, hauteur 2,00m</t>
  </si>
  <si>
    <t>Portail provisoire d'accès au chantier, largeur 4,00ml</t>
  </si>
  <si>
    <t>Branchements provisoires</t>
  </si>
  <si>
    <t>Branchement électrique  provisoire de chantier pour cantonnement</t>
  </si>
  <si>
    <t>Branchement  d'eau et compteur provisoire de chantier pour cantonnement</t>
  </si>
  <si>
    <t>Raccordement  au réseau EU &amp; EV pour le chantier</t>
  </si>
  <si>
    <t>Accès, Circulations, Aires de stockages et de stationnements</t>
  </si>
  <si>
    <t>Aménagement d'aires de stockage pour matériaux</t>
  </si>
  <si>
    <t>Aménagement d'aires de stockage pour matériel</t>
  </si>
  <si>
    <t>Aménagement d'aires de stationnement provisoire pour VL</t>
  </si>
  <si>
    <t>mois</t>
  </si>
  <si>
    <t>Logistique</t>
  </si>
  <si>
    <t>Montage, démontage de grue à tour, fléche 40ml, charge en bout de flèche 1/1,9 T</t>
  </si>
  <si>
    <t>Location grue à tour, flèche 40m, charge 1,90T</t>
  </si>
  <si>
    <t>Kg</t>
  </si>
  <si>
    <t>Interrupteur</t>
  </si>
  <si>
    <t>Evacuation</t>
  </si>
  <si>
    <t>INSTALLATION DE CHANTIER</t>
  </si>
  <si>
    <t>1.1</t>
  </si>
  <si>
    <t>1.2</t>
  </si>
  <si>
    <t>1.3</t>
  </si>
  <si>
    <t>1.4</t>
  </si>
  <si>
    <t>1.5</t>
  </si>
  <si>
    <t>1.6</t>
  </si>
  <si>
    <t>m</t>
  </si>
  <si>
    <t>1.7</t>
  </si>
  <si>
    <t>Total € HT</t>
  </si>
  <si>
    <t>PU € HT</t>
  </si>
  <si>
    <t>TVA  20%</t>
  </si>
  <si>
    <t>Structure support en bois (scellée au sol) pour fixation  des information (pour panneau&lt;2,00x3,00m) + Panneau en CTBH  ep 20mm avec peinture de protection contre les intempéries</t>
  </si>
  <si>
    <t>Branchement électrique  provisoire de chantier pour le chantier en lui-même</t>
  </si>
  <si>
    <t>Installation de chantier</t>
  </si>
  <si>
    <t>Ft</t>
  </si>
  <si>
    <t xml:space="preserve">Installation de cantonnement </t>
  </si>
  <si>
    <t>Gardiennage</t>
  </si>
  <si>
    <t>Gardiennage durant tout le chantier</t>
  </si>
  <si>
    <t>Organigramme</t>
  </si>
  <si>
    <t>ELECTRICITE CFO/CFA</t>
  </si>
  <si>
    <t>PM</t>
  </si>
  <si>
    <t>Etudes</t>
  </si>
  <si>
    <t>Mise en service</t>
  </si>
  <si>
    <t>WC PMR</t>
  </si>
  <si>
    <t xml:space="preserve">Installation de chantier </t>
  </si>
  <si>
    <t>CFO</t>
  </si>
  <si>
    <t>CVC PLOMBERIE</t>
  </si>
  <si>
    <t>VENTILATION</t>
  </si>
  <si>
    <t>Ventilation double flux</t>
  </si>
  <si>
    <t>Prise et rejet d'air</t>
  </si>
  <si>
    <t>CTA Double flux 5000 m3/h</t>
  </si>
  <si>
    <t>Gaines aéraulique calorifugées</t>
  </si>
  <si>
    <t>Conduit souple raccordement terminal</t>
  </si>
  <si>
    <t>Alimentations électriques</t>
  </si>
  <si>
    <t>CPAU</t>
  </si>
  <si>
    <t>Ventilation simple flux</t>
  </si>
  <si>
    <t>Extracteur simple flux</t>
  </si>
  <si>
    <t>Rejet d'air</t>
  </si>
  <si>
    <t>Gaines aérauliques</t>
  </si>
  <si>
    <t>Bouche d'extraction autoréglable</t>
  </si>
  <si>
    <t>Alimentation électrique</t>
  </si>
  <si>
    <t>VENTILATION DES LOCAUX TECHNIQUES</t>
  </si>
  <si>
    <t>Ventilation haute et basse</t>
  </si>
  <si>
    <t>Alimentation eau froide</t>
  </si>
  <si>
    <t>Réseaux de distribution sanitaire</t>
  </si>
  <si>
    <t>Tube multicouches distribution EF/ECS et bouclage</t>
  </si>
  <si>
    <t>Robinetterie, vanne, purgeurs d'air</t>
  </si>
  <si>
    <t>Evacuations EU-EV-EP</t>
  </si>
  <si>
    <t>Tube PVC d'évacuation</t>
  </si>
  <si>
    <t>Pompe de relevage en fosse</t>
  </si>
  <si>
    <t>Appareils sanitaires</t>
  </si>
  <si>
    <t>Lavabo auge collectif</t>
  </si>
  <si>
    <t>WC classique</t>
  </si>
  <si>
    <t xml:space="preserve">Attentes </t>
  </si>
  <si>
    <t>Vidoir</t>
  </si>
  <si>
    <t>Analyse d'eau</t>
  </si>
  <si>
    <t>Branchement provisoire de chantier</t>
  </si>
  <si>
    <t>Alimentation basse tension</t>
  </si>
  <si>
    <t>Coupe circuit principal</t>
  </si>
  <si>
    <t>Liaisons  branchement</t>
  </si>
  <si>
    <t>Platine de comptage</t>
  </si>
  <si>
    <t>TGBT</t>
  </si>
  <si>
    <t xml:space="preserve">ens </t>
  </si>
  <si>
    <t>Cheminements et distribution</t>
  </si>
  <si>
    <t>Chemin de câble courant fort tôle 100mm</t>
  </si>
  <si>
    <t>Chemin de câble courant faible</t>
  </si>
  <si>
    <t>Goulottes et moulures</t>
  </si>
  <si>
    <t>Tableau divisionnaire</t>
  </si>
  <si>
    <t>Eclairage</t>
  </si>
  <si>
    <t>Luminiaire 600x600 LED</t>
  </si>
  <si>
    <t>Eclairage extérieur</t>
  </si>
  <si>
    <t>Reglette LED</t>
  </si>
  <si>
    <t>Câblage de l'ensemble</t>
  </si>
  <si>
    <t>Appareillage de commande</t>
  </si>
  <si>
    <t>Detecteur de présence</t>
  </si>
  <si>
    <t>Arrêt urgence TGBT</t>
  </si>
  <si>
    <t>Arrêt urgence CVC</t>
  </si>
  <si>
    <t>Appareillage de distribution</t>
  </si>
  <si>
    <t>Prises 2P+N+T</t>
  </si>
  <si>
    <t>Prises 2P+N+T étanche</t>
  </si>
  <si>
    <t>Alimentation Diverses</t>
  </si>
  <si>
    <t>Force contrôle d'accès</t>
  </si>
  <si>
    <t>Force contrôle SII (départ en amont TGBT)</t>
  </si>
  <si>
    <t>Force baie informatique</t>
  </si>
  <si>
    <t>Force sèches mains</t>
  </si>
  <si>
    <t>Force 3P+N+T CVC VMC</t>
  </si>
  <si>
    <t>Réseau VDI</t>
  </si>
  <si>
    <t>Point VDI</t>
  </si>
  <si>
    <t>Baie informatique</t>
  </si>
  <si>
    <t>Recettage, cordons de liaions, recette</t>
  </si>
  <si>
    <t>Alarme anti-intrusion</t>
  </si>
  <si>
    <t>Terminaux raccordée, posés incluant tout système de fixation, de gestion, et sa quote part de câblage et de mise en service</t>
  </si>
  <si>
    <t>Centrale d'alarme NFA2P avec transmetteur GSM</t>
  </si>
  <si>
    <t>Détecteur double technologie intérieur</t>
  </si>
  <si>
    <t>Sirène + flash intérieure</t>
  </si>
  <si>
    <t>Sirène + flash extérieure</t>
  </si>
  <si>
    <t>Liaison raccordée, posée incluant tout système de fixation, de gestion, et sa quote part de câblage</t>
  </si>
  <si>
    <t>Mise en service et essais</t>
  </si>
  <si>
    <t>Alarme SSI</t>
  </si>
  <si>
    <t>Equipement d'alarme</t>
  </si>
  <si>
    <t>Déclencheurs manuels</t>
  </si>
  <si>
    <t>BAASL</t>
  </si>
  <si>
    <t>Etudes EXE, mise en service et essais</t>
  </si>
  <si>
    <t>Grilles de soufflage alu simple deflexion</t>
  </si>
  <si>
    <t>Grilles reprise alu simple deflexion</t>
  </si>
  <si>
    <t>lavabo PMR</t>
  </si>
  <si>
    <t>GROS ŒUVRE - GENIE CIVIL</t>
  </si>
  <si>
    <t>Diagnostique complémentaire du plancher haut de la fosse + Mur machfers</t>
  </si>
  <si>
    <t>Etude de sol G2 AVP/PRO (pollution) + reconnaissance de fondation zone machfers (hors lots)</t>
  </si>
  <si>
    <t>relevée du geomètre</t>
  </si>
  <si>
    <t xml:space="preserve">Etude conception </t>
  </si>
  <si>
    <t>Plateforme de débâchage</t>
  </si>
  <si>
    <t>Confortement et réparation du quai de déchargement et de la fosse</t>
  </si>
  <si>
    <t xml:space="preserve">Travaux préparatoires </t>
  </si>
  <si>
    <t>Contraintes d'accés à la fosse</t>
  </si>
  <si>
    <t>Travaux de démolition</t>
  </si>
  <si>
    <t>Démolition des rampes de déchargement et évacuation</t>
  </si>
  <si>
    <t>Travaux de Réparation</t>
  </si>
  <si>
    <t>Reconstruction des rampes de déchargement</t>
  </si>
  <si>
    <t>Travaux de réparation des poteaux ex. coté quai</t>
  </si>
  <si>
    <t>Travaux de réparation des Poteaux in. coté fosse</t>
  </si>
  <si>
    <t>Travaux de réparation du  voile de la fosse coté de la salle de controle.</t>
  </si>
  <si>
    <t>Création des voiles de 40cm</t>
  </si>
  <si>
    <t>Reconstruction du quai</t>
  </si>
  <si>
    <t>Équipements de protection</t>
  </si>
  <si>
    <t>Protection contre chocs due au grappins</t>
  </si>
  <si>
    <t>Remplacemnt du pont roulant n°2</t>
  </si>
  <si>
    <t>HORS LOT</t>
  </si>
  <si>
    <t>Livraison de la poutre roulante de manutention, mise en attente au sol avec balisage et bâchage</t>
  </si>
  <si>
    <t>Mise en place de la grue et ouverture du bardage</t>
  </si>
  <si>
    <t>Mise en place du monorail de manutention au dessus du pont</t>
  </si>
  <si>
    <t>Réception de la poutre de manutention avant utilisation</t>
  </si>
  <si>
    <t>Démontage et dépose des poutres et sommiers</t>
  </si>
  <si>
    <t>Enlèvement du pont roulant, chargement sur plateaux, évacuation et ferraillage</t>
  </si>
  <si>
    <t>Livraison du nouveau pont en 4 élements</t>
  </si>
  <si>
    <t>Grutage et mise en place d'une poutre sur son chemin de roulement</t>
  </si>
  <si>
    <t>livraison et mise en place des sommiers</t>
  </si>
  <si>
    <t>Livraison et mise en place de la 2ème poutre</t>
  </si>
  <si>
    <t>Assemblage mécanique des deux poutres roulantes</t>
  </si>
  <si>
    <t>Réglages des poutres de manutention</t>
  </si>
  <si>
    <t>Montage des organes du pont</t>
  </si>
  <si>
    <t>Fermeture du bardage</t>
  </si>
  <si>
    <t>Mise en place de l'équipement électrique et branchements</t>
  </si>
  <si>
    <t>Mise en place de l'armoire</t>
  </si>
  <si>
    <t>Confection de la guirlande</t>
  </si>
  <si>
    <t>Passage et raccordements des câbles fixes sur le pont.</t>
  </si>
  <si>
    <t>Réglages et essais de l’installation.</t>
  </si>
  <si>
    <t>Mise à pied d’œuvre des charges nécessaires aux épreuves.</t>
  </si>
  <si>
    <t>Assistance à la réception avec votre organisme de contrôle.</t>
  </si>
  <si>
    <t>Essais avec vos operateurs</t>
  </si>
  <si>
    <t>Fourniture d’un dossier technique complet avec schéma électrique, nomenclature, manuel d’utilisation palan, certificat du crochet et du câble, déclaration de conformité CE, manuel d’utilisation et attestation d’épreuve réglementaire.</t>
  </si>
  <si>
    <t>Optimisation de la régulation de combustion L1 et L2</t>
  </si>
  <si>
    <t>Sécurisation des équipements d'automatisme</t>
  </si>
  <si>
    <t>Travaux de Sécurisation des équipements d'automatisme</t>
  </si>
  <si>
    <t>Travaux d'optimisation de la régulation de combustion L1 et L2</t>
  </si>
  <si>
    <t>Déplacement de la salle de controle commandes</t>
  </si>
  <si>
    <t>Démolition du débord du plancher existant de la salle des commandes</t>
  </si>
  <si>
    <t>Démolition du local existant dans la zone de la nouvelle salle des commandes</t>
  </si>
  <si>
    <t>Évacuation de gravats et nettoyage</t>
  </si>
  <si>
    <t>Création du plancher intermédiaire</t>
  </si>
  <si>
    <t xml:space="preserve">ml </t>
  </si>
  <si>
    <t>Réfection des locaux administratif</t>
  </si>
  <si>
    <t>Implantation</t>
  </si>
  <si>
    <t>Ouvertures dans les facades</t>
  </si>
  <si>
    <t xml:space="preserve">Démolition du dallage existante (au droit du futur bat ) compris évacuation </t>
  </si>
  <si>
    <t>Rabotage du plancher</t>
  </si>
  <si>
    <t>Reparation du plancher existant (fissures, etc.)</t>
  </si>
  <si>
    <t>Travaux d'amélioration de l'accès à la partie administrative</t>
  </si>
  <si>
    <t>Terrassements généraux en déblais</t>
  </si>
  <si>
    <t>Evacuation des excédents aux décharges</t>
  </si>
  <si>
    <t>Remblais</t>
  </si>
  <si>
    <t>Amenée et repli du matériel / Plateforme pour réalisation des pieux / Pompage (inclus dans 1.3.1)</t>
  </si>
  <si>
    <t>Pieux (800 de 10m + chemisage perdue de 1.5m)</t>
  </si>
  <si>
    <t xml:space="preserve">Recépage </t>
  </si>
  <si>
    <t>massif tete des pieux</t>
  </si>
  <si>
    <t>Longrine</t>
  </si>
  <si>
    <t>DALLAGE</t>
  </si>
  <si>
    <t>BREF WI</t>
  </si>
  <si>
    <t>Travaux de BREF WI</t>
  </si>
  <si>
    <t>La toiture de la dalle du mâchefer</t>
  </si>
  <si>
    <t xml:space="preserve">Démolition de la dalle existante (au droit du futur bat ) compris évacuation </t>
  </si>
  <si>
    <t xml:space="preserve">Travaux de Terrassement </t>
  </si>
  <si>
    <t>Canalisations Enterrées - Regards - Caniveaux</t>
  </si>
  <si>
    <t>Remplacement des analyseurs</t>
  </si>
  <si>
    <t>Local compresseur</t>
  </si>
  <si>
    <t>Implantation (inclus dans 1.1.1)</t>
  </si>
  <si>
    <t>Couche de forme</t>
  </si>
  <si>
    <t>SF</t>
  </si>
  <si>
    <t xml:space="preserve">Mur en parpaing </t>
  </si>
  <si>
    <t>Dalle béton (3x5m)</t>
  </si>
  <si>
    <t>Dévoiement réseau EP vers EU</t>
  </si>
  <si>
    <t xml:space="preserve">Dévoilements du caniveaux </t>
  </si>
  <si>
    <t xml:space="preserve">Extention du réseau </t>
  </si>
  <si>
    <t>Radiateur à eau 2000 W</t>
  </si>
  <si>
    <t>TGBT existant - extention du réseaux</t>
  </si>
  <si>
    <t xml:space="preserve">Climatisation </t>
  </si>
  <si>
    <t xml:space="preserve">Etudes </t>
  </si>
  <si>
    <t xml:space="preserve">Bloc climatiseur avec châssis métallique support et raccordement électrique </t>
  </si>
  <si>
    <t>Gaine souple collorifugée</t>
  </si>
  <si>
    <t>Grille de soufflage et reprise</t>
  </si>
  <si>
    <t>Cassette plafonnière 4 voies</t>
  </si>
  <si>
    <t>Raccordement sur alimentation électrique</t>
  </si>
  <si>
    <t>Thermostat</t>
  </si>
  <si>
    <t>Connexion et raccprdement</t>
  </si>
  <si>
    <t>Canalisation frigorifique</t>
  </si>
  <si>
    <t>Réseaux PVC d'évacuation des condensats</t>
  </si>
  <si>
    <t>Percement, encastrement et garnissage</t>
  </si>
  <si>
    <t>Extension du réseau de distribution d'eau froide</t>
  </si>
  <si>
    <t>Colonne montante</t>
  </si>
  <si>
    <t>Ascenseur PMR</t>
  </si>
  <si>
    <t>Ascenseur PMR de 110x140cm, desservi sur 3 niveaux</t>
  </si>
  <si>
    <t>Etudes APD</t>
  </si>
  <si>
    <t>Etudes PRO</t>
  </si>
  <si>
    <t>Etudes d'Exécution</t>
  </si>
  <si>
    <t>Etude géotechnique G3</t>
  </si>
  <si>
    <t>Etaiement / sécurisation</t>
  </si>
  <si>
    <t>Démontage du recouvrement en plaque métallique</t>
  </si>
  <si>
    <t>Travaux de réparation du plancher haut</t>
  </si>
  <si>
    <t xml:space="preserve">Travaux de réparation du Poutre Voile - Voile de la fosse coté des quais </t>
  </si>
  <si>
    <t>PU</t>
  </si>
  <si>
    <t>pose des murs blocs</t>
  </si>
  <si>
    <t>installation du mur de bloc béton Lego séparant le mâchefers et le stockage</t>
  </si>
  <si>
    <t>Travaux de la reconstruction:</t>
  </si>
  <si>
    <t>Travaux de Démolition:</t>
  </si>
  <si>
    <t>Travaux de démolition:</t>
  </si>
  <si>
    <t>Travaux liés au plancher haut des ponts garages:</t>
  </si>
  <si>
    <t>Infrastructure :</t>
  </si>
  <si>
    <t>Superstructure:</t>
  </si>
  <si>
    <t>Travaux de la superstructure:</t>
  </si>
  <si>
    <t>Travaux de VRD:</t>
  </si>
  <si>
    <t>Travaux de Terrassement :</t>
  </si>
  <si>
    <t>Travaux de l'Infrastructure :</t>
  </si>
  <si>
    <t>Cage d'ascenseur:</t>
  </si>
  <si>
    <t>Voile cage d'ascenseur</t>
  </si>
  <si>
    <t>QTES
MOE</t>
  </si>
  <si>
    <t>QTES
ENT</t>
  </si>
  <si>
    <t>les quantités sont données à titre indicatif. L'entrepreneur est tenu de calculer ses propres quantités et d'informer la MOE en cas de différences importantes avec les quantités indicatives.</t>
  </si>
  <si>
    <t>TABLEAU  CADRE  DE  DECOMPOSITION  DU  COUT  PREVISIONNEL  DES  TRAVAUX</t>
  </si>
  <si>
    <t>DESIGNATION</t>
  </si>
  <si>
    <t>TOTAL € HT GLOBAL</t>
  </si>
  <si>
    <t>Phase Concours - AOUT 2023</t>
  </si>
  <si>
    <t xml:space="preserve">Valeurs AOUT 2023 -  Coût  travaux  par  corps  d'état  </t>
  </si>
  <si>
    <t>TVA 20%</t>
  </si>
  <si>
    <t>TOTAL € TTC GLOBAL</t>
  </si>
  <si>
    <t>OPTION - ASCENSEUR</t>
  </si>
  <si>
    <t>OPTION</t>
  </si>
  <si>
    <r>
      <t xml:space="preserve">ASCENSEUR PMR DE 110x140cm, desservi sur 3 niveaux </t>
    </r>
    <r>
      <rPr>
        <b/>
        <sz val="12"/>
        <rFont val="SerifaStd-Light"/>
      </rPr>
      <t>avec portes palières coupes feu</t>
    </r>
  </si>
  <si>
    <t>Protections butée de quai et verticaux (poteaux, …)</t>
  </si>
  <si>
    <t>Creation d'une tremie pour reconstitution d'un escalier à la place du locaux existant</t>
  </si>
  <si>
    <t xml:space="preserve">Renforts des ouvertures / Trémie </t>
  </si>
  <si>
    <t xml:space="preserve">Création d'un mur </t>
  </si>
  <si>
    <t xml:space="preserve">Scellement des ouvertures </t>
  </si>
  <si>
    <t>Installation d’une poutre métallique support du plancher à créer ( protection CF en complément )</t>
  </si>
  <si>
    <t>Plus value pour travaux de nuit Zone fosse</t>
  </si>
  <si>
    <t>Démolition du mur et de la couverture coté quai</t>
  </si>
  <si>
    <t>Terrassement:</t>
  </si>
  <si>
    <t>Fosse ascenseur</t>
  </si>
  <si>
    <t>Dans un premier temps les fondations chiffrées sont des semelles descendus à -80cm du TN.
Les fondations seront revus selon le rapport G2PRO à venir. Techniquement et financièrement</t>
  </si>
  <si>
    <t xml:space="preserve">Fondation superficielle </t>
  </si>
  <si>
    <t xml:space="preserve">Zone couverte (Construction métallique + Pose) 
La sturcture chiffré est prévu posé sur le mur de soutènement existant. Il conviendra de revoir l'ensemble en EXE, techniquement et financièrement </t>
  </si>
  <si>
    <t>compris</t>
  </si>
  <si>
    <t>SO</t>
  </si>
  <si>
    <t>AJOUT: Panneau de douche mural</t>
  </si>
  <si>
    <t>AJOUT: DIVERS</t>
  </si>
  <si>
    <t>Consuel, AQC</t>
  </si>
  <si>
    <t>DOE</t>
  </si>
  <si>
    <t>Formation du personnel d'exploitation (1J)</t>
  </si>
  <si>
    <t>Nettoyage régulier de chantier</t>
  </si>
  <si>
    <t>Diverses prestations de mises en service</t>
  </si>
  <si>
    <t>Siphon de sol (fourniture seule)</t>
  </si>
  <si>
    <t>Fondations ( Hypotèse fondations hors gel )</t>
  </si>
  <si>
    <t xml:space="preserve">Création des ouvertures dans les voiles de la fosse (Voire minute Travaux)
NOTA : Les percements seront réalisés par carottage type séquençage au vue de la supperposition des taches </t>
  </si>
  <si>
    <t>Mur périphérique existant (sans Sujet, mur considéré comme porteur)</t>
  </si>
  <si>
    <t>Fondations Mur existant (Rétro-pelleteuse équipée d'un brise-roche hydraulique, (sans Sujet, mur considéré comme porteur))</t>
  </si>
  <si>
    <t>Travaux d'Infrastructure :  ( FONDATION SUPERFICIELLE )</t>
  </si>
  <si>
    <t>Amenée et repli du matériel / Plateforme pour réalisation des pieux / Pompage (sans Sujet  FONDATION SUPERFICIELLE )</t>
  </si>
  <si>
    <t>Pieux (800 de 10m + chemisage perdue de 1.5m) (sans Sujet  FONDATION SUPERFICIELLE )</t>
  </si>
  <si>
    <t>Recépage  (sans Sujet  FONDATION SUPERFICIELLE )</t>
  </si>
  <si>
    <t>massif tete des pieux (sans Sujet  FONDATION SUPERFICIELLE )</t>
  </si>
  <si>
    <t>Socle de fondation pour Préau métallique (sans Sujet )</t>
  </si>
  <si>
    <t>Mur de soutènement (sans Sujet, mur considéré comme porteur)</t>
  </si>
  <si>
    <t>base du mur de soutènement (sans Sujet, mur considéré comme porteur)</t>
  </si>
  <si>
    <t>BRIE NANGICIENNE</t>
  </si>
  <si>
    <t>MAISON DE SANTE MORMANT</t>
  </si>
  <si>
    <t>ESTIMATION PHASE APS</t>
  </si>
  <si>
    <t>MAISON DE SANTE MORMANT
BRIE NANGICIENNE</t>
  </si>
  <si>
    <t>Lot 02a Couverture</t>
  </si>
  <si>
    <t>Lot 02b Revêtement de façades</t>
  </si>
  <si>
    <t>Lot 02c Menuiserie extérieure - occultation</t>
  </si>
  <si>
    <t>MACRO LOT 01Lot n° 01-02 - INSTALLATION DE CHANTIER - GROS ŒUVRE</t>
  </si>
  <si>
    <t>Lot 01a Installation de chantier</t>
  </si>
  <si>
    <t>Lot 01b Gros œuvre - Charpente</t>
  </si>
  <si>
    <t>MACRO LOT 02 Couverture - revêtements de façades - Menuiseries occultations</t>
  </si>
  <si>
    <t>MACRO LOT 03 Aménagement intérieur</t>
  </si>
  <si>
    <t>Lot 03a Cloisons - doublage - Faux plafond</t>
  </si>
  <si>
    <t>Lot 03b Menuiseries intérieurss</t>
  </si>
  <si>
    <t>Lot 03c Revêtement de sol</t>
  </si>
  <si>
    <t>Lot 03d Peinture</t>
  </si>
  <si>
    <t>LOT 04 CVC - Plomberie</t>
  </si>
  <si>
    <t>LOT 05 ELECTRICITE - CFO/CFA</t>
  </si>
  <si>
    <t>LOT 06 VRD</t>
  </si>
  <si>
    <t>MONTANT HT VALEUR OCTOBRE 2023</t>
  </si>
  <si>
    <t>valeur 01/2023</t>
  </si>
  <si>
    <t>Montant budget client: 1 730 000. Calcul écart (budget MOE - Budget client)=</t>
  </si>
  <si>
    <t>Plus value pour ajout du hall d'entrée valeur Octobre 2023</t>
  </si>
  <si>
    <t>Plus value pour ajout de la bande de stationnement valeur Octobtre 2023</t>
  </si>
  <si>
    <t>MONTANT APS HT VALEUR OCTOBRE 2023</t>
  </si>
  <si>
    <t>MONTANT APS HT VALEUR JANVIER 2023</t>
  </si>
  <si>
    <t>Plus value pour montant HT valeur Octobre 2023</t>
  </si>
  <si>
    <t>Le montant APS valeur Janvier 2023 ne comprend pas:
-le hall d'entrée,
-la bande de stationnement.</t>
  </si>
  <si>
    <t>DELTA entre l'estimation APS et le budget valeur octobre 2023</t>
  </si>
  <si>
    <t>Phase APS - OCTOBRE 2023</t>
  </si>
  <si>
    <t>Valeurs OCTOBRE 2023 -  Coût  travaux  par  corps  d'état  séparés</t>
  </si>
  <si>
    <t>Nettoyage</t>
  </si>
  <si>
    <t>Pupitre</t>
  </si>
  <si>
    <t>3.1</t>
  </si>
  <si>
    <t>Bâtiment 8 (carre)</t>
  </si>
  <si>
    <t>Bâtiment 9 (en L)</t>
  </si>
  <si>
    <t>Contre cloison à parement double peau</t>
  </si>
  <si>
    <t>3.2</t>
  </si>
  <si>
    <t>3.2.1</t>
  </si>
  <si>
    <t>Cloisons 98/48</t>
  </si>
  <si>
    <t>Cloisons avec indice d’affaiblissement acoustique 50dB</t>
  </si>
  <si>
    <t>3.2.2</t>
  </si>
  <si>
    <t>3.2.2.1</t>
  </si>
  <si>
    <t>3.2.2.2</t>
  </si>
  <si>
    <t>Cloisons avec indice d’affaiblissement acoustique 49dB</t>
  </si>
  <si>
    <t>Cloisons avec indice d’affaiblissement acoustique 54dB</t>
  </si>
  <si>
    <t>3.2.2.3</t>
  </si>
  <si>
    <t>3.2.3</t>
  </si>
  <si>
    <t>Cloisons SAA 140 avec indice d'affaiblissement acoustique 62dB</t>
  </si>
  <si>
    <t>3.2.4</t>
  </si>
  <si>
    <t>3.2.5</t>
  </si>
  <si>
    <t>3.2.6</t>
  </si>
  <si>
    <t>Plus-value pour parements hydrofugés</t>
  </si>
  <si>
    <t>Plus-value pour parements coupe-feu 1h</t>
  </si>
  <si>
    <t>3.2.7</t>
  </si>
  <si>
    <t>3.2.8</t>
  </si>
  <si>
    <t>3.2.9</t>
  </si>
  <si>
    <t>Habillage support WC</t>
  </si>
  <si>
    <t xml:space="preserve">Encoffrements </t>
  </si>
  <si>
    <t>PLAFONDS SUSPENDUS</t>
  </si>
  <si>
    <t>Faux plafonds non démontables en plaques de plâtre REI 60</t>
  </si>
  <si>
    <t>3.3</t>
  </si>
  <si>
    <t xml:space="preserve">CLOISONS DE DISTRIBUTION 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</si>
  <si>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</si>
  <si>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</si>
  <si>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</si>
  <si>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</si>
  <si>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</si>
  <si>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</si>
  <si>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</si>
  <si>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</si>
  <si>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Faux plafond acoustique 120*60cm</t>
  </si>
  <si>
    <t>3.3.9</t>
  </si>
  <si>
    <t>Baffles acoustiques</t>
  </si>
  <si>
    <t>3.4</t>
  </si>
  <si>
    <t>3.4.1</t>
  </si>
  <si>
    <t>3.4.1.1</t>
  </si>
  <si>
    <t>3.4.1.2</t>
  </si>
  <si>
    <t>Sous total Cloisons - Doublages - Faux plafonds Batiment 08</t>
  </si>
  <si>
    <t>Sous total Cloisons - Doublages - Faux plafonds Batiment 09</t>
  </si>
  <si>
    <t>Sous total Faux plafonds Batiment 08</t>
  </si>
  <si>
    <t>Sous total Faux plafonds Batiment 09</t>
  </si>
  <si>
    <t>Sous total Cloisons Batiment 08</t>
  </si>
  <si>
    <t>Sous total Cloisons Batiment 09</t>
  </si>
  <si>
    <t>Sous total Doublages Batiment 08</t>
  </si>
  <si>
    <t>Sous total Doublages Batiment 09</t>
  </si>
  <si>
    <t xml:space="preserve">Faux plafonds d’isolement </t>
  </si>
  <si>
    <t xml:space="preserve">Faux plafonds en lames de bois </t>
  </si>
  <si>
    <t>Faux plafonds acoustique hygiène 60*60cm</t>
  </si>
  <si>
    <t>Faux plafonds acoustique 120*60cm</t>
  </si>
  <si>
    <t>Rafraichissements</t>
  </si>
  <si>
    <t>Ragréage</t>
  </si>
  <si>
    <t>5.1</t>
  </si>
  <si>
    <t xml:space="preserve">Revêtements de sols souples </t>
  </si>
  <si>
    <t>5.1.1</t>
  </si>
  <si>
    <t xml:space="preserve">Sols caoutchouc </t>
  </si>
  <si>
    <t>5.1.2</t>
  </si>
  <si>
    <t>5.1.3</t>
  </si>
  <si>
    <t>Sols linoléum</t>
  </si>
  <si>
    <t>Revêtement textile floqué</t>
  </si>
  <si>
    <t>5.2</t>
  </si>
  <si>
    <t>5.2.1</t>
  </si>
  <si>
    <t>5.2.2</t>
  </si>
  <si>
    <t>Revêtement de sol textile</t>
  </si>
  <si>
    <t>5.3</t>
  </si>
  <si>
    <t>Parquet</t>
  </si>
  <si>
    <t>Parquet collé en bois massif</t>
  </si>
  <si>
    <t>5.3.1</t>
  </si>
  <si>
    <t>5.3.2</t>
  </si>
  <si>
    <t>5.3.3</t>
  </si>
  <si>
    <t>Rafraichissement parquet</t>
  </si>
  <si>
    <t>Revêtements de sols durs</t>
  </si>
  <si>
    <t>5.4</t>
  </si>
  <si>
    <t>Chape</t>
  </si>
  <si>
    <t>SEL</t>
  </si>
  <si>
    <t>Isolation phonique sous carrelage</t>
  </si>
  <si>
    <t>5.4.1</t>
  </si>
  <si>
    <t>5.4.2</t>
  </si>
  <si>
    <t>5.4.3</t>
  </si>
  <si>
    <t>5.4.4</t>
  </si>
  <si>
    <t>Carrelage grès cérame</t>
  </si>
  <si>
    <t>5.4.5</t>
  </si>
  <si>
    <t>Carrelage 60*60</t>
  </si>
  <si>
    <t>5.4.5.1</t>
  </si>
  <si>
    <t>Carrelage 30*30 U3P3</t>
  </si>
  <si>
    <t>5.4.5.2</t>
  </si>
  <si>
    <t>Carrelage 30*30 U4P3</t>
  </si>
  <si>
    <t>5.4.5.3</t>
  </si>
  <si>
    <t>Plinthes à gorge en grès cérame assorties</t>
  </si>
  <si>
    <t>5.4.5.4</t>
  </si>
  <si>
    <t>Plinthes droites en grès cérame assorties</t>
  </si>
  <si>
    <t>5.4.5.5</t>
  </si>
  <si>
    <t>5.5</t>
  </si>
  <si>
    <t>Faience</t>
  </si>
  <si>
    <t>SPEC</t>
  </si>
  <si>
    <t>5.5.1</t>
  </si>
  <si>
    <t>Revêtement mural en grès cérame 30*30</t>
  </si>
  <si>
    <t>5.5.2</t>
  </si>
  <si>
    <t>5.6</t>
  </si>
  <si>
    <t>Divers</t>
  </si>
  <si>
    <t>Cornières d'arrêt</t>
  </si>
  <si>
    <t>Barre de seuil</t>
  </si>
  <si>
    <t>Tapis de sol</t>
  </si>
  <si>
    <t>5.7</t>
  </si>
  <si>
    <t>5.7.1</t>
  </si>
  <si>
    <t>Sous total revêtements de sol Batiment 08</t>
  </si>
  <si>
    <t>Sous total revêtements de sol Batiment 09</t>
  </si>
  <si>
    <t xml:space="preserve">DESCRIPTION DES OUVRAGES DE REVETEMENTS DE SOLS ET MURAUX </t>
  </si>
  <si>
    <t>Sous total Revêtements de sols et muraux Batiment 08</t>
  </si>
  <si>
    <t>Sous total Revêtements de sols et muraux Batiment 09</t>
  </si>
  <si>
    <t>MONTANT TOTAL COMPRIS TRANCHE OPTIONNELLE HT</t>
  </si>
  <si>
    <t>Faux plafond en lames de bois</t>
  </si>
  <si>
    <t>3.4.1.3</t>
  </si>
  <si>
    <t>3.4.1.4</t>
  </si>
  <si>
    <t>3.4.2</t>
  </si>
  <si>
    <t>3.4.2.1</t>
  </si>
  <si>
    <t xml:space="preserve">DESCRIPTION DES OUVRAGES DE PEINTURE </t>
  </si>
  <si>
    <t xml:space="preserve">Préparation des supports </t>
  </si>
  <si>
    <t xml:space="preserve">Voiles béton et murs maçonnés </t>
  </si>
  <si>
    <t xml:space="preserve">Sols béton </t>
  </si>
  <si>
    <t xml:space="preserve">Plafonds béton </t>
  </si>
  <si>
    <t xml:space="preserve">Faux plafonds en plaques de plâtre </t>
  </si>
  <si>
    <t xml:space="preserve">Peinture </t>
  </si>
  <si>
    <t xml:space="preserve">Peinture de sol </t>
  </si>
  <si>
    <t>Parements en plaques de plâtre finition A</t>
  </si>
  <si>
    <t>Faux plafonds en plaques de plâtre finition A</t>
  </si>
  <si>
    <t xml:space="preserve">Peinture sur ouvrages métalliques </t>
  </si>
  <si>
    <t xml:space="preserve">Peinture sur ouvrages bois </t>
  </si>
  <si>
    <t>Dénudement de murs en pierre</t>
  </si>
  <si>
    <t>Peinture sur ouvrages PVC</t>
  </si>
  <si>
    <t>6.1</t>
  </si>
  <si>
    <t>6.1.1</t>
  </si>
  <si>
    <t>Parements en plaques de plâtre</t>
  </si>
  <si>
    <t>6.1.2</t>
  </si>
  <si>
    <t>6.1.3</t>
  </si>
  <si>
    <t>6.1.4</t>
  </si>
  <si>
    <t>6.1.5</t>
  </si>
  <si>
    <t>6.2</t>
  </si>
  <si>
    <t>6.2.1</t>
  </si>
  <si>
    <t>6.2.2</t>
  </si>
  <si>
    <t>6.2.3</t>
  </si>
  <si>
    <t>6.2.4</t>
  </si>
  <si>
    <t>6.2.5</t>
  </si>
  <si>
    <t>6.2.6</t>
  </si>
  <si>
    <t>6.2.7</t>
  </si>
  <si>
    <t>6.3</t>
  </si>
  <si>
    <t>6.3.1</t>
  </si>
  <si>
    <t>6.3.2</t>
  </si>
  <si>
    <t>Sous total Peinture Batiment 08</t>
  </si>
  <si>
    <t>Sous total Peinture Batiment 09</t>
  </si>
  <si>
    <t>6.4</t>
  </si>
  <si>
    <t>4.1</t>
  </si>
  <si>
    <t>4.2</t>
  </si>
  <si>
    <t>4.2.1</t>
  </si>
  <si>
    <t>4.2.2</t>
  </si>
  <si>
    <t>4.3</t>
  </si>
  <si>
    <t>Blocs portes acoustiques</t>
  </si>
  <si>
    <t>4.3.1</t>
  </si>
  <si>
    <t>Blocs portes à 1 vantail Ra supérieur à 30dB</t>
  </si>
  <si>
    <t>4.3.2</t>
  </si>
  <si>
    <t>4.3.3</t>
  </si>
  <si>
    <t>Blocs portes Ra supérieur à 36dB</t>
  </si>
  <si>
    <t>4.3.4</t>
  </si>
  <si>
    <t>4.4</t>
  </si>
  <si>
    <t>4.5</t>
  </si>
  <si>
    <t>4.6</t>
  </si>
  <si>
    <t>Châssis battants</t>
  </si>
  <si>
    <t>4.7</t>
  </si>
  <si>
    <t>Châssis fixes</t>
  </si>
  <si>
    <t>4.8</t>
  </si>
  <si>
    <t>Occultations</t>
  </si>
  <si>
    <t>Panneaux bois coulissants en accordéon</t>
  </si>
  <si>
    <t>4.9</t>
  </si>
  <si>
    <t>4.10</t>
  </si>
  <si>
    <t>Habillages muraux</t>
  </si>
  <si>
    <t>4.10.1</t>
  </si>
  <si>
    <t>Habillages muraux bois</t>
  </si>
  <si>
    <t>4.10.2</t>
  </si>
  <si>
    <t>4.11</t>
  </si>
  <si>
    <t>Escaliers bois</t>
  </si>
  <si>
    <t>4.11.1</t>
  </si>
  <si>
    <t>4.11.2</t>
  </si>
  <si>
    <t>Bandes de contremarches contrastées</t>
  </si>
  <si>
    <t>4.11.3</t>
  </si>
  <si>
    <t>Clous podotactiles</t>
  </si>
  <si>
    <t>4.11.4</t>
  </si>
  <si>
    <t>Nez de marche anti-dérapant</t>
  </si>
  <si>
    <t>4.11.5</t>
  </si>
  <si>
    <t>Mains courantes sur écuyer</t>
  </si>
  <si>
    <t>4.11.6</t>
  </si>
  <si>
    <t>Garde - corps</t>
  </si>
  <si>
    <t>4.12</t>
  </si>
  <si>
    <t>Aménagement nouvel amphithéâtre</t>
  </si>
  <si>
    <t>4.12.1</t>
  </si>
  <si>
    <t>Gradinage</t>
  </si>
  <si>
    <t>4.12.2</t>
  </si>
  <si>
    <t>Estrade</t>
  </si>
  <si>
    <t>4.12.3</t>
  </si>
  <si>
    <t>4.12.4</t>
  </si>
  <si>
    <t>4.12.5</t>
  </si>
  <si>
    <t>Panneaux acoustiques muraux</t>
  </si>
  <si>
    <t>4.12.6</t>
  </si>
  <si>
    <t>Garde de corps vitrés</t>
  </si>
  <si>
    <t>4.13</t>
  </si>
  <si>
    <t>4.13.1</t>
  </si>
  <si>
    <t>4.13.2</t>
  </si>
  <si>
    <t>4.13.3</t>
  </si>
  <si>
    <t>4.14</t>
  </si>
  <si>
    <t>Mobilier</t>
  </si>
  <si>
    <t>4.14.1</t>
  </si>
  <si>
    <t>4.14.2</t>
  </si>
  <si>
    <t>Bancs sans dossier</t>
  </si>
  <si>
    <t>Caches radiateurs</t>
  </si>
  <si>
    <t>Rafraichissement volets bois</t>
  </si>
  <si>
    <t>Façade de gaines technique</t>
  </si>
  <si>
    <t>Rafraichissement des escaliers</t>
  </si>
  <si>
    <t>Traitement des marches</t>
  </si>
  <si>
    <t>Mains courantes sur écuyer des escaliers existant du bâtiment 08</t>
  </si>
  <si>
    <t>Mains courantes sur écuyer des escaliers existant du bâtiment 09</t>
  </si>
  <si>
    <t>Panneaux d’affichage</t>
  </si>
  <si>
    <t>Patères</t>
  </si>
  <si>
    <t>Plans de sécurité incendie</t>
  </si>
  <si>
    <t>DESCRIPTION DES OUVRAGES DE MENUISERIES INTERIEURES</t>
  </si>
  <si>
    <t>Sous total Menuiseries intérieures Batiment 08</t>
  </si>
  <si>
    <t>Sous total Menuiseries intérieures Batiment 09</t>
  </si>
  <si>
    <t>Sous total Occultations Batiment 08</t>
  </si>
  <si>
    <t>Sous total Occultations Batiment 09</t>
  </si>
  <si>
    <t>Sous total Escalier Batiment 08</t>
  </si>
  <si>
    <t>Sous total aménagement nouvel amphithéâtre</t>
  </si>
  <si>
    <t>Sous total Mobilier Batiment 08</t>
  </si>
  <si>
    <t>Sous total Mobilier Batiment 09</t>
  </si>
  <si>
    <t>Sous total Divers Batiment 08</t>
  </si>
  <si>
    <t>Sous total Divers Batiment 09</t>
  </si>
  <si>
    <t>3.4.1.5</t>
  </si>
  <si>
    <t>6.5</t>
  </si>
  <si>
    <t>6.5.1</t>
  </si>
  <si>
    <t>6.5.2</t>
  </si>
  <si>
    <t>Faux plafonds non démontables en plaques de plâtre</t>
  </si>
  <si>
    <t>3.4.2.2</t>
  </si>
  <si>
    <t>3.4.2.3</t>
  </si>
  <si>
    <t>3.4.2.4</t>
  </si>
  <si>
    <t>3.4.2.5</t>
  </si>
  <si>
    <t>3.4.2.6</t>
  </si>
  <si>
    <t>Blocs-portes bois double action à deux vantaux tiercés, DAS EI30</t>
  </si>
  <si>
    <t>4.4.1</t>
  </si>
  <si>
    <t>4.4.2</t>
  </si>
  <si>
    <t>Sous total Blocs portes - ensemble menuisé Batiment 08</t>
  </si>
  <si>
    <t>Sous total Blocs portes - ensemble menuisé Batiment 09</t>
  </si>
  <si>
    <t>Sous total chassis fixes et battants Batiment 08</t>
  </si>
  <si>
    <t>Sous total chassis fixes et battants Batiment 09</t>
  </si>
  <si>
    <t>Sous total Cloisons vitrés et habillages muraux Batiment 08</t>
  </si>
  <si>
    <t>Sous total Cloisons vitrés et habillages muraux Batiment 09</t>
  </si>
  <si>
    <t>4.11.7</t>
  </si>
  <si>
    <t>4.13.4</t>
  </si>
  <si>
    <t>4.13.5</t>
  </si>
  <si>
    <t>4.13.6</t>
  </si>
  <si>
    <t>4.13.7</t>
  </si>
  <si>
    <t>4.13.8</t>
  </si>
  <si>
    <t>4.14.1.1</t>
  </si>
  <si>
    <t>4.14.1.2</t>
  </si>
  <si>
    <t>4.14.1.3</t>
  </si>
  <si>
    <t>Sols caoutchouc</t>
  </si>
  <si>
    <t>5.7.2</t>
  </si>
  <si>
    <t>6.5.1.1</t>
  </si>
  <si>
    <t>6.5.2.1</t>
  </si>
  <si>
    <t>Plinthes bois imitation marbre</t>
  </si>
  <si>
    <t>Plinthes bois</t>
  </si>
  <si>
    <t>DOUBLAGE THERMIQUE</t>
  </si>
  <si>
    <t>Cloisons 98/62</t>
  </si>
  <si>
    <t>Cloisons avec indice d’affaiblissement acoustique 51dB</t>
  </si>
  <si>
    <t>Cloisons SAA 160 avec indice d'affaiblissement acoustique 58dB</t>
  </si>
  <si>
    <t>Cloisons SAA 120 avec indice d'affaiblissement acoustique 58dB</t>
  </si>
  <si>
    <t>3.2.10</t>
  </si>
  <si>
    <t>Stores manuels actionnés par treuil</t>
  </si>
  <si>
    <t>Fauteuils de conférence matelassés</t>
  </si>
  <si>
    <t>Panneaux muraux acoustiques</t>
  </si>
  <si>
    <t>Vitrines encastrées</t>
  </si>
  <si>
    <t>4.12.7</t>
  </si>
  <si>
    <t>Distribution des sanitaires</t>
  </si>
  <si>
    <t>Cloisons</t>
  </si>
  <si>
    <t>Séparateurs d’urinoirs</t>
  </si>
  <si>
    <t>Meuble évier</t>
  </si>
  <si>
    <t>Rafraichissement des portes existantes</t>
  </si>
  <si>
    <t>6.3.3</t>
  </si>
  <si>
    <t>Enduit</t>
  </si>
  <si>
    <t>6.3.4</t>
  </si>
  <si>
    <t>Reprises d’enduit</t>
  </si>
  <si>
    <t>6.3.5</t>
  </si>
  <si>
    <t>6.3.6</t>
  </si>
  <si>
    <t>Lasure sur bois</t>
  </si>
  <si>
    <t>CADRE DE DÉCOMPOSITION DU PRIX GLOBAL ET FORFAITAIRE</t>
  </si>
  <si>
    <t>(CDPGF)</t>
  </si>
  <si>
    <r>
      <rPr>
        <u/>
        <sz val="11"/>
        <color theme="1"/>
        <rFont val="Calibri"/>
        <family val="2"/>
        <scheme val="minor"/>
      </rPr>
      <t>Architecte</t>
    </r>
    <r>
      <rPr>
        <sz val="10"/>
        <rFont val="Arial"/>
        <family val="2"/>
      </rPr>
      <t xml:space="preserve">
ATELIER ACONCEPT
14, rue Père André Jarlan
 91 000 EVRY</t>
    </r>
  </si>
  <si>
    <r>
      <t xml:space="preserve">Maitre d'œuvre structure
</t>
    </r>
    <r>
      <rPr>
        <sz val="9"/>
        <rFont val="Arial"/>
        <family val="2"/>
      </rPr>
      <t>4 rue Saint Sabin
75001 PARIS</t>
    </r>
  </si>
  <si>
    <t>REV</t>
  </si>
  <si>
    <t>DATE</t>
  </si>
  <si>
    <t>DESCRIPTION</t>
  </si>
  <si>
    <t>REDACTION/VERIFICATION</t>
  </si>
  <si>
    <t>APPROBATION</t>
  </si>
  <si>
    <t xml:space="preserve">N° AFFAIRE :
</t>
  </si>
  <si>
    <t>Page :</t>
  </si>
  <si>
    <t>1/5</t>
  </si>
  <si>
    <t>Phase :</t>
  </si>
  <si>
    <t>GP</t>
  </si>
  <si>
    <t>DCE</t>
  </si>
  <si>
    <t>5.7.3</t>
  </si>
  <si>
    <t>5.8</t>
  </si>
  <si>
    <t>5.8.1</t>
  </si>
  <si>
    <t>5.8.1.1</t>
  </si>
  <si>
    <t>5.8.1.2</t>
  </si>
  <si>
    <t>5.8.1.3</t>
  </si>
  <si>
    <t>5.8.1.4</t>
  </si>
  <si>
    <t>5.8.1.5</t>
  </si>
  <si>
    <t>5.8.1.6</t>
  </si>
  <si>
    <t>5.8.1.7</t>
  </si>
  <si>
    <t>5.8.1.8</t>
  </si>
  <si>
    <t>5.8.2</t>
  </si>
  <si>
    <t>5.8.2.1</t>
  </si>
  <si>
    <t>5.8.2.2</t>
  </si>
  <si>
    <t>5.8.2.3</t>
  </si>
  <si>
    <t>3.2.8.1</t>
  </si>
  <si>
    <t>3.2.8.2</t>
  </si>
  <si>
    <t xml:space="preserve">CADRE DE DECOMPOSITION DU PRIX GLOBAL FORFAITAIRE </t>
  </si>
  <si>
    <t>DESCRIPTION DES OUVRAGES DE CLOISONS, DOUBLAGES ET FAUX PLAFONDS</t>
  </si>
  <si>
    <t>3.2.2.4</t>
  </si>
  <si>
    <t>Cloisons mobiles</t>
  </si>
  <si>
    <t>Cloisons mobiles avec affaiblissement acoustique 51dB</t>
  </si>
  <si>
    <t>Cloisons mobiles avec affaiblissement acoustique 54dB</t>
  </si>
  <si>
    <t>3.2.11</t>
  </si>
  <si>
    <t>Blocs portes coupe feu</t>
  </si>
  <si>
    <t>Blocs-portes bois</t>
  </si>
  <si>
    <t>PI 18</t>
  </si>
  <si>
    <t>PI 06 -A</t>
  </si>
  <si>
    <t>PI 07 -A</t>
  </si>
  <si>
    <t>PI 02</t>
  </si>
  <si>
    <t>PI 03</t>
  </si>
  <si>
    <t>PI 08</t>
  </si>
  <si>
    <t>4.3.5</t>
  </si>
  <si>
    <t>PI 11</t>
  </si>
  <si>
    <t>4.3.6</t>
  </si>
  <si>
    <t>PI 13</t>
  </si>
  <si>
    <t>Blocs-portes à 1 vantail Ra supérieur à 30dB</t>
  </si>
  <si>
    <t>PI 14</t>
  </si>
  <si>
    <t xml:space="preserve">Blocs-portes à 2 vantaux égaux, Ra supérieur à 30dB, avec contrôle d'accès </t>
  </si>
  <si>
    <t>PI 10</t>
  </si>
  <si>
    <t>4.4.3</t>
  </si>
  <si>
    <t>Blocs-portes à 1 vantail Ra supérieur à 36dB</t>
  </si>
  <si>
    <t>PI 15</t>
  </si>
  <si>
    <t>4.4.4</t>
  </si>
  <si>
    <t>PI 01</t>
  </si>
  <si>
    <t xml:space="preserve">PI 06 </t>
  </si>
  <si>
    <t>Blocs-portes à 2 vantaux tiercés Ra supérieur à 36dB</t>
  </si>
  <si>
    <t>PI 17</t>
  </si>
  <si>
    <t>Blocs-portes Ra supérieur à 46dB</t>
  </si>
  <si>
    <t>PI 16</t>
  </si>
  <si>
    <t>4.4.5</t>
  </si>
  <si>
    <t>Bloc porte Ra supérieur à 50dB</t>
  </si>
  <si>
    <t>4.5.1</t>
  </si>
  <si>
    <t>4.5.2</t>
  </si>
  <si>
    <t>PI 09</t>
  </si>
  <si>
    <t>4.8.1</t>
  </si>
  <si>
    <t>4.8.2</t>
  </si>
  <si>
    <t>Emmarchements</t>
  </si>
  <si>
    <t>4.12.8</t>
  </si>
  <si>
    <t>Vitrine grande hauteur</t>
  </si>
  <si>
    <t>Vitrines hautes arrondies</t>
  </si>
  <si>
    <t>Bibliothèque</t>
  </si>
  <si>
    <t>4.14.3</t>
  </si>
  <si>
    <t>4.14.4</t>
  </si>
  <si>
    <t>4.14.5</t>
  </si>
  <si>
    <t>4.14.6</t>
  </si>
  <si>
    <t>4.14.7</t>
  </si>
  <si>
    <t>4.14.7.1</t>
  </si>
  <si>
    <t>4.14.7.2</t>
  </si>
  <si>
    <t>4.14.7.3</t>
  </si>
  <si>
    <t>4.14.7.4</t>
  </si>
  <si>
    <t>4.14.7.5</t>
  </si>
  <si>
    <t>4.14.7.6</t>
  </si>
  <si>
    <t>4.14.7.7</t>
  </si>
  <si>
    <t>4.14.9</t>
  </si>
  <si>
    <t>4.14.10</t>
  </si>
  <si>
    <t>4.14.8</t>
  </si>
  <si>
    <t>Opérations de dépose et de repose des menuiseries</t>
  </si>
  <si>
    <t>Dépose et de repose des menuiseries de doublage</t>
  </si>
  <si>
    <t xml:space="preserve">Tablettes bois </t>
  </si>
  <si>
    <t>4.14.11</t>
  </si>
  <si>
    <t>4.14.12</t>
  </si>
  <si>
    <t>4.14.13</t>
  </si>
  <si>
    <t>4.15</t>
  </si>
  <si>
    <t>4.15.1</t>
  </si>
  <si>
    <t>4.15.1.1</t>
  </si>
  <si>
    <t>4.15.1.2</t>
  </si>
  <si>
    <t>4.15.1.3</t>
  </si>
  <si>
    <t>4.15.1.4</t>
  </si>
  <si>
    <t>4.15.1.5</t>
  </si>
  <si>
    <t>4.15.1.6</t>
  </si>
  <si>
    <t>4.15.1.7</t>
  </si>
  <si>
    <t>4.15.1.8</t>
  </si>
  <si>
    <t>4.15.1.9</t>
  </si>
  <si>
    <t>4.15.1.10</t>
  </si>
  <si>
    <t>4.15.2</t>
  </si>
  <si>
    <t>4.15.2.1</t>
  </si>
  <si>
    <t>4.15.2.2</t>
  </si>
  <si>
    <t>4.15.2.3</t>
  </si>
  <si>
    <t>4.15.2.4</t>
  </si>
  <si>
    <t>4.15.2.5</t>
  </si>
  <si>
    <t>4.15.2.6</t>
  </si>
  <si>
    <t>4.15.2.7</t>
  </si>
  <si>
    <t>4.15.2.8</t>
  </si>
  <si>
    <t>4.15.2.9</t>
  </si>
  <si>
    <t>Faux plancher technique</t>
  </si>
  <si>
    <t>Faux plancher technique hauteur 20 à 30cm</t>
  </si>
  <si>
    <t>5.6.1</t>
  </si>
  <si>
    <t>5.6.2</t>
  </si>
  <si>
    <t>Faux plancher technique faible hauteur</t>
  </si>
  <si>
    <t>Sous total revêtements muraux, plancher technique et divers Batiment 08</t>
  </si>
  <si>
    <t>Sous total revêtements muraux, plancher technique et divers Batiment 09</t>
  </si>
  <si>
    <t xml:space="preserve">Décapage des solives </t>
  </si>
  <si>
    <t>4.5.3</t>
  </si>
  <si>
    <t>PI 12</t>
  </si>
  <si>
    <t>REHABILITATION LOURDE DE DEUX BATIMENTS DE BUREAUX ET SALLES DEDIEES A L’ENSEIGNEMENT</t>
  </si>
  <si>
    <t>CDPGF LOT 02</t>
  </si>
  <si>
    <t>LOT 02 – Aménagements intérieurs</t>
  </si>
  <si>
    <t>Bâtiment 8</t>
  </si>
  <si>
    <t>Bâtiment 9</t>
  </si>
  <si>
    <t>Cloisons 98/62 avec affaiblissement acoustique 45dB</t>
  </si>
  <si>
    <t>3.2.1.1</t>
  </si>
  <si>
    <t>3.2.1.2</t>
  </si>
  <si>
    <t>Encoffrements CF</t>
  </si>
  <si>
    <t>Faux plafonds acoustiques non démontables en plaques de plâtre REI 60</t>
  </si>
  <si>
    <t>Faux plafonds acoustique à perforations alétoires</t>
  </si>
  <si>
    <t>Faux plafonds en plaques de plâtre hautement hydrofugées</t>
  </si>
  <si>
    <t>3.3.10</t>
  </si>
  <si>
    <t>3.3.11</t>
  </si>
  <si>
    <t xml:space="preserve">Tranche optionnelle - Isolation thermique des amphithéâtres </t>
  </si>
  <si>
    <t>Faux plafonds acoustique à perforations aléatoires</t>
  </si>
  <si>
    <t>Tranche 02 - Amphithéâtre Desvallières</t>
  </si>
  <si>
    <t>Rafraichissement</t>
  </si>
  <si>
    <t xml:space="preserve">Rafraichissement des cheminées </t>
  </si>
  <si>
    <t>Tranches optionnelles</t>
  </si>
  <si>
    <t>Tranche optionnelle 01</t>
  </si>
  <si>
    <t>6.5.1.2</t>
  </si>
  <si>
    <t>6.5.2.2</t>
  </si>
  <si>
    <t>Tranche optionnelle 02 - Revêtement de sol amphithéâtre Desvallières</t>
  </si>
  <si>
    <t>Tranche optionnelle 01 - Revêtement de sol amphithéâtre De Bourcet</t>
  </si>
  <si>
    <t>Tranche 01 - Amphithéâtre De Bourcet</t>
  </si>
  <si>
    <t>Blocs-portes bois à simple vantail 97*208</t>
  </si>
  <si>
    <t>Portes PI - 04</t>
  </si>
  <si>
    <t>4.2.1.1</t>
  </si>
  <si>
    <t>4.2.1.2</t>
  </si>
  <si>
    <t>Portes PI - 05</t>
  </si>
  <si>
    <t>PI-05</t>
  </si>
  <si>
    <t>PI-05A</t>
  </si>
  <si>
    <t>Blocs-portes bois à deux vantaux 187*174</t>
  </si>
  <si>
    <t>Blocs-portes bois à simple vantail EI30 97*184</t>
  </si>
  <si>
    <t>Blocs-portes bois à simple vantail EI30 97*208</t>
  </si>
  <si>
    <t>4.3.2.1</t>
  </si>
  <si>
    <t>Portes PI-06</t>
  </si>
  <si>
    <t>Portes PI-07</t>
  </si>
  <si>
    <t>4.3.2.2</t>
  </si>
  <si>
    <t>PI 07</t>
  </si>
  <si>
    <t>Blocs-portes bois à deux vantaux égaux EI30</t>
  </si>
  <si>
    <t>Blocs-portes bois à deux vantaux tiercés E30</t>
  </si>
  <si>
    <t>PI 14 - A</t>
  </si>
  <si>
    <t>PI 14 - B</t>
  </si>
  <si>
    <t>Blocs-portes EI30 à 1 vantail Ra supérieur à 30dB</t>
  </si>
  <si>
    <t>PI 22</t>
  </si>
  <si>
    <t>PI 22 - A</t>
  </si>
  <si>
    <t>4.4.6</t>
  </si>
  <si>
    <t>Blocs-portes à 1 vantail Ra supérieur à 38dB</t>
  </si>
  <si>
    <t>PI 21</t>
  </si>
  <si>
    <t>4.4.7</t>
  </si>
  <si>
    <t>4.4.8</t>
  </si>
  <si>
    <t>Bloc-porte EI30 avec Ra supérieur à 46dB</t>
  </si>
  <si>
    <t>4.4.9</t>
  </si>
  <si>
    <t>Ensembles menuisés vitré E30</t>
  </si>
  <si>
    <t>Ensembles menuisés avec blocs-portes bois à vantaux vitrés tiercés E30 à contrôle d’accès</t>
  </si>
  <si>
    <t>Ensembles menuisés avec blocs-portes bois à vantaux vitrés tiercés DAS EI30</t>
  </si>
  <si>
    <t>Ensemble menuisé avec bloc-portes bois à simple vantail vitré</t>
  </si>
  <si>
    <t>PI 20</t>
  </si>
  <si>
    <t>PI 23</t>
  </si>
  <si>
    <t xml:space="preserve">Bâtiment 9 </t>
  </si>
  <si>
    <t xml:space="preserve">Bâtiment 8 </t>
  </si>
  <si>
    <t>FI - 01</t>
  </si>
  <si>
    <t>FI - 02</t>
  </si>
  <si>
    <t>FI - 03</t>
  </si>
  <si>
    <t>FI - 04</t>
  </si>
  <si>
    <t>FI - 08</t>
  </si>
  <si>
    <t>FI - 09</t>
  </si>
  <si>
    <t>FI - 10</t>
  </si>
  <si>
    <t>FI - 11</t>
  </si>
  <si>
    <t>FI - 12</t>
  </si>
  <si>
    <t>FI - 13</t>
  </si>
  <si>
    <t>FI - 14</t>
  </si>
  <si>
    <t>FI - 15</t>
  </si>
  <si>
    <t>FI - 05</t>
  </si>
  <si>
    <t>FI - 06</t>
  </si>
  <si>
    <t>FI - 07</t>
  </si>
  <si>
    <t>Cloison vitrée EI60</t>
  </si>
  <si>
    <t>Escaliers</t>
  </si>
  <si>
    <t>Stores motorisés</t>
  </si>
  <si>
    <t>Escalier métallique à marche bois</t>
  </si>
  <si>
    <t>4.12.9</t>
  </si>
  <si>
    <t>Tables sur mesures</t>
  </si>
  <si>
    <t>Table en "L"</t>
  </si>
  <si>
    <t>table interprétariat</t>
  </si>
  <si>
    <t>Bibliothèques ouvertes</t>
  </si>
  <si>
    <t>4.13.9</t>
  </si>
  <si>
    <t>Dépose et de repose des panneaux muraux amphithéâtre De Bourcet</t>
  </si>
  <si>
    <t>Dépose et de repose des panneaux muraux amphithéâtre Desvallières</t>
  </si>
  <si>
    <t>Signalétiques</t>
  </si>
  <si>
    <t>Signalétique d’étage</t>
  </si>
  <si>
    <t>Signalétique de niveau</t>
  </si>
  <si>
    <t xml:space="preserve">Signalétique directionnelle </t>
  </si>
  <si>
    <t xml:space="preserve">Signalétique des salles de cours </t>
  </si>
  <si>
    <t>Signalétique des sanitaires</t>
  </si>
  <si>
    <t>Signalétique des bureaux</t>
  </si>
  <si>
    <t>Signalétique des locaux techniques</t>
  </si>
  <si>
    <t>Tranche optionnelle 02 - Aménagement de l'amphithéâtre Desvallières</t>
  </si>
  <si>
    <t>FI-02</t>
  </si>
  <si>
    <t>Traitement des marches et paliers des escaliers</t>
  </si>
  <si>
    <t>4.15.1.11</t>
  </si>
  <si>
    <t>4.15.1.12</t>
  </si>
  <si>
    <t>4.15.1.13</t>
  </si>
  <si>
    <t>Tranche optionnelle 01 - Aménagement de l'amphithéâtre Bourcet</t>
  </si>
  <si>
    <t>Bloc porte bois à simple vantail 97*208</t>
  </si>
  <si>
    <t>Moulures</t>
  </si>
  <si>
    <t>Volets bois</t>
  </si>
  <si>
    <t>4.14.10.1</t>
  </si>
  <si>
    <t>4.14.10.2</t>
  </si>
  <si>
    <t>4.14.10.3</t>
  </si>
  <si>
    <t>4.14.14</t>
  </si>
  <si>
    <t>4.14.15</t>
  </si>
  <si>
    <r>
      <t xml:space="preserve">REHABILITATION LOURDE DE DEUX BATIMENTS DE BUREAUX ET SALLES DEDIEES A L’ENSEIGNEMENT
</t>
    </r>
    <r>
      <rPr>
        <b/>
        <sz val="18"/>
        <rFont val="SerifaStd-Light"/>
      </rPr>
      <t>1 PLACE JOFFRE 75 007 PARIS</t>
    </r>
  </si>
  <si>
    <t>4.14.14.1</t>
  </si>
  <si>
    <t>4.14.14.2</t>
  </si>
  <si>
    <t>4.14.14.3</t>
  </si>
  <si>
    <t>4.14.14.4</t>
  </si>
  <si>
    <t>4.14.14.5</t>
  </si>
  <si>
    <t>4.14.14.6</t>
  </si>
  <si>
    <t>Ecole de guerre bâtiments 8 et 9
Ecole militaire - 75007 PARIS</t>
  </si>
  <si>
    <r>
      <t xml:space="preserve">Maitre d'ouvrage
</t>
    </r>
    <r>
      <rPr>
        <sz val="9"/>
        <rFont val="Arial"/>
        <family val="2"/>
      </rPr>
      <t>SID - ILE DE FRANCE</t>
    </r>
    <r>
      <rPr>
        <u/>
        <sz val="9"/>
        <rFont val="Arial"/>
        <family val="2"/>
      </rPr>
      <t xml:space="preserve">
</t>
    </r>
    <r>
      <rPr>
        <sz val="9"/>
        <rFont val="Arial"/>
        <family val="2"/>
      </rPr>
      <t xml:space="preserve">8, avenue du président Kennedy
78100 SAINT GERMAIN EN LAYE
</t>
    </r>
  </si>
  <si>
    <t>ACKALCULE/AAC</t>
  </si>
  <si>
    <t>AAR</t>
  </si>
  <si>
    <t>4.3.7</t>
  </si>
  <si>
    <t>Bloc-porte bois à simple vantail EI30 97*175</t>
  </si>
  <si>
    <t>PI 19</t>
  </si>
  <si>
    <t>Sous total Tranches Optionelles</t>
  </si>
  <si>
    <t>Sous total Tranches Optionnelles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</si>
</sst>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#,##0\ &quot;€&quot;;[Red]\-#,##0\ &quot;€&quot;"/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_(\$* #,##0.00_);_(\$* \(#,##0.00\);_(\$* &quot;-&quot;??_);_(@_)"/>
    <numFmt numFmtId="166" formatCode="_-* #,##0.0000\ [$€-40C]_-;\-* #,##0.0000\ [$€-40C]_-;_-* &quot;-&quot;??\ [$€-40C]_-;_-@_-"/>
    <numFmt numFmtId="167" formatCode="#,##0.000"/>
    <numFmt numFmtId="168" formatCode="_-* #,##0.00\ _€_-;\-* #,##0.00\ _€_-;_-* &quot;-&quot;??\ _€_-;_-@_-"/>
    <numFmt numFmtId="169" formatCode="_-* #,##0\ _€_-;\-* #,##0\ _€_-;_-* &quot;-&quot;??\ _€_-;_-@_-"/>
    <numFmt numFmtId="170" formatCode="#,##0_ ;[Red]\-#,##0\ "/>
    <numFmt numFmtId="171" formatCode="0.0000%"/>
    <numFmt numFmtId="172" formatCode="_-* #,##0\ &quot;€&quot;_-;\-* #,##0\ &quot;€&quot;_-;_-* &quot;-&quot;????\ &quot;€&quot;_-;_-@_-"/>
    <numFmt numFmtId="173" formatCode="00000"/>
    <numFmt numFmtId="174" formatCode="#.0#"/>
  </numFmts>
  <fonts count="6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i/>
      <sz val="12"/>
      <name val="Baghdad Regular"/>
    </font>
    <font>
      <sz val="12"/>
      <color theme="1"/>
      <name val="Baghdad Regular"/>
    </font>
    <font>
      <sz val="10"/>
      <name val="Baghdad Regular"/>
    </font>
    <font>
      <sz val="24"/>
      <color indexed="18"/>
      <name val="Baghdad Regular"/>
    </font>
    <font>
      <b/>
      <sz val="24"/>
      <color indexed="16"/>
      <name val="Baghdad Regular"/>
    </font>
    <font>
      <b/>
      <sz val="10"/>
      <name val="Baghdad Regular"/>
    </font>
    <font>
      <b/>
      <sz val="8"/>
      <color indexed="16"/>
      <name val="Baghdad Regular"/>
    </font>
    <font>
      <b/>
      <i/>
      <sz val="10"/>
      <name val="Baghdad Regular"/>
    </font>
    <font>
      <b/>
      <sz val="22"/>
      <name val="SerifaStd-Light"/>
    </font>
    <font>
      <b/>
      <sz val="10"/>
      <name val="SerifaStd-Light"/>
    </font>
    <font>
      <sz val="12"/>
      <color theme="1"/>
      <name val="SerifaStd-Light"/>
    </font>
    <font>
      <sz val="12"/>
      <color indexed="8"/>
      <name val="SerifaStd-Light"/>
    </font>
    <font>
      <sz val="12"/>
      <name val="SerifaStd-Light"/>
    </font>
    <font>
      <b/>
      <sz val="12"/>
      <name val="SerifaStd-Light"/>
    </font>
    <font>
      <b/>
      <sz val="12"/>
      <color theme="1"/>
      <name val="SerifaStd-Light"/>
    </font>
    <font>
      <b/>
      <i/>
      <sz val="12"/>
      <name val="SerifaStd-Light"/>
    </font>
    <font>
      <sz val="10"/>
      <name val="SerifaStd-Light"/>
    </font>
    <font>
      <b/>
      <sz val="12"/>
      <color theme="4" tint="-0.249977111117893"/>
      <name val="SerifaStd-Light"/>
    </font>
    <font>
      <b/>
      <sz val="11"/>
      <color theme="4" tint="-0.249977111117893"/>
      <name val="SerifaStd-Light"/>
    </font>
    <font>
      <sz val="11"/>
      <color theme="1"/>
      <name val="Calibri"/>
      <family val="2"/>
      <scheme val="minor"/>
    </font>
    <font>
      <sz val="12"/>
      <color rgb="FFFF0000"/>
      <name val="SerifaStd-Light"/>
    </font>
    <font>
      <sz val="12"/>
      <color theme="0"/>
      <name val="SerifaStd-Light"/>
    </font>
    <font>
      <sz val="8"/>
      <name val="Arial"/>
      <family val="2"/>
    </font>
    <font>
      <u/>
      <sz val="12"/>
      <name val="SerifaStd-Light"/>
    </font>
    <font>
      <i/>
      <u/>
      <sz val="12"/>
      <color theme="1"/>
      <name val="SerifaStd-Light"/>
    </font>
    <font>
      <b/>
      <sz val="14"/>
      <name val="SerifaStd-Light"/>
    </font>
    <font>
      <i/>
      <sz val="12"/>
      <color rgb="FFFF0000"/>
      <name val="SerifaStd-Light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u/>
      <sz val="12"/>
      <name val="SerifaStd-Light"/>
    </font>
    <font>
      <i/>
      <sz val="11"/>
      <color theme="1"/>
      <name val="Arial"/>
      <family val="2"/>
    </font>
    <font>
      <i/>
      <sz val="12"/>
      <name val="SerifaStd-Light"/>
    </font>
    <font>
      <sz val="10"/>
      <name val="Arial"/>
      <family val="2"/>
    </font>
    <font>
      <b/>
      <sz val="24"/>
      <name val="Arial"/>
      <family val="2"/>
    </font>
    <font>
      <b/>
      <sz val="18"/>
      <name val="Arial"/>
      <family val="2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sz val="8"/>
      <color indexed="9"/>
      <name val="Arial"/>
      <family val="2"/>
    </font>
    <font>
      <sz val="6"/>
      <color indexed="9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u/>
      <sz val="11"/>
      <color theme="1"/>
      <name val="Calibri"/>
      <family val="2"/>
      <scheme val="minor"/>
    </font>
    <font>
      <b/>
      <i/>
      <sz val="11"/>
      <color theme="1"/>
      <name val="Monotype Corsiva"/>
      <family val="4"/>
    </font>
    <font>
      <b/>
      <i/>
      <sz val="11"/>
      <color rgb="FFFF0000"/>
      <name val="Monotype Corsiva"/>
      <family val="4"/>
    </font>
    <font>
      <sz val="7"/>
      <name val="Times New Roman"/>
      <family val="1"/>
    </font>
    <font>
      <b/>
      <sz val="18"/>
      <name val="SerifaStd-Light"/>
    </font>
    <font>
      <sz val="16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33CD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165" fontId="6" fillId="0" borderId="0"/>
    <xf numFmtId="0" fontId="6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26" fillId="0" borderId="0"/>
    <xf numFmtId="44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4" fillId="0" borderId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1" fillId="0" borderId="0" applyFont="0" applyFill="0" applyBorder="0" applyAlignment="0" applyProtection="0"/>
    <xf numFmtId="44" fontId="45" fillId="0" borderId="0" applyFont="0" applyFill="0" applyBorder="0" applyAlignment="0" applyProtection="0"/>
    <xf numFmtId="0" fontId="5" fillId="0" borderId="0"/>
    <xf numFmtId="0" fontId="2" fillId="0" borderId="0"/>
  </cellStyleXfs>
  <cellXfs count="491">
    <xf numFmtId="0" fontId="0" fillId="0" borderId="0" xfId="0"/>
    <xf numFmtId="0" fontId="9" fillId="0" borderId="0" xfId="0" applyFont="1"/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2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9" fillId="0" borderId="0" xfId="0" applyNumberFormat="1" applyFont="1" applyProtection="1">
      <protection hidden="1"/>
    </xf>
    <xf numFmtId="0" fontId="8" fillId="0" borderId="0" xfId="0" applyFont="1" applyAlignment="1">
      <alignment horizontal="left"/>
    </xf>
    <xf numFmtId="10" fontId="13" fillId="0" borderId="0" xfId="3" applyNumberFormat="1" applyFont="1" applyBorder="1" applyAlignment="1" applyProtection="1">
      <alignment horizontal="center"/>
      <protection locked="0" hidden="1"/>
    </xf>
    <xf numFmtId="0" fontId="8" fillId="0" borderId="0" xfId="0" applyFont="1"/>
    <xf numFmtId="164" fontId="7" fillId="0" borderId="0" xfId="0" applyNumberFormat="1" applyFont="1" applyAlignment="1" applyProtection="1">
      <alignment horizontal="right"/>
      <protection hidden="1"/>
    </xf>
    <xf numFmtId="164" fontId="9" fillId="0" borderId="0" xfId="0" applyNumberFormat="1" applyFont="1"/>
    <xf numFmtId="164" fontId="14" fillId="0" borderId="0" xfId="0" applyNumberFormat="1" applyFont="1"/>
    <xf numFmtId="0" fontId="8" fillId="0" borderId="17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10" fillId="2" borderId="8" xfId="0" applyFont="1" applyFill="1" applyBorder="1" applyProtection="1">
      <protection hidden="1"/>
    </xf>
    <xf numFmtId="0" fontId="10" fillId="2" borderId="9" xfId="0" applyFont="1" applyFill="1" applyBorder="1" applyProtection="1">
      <protection hidden="1"/>
    </xf>
    <xf numFmtId="0" fontId="10" fillId="2" borderId="10" xfId="0" applyFont="1" applyFill="1" applyBorder="1" applyProtection="1">
      <protection hidden="1"/>
    </xf>
    <xf numFmtId="0" fontId="16" fillId="0" borderId="13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7" fillId="0" borderId="16" xfId="0" applyFont="1" applyBorder="1" applyAlignment="1">
      <alignment horizontal="left"/>
    </xf>
    <xf numFmtId="0" fontId="17" fillId="0" borderId="16" xfId="0" applyFont="1" applyBorder="1" applyProtection="1">
      <protection hidden="1"/>
    </xf>
    <xf numFmtId="0" fontId="17" fillId="0" borderId="16" xfId="0" applyFont="1" applyBorder="1" applyAlignment="1" applyProtection="1">
      <alignment horizontal="center"/>
      <protection hidden="1"/>
    </xf>
    <xf numFmtId="4" fontId="18" fillId="0" borderId="16" xfId="0" applyNumberFormat="1" applyFont="1" applyBorder="1" applyAlignment="1" applyProtection="1">
      <alignment horizontal="center"/>
      <protection locked="0" hidden="1"/>
    </xf>
    <xf numFmtId="2" fontId="19" fillId="0" borderId="16" xfId="0" applyNumberFormat="1" applyFont="1" applyBorder="1" applyProtection="1">
      <protection hidden="1"/>
    </xf>
    <xf numFmtId="4" fontId="19" fillId="0" borderId="16" xfId="0" applyNumberFormat="1" applyFont="1" applyBorder="1" applyProtection="1">
      <protection hidden="1"/>
    </xf>
    <xf numFmtId="0" fontId="20" fillId="3" borderId="18" xfId="0" applyFont="1" applyFill="1" applyBorder="1" applyAlignment="1">
      <alignment horizontal="left"/>
    </xf>
    <xf numFmtId="0" fontId="20" fillId="3" borderId="18" xfId="0" applyFont="1" applyFill="1" applyBorder="1" applyProtection="1">
      <protection hidden="1"/>
    </xf>
    <xf numFmtId="0" fontId="17" fillId="3" borderId="18" xfId="0" applyFont="1" applyFill="1" applyBorder="1" applyAlignment="1" applyProtection="1">
      <alignment horizontal="center"/>
      <protection hidden="1"/>
    </xf>
    <xf numFmtId="4" fontId="18" fillId="3" borderId="18" xfId="0" applyNumberFormat="1" applyFont="1" applyFill="1" applyBorder="1" applyAlignment="1" applyProtection="1">
      <alignment horizontal="center"/>
      <protection hidden="1"/>
    </xf>
    <xf numFmtId="2" fontId="19" fillId="3" borderId="18" xfId="0" applyNumberFormat="1" applyFont="1" applyFill="1" applyBorder="1" applyProtection="1">
      <protection hidden="1"/>
    </xf>
    <xf numFmtId="4" fontId="19" fillId="3" borderId="18" xfId="0" applyNumberFormat="1" applyFont="1" applyFill="1" applyBorder="1" applyProtection="1">
      <protection hidden="1"/>
    </xf>
    <xf numFmtId="0" fontId="21" fillId="0" borderId="21" xfId="0" applyFont="1" applyBorder="1" applyAlignment="1">
      <alignment horizontal="left"/>
    </xf>
    <xf numFmtId="0" fontId="21" fillId="0" borderId="21" xfId="0" applyFont="1" applyBorder="1" applyAlignment="1" applyProtection="1">
      <alignment vertical="center"/>
      <protection hidden="1"/>
    </xf>
    <xf numFmtId="0" fontId="17" fillId="0" borderId="21" xfId="0" applyFont="1" applyBorder="1" applyAlignment="1" applyProtection="1">
      <alignment horizontal="center"/>
      <protection hidden="1"/>
    </xf>
    <xf numFmtId="4" fontId="18" fillId="0" borderId="21" xfId="0" applyNumberFormat="1" applyFont="1" applyBorder="1" applyAlignment="1" applyProtection="1">
      <alignment horizontal="center"/>
      <protection locked="0" hidden="1"/>
    </xf>
    <xf numFmtId="2" fontId="19" fillId="0" borderId="18" xfId="0" applyNumberFormat="1" applyFont="1" applyBorder="1" applyProtection="1">
      <protection hidden="1"/>
    </xf>
    <xf numFmtId="4" fontId="19" fillId="0" borderId="21" xfId="0" applyNumberFormat="1" applyFont="1" applyBorder="1" applyProtection="1">
      <protection hidden="1"/>
    </xf>
    <xf numFmtId="0" fontId="17" fillId="0" borderId="18" xfId="0" applyFont="1" applyBorder="1" applyAlignment="1">
      <alignment horizontal="left"/>
    </xf>
    <xf numFmtId="0" fontId="17" fillId="0" borderId="21" xfId="0" applyFont="1" applyBorder="1" applyAlignment="1" applyProtection="1">
      <alignment vertical="center" wrapText="1"/>
      <protection hidden="1"/>
    </xf>
    <xf numFmtId="4" fontId="18" fillId="0" borderId="18" xfId="0" applyNumberFormat="1" applyFont="1" applyBorder="1" applyAlignment="1" applyProtection="1">
      <alignment horizontal="center"/>
      <protection locked="0" hidden="1"/>
    </xf>
    <xf numFmtId="4" fontId="19" fillId="0" borderId="18" xfId="0" applyNumberFormat="1" applyFont="1" applyBorder="1" applyProtection="1">
      <protection hidden="1"/>
    </xf>
    <xf numFmtId="0" fontId="17" fillId="0" borderId="21" xfId="0" applyFont="1" applyBorder="1" applyAlignment="1">
      <alignment horizontal="left"/>
    </xf>
    <xf numFmtId="0" fontId="17" fillId="0" borderId="21" xfId="0" applyFont="1" applyBorder="1" applyAlignment="1" applyProtection="1">
      <alignment vertical="center"/>
      <protection hidden="1"/>
    </xf>
    <xf numFmtId="0" fontId="17" fillId="0" borderId="22" xfId="0" applyFont="1" applyBorder="1" applyAlignment="1">
      <alignment horizontal="left"/>
    </xf>
    <xf numFmtId="0" fontId="17" fillId="0" borderId="18" xfId="0" applyFont="1" applyBorder="1" applyAlignment="1" applyProtection="1">
      <alignment vertical="center"/>
      <protection hidden="1"/>
    </xf>
    <xf numFmtId="0" fontId="20" fillId="0" borderId="18" xfId="0" applyFont="1" applyBorder="1" applyAlignment="1" applyProtection="1">
      <alignment vertical="center" wrapText="1"/>
      <protection hidden="1"/>
    </xf>
    <xf numFmtId="0" fontId="17" fillId="0" borderId="18" xfId="0" applyFont="1" applyBorder="1" applyAlignment="1" applyProtection="1">
      <alignment horizontal="center"/>
      <protection hidden="1"/>
    </xf>
    <xf numFmtId="4" fontId="19" fillId="4" borderId="18" xfId="0" applyNumberFormat="1" applyFont="1" applyFill="1" applyBorder="1" applyProtection="1">
      <protection hidden="1"/>
    </xf>
    <xf numFmtId="0" fontId="17" fillId="0" borderId="18" xfId="0" applyFont="1" applyBorder="1" applyProtection="1">
      <protection hidden="1"/>
    </xf>
    <xf numFmtId="4" fontId="18" fillId="3" borderId="18" xfId="0" applyNumberFormat="1" applyFont="1" applyFill="1" applyBorder="1" applyAlignment="1" applyProtection="1">
      <alignment horizontal="center"/>
      <protection locked="0" hidden="1"/>
    </xf>
    <xf numFmtId="0" fontId="17" fillId="0" borderId="0" xfId="0" applyFont="1" applyAlignment="1">
      <alignment horizontal="left"/>
    </xf>
    <xf numFmtId="0" fontId="19" fillId="0" borderId="0" xfId="0" applyFont="1" applyProtection="1">
      <protection hidden="1"/>
    </xf>
    <xf numFmtId="0" fontId="19" fillId="0" borderId="0" xfId="0" applyFont="1" applyAlignment="1" applyProtection="1">
      <alignment horizontal="center"/>
      <protection hidden="1"/>
    </xf>
    <xf numFmtId="2" fontId="19" fillId="0" borderId="0" xfId="0" applyNumberFormat="1" applyFont="1" applyProtection="1">
      <protection hidden="1"/>
    </xf>
    <xf numFmtId="4" fontId="19" fillId="0" borderId="0" xfId="0" applyNumberFormat="1" applyFont="1" applyProtection="1">
      <protection hidden="1"/>
    </xf>
    <xf numFmtId="0" fontId="19" fillId="5" borderId="19" xfId="0" applyFont="1" applyFill="1" applyBorder="1"/>
    <xf numFmtId="0" fontId="22" fillId="5" borderId="19" xfId="0" applyFont="1" applyFill="1" applyBorder="1" applyProtection="1">
      <protection hidden="1"/>
    </xf>
    <xf numFmtId="0" fontId="22" fillId="5" borderId="19" xfId="0" applyFont="1" applyFill="1" applyBorder="1" applyAlignment="1" applyProtection="1">
      <alignment horizontal="right"/>
      <protection hidden="1"/>
    </xf>
    <xf numFmtId="164" fontId="22" fillId="5" borderId="20" xfId="0" applyNumberFormat="1" applyFont="1" applyFill="1" applyBorder="1" applyAlignment="1" applyProtection="1">
      <alignment horizontal="right"/>
      <protection hidden="1"/>
    </xf>
    <xf numFmtId="0" fontId="19" fillId="5" borderId="7" xfId="0" applyFont="1" applyFill="1" applyBorder="1"/>
    <xf numFmtId="0" fontId="22" fillId="5" borderId="7" xfId="0" applyFont="1" applyFill="1" applyBorder="1"/>
    <xf numFmtId="0" fontId="22" fillId="5" borderId="7" xfId="0" applyFont="1" applyFill="1" applyBorder="1" applyAlignment="1" applyProtection="1">
      <alignment horizontal="right"/>
      <protection hidden="1"/>
    </xf>
    <xf numFmtId="0" fontId="23" fillId="0" borderId="0" xfId="0" applyFont="1"/>
    <xf numFmtId="166" fontId="23" fillId="0" borderId="0" xfId="0" applyNumberFormat="1" applyFont="1"/>
    <xf numFmtId="2" fontId="19" fillId="0" borderId="21" xfId="0" applyNumberFormat="1" applyFont="1" applyBorder="1" applyProtection="1">
      <protection hidden="1"/>
    </xf>
    <xf numFmtId="167" fontId="9" fillId="0" borderId="0" xfId="0" applyNumberFormat="1" applyFont="1" applyProtection="1">
      <protection hidden="1"/>
    </xf>
    <xf numFmtId="0" fontId="17" fillId="0" borderId="23" xfId="0" applyFont="1" applyBorder="1" applyAlignment="1">
      <alignment horizontal="left"/>
    </xf>
    <xf numFmtId="2" fontId="19" fillId="0" borderId="23" xfId="0" applyNumberFormat="1" applyFont="1" applyBorder="1" applyProtection="1">
      <protection hidden="1"/>
    </xf>
    <xf numFmtId="4" fontId="19" fillId="0" borderId="23" xfId="0" applyNumberFormat="1" applyFont="1" applyBorder="1" applyProtection="1">
      <protection hidden="1"/>
    </xf>
    <xf numFmtId="4" fontId="24" fillId="0" borderId="23" xfId="6" applyNumberFormat="1" applyFont="1" applyBorder="1" applyProtection="1">
      <protection hidden="1"/>
    </xf>
    <xf numFmtId="0" fontId="17" fillId="0" borderId="27" xfId="0" applyFont="1" applyBorder="1" applyAlignment="1">
      <alignment horizontal="left"/>
    </xf>
    <xf numFmtId="4" fontId="19" fillId="0" borderId="27" xfId="0" applyNumberFormat="1" applyFont="1" applyBorder="1" applyProtection="1">
      <protection hidden="1"/>
    </xf>
    <xf numFmtId="0" fontId="20" fillId="3" borderId="27" xfId="6" applyFont="1" applyFill="1" applyBorder="1" applyProtection="1">
      <protection hidden="1"/>
    </xf>
    <xf numFmtId="2" fontId="19" fillId="0" borderId="27" xfId="6" applyNumberFormat="1" applyFont="1" applyBorder="1" applyProtection="1">
      <protection hidden="1"/>
    </xf>
    <xf numFmtId="0" fontId="17" fillId="0" borderId="28" xfId="0" applyFont="1" applyBorder="1" applyAlignment="1">
      <alignment horizontal="left"/>
    </xf>
    <xf numFmtId="2" fontId="19" fillId="0" borderId="28" xfId="0" applyNumberFormat="1" applyFont="1" applyBorder="1" applyProtection="1">
      <protection hidden="1"/>
    </xf>
    <xf numFmtId="4" fontId="19" fillId="0" borderId="28" xfId="0" applyNumberFormat="1" applyFont="1" applyBorder="1" applyProtection="1">
      <protection hidden="1"/>
    </xf>
    <xf numFmtId="0" fontId="17" fillId="0" borderId="32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2" fontId="19" fillId="0" borderId="36" xfId="0" applyNumberFormat="1" applyFont="1" applyBorder="1" applyProtection="1">
      <protection hidden="1"/>
    </xf>
    <xf numFmtId="0" fontId="17" fillId="0" borderId="37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17" fillId="0" borderId="38" xfId="0" applyFont="1" applyBorder="1" applyProtection="1">
      <protection hidden="1"/>
    </xf>
    <xf numFmtId="0" fontId="17" fillId="0" borderId="38" xfId="0" applyFont="1" applyBorder="1" applyAlignment="1" applyProtection="1">
      <alignment horizontal="center"/>
      <protection hidden="1"/>
    </xf>
    <xf numFmtId="4" fontId="18" fillId="0" borderId="38" xfId="0" applyNumberFormat="1" applyFont="1" applyBorder="1" applyAlignment="1" applyProtection="1">
      <alignment horizontal="center"/>
      <protection locked="0" hidden="1"/>
    </xf>
    <xf numFmtId="2" fontId="19" fillId="0" borderId="38" xfId="0" applyNumberFormat="1" applyFont="1" applyBorder="1" applyProtection="1">
      <protection hidden="1"/>
    </xf>
    <xf numFmtId="4" fontId="19" fillId="0" borderId="38" xfId="0" applyNumberFormat="1" applyFont="1" applyBorder="1" applyProtection="1">
      <protection hidden="1"/>
    </xf>
    <xf numFmtId="0" fontId="21" fillId="0" borderId="38" xfId="0" applyFont="1" applyBorder="1" applyAlignment="1" applyProtection="1">
      <alignment horizontal="left"/>
      <protection hidden="1"/>
    </xf>
    <xf numFmtId="2" fontId="28" fillId="0" borderId="18" xfId="0" applyNumberFormat="1" applyFont="1" applyBorder="1" applyProtection="1">
      <protection hidden="1"/>
    </xf>
    <xf numFmtId="0" fontId="17" fillId="0" borderId="38" xfId="0" applyFont="1" applyBorder="1" applyAlignment="1" applyProtection="1">
      <alignment vertical="center" wrapText="1"/>
      <protection hidden="1"/>
    </xf>
    <xf numFmtId="0" fontId="17" fillId="0" borderId="38" xfId="0" applyFont="1" applyBorder="1" applyAlignment="1" applyProtection="1">
      <alignment horizontal="center" vertical="center" wrapText="1"/>
      <protection hidden="1"/>
    </xf>
    <xf numFmtId="0" fontId="21" fillId="0" borderId="38" xfId="0" applyFont="1" applyBorder="1" applyProtection="1">
      <protection hidden="1"/>
    </xf>
    <xf numFmtId="4" fontId="18" fillId="0" borderId="38" xfId="0" applyNumberFormat="1" applyFont="1" applyBorder="1" applyAlignment="1" applyProtection="1">
      <alignment horizontal="center" vertical="center"/>
      <protection locked="0" hidden="1"/>
    </xf>
    <xf numFmtId="2" fontId="19" fillId="0" borderId="38" xfId="0" applyNumberFormat="1" applyFont="1" applyBorder="1" applyAlignment="1" applyProtection="1">
      <alignment vertical="center"/>
      <protection hidden="1"/>
    </xf>
    <xf numFmtId="0" fontId="19" fillId="0" borderId="18" xfId="0" applyFont="1" applyBorder="1" applyProtection="1">
      <protection hidden="1"/>
    </xf>
    <xf numFmtId="0" fontId="19" fillId="0" borderId="18" xfId="0" applyFont="1" applyBorder="1" applyAlignment="1" applyProtection="1">
      <alignment horizontal="center"/>
      <protection hidden="1"/>
    </xf>
    <xf numFmtId="4" fontId="19" fillId="0" borderId="18" xfId="0" applyNumberFormat="1" applyFont="1" applyBorder="1" applyAlignment="1" applyProtection="1">
      <alignment horizontal="center"/>
      <protection locked="0" hidden="1"/>
    </xf>
    <xf numFmtId="0" fontId="27" fillId="0" borderId="23" xfId="0" applyFont="1" applyBorder="1" applyProtection="1">
      <protection hidden="1"/>
    </xf>
    <xf numFmtId="0" fontId="27" fillId="0" borderId="23" xfId="0" applyFont="1" applyBorder="1" applyAlignment="1" applyProtection="1">
      <alignment horizontal="center"/>
      <protection hidden="1"/>
    </xf>
    <xf numFmtId="4" fontId="27" fillId="0" borderId="23" xfId="0" applyNumberFormat="1" applyFont="1" applyBorder="1" applyAlignment="1" applyProtection="1">
      <alignment horizontal="center"/>
      <protection locked="0" hidden="1"/>
    </xf>
    <xf numFmtId="2" fontId="27" fillId="0" borderId="23" xfId="0" applyNumberFormat="1" applyFont="1" applyBorder="1" applyProtection="1">
      <protection hidden="1"/>
    </xf>
    <xf numFmtId="4" fontId="27" fillId="0" borderId="23" xfId="0" applyNumberFormat="1" applyFont="1" applyBorder="1" applyProtection="1">
      <protection hidden="1"/>
    </xf>
    <xf numFmtId="0" fontId="19" fillId="0" borderId="27" xfId="6" applyFont="1" applyBorder="1" applyAlignment="1" applyProtection="1">
      <alignment horizontal="center"/>
      <protection hidden="1"/>
    </xf>
    <xf numFmtId="4" fontId="19" fillId="0" borderId="27" xfId="6" applyNumberFormat="1" applyFont="1" applyBorder="1" applyAlignment="1" applyProtection="1">
      <alignment horizontal="center"/>
      <protection locked="0" hidden="1"/>
    </xf>
    <xf numFmtId="0" fontId="19" fillId="0" borderId="27" xfId="6" applyFont="1" applyBorder="1" applyAlignment="1" applyProtection="1">
      <alignment horizontal="left"/>
      <protection hidden="1"/>
    </xf>
    <xf numFmtId="4" fontId="20" fillId="0" borderId="23" xfId="6" applyNumberFormat="1" applyFont="1" applyBorder="1" applyProtection="1">
      <protection hidden="1"/>
    </xf>
    <xf numFmtId="0" fontId="19" fillId="0" borderId="23" xfId="0" applyFont="1" applyBorder="1" applyProtection="1">
      <protection hidden="1"/>
    </xf>
    <xf numFmtId="0" fontId="19" fillId="0" borderId="23" xfId="0" applyFont="1" applyBorder="1" applyAlignment="1" applyProtection="1">
      <alignment horizontal="center"/>
      <protection hidden="1"/>
    </xf>
    <xf numFmtId="4" fontId="19" fillId="0" borderId="23" xfId="0" applyNumberFormat="1" applyFont="1" applyBorder="1" applyAlignment="1" applyProtection="1">
      <alignment horizontal="center"/>
      <protection locked="0" hidden="1"/>
    </xf>
    <xf numFmtId="0" fontId="19" fillId="0" borderId="21" xfId="0" applyFont="1" applyBorder="1" applyProtection="1">
      <protection hidden="1"/>
    </xf>
    <xf numFmtId="0" fontId="19" fillId="0" borderId="21" xfId="0" applyFont="1" applyBorder="1" applyAlignment="1" applyProtection="1">
      <alignment horizontal="center"/>
      <protection hidden="1"/>
    </xf>
    <xf numFmtId="4" fontId="19" fillId="0" borderId="21" xfId="0" applyNumberFormat="1" applyFont="1" applyBorder="1" applyAlignment="1" applyProtection="1">
      <alignment horizontal="center"/>
      <protection locked="0" hidden="1"/>
    </xf>
    <xf numFmtId="0" fontId="21" fillId="0" borderId="42" xfId="0" applyFont="1" applyBorder="1" applyAlignment="1">
      <alignment horizontal="left"/>
    </xf>
    <xf numFmtId="0" fontId="31" fillId="0" borderId="38" xfId="0" applyFont="1" applyBorder="1" applyAlignment="1" applyProtection="1">
      <alignment vertical="center" wrapText="1"/>
      <protection hidden="1"/>
    </xf>
    <xf numFmtId="0" fontId="17" fillId="0" borderId="38" xfId="0" applyFont="1" applyBorder="1" applyAlignment="1" applyProtection="1">
      <alignment wrapText="1"/>
      <protection hidden="1"/>
    </xf>
    <xf numFmtId="0" fontId="31" fillId="0" borderId="38" xfId="0" applyFont="1" applyBorder="1" applyProtection="1">
      <protection hidden="1"/>
    </xf>
    <xf numFmtId="0" fontId="19" fillId="0" borderId="38" xfId="0" applyFont="1" applyBorder="1" applyAlignment="1" applyProtection="1">
      <alignment horizontal="center"/>
      <protection hidden="1"/>
    </xf>
    <xf numFmtId="4" fontId="19" fillId="0" borderId="38" xfId="0" applyNumberFormat="1" applyFont="1" applyBorder="1" applyAlignment="1" applyProtection="1">
      <alignment horizontal="center"/>
      <protection locked="0" hidden="1"/>
    </xf>
    <xf numFmtId="0" fontId="19" fillId="0" borderId="42" xfId="0" applyFont="1" applyBorder="1" applyAlignment="1" applyProtection="1">
      <alignment horizontal="center"/>
      <protection hidden="1"/>
    </xf>
    <xf numFmtId="4" fontId="19" fillId="0" borderId="42" xfId="0" applyNumberFormat="1" applyFont="1" applyBorder="1" applyAlignment="1" applyProtection="1">
      <alignment horizontal="center"/>
      <protection locked="0" hidden="1"/>
    </xf>
    <xf numFmtId="2" fontId="19" fillId="0" borderId="42" xfId="0" applyNumberFormat="1" applyFont="1" applyBorder="1" applyProtection="1">
      <protection hidden="1"/>
    </xf>
    <xf numFmtId="4" fontId="19" fillId="0" borderId="42" xfId="0" applyNumberFormat="1" applyFont="1" applyBorder="1" applyProtection="1">
      <protection hidden="1"/>
    </xf>
    <xf numFmtId="0" fontId="20" fillId="0" borderId="21" xfId="0" applyFont="1" applyBorder="1" applyProtection="1">
      <protection hidden="1"/>
    </xf>
    <xf numFmtId="0" fontId="20" fillId="0" borderId="27" xfId="6" applyFont="1" applyBorder="1" applyAlignment="1" applyProtection="1">
      <alignment horizontal="left"/>
      <protection hidden="1"/>
    </xf>
    <xf numFmtId="4" fontId="19" fillId="0" borderId="27" xfId="6" applyNumberFormat="1" applyFont="1" applyBorder="1" applyProtection="1">
      <protection hidden="1"/>
    </xf>
    <xf numFmtId="0" fontId="19" fillId="3" borderId="18" xfId="0" applyFont="1" applyFill="1" applyBorder="1" applyAlignment="1" applyProtection="1">
      <alignment horizontal="center"/>
      <protection hidden="1"/>
    </xf>
    <xf numFmtId="4" fontId="19" fillId="3" borderId="18" xfId="0" applyNumberFormat="1" applyFont="1" applyFill="1" applyBorder="1" applyAlignment="1" applyProtection="1">
      <alignment horizontal="center"/>
      <protection locked="0" hidden="1"/>
    </xf>
    <xf numFmtId="0" fontId="19" fillId="0" borderId="28" xfId="0" applyFont="1" applyBorder="1" applyProtection="1">
      <protection hidden="1"/>
    </xf>
    <xf numFmtId="0" fontId="19" fillId="0" borderId="28" xfId="0" applyFont="1" applyBorder="1" applyAlignment="1" applyProtection="1">
      <alignment horizontal="center"/>
      <protection hidden="1"/>
    </xf>
    <xf numFmtId="4" fontId="19" fillId="0" borderId="28" xfId="0" applyNumberFormat="1" applyFont="1" applyBorder="1" applyAlignment="1" applyProtection="1">
      <alignment horizontal="center"/>
      <protection locked="0" hidden="1"/>
    </xf>
    <xf numFmtId="0" fontId="19" fillId="0" borderId="36" xfId="0" applyFont="1" applyBorder="1" applyAlignment="1" applyProtection="1">
      <alignment horizontal="center"/>
      <protection hidden="1"/>
    </xf>
    <xf numFmtId="4" fontId="19" fillId="0" borderId="36" xfId="0" applyNumberFormat="1" applyFont="1" applyBorder="1" applyAlignment="1" applyProtection="1">
      <alignment horizontal="center"/>
      <protection locked="0" hidden="1"/>
    </xf>
    <xf numFmtId="4" fontId="19" fillId="0" borderId="36" xfId="0" applyNumberFormat="1" applyFont="1" applyBorder="1" applyProtection="1">
      <protection hidden="1"/>
    </xf>
    <xf numFmtId="0" fontId="19" fillId="0" borderId="36" xfId="0" applyFont="1" applyBorder="1" applyAlignment="1" applyProtection="1">
      <alignment wrapText="1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4" fontId="19" fillId="0" borderId="28" xfId="0" applyNumberFormat="1" applyFont="1" applyBorder="1" applyAlignment="1" applyProtection="1">
      <alignment horizontal="center" vertical="center"/>
      <protection locked="0" hidden="1"/>
    </xf>
    <xf numFmtId="2" fontId="19" fillId="0" borderId="28" xfId="0" applyNumberFormat="1" applyFont="1" applyBorder="1" applyAlignment="1" applyProtection="1">
      <alignment vertical="center"/>
      <protection hidden="1"/>
    </xf>
    <xf numFmtId="4" fontId="19" fillId="0" borderId="28" xfId="0" applyNumberFormat="1" applyFont="1" applyBorder="1" applyAlignment="1" applyProtection="1">
      <alignment vertical="center"/>
      <protection hidden="1"/>
    </xf>
    <xf numFmtId="0" fontId="19" fillId="0" borderId="18" xfId="0" applyFont="1" applyBorder="1" applyAlignment="1" applyProtection="1">
      <alignment vertical="center" wrapText="1"/>
      <protection hidden="1"/>
    </xf>
    <xf numFmtId="0" fontId="19" fillId="0" borderId="18" xfId="0" applyFont="1" applyBorder="1" applyAlignment="1" applyProtection="1">
      <alignment horizontal="center" vertical="center"/>
      <protection hidden="1"/>
    </xf>
    <xf numFmtId="4" fontId="19" fillId="0" borderId="18" xfId="0" applyNumberFormat="1" applyFont="1" applyBorder="1" applyAlignment="1" applyProtection="1">
      <alignment horizontal="center" vertical="center"/>
      <protection locked="0" hidden="1"/>
    </xf>
    <xf numFmtId="2" fontId="19" fillId="0" borderId="21" xfId="0" applyNumberFormat="1" applyFont="1" applyBorder="1" applyAlignment="1" applyProtection="1">
      <alignment vertical="center"/>
      <protection hidden="1"/>
    </xf>
    <xf numFmtId="4" fontId="19" fillId="0" borderId="18" xfId="0" applyNumberFormat="1" applyFont="1" applyBorder="1" applyAlignment="1" applyProtection="1">
      <alignment vertical="center"/>
      <protection hidden="1"/>
    </xf>
    <xf numFmtId="4" fontId="20" fillId="0" borderId="23" xfId="6" applyNumberFormat="1" applyFont="1" applyBorder="1" applyAlignment="1" applyProtection="1">
      <alignment vertical="center"/>
      <protection hidden="1"/>
    </xf>
    <xf numFmtId="0" fontId="19" fillId="0" borderId="28" xfId="0" applyFont="1" applyBorder="1" applyAlignment="1" applyProtection="1">
      <alignment vertical="center" wrapText="1"/>
      <protection hidden="1"/>
    </xf>
    <xf numFmtId="0" fontId="20" fillId="0" borderId="38" xfId="0" applyFont="1" applyBorder="1" applyAlignment="1" applyProtection="1">
      <alignment vertical="center" wrapText="1"/>
      <protection hidden="1"/>
    </xf>
    <xf numFmtId="0" fontId="19" fillId="0" borderId="38" xfId="0" applyFont="1" applyBorder="1" applyAlignment="1" applyProtection="1">
      <alignment horizontal="center" vertical="center"/>
      <protection hidden="1"/>
    </xf>
    <xf numFmtId="4" fontId="19" fillId="0" borderId="38" xfId="0" applyNumberFormat="1" applyFont="1" applyBorder="1" applyAlignment="1" applyProtection="1">
      <alignment horizontal="center" vertical="center"/>
      <protection locked="0" hidden="1"/>
    </xf>
    <xf numFmtId="4" fontId="19" fillId="0" borderId="38" xfId="0" applyNumberFormat="1" applyFont="1" applyBorder="1" applyAlignment="1" applyProtection="1">
      <alignment vertical="center"/>
      <protection hidden="1"/>
    </xf>
    <xf numFmtId="0" fontId="20" fillId="0" borderId="28" xfId="0" applyFont="1" applyBorder="1" applyAlignment="1" applyProtection="1">
      <alignment vertical="center" wrapText="1"/>
      <protection hidden="1"/>
    </xf>
    <xf numFmtId="0" fontId="19" fillId="0" borderId="38" xfId="0" applyFont="1" applyBorder="1" applyAlignment="1" applyProtection="1">
      <alignment vertical="center" wrapText="1"/>
      <protection hidden="1"/>
    </xf>
    <xf numFmtId="0" fontId="19" fillId="0" borderId="36" xfId="0" applyFont="1" applyBorder="1" applyAlignment="1" applyProtection="1">
      <alignment vertical="center" wrapText="1"/>
      <protection hidden="1"/>
    </xf>
    <xf numFmtId="0" fontId="19" fillId="0" borderId="36" xfId="0" applyFont="1" applyBorder="1" applyAlignment="1" applyProtection="1">
      <alignment horizontal="center" vertical="center"/>
      <protection hidden="1"/>
    </xf>
    <xf numFmtId="4" fontId="19" fillId="0" borderId="36" xfId="0" applyNumberFormat="1" applyFont="1" applyBorder="1" applyAlignment="1" applyProtection="1">
      <alignment horizontal="center" vertical="center"/>
      <protection locked="0" hidden="1"/>
    </xf>
    <xf numFmtId="2" fontId="19" fillId="0" borderId="36" xfId="0" applyNumberFormat="1" applyFont="1" applyBorder="1" applyAlignment="1" applyProtection="1">
      <alignment vertical="center"/>
      <protection hidden="1"/>
    </xf>
    <xf numFmtId="4" fontId="19" fillId="0" borderId="36" xfId="0" applyNumberFormat="1" applyFont="1" applyBorder="1" applyAlignment="1" applyProtection="1">
      <alignment vertical="center"/>
      <protection hidden="1"/>
    </xf>
    <xf numFmtId="0" fontId="20" fillId="0" borderId="36" xfId="0" applyFont="1" applyBorder="1" applyAlignment="1" applyProtection="1">
      <alignment vertical="center" wrapText="1"/>
      <protection hidden="1"/>
    </xf>
    <xf numFmtId="0" fontId="19" fillId="0" borderId="28" xfId="0" applyFont="1" applyBorder="1" applyAlignment="1" applyProtection="1">
      <alignment wrapText="1"/>
      <protection hidden="1"/>
    </xf>
    <xf numFmtId="4" fontId="19" fillId="0" borderId="0" xfId="0" applyNumberFormat="1" applyFont="1" applyAlignment="1" applyProtection="1">
      <alignment horizontal="center"/>
      <protection locked="0" hidden="1"/>
    </xf>
    <xf numFmtId="0" fontId="17" fillId="5" borderId="43" xfId="0" applyFont="1" applyFill="1" applyBorder="1"/>
    <xf numFmtId="0" fontId="17" fillId="5" borderId="44" xfId="0" applyFont="1" applyFill="1" applyBorder="1"/>
    <xf numFmtId="0" fontId="19" fillId="5" borderId="30" xfId="0" applyFont="1" applyFill="1" applyBorder="1"/>
    <xf numFmtId="0" fontId="22" fillId="5" borderId="30" xfId="0" applyFont="1" applyFill="1" applyBorder="1" applyAlignment="1">
      <alignment horizontal="right"/>
    </xf>
    <xf numFmtId="9" fontId="22" fillId="5" borderId="30" xfId="0" applyNumberFormat="1" applyFont="1" applyFill="1" applyBorder="1"/>
    <xf numFmtId="164" fontId="22" fillId="5" borderId="45" xfId="0" applyNumberFormat="1" applyFont="1" applyFill="1" applyBorder="1"/>
    <xf numFmtId="0" fontId="17" fillId="5" borderId="46" xfId="0" applyFont="1" applyFill="1" applyBorder="1"/>
    <xf numFmtId="164" fontId="22" fillId="5" borderId="47" xfId="0" applyNumberFormat="1" applyFont="1" applyFill="1" applyBorder="1"/>
    <xf numFmtId="0" fontId="16" fillId="0" borderId="13" xfId="0" applyFont="1" applyBorder="1" applyAlignment="1">
      <alignment horizontal="center" vertical="center" wrapText="1"/>
    </xf>
    <xf numFmtId="0" fontId="34" fillId="0" borderId="0" xfId="4" applyFont="1" applyAlignment="1">
      <alignment horizontal="center"/>
    </xf>
    <xf numFmtId="0" fontId="34" fillId="0" borderId="0" xfId="4" applyFont="1"/>
    <xf numFmtId="0" fontId="5" fillId="0" borderId="0" xfId="4"/>
    <xf numFmtId="0" fontId="34" fillId="0" borderId="0" xfId="4" applyFont="1" applyAlignment="1">
      <alignment wrapText="1"/>
    </xf>
    <xf numFmtId="0" fontId="5" fillId="0" borderId="0" xfId="4" applyAlignment="1">
      <alignment horizontal="right"/>
    </xf>
    <xf numFmtId="169" fontId="34" fillId="0" borderId="0" xfId="11" applyNumberFormat="1" applyFont="1" applyAlignment="1">
      <alignment horizontal="center"/>
    </xf>
    <xf numFmtId="169" fontId="36" fillId="0" borderId="0" xfId="11" applyNumberFormat="1" applyFont="1" applyAlignment="1"/>
    <xf numFmtId="169" fontId="29" fillId="0" borderId="0" xfId="11" applyNumberFormat="1" applyFont="1"/>
    <xf numFmtId="0" fontId="37" fillId="0" borderId="0" xfId="4" applyFont="1"/>
    <xf numFmtId="0" fontId="38" fillId="0" borderId="44" xfId="4" applyFont="1" applyBorder="1" applyAlignment="1">
      <alignment vertical="center"/>
    </xf>
    <xf numFmtId="170" fontId="5" fillId="0" borderId="48" xfId="4" applyNumberFormat="1" applyBorder="1" applyAlignment="1">
      <alignment vertical="center"/>
    </xf>
    <xf numFmtId="6" fontId="5" fillId="0" borderId="0" xfId="4" applyNumberFormat="1"/>
    <xf numFmtId="0" fontId="34" fillId="0" borderId="44" xfId="4" applyFont="1" applyBorder="1" applyAlignment="1">
      <alignment vertical="center"/>
    </xf>
    <xf numFmtId="170" fontId="35" fillId="0" borderId="48" xfId="4" applyNumberFormat="1" applyFont="1" applyBorder="1" applyAlignment="1">
      <alignment vertical="center"/>
    </xf>
    <xf numFmtId="0" fontId="34" fillId="0" borderId="49" xfId="4" applyFont="1" applyBorder="1" applyAlignment="1">
      <alignment vertical="center"/>
    </xf>
    <xf numFmtId="0" fontId="38" fillId="0" borderId="0" xfId="4" applyFont="1"/>
    <xf numFmtId="0" fontId="34" fillId="0" borderId="0" xfId="4" applyFont="1" applyAlignment="1">
      <alignment vertical="center"/>
    </xf>
    <xf numFmtId="170" fontId="35" fillId="0" borderId="0" xfId="4" applyNumberFormat="1" applyFont="1" applyAlignment="1">
      <alignment vertical="center"/>
    </xf>
    <xf numFmtId="169" fontId="39" fillId="0" borderId="0" xfId="11" applyNumberFormat="1" applyFont="1"/>
    <xf numFmtId="168" fontId="40" fillId="0" borderId="0" xfId="4" applyNumberFormat="1" applyFont="1"/>
    <xf numFmtId="0" fontId="40" fillId="0" borderId="0" xfId="4" applyFont="1"/>
    <xf numFmtId="6" fontId="40" fillId="0" borderId="0" xfId="4" applyNumberFormat="1" applyFont="1"/>
    <xf numFmtId="169" fontId="40" fillId="0" borderId="0" xfId="4" applyNumberFormat="1" applyFont="1"/>
    <xf numFmtId="169" fontId="35" fillId="0" borderId="0" xfId="11" applyNumberFormat="1" applyFont="1"/>
    <xf numFmtId="168" fontId="40" fillId="0" borderId="0" xfId="11" applyFont="1"/>
    <xf numFmtId="0" fontId="35" fillId="0" borderId="0" xfId="4" applyFont="1"/>
    <xf numFmtId="169" fontId="34" fillId="6" borderId="13" xfId="11" applyNumberFormat="1" applyFont="1" applyFill="1" applyBorder="1" applyAlignment="1">
      <alignment horizontal="left" vertical="center"/>
    </xf>
    <xf numFmtId="170" fontId="35" fillId="0" borderId="50" xfId="4" applyNumberFormat="1" applyFont="1" applyBorder="1" applyAlignment="1">
      <alignment vertical="center"/>
    </xf>
    <xf numFmtId="169" fontId="34" fillId="6" borderId="8" xfId="11" applyNumberFormat="1" applyFont="1" applyFill="1" applyBorder="1" applyAlignment="1">
      <alignment vertical="center"/>
    </xf>
    <xf numFmtId="169" fontId="34" fillId="6" borderId="1" xfId="11" applyNumberFormat="1" applyFont="1" applyFill="1" applyBorder="1" applyAlignment="1">
      <alignment vertical="center"/>
    </xf>
    <xf numFmtId="169" fontId="34" fillId="6" borderId="15" xfId="11" applyNumberFormat="1" applyFont="1" applyFill="1" applyBorder="1" applyAlignment="1">
      <alignment horizontal="left" vertical="center"/>
    </xf>
    <xf numFmtId="169" fontId="34" fillId="6" borderId="2" xfId="11" applyNumberFormat="1" applyFont="1" applyFill="1" applyBorder="1" applyAlignment="1">
      <alignment horizontal="left" vertical="center"/>
    </xf>
    <xf numFmtId="169" fontId="34" fillId="6" borderId="3" xfId="11" applyNumberFormat="1" applyFont="1" applyFill="1" applyBorder="1" applyAlignment="1">
      <alignment vertical="center"/>
    </xf>
    <xf numFmtId="0" fontId="17" fillId="0" borderId="42" xfId="0" applyFont="1" applyBorder="1" applyAlignment="1">
      <alignment horizontal="left"/>
    </xf>
    <xf numFmtId="4" fontId="20" fillId="0" borderId="42" xfId="6" applyNumberFormat="1" applyFont="1" applyBorder="1" applyProtection="1">
      <protection hidden="1"/>
    </xf>
    <xf numFmtId="0" fontId="19" fillId="0" borderId="27" xfId="6" applyFont="1" applyBorder="1" applyAlignment="1" applyProtection="1">
      <alignment horizontal="left" wrapText="1"/>
      <protection hidden="1"/>
    </xf>
    <xf numFmtId="0" fontId="17" fillId="0" borderId="42" xfId="0" applyFont="1" applyBorder="1" applyAlignment="1" applyProtection="1">
      <alignment vertical="center" wrapText="1"/>
      <protection hidden="1"/>
    </xf>
    <xf numFmtId="1" fontId="18" fillId="0" borderId="42" xfId="0" applyNumberFormat="1" applyFont="1" applyBorder="1" applyAlignment="1" applyProtection="1">
      <alignment horizontal="right" vertical="center"/>
      <protection locked="0" hidden="1"/>
    </xf>
    <xf numFmtId="2" fontId="19" fillId="0" borderId="42" xfId="0" applyNumberFormat="1" applyFont="1" applyBorder="1" applyAlignment="1" applyProtection="1">
      <alignment horizontal="right" vertical="center"/>
      <protection hidden="1"/>
    </xf>
    <xf numFmtId="0" fontId="31" fillId="0" borderId="42" xfId="0" applyFont="1" applyBorder="1" applyAlignment="1" applyProtection="1">
      <alignment vertical="center" wrapText="1"/>
      <protection hidden="1"/>
    </xf>
    <xf numFmtId="0" fontId="17" fillId="0" borderId="42" xfId="0" applyFont="1" applyBorder="1" applyAlignment="1" applyProtection="1">
      <alignment horizontal="center" vertical="center"/>
      <protection hidden="1"/>
    </xf>
    <xf numFmtId="43" fontId="19" fillId="0" borderId="42" xfId="17" applyFont="1" applyFill="1" applyBorder="1" applyProtection="1">
      <protection hidden="1"/>
    </xf>
    <xf numFmtId="0" fontId="20" fillId="0" borderId="28" xfId="0" applyFont="1" applyBorder="1" applyProtection="1">
      <protection hidden="1"/>
    </xf>
    <xf numFmtId="0" fontId="19" fillId="0" borderId="37" xfId="0" applyFont="1" applyBorder="1" applyProtection="1">
      <protection hidden="1"/>
    </xf>
    <xf numFmtId="0" fontId="20" fillId="0" borderId="36" xfId="0" applyFont="1" applyBorder="1" applyProtection="1">
      <protection hidden="1"/>
    </xf>
    <xf numFmtId="0" fontId="19" fillId="0" borderId="36" xfId="0" applyFont="1" applyBorder="1" applyProtection="1">
      <protection hidden="1"/>
    </xf>
    <xf numFmtId="0" fontId="20" fillId="0" borderId="38" xfId="0" applyFont="1" applyBorder="1" applyProtection="1">
      <protection hidden="1"/>
    </xf>
    <xf numFmtId="0" fontId="19" fillId="0" borderId="38" xfId="0" applyFont="1" applyBorder="1" applyProtection="1">
      <protection hidden="1"/>
    </xf>
    <xf numFmtId="0" fontId="30" fillId="0" borderId="36" xfId="0" applyFont="1" applyBorder="1" applyProtection="1">
      <protection hidden="1"/>
    </xf>
    <xf numFmtId="0" fontId="30" fillId="0" borderId="28" xfId="0" applyFont="1" applyBorder="1" applyProtection="1">
      <protection hidden="1"/>
    </xf>
    <xf numFmtId="0" fontId="42" fillId="0" borderId="38" xfId="0" applyFont="1" applyBorder="1" applyAlignment="1" applyProtection="1">
      <alignment vertical="center" wrapText="1"/>
      <protection hidden="1"/>
    </xf>
    <xf numFmtId="0" fontId="19" fillId="7" borderId="42" xfId="0" applyFont="1" applyFill="1" applyBorder="1" applyAlignment="1" applyProtection="1">
      <alignment vertical="center" wrapText="1"/>
      <protection hidden="1"/>
    </xf>
    <xf numFmtId="0" fontId="19" fillId="0" borderId="42" xfId="0" applyFont="1" applyBorder="1" applyAlignment="1" applyProtection="1">
      <alignment vertical="center" wrapText="1"/>
      <protection hidden="1"/>
    </xf>
    <xf numFmtId="1" fontId="19" fillId="0" borderId="42" xfId="0" applyNumberFormat="1" applyFont="1" applyBorder="1" applyAlignment="1" applyProtection="1">
      <alignment horizontal="right" vertical="center"/>
      <protection locked="0" hidden="1"/>
    </xf>
    <xf numFmtId="0" fontId="42" fillId="0" borderId="42" xfId="0" applyFont="1" applyBorder="1" applyAlignment="1" applyProtection="1">
      <alignment vertical="center" wrapText="1"/>
      <protection hidden="1"/>
    </xf>
    <xf numFmtId="0" fontId="19" fillId="0" borderId="42" xfId="0" applyFont="1" applyBorder="1" applyAlignment="1" applyProtection="1">
      <alignment horizontal="center" vertical="center"/>
      <protection hidden="1"/>
    </xf>
    <xf numFmtId="3" fontId="19" fillId="0" borderId="38" xfId="0" applyNumberFormat="1" applyFont="1" applyBorder="1" applyAlignment="1" applyProtection="1">
      <alignment horizontal="center"/>
      <protection locked="0" hidden="1"/>
    </xf>
    <xf numFmtId="0" fontId="21" fillId="0" borderId="23" xfId="0" applyFont="1" applyBorder="1" applyAlignment="1">
      <alignment horizontal="left"/>
    </xf>
    <xf numFmtId="169" fontId="38" fillId="0" borderId="0" xfId="4" applyNumberFormat="1" applyFont="1"/>
    <xf numFmtId="0" fontId="35" fillId="0" borderId="44" xfId="4" applyFont="1" applyBorder="1" applyAlignment="1">
      <alignment horizontal="left" vertical="center"/>
    </xf>
    <xf numFmtId="0" fontId="34" fillId="0" borderId="0" xfId="4" applyFont="1" applyAlignment="1">
      <alignment horizontal="center" wrapText="1"/>
    </xf>
    <xf numFmtId="169" fontId="35" fillId="0" borderId="0" xfId="11" applyNumberFormat="1" applyFont="1" applyAlignment="1">
      <alignment horizontal="center"/>
    </xf>
    <xf numFmtId="170" fontId="35" fillId="0" borderId="51" xfId="4" applyNumberFormat="1" applyFont="1" applyBorder="1" applyAlignment="1">
      <alignment vertical="center"/>
    </xf>
    <xf numFmtId="169" fontId="34" fillId="8" borderId="15" xfId="11" applyNumberFormat="1" applyFont="1" applyFill="1" applyBorder="1" applyAlignment="1">
      <alignment horizontal="left" vertical="center"/>
    </xf>
    <xf numFmtId="169" fontId="34" fillId="8" borderId="13" xfId="11" applyNumberFormat="1" applyFont="1" applyFill="1" applyBorder="1" applyAlignment="1">
      <alignment horizontal="left" vertical="center"/>
    </xf>
    <xf numFmtId="169" fontId="34" fillId="8" borderId="2" xfId="11" applyNumberFormat="1" applyFont="1" applyFill="1" applyBorder="1" applyAlignment="1">
      <alignment horizontal="left" vertical="center"/>
    </xf>
    <xf numFmtId="169" fontId="34" fillId="4" borderId="15" xfId="11" applyNumberFormat="1" applyFont="1" applyFill="1" applyBorder="1" applyAlignment="1">
      <alignment horizontal="left" vertical="center"/>
    </xf>
    <xf numFmtId="169" fontId="34" fillId="4" borderId="13" xfId="11" applyNumberFormat="1" applyFont="1" applyFill="1" applyBorder="1" applyAlignment="1">
      <alignment horizontal="left" vertical="center"/>
    </xf>
    <xf numFmtId="169" fontId="34" fillId="4" borderId="2" xfId="11" applyNumberFormat="1" applyFont="1" applyFill="1" applyBorder="1" applyAlignment="1">
      <alignment horizontal="left" vertical="center"/>
    </xf>
    <xf numFmtId="169" fontId="34" fillId="9" borderId="15" xfId="11" applyNumberFormat="1" applyFont="1" applyFill="1" applyBorder="1" applyAlignment="1">
      <alignment horizontal="left" vertical="center"/>
    </xf>
    <xf numFmtId="169" fontId="34" fillId="9" borderId="13" xfId="11" applyNumberFormat="1" applyFont="1" applyFill="1" applyBorder="1" applyAlignment="1">
      <alignment horizontal="left" vertical="center"/>
    </xf>
    <xf numFmtId="169" fontId="34" fillId="9" borderId="2" xfId="11" applyNumberFormat="1" applyFont="1" applyFill="1" applyBorder="1" applyAlignment="1">
      <alignment horizontal="left" vertical="center"/>
    </xf>
    <xf numFmtId="169" fontId="38" fillId="6" borderId="3" xfId="11" applyNumberFormat="1" applyFont="1" applyFill="1" applyBorder="1" applyAlignment="1">
      <alignment horizontal="left" vertical="center"/>
    </xf>
    <xf numFmtId="169" fontId="5" fillId="6" borderId="13" xfId="11" applyNumberFormat="1" applyFont="1" applyFill="1" applyBorder="1" applyAlignment="1">
      <alignment horizontal="center" vertical="center" wrapText="1"/>
    </xf>
    <xf numFmtId="169" fontId="5" fillId="4" borderId="13" xfId="11" applyNumberFormat="1" applyFont="1" applyFill="1" applyBorder="1" applyAlignment="1">
      <alignment horizontal="center" vertical="center" wrapText="1"/>
    </xf>
    <xf numFmtId="169" fontId="5" fillId="8" borderId="13" xfId="11" applyNumberFormat="1" applyFont="1" applyFill="1" applyBorder="1" applyAlignment="1">
      <alignment horizontal="center" vertical="center" wrapText="1"/>
    </xf>
    <xf numFmtId="169" fontId="5" fillId="9" borderId="13" xfId="11" applyNumberFormat="1" applyFont="1" applyFill="1" applyBorder="1" applyAlignment="1">
      <alignment horizontal="center" vertical="center" wrapText="1"/>
    </xf>
    <xf numFmtId="170" fontId="5" fillId="0" borderId="44" xfId="4" applyNumberFormat="1" applyBorder="1" applyAlignment="1">
      <alignment vertical="center"/>
    </xf>
    <xf numFmtId="170" fontId="35" fillId="0" borderId="44" xfId="4" applyNumberFormat="1" applyFont="1" applyBorder="1" applyAlignment="1">
      <alignment vertical="center"/>
    </xf>
    <xf numFmtId="170" fontId="35" fillId="0" borderId="52" xfId="4" applyNumberFormat="1" applyFont="1" applyBorder="1" applyAlignment="1">
      <alignment vertical="center"/>
    </xf>
    <xf numFmtId="170" fontId="35" fillId="0" borderId="49" xfId="4" applyNumberFormat="1" applyFont="1" applyBorder="1" applyAlignment="1">
      <alignment vertical="center"/>
    </xf>
    <xf numFmtId="0" fontId="40" fillId="0" borderId="0" xfId="4" applyFont="1" applyAlignment="1">
      <alignment horizontal="center"/>
    </xf>
    <xf numFmtId="169" fontId="40" fillId="0" borderId="0" xfId="4" applyNumberFormat="1" applyFont="1" applyAlignment="1">
      <alignment horizontal="center"/>
    </xf>
    <xf numFmtId="169" fontId="39" fillId="0" borderId="0" xfId="11" applyNumberFormat="1" applyFont="1" applyFill="1"/>
    <xf numFmtId="169" fontId="39" fillId="0" borderId="0" xfId="11" applyNumberFormat="1" applyFont="1" applyFill="1" applyAlignment="1">
      <alignment horizontal="right"/>
    </xf>
    <xf numFmtId="169" fontId="34" fillId="6" borderId="0" xfId="11" applyNumberFormat="1" applyFont="1" applyFill="1" applyBorder="1" applyAlignment="1">
      <alignment horizontal="center" vertical="center"/>
    </xf>
    <xf numFmtId="6" fontId="5" fillId="0" borderId="42" xfId="4" applyNumberFormat="1" applyBorder="1"/>
    <xf numFmtId="6" fontId="5" fillId="0" borderId="53" xfId="4" applyNumberFormat="1" applyBorder="1"/>
    <xf numFmtId="6" fontId="5" fillId="0" borderId="16" xfId="4" applyNumberFormat="1" applyBorder="1"/>
    <xf numFmtId="169" fontId="5" fillId="10" borderId="13" xfId="11" applyNumberFormat="1" applyFont="1" applyFill="1" applyBorder="1" applyAlignment="1">
      <alignment horizontal="center" vertical="center" wrapText="1"/>
    </xf>
    <xf numFmtId="169" fontId="34" fillId="10" borderId="15" xfId="11" applyNumberFormat="1" applyFont="1" applyFill="1" applyBorder="1" applyAlignment="1">
      <alignment horizontal="left" vertical="center"/>
    </xf>
    <xf numFmtId="169" fontId="34" fillId="10" borderId="13" xfId="11" applyNumberFormat="1" applyFont="1" applyFill="1" applyBorder="1" applyAlignment="1">
      <alignment horizontal="left" vertical="center"/>
    </xf>
    <xf numFmtId="169" fontId="34" fillId="10" borderId="2" xfId="11" applyNumberFormat="1" applyFont="1" applyFill="1" applyBorder="1" applyAlignment="1">
      <alignment horizontal="left" vertical="center"/>
    </xf>
    <xf numFmtId="169" fontId="43" fillId="0" borderId="0" xfId="11" applyNumberFormat="1" applyFont="1" applyAlignment="1">
      <alignment wrapText="1"/>
    </xf>
    <xf numFmtId="42" fontId="35" fillId="0" borderId="48" xfId="4" applyNumberFormat="1" applyFont="1" applyBorder="1" applyAlignment="1">
      <alignment vertical="center"/>
    </xf>
    <xf numFmtId="42" fontId="35" fillId="0" borderId="51" xfId="4" applyNumberFormat="1" applyFont="1" applyBorder="1" applyAlignment="1">
      <alignment vertical="center"/>
    </xf>
    <xf numFmtId="42" fontId="35" fillId="0" borderId="44" xfId="4" applyNumberFormat="1" applyFont="1" applyBorder="1" applyAlignment="1">
      <alignment vertical="center"/>
    </xf>
    <xf numFmtId="169" fontId="34" fillId="11" borderId="0" xfId="11" applyNumberFormat="1" applyFont="1" applyFill="1" applyBorder="1" applyAlignment="1">
      <alignment horizontal="center" vertical="center"/>
    </xf>
    <xf numFmtId="42" fontId="34" fillId="11" borderId="0" xfId="4" applyNumberFormat="1" applyFont="1" applyFill="1" applyAlignment="1">
      <alignment horizontal="center" vertical="center"/>
    </xf>
    <xf numFmtId="169" fontId="5" fillId="12" borderId="13" xfId="11" applyNumberFormat="1" applyFont="1" applyFill="1" applyBorder="1" applyAlignment="1">
      <alignment horizontal="center" vertical="center" wrapText="1"/>
    </xf>
    <xf numFmtId="42" fontId="34" fillId="6" borderId="15" xfId="11" applyNumberFormat="1" applyFont="1" applyFill="1" applyBorder="1" applyAlignment="1">
      <alignment horizontal="left" vertical="center"/>
    </xf>
    <xf numFmtId="42" fontId="34" fillId="4" borderId="15" xfId="11" applyNumberFormat="1" applyFont="1" applyFill="1" applyBorder="1" applyAlignment="1">
      <alignment horizontal="left" vertical="center"/>
    </xf>
    <xf numFmtId="42" fontId="34" fillId="8" borderId="15" xfId="11" applyNumberFormat="1" applyFont="1" applyFill="1" applyBorder="1" applyAlignment="1">
      <alignment horizontal="left" vertical="center"/>
    </xf>
    <xf numFmtId="42" fontId="34" fillId="9" borderId="15" xfId="11" applyNumberFormat="1" applyFont="1" applyFill="1" applyBorder="1" applyAlignment="1">
      <alignment horizontal="left" vertical="center"/>
    </xf>
    <xf numFmtId="42" fontId="34" fillId="10" borderId="15" xfId="11" applyNumberFormat="1" applyFont="1" applyFill="1" applyBorder="1" applyAlignment="1">
      <alignment horizontal="left" vertical="center"/>
    </xf>
    <xf numFmtId="42" fontId="34" fillId="4" borderId="13" xfId="11" applyNumberFormat="1" applyFont="1" applyFill="1" applyBorder="1" applyAlignment="1">
      <alignment horizontal="left" vertical="center"/>
    </xf>
    <xf numFmtId="42" fontId="34" fillId="8" borderId="13" xfId="11" applyNumberFormat="1" applyFont="1" applyFill="1" applyBorder="1" applyAlignment="1">
      <alignment horizontal="left" vertical="center"/>
    </xf>
    <xf numFmtId="42" fontId="34" fillId="9" borderId="13" xfId="11" applyNumberFormat="1" applyFont="1" applyFill="1" applyBorder="1" applyAlignment="1">
      <alignment horizontal="left" vertical="center"/>
    </xf>
    <xf numFmtId="42" fontId="34" fillId="10" borderId="13" xfId="11" applyNumberFormat="1" applyFont="1" applyFill="1" applyBorder="1" applyAlignment="1">
      <alignment horizontal="left" vertical="center"/>
    </xf>
    <xf numFmtId="42" fontId="34" fillId="4" borderId="2" xfId="11" applyNumberFormat="1" applyFont="1" applyFill="1" applyBorder="1" applyAlignment="1">
      <alignment horizontal="left" vertical="center"/>
    </xf>
    <xf numFmtId="42" fontId="34" fillId="8" borderId="2" xfId="11" applyNumberFormat="1" applyFont="1" applyFill="1" applyBorder="1" applyAlignment="1">
      <alignment horizontal="left" vertical="center"/>
    </xf>
    <xf numFmtId="42" fontId="34" fillId="9" borderId="2" xfId="11" applyNumberFormat="1" applyFont="1" applyFill="1" applyBorder="1" applyAlignment="1">
      <alignment horizontal="left" vertical="center"/>
    </xf>
    <xf numFmtId="42" fontId="34" fillId="10" borderId="2" xfId="11" applyNumberFormat="1" applyFont="1" applyFill="1" applyBorder="1" applyAlignment="1">
      <alignment horizontal="left" vertical="center"/>
    </xf>
    <xf numFmtId="42" fontId="34" fillId="6" borderId="13" xfId="11" applyNumberFormat="1" applyFont="1" applyFill="1" applyBorder="1" applyAlignment="1">
      <alignment horizontal="left" vertical="center"/>
    </xf>
    <xf numFmtId="172" fontId="40" fillId="0" borderId="0" xfId="4" applyNumberFormat="1" applyFont="1"/>
    <xf numFmtId="169" fontId="35" fillId="0" borderId="0" xfId="11" applyNumberFormat="1" applyFont="1" applyAlignment="1"/>
    <xf numFmtId="6" fontId="5" fillId="0" borderId="55" xfId="4" applyNumberFormat="1" applyBorder="1"/>
    <xf numFmtId="6" fontId="5" fillId="0" borderId="41" xfId="4" applyNumberFormat="1" applyBorder="1"/>
    <xf numFmtId="171" fontId="5" fillId="0" borderId="41" xfId="4" applyNumberFormat="1" applyBorder="1"/>
    <xf numFmtId="6" fontId="5" fillId="0" borderId="56" xfId="4" applyNumberFormat="1" applyBorder="1"/>
    <xf numFmtId="6" fontId="5" fillId="0" borderId="57" xfId="4" applyNumberFormat="1" applyBorder="1"/>
    <xf numFmtId="6" fontId="5" fillId="0" borderId="48" xfId="4" applyNumberFormat="1" applyBorder="1"/>
    <xf numFmtId="6" fontId="5" fillId="0" borderId="58" xfId="4" applyNumberFormat="1" applyBorder="1"/>
    <xf numFmtId="0" fontId="42" fillId="0" borderId="42" xfId="0" applyFont="1" applyBorder="1" applyAlignment="1" applyProtection="1">
      <alignment wrapText="1"/>
      <protection hidden="1"/>
    </xf>
    <xf numFmtId="4" fontId="9" fillId="0" borderId="0" xfId="0" applyNumberFormat="1" applyFont="1"/>
    <xf numFmtId="2" fontId="13" fillId="0" borderId="0" xfId="3" applyNumberFormat="1" applyFont="1" applyBorder="1" applyAlignment="1" applyProtection="1">
      <alignment horizontal="center"/>
      <protection locked="0" hidden="1"/>
    </xf>
    <xf numFmtId="0" fontId="20" fillId="0" borderId="42" xfId="6" applyFont="1" applyBorder="1" applyProtection="1">
      <protection hidden="1"/>
    </xf>
    <xf numFmtId="0" fontId="19" fillId="0" borderId="42" xfId="6" applyFont="1" applyBorder="1" applyAlignment="1" applyProtection="1">
      <alignment horizontal="center"/>
      <protection hidden="1"/>
    </xf>
    <xf numFmtId="4" fontId="9" fillId="13" borderId="0" xfId="0" applyNumberFormat="1" applyFont="1" applyFill="1" applyProtection="1">
      <protection hidden="1"/>
    </xf>
    <xf numFmtId="0" fontId="20" fillId="0" borderId="42" xfId="6" applyFont="1" applyBorder="1" applyAlignment="1" applyProtection="1">
      <alignment wrapText="1"/>
      <protection hidden="1"/>
    </xf>
    <xf numFmtId="4" fontId="19" fillId="0" borderId="42" xfId="0" applyNumberFormat="1" applyFont="1" applyBorder="1" applyAlignment="1" applyProtection="1">
      <alignment horizontal="left"/>
      <protection locked="0" hidden="1"/>
    </xf>
    <xf numFmtId="4" fontId="44" fillId="0" borderId="21" xfId="0" applyNumberFormat="1" applyFont="1" applyBorder="1" applyAlignment="1" applyProtection="1">
      <alignment horizontal="left"/>
      <protection locked="0" hidden="1"/>
    </xf>
    <xf numFmtId="0" fontId="19" fillId="0" borderId="23" xfId="6" applyFont="1" applyBorder="1" applyAlignment="1" applyProtection="1">
      <alignment horizontal="center"/>
      <protection hidden="1"/>
    </xf>
    <xf numFmtId="0" fontId="44" fillId="0" borderId="23" xfId="6" applyFont="1" applyBorder="1" applyAlignment="1" applyProtection="1">
      <alignment horizontal="right"/>
      <protection hidden="1"/>
    </xf>
    <xf numFmtId="0" fontId="19" fillId="0" borderId="42" xfId="0" applyFont="1" applyBorder="1" applyAlignment="1" applyProtection="1">
      <alignment wrapText="1"/>
      <protection hidden="1"/>
    </xf>
    <xf numFmtId="0" fontId="44" fillId="0" borderId="42" xfId="6" applyFont="1" applyBorder="1" applyAlignment="1" applyProtection="1">
      <alignment horizontal="center"/>
      <protection hidden="1"/>
    </xf>
    <xf numFmtId="4" fontId="44" fillId="0" borderId="42" xfId="0" applyNumberFormat="1" applyFont="1" applyBorder="1" applyAlignment="1" applyProtection="1">
      <alignment horizontal="left"/>
      <protection locked="0" hidden="1"/>
    </xf>
    <xf numFmtId="4" fontId="44" fillId="0" borderId="42" xfId="0" applyNumberFormat="1" applyFont="1" applyBorder="1" applyAlignment="1" applyProtection="1">
      <alignment horizontal="center"/>
      <protection locked="0" hidden="1"/>
    </xf>
    <xf numFmtId="2" fontId="44" fillId="0" borderId="42" xfId="0" applyNumberFormat="1" applyFont="1" applyBorder="1" applyProtection="1">
      <protection hidden="1"/>
    </xf>
    <xf numFmtId="0" fontId="44" fillId="0" borderId="42" xfId="6" applyFont="1" applyBorder="1" applyAlignment="1" applyProtection="1">
      <alignment horizontal="right"/>
      <protection hidden="1"/>
    </xf>
    <xf numFmtId="0" fontId="21" fillId="0" borderId="39" xfId="0" applyFont="1" applyBorder="1" applyAlignment="1">
      <alignment horizontal="left"/>
    </xf>
    <xf numFmtId="0" fontId="20" fillId="3" borderId="18" xfId="0" applyFont="1" applyFill="1" applyBorder="1" applyAlignment="1" applyProtection="1">
      <alignment wrapText="1"/>
      <protection hidden="1"/>
    </xf>
    <xf numFmtId="4" fontId="19" fillId="0" borderId="23" xfId="6" applyNumberFormat="1" applyFont="1" applyBorder="1" applyAlignment="1" applyProtection="1">
      <alignment horizontal="center"/>
      <protection locked="0" hidden="1"/>
    </xf>
    <xf numFmtId="4" fontId="19" fillId="0" borderId="42" xfId="12" applyNumberFormat="1" applyFont="1" applyBorder="1" applyAlignment="1" applyProtection="1">
      <alignment horizontal="center"/>
      <protection locked="0" hidden="1"/>
    </xf>
    <xf numFmtId="0" fontId="42" fillId="0" borderId="39" xfId="0" applyFont="1" applyBorder="1" applyAlignment="1" applyProtection="1">
      <alignment wrapText="1"/>
      <protection hidden="1"/>
    </xf>
    <xf numFmtId="44" fontId="19" fillId="0" borderId="42" xfId="18" applyFont="1" applyBorder="1" applyProtection="1">
      <protection hidden="1"/>
    </xf>
    <xf numFmtId="0" fontId="19" fillId="0" borderId="42" xfId="6" applyFont="1" applyBorder="1" applyProtection="1">
      <protection hidden="1"/>
    </xf>
    <xf numFmtId="0" fontId="20" fillId="0" borderId="42" xfId="6" applyFont="1" applyBorder="1" applyAlignment="1" applyProtection="1">
      <alignment horizontal="left" vertical="center"/>
      <protection hidden="1"/>
    </xf>
    <xf numFmtId="0" fontId="20" fillId="0" borderId="42" xfId="6" applyFont="1" applyBorder="1" applyAlignment="1" applyProtection="1">
      <alignment horizontal="left" vertical="center" wrapText="1"/>
      <protection hidden="1"/>
    </xf>
    <xf numFmtId="0" fontId="19" fillId="0" borderId="42" xfId="0" applyFont="1" applyBorder="1" applyProtection="1">
      <protection hidden="1"/>
    </xf>
    <xf numFmtId="0" fontId="20" fillId="0" borderId="42" xfId="0" applyFont="1" applyBorder="1" applyAlignment="1" applyProtection="1">
      <alignment wrapText="1"/>
      <protection hidden="1"/>
    </xf>
    <xf numFmtId="0" fontId="17" fillId="0" borderId="42" xfId="0" applyFont="1" applyBorder="1" applyAlignment="1" applyProtection="1">
      <alignment horizontal="center"/>
      <protection hidden="1"/>
    </xf>
    <xf numFmtId="4" fontId="18" fillId="0" borderId="42" xfId="0" applyNumberFormat="1" applyFont="1" applyBorder="1" applyAlignment="1" applyProtection="1">
      <alignment horizontal="center"/>
      <protection locked="0" hidden="1"/>
    </xf>
    <xf numFmtId="0" fontId="27" fillId="0" borderId="42" xfId="0" applyFont="1" applyBorder="1" applyAlignment="1" applyProtection="1">
      <alignment horizontal="center"/>
      <protection hidden="1"/>
    </xf>
    <xf numFmtId="4" fontId="27" fillId="0" borderId="42" xfId="0" applyNumberFormat="1" applyFont="1" applyBorder="1" applyAlignment="1" applyProtection="1">
      <alignment horizontal="center"/>
      <protection locked="0" hidden="1"/>
    </xf>
    <xf numFmtId="0" fontId="9" fillId="0" borderId="42" xfId="0" applyFont="1" applyBorder="1"/>
    <xf numFmtId="4" fontId="27" fillId="0" borderId="42" xfId="0" applyNumberFormat="1" applyFont="1" applyBorder="1" applyProtection="1">
      <protection hidden="1"/>
    </xf>
    <xf numFmtId="4" fontId="19" fillId="0" borderId="42" xfId="6" applyNumberFormat="1" applyFont="1" applyBorder="1" applyAlignment="1" applyProtection="1">
      <alignment horizontal="center"/>
      <protection locked="0" hidden="1"/>
    </xf>
    <xf numFmtId="44" fontId="19" fillId="0" borderId="42" xfId="18" applyFont="1" applyFill="1" applyBorder="1" applyProtection="1">
      <protection hidden="1"/>
    </xf>
    <xf numFmtId="44" fontId="19" fillId="4" borderId="18" xfId="18" applyFont="1" applyFill="1" applyBorder="1" applyProtection="1">
      <protection hidden="1"/>
    </xf>
    <xf numFmtId="44" fontId="19" fillId="0" borderId="18" xfId="18" applyFont="1" applyFill="1" applyBorder="1" applyProtection="1">
      <protection hidden="1"/>
    </xf>
    <xf numFmtId="10" fontId="13" fillId="0" borderId="0" xfId="3" applyNumberFormat="1" applyFont="1" applyFill="1" applyBorder="1" applyAlignment="1" applyProtection="1">
      <alignment horizontal="center"/>
      <protection locked="0" hidden="1"/>
    </xf>
    <xf numFmtId="4" fontId="19" fillId="0" borderId="42" xfId="6" applyNumberFormat="1" applyFont="1" applyBorder="1" applyProtection="1">
      <protection hidden="1"/>
    </xf>
    <xf numFmtId="44" fontId="9" fillId="0" borderId="42" xfId="18" applyFont="1" applyFill="1" applyBorder="1"/>
    <xf numFmtId="0" fontId="20" fillId="3" borderId="39" xfId="0" applyFont="1" applyFill="1" applyBorder="1" applyAlignment="1" applyProtection="1">
      <alignment wrapText="1"/>
      <protection hidden="1"/>
    </xf>
    <xf numFmtId="0" fontId="20" fillId="0" borderId="39" xfId="6" applyFont="1" applyBorder="1" applyProtection="1">
      <protection hidden="1"/>
    </xf>
    <xf numFmtId="0" fontId="17" fillId="3" borderId="42" xfId="0" applyFont="1" applyFill="1" applyBorder="1" applyAlignment="1" applyProtection="1">
      <alignment horizontal="center"/>
      <protection hidden="1"/>
    </xf>
    <xf numFmtId="4" fontId="18" fillId="3" borderId="42" xfId="0" applyNumberFormat="1" applyFont="1" applyFill="1" applyBorder="1" applyAlignment="1" applyProtection="1">
      <alignment horizontal="center"/>
      <protection locked="0" hidden="1"/>
    </xf>
    <xf numFmtId="2" fontId="19" fillId="3" borderId="42" xfId="0" applyNumberFormat="1" applyFont="1" applyFill="1" applyBorder="1" applyProtection="1">
      <protection hidden="1"/>
    </xf>
    <xf numFmtId="4" fontId="19" fillId="3" borderId="42" xfId="0" applyNumberFormat="1" applyFont="1" applyFill="1" applyBorder="1" applyProtection="1">
      <protection hidden="1"/>
    </xf>
    <xf numFmtId="0" fontId="20" fillId="0" borderId="42" xfId="6" applyFont="1" applyBorder="1" applyAlignment="1" applyProtection="1">
      <alignment horizontal="right" indent="2"/>
      <protection hidden="1"/>
    </xf>
    <xf numFmtId="0" fontId="20" fillId="0" borderId="39" xfId="6" applyFont="1" applyBorder="1" applyAlignment="1" applyProtection="1">
      <alignment wrapText="1"/>
      <protection hidden="1"/>
    </xf>
    <xf numFmtId="0" fontId="8" fillId="0" borderId="59" xfId="0" applyFont="1" applyBorder="1" applyAlignment="1">
      <alignment horizontal="left"/>
    </xf>
    <xf numFmtId="44" fontId="17" fillId="0" borderId="42" xfId="18" applyFont="1" applyFill="1" applyBorder="1" applyProtection="1">
      <protection hidden="1"/>
    </xf>
    <xf numFmtId="0" fontId="44" fillId="0" borderId="42" xfId="6" applyFont="1" applyBorder="1" applyAlignment="1" applyProtection="1">
      <alignment horizontal="right" wrapText="1"/>
      <protection hidden="1"/>
    </xf>
    <xf numFmtId="44" fontId="22" fillId="5" borderId="45" xfId="18" applyFont="1" applyFill="1" applyBorder="1"/>
    <xf numFmtId="0" fontId="44" fillId="0" borderId="39" xfId="0" applyFont="1" applyBorder="1" applyAlignment="1" applyProtection="1">
      <alignment horizontal="right" wrapText="1"/>
      <protection hidden="1"/>
    </xf>
    <xf numFmtId="44" fontId="44" fillId="0" borderId="42" xfId="18" applyFont="1" applyBorder="1" applyProtection="1">
      <protection hidden="1"/>
    </xf>
    <xf numFmtId="44" fontId="44" fillId="0" borderId="42" xfId="18" applyFont="1" applyBorder="1" applyAlignment="1" applyProtection="1">
      <alignment horizontal="center"/>
      <protection locked="0" hidden="1"/>
    </xf>
    <xf numFmtId="44" fontId="20" fillId="0" borderId="42" xfId="18" applyFont="1" applyBorder="1" applyProtection="1">
      <protection hidden="1"/>
    </xf>
    <xf numFmtId="44" fontId="19" fillId="0" borderId="21" xfId="18" applyFont="1" applyBorder="1" applyProtection="1">
      <protection hidden="1"/>
    </xf>
    <xf numFmtId="44" fontId="27" fillId="0" borderId="42" xfId="18" applyFont="1" applyBorder="1" applyProtection="1">
      <protection hidden="1"/>
    </xf>
    <xf numFmtId="44" fontId="44" fillId="0" borderId="42" xfId="18" applyFont="1" applyBorder="1" applyAlignment="1" applyProtection="1">
      <alignment horizontal="right" wrapText="1"/>
      <protection hidden="1"/>
    </xf>
    <xf numFmtId="44" fontId="27" fillId="0" borderId="23" xfId="18" applyFont="1" applyBorder="1" applyProtection="1">
      <protection hidden="1"/>
    </xf>
    <xf numFmtId="44" fontId="9" fillId="0" borderId="42" xfId="18" applyFont="1" applyBorder="1"/>
    <xf numFmtId="44" fontId="19" fillId="0" borderId="23" xfId="18" applyFont="1" applyBorder="1" applyProtection="1">
      <protection hidden="1"/>
    </xf>
    <xf numFmtId="44" fontId="9" fillId="0" borderId="0" xfId="18" applyFont="1"/>
    <xf numFmtId="0" fontId="19" fillId="0" borderId="39" xfId="6" applyFont="1" applyBorder="1" applyProtection="1">
      <protection hidden="1"/>
    </xf>
    <xf numFmtId="0" fontId="20" fillId="0" borderId="0" xfId="0" applyFont="1" applyProtection="1">
      <protection hidden="1"/>
    </xf>
    <xf numFmtId="0" fontId="38" fillId="0" borderId="42" xfId="0" applyFont="1" applyBorder="1"/>
    <xf numFmtId="0" fontId="0" fillId="0" borderId="42" xfId="0" applyBorder="1"/>
    <xf numFmtId="4" fontId="19" fillId="0" borderId="41" xfId="0" applyNumberFormat="1" applyFont="1" applyBorder="1" applyAlignment="1" applyProtection="1">
      <alignment horizontal="center"/>
      <protection locked="0" hidden="1"/>
    </xf>
    <xf numFmtId="0" fontId="5" fillId="0" borderId="0" xfId="19"/>
    <xf numFmtId="0" fontId="2" fillId="0" borderId="0" xfId="20"/>
    <xf numFmtId="0" fontId="47" fillId="0" borderId="8" xfId="19" applyFont="1" applyBorder="1" applyAlignment="1">
      <alignment horizontal="centerContinuous" wrapText="1"/>
    </xf>
    <xf numFmtId="0" fontId="47" fillId="0" borderId="9" xfId="19" applyFont="1" applyBorder="1" applyAlignment="1">
      <alignment horizontal="centerContinuous" wrapText="1"/>
    </xf>
    <xf numFmtId="0" fontId="47" fillId="0" borderId="10" xfId="19" applyFont="1" applyBorder="1" applyAlignment="1">
      <alignment horizontal="centerContinuous" wrapText="1"/>
    </xf>
    <xf numFmtId="0" fontId="47" fillId="0" borderId="60" xfId="19" applyFont="1" applyBorder="1" applyAlignment="1">
      <alignment horizontal="centerContinuous" vertical="top"/>
    </xf>
    <xf numFmtId="0" fontId="47" fillId="0" borderId="0" xfId="19" applyFont="1" applyAlignment="1">
      <alignment horizontal="centerContinuous" wrapText="1"/>
    </xf>
    <xf numFmtId="0" fontId="47" fillId="0" borderId="61" xfId="19" applyFont="1" applyBorder="1" applyAlignment="1">
      <alignment horizontal="centerContinuous" wrapText="1"/>
    </xf>
    <xf numFmtId="0" fontId="50" fillId="0" borderId="0" xfId="19" applyFont="1"/>
    <xf numFmtId="0" fontId="50" fillId="0" borderId="0" xfId="19" applyFont="1" applyAlignment="1">
      <alignment vertical="top"/>
    </xf>
    <xf numFmtId="0" fontId="51" fillId="0" borderId="0" xfId="19" applyFont="1" applyAlignment="1">
      <alignment horizontal="center" vertical="center"/>
    </xf>
    <xf numFmtId="0" fontId="29" fillId="0" borderId="0" xfId="19" applyFont="1" applyAlignment="1">
      <alignment horizontal="center"/>
    </xf>
    <xf numFmtId="0" fontId="29" fillId="0" borderId="62" xfId="19" applyFont="1" applyBorder="1" applyAlignment="1">
      <alignment horizontal="center" vertical="center"/>
    </xf>
    <xf numFmtId="0" fontId="29" fillId="0" borderId="63" xfId="19" applyFont="1" applyBorder="1" applyAlignment="1">
      <alignment horizontal="center" vertical="center"/>
    </xf>
    <xf numFmtId="0" fontId="29" fillId="0" borderId="64" xfId="19" applyFont="1" applyBorder="1" applyAlignment="1">
      <alignment horizontal="centerContinuous" vertical="center"/>
    </xf>
    <xf numFmtId="0" fontId="29" fillId="0" borderId="19" xfId="19" applyFont="1" applyBorder="1" applyAlignment="1">
      <alignment horizontal="centerContinuous" vertical="center"/>
    </xf>
    <xf numFmtId="0" fontId="29" fillId="0" borderId="65" xfId="19" applyFont="1" applyBorder="1" applyAlignment="1">
      <alignment horizontal="centerContinuous" vertical="center"/>
    </xf>
    <xf numFmtId="0" fontId="29" fillId="0" borderId="68" xfId="19" applyFont="1" applyBorder="1" applyAlignment="1">
      <alignment horizontal="center" vertical="center"/>
    </xf>
    <xf numFmtId="14" fontId="29" fillId="0" borderId="69" xfId="19" applyNumberFormat="1" applyFont="1" applyBorder="1" applyAlignment="1">
      <alignment horizontal="center" vertical="center"/>
    </xf>
    <xf numFmtId="0" fontId="29" fillId="0" borderId="69" xfId="19" applyFont="1" applyBorder="1" applyAlignment="1">
      <alignment horizontal="center" vertical="center"/>
    </xf>
    <xf numFmtId="0" fontId="29" fillId="0" borderId="70" xfId="19" applyFont="1" applyBorder="1" applyAlignment="1">
      <alignment horizontal="right" vertical="center"/>
    </xf>
    <xf numFmtId="0" fontId="29" fillId="0" borderId="71" xfId="19" applyFont="1" applyBorder="1" applyAlignment="1">
      <alignment vertical="center"/>
    </xf>
    <xf numFmtId="0" fontId="55" fillId="0" borderId="72" xfId="19" applyFont="1" applyBorder="1" applyAlignment="1">
      <alignment horizontal="center" vertical="center"/>
    </xf>
    <xf numFmtId="0" fontId="29" fillId="0" borderId="73" xfId="19" applyFont="1" applyBorder="1" applyAlignment="1">
      <alignment horizontal="center" vertical="center" wrapText="1"/>
    </xf>
    <xf numFmtId="0" fontId="56" fillId="0" borderId="72" xfId="19" applyFont="1" applyBorder="1" applyAlignment="1">
      <alignment horizontal="center" vertical="center"/>
    </xf>
    <xf numFmtId="0" fontId="29" fillId="0" borderId="76" xfId="19" applyFont="1" applyBorder="1" applyAlignment="1">
      <alignment horizontal="center" vertical="center"/>
    </xf>
    <xf numFmtId="14" fontId="29" fillId="0" borderId="77" xfId="19" applyNumberFormat="1" applyFont="1" applyBorder="1" applyAlignment="1">
      <alignment horizontal="center" vertical="center"/>
    </xf>
    <xf numFmtId="0" fontId="29" fillId="0" borderId="77" xfId="19" applyFont="1" applyBorder="1" applyAlignment="1">
      <alignment horizontal="center" vertical="center"/>
    </xf>
    <xf numFmtId="0" fontId="5" fillId="0" borderId="61" xfId="19" applyBorder="1"/>
    <xf numFmtId="0" fontId="29" fillId="0" borderId="78" xfId="19" applyFont="1" applyBorder="1" applyAlignment="1">
      <alignment horizontal="right" vertical="center"/>
    </xf>
    <xf numFmtId="0" fontId="29" fillId="0" borderId="79" xfId="19" applyFont="1" applyBorder="1" applyAlignment="1">
      <alignment vertical="center"/>
    </xf>
    <xf numFmtId="0" fontId="56" fillId="0" borderId="80" xfId="19" applyFont="1" applyBorder="1" applyAlignment="1">
      <alignment horizontal="center" vertical="center"/>
    </xf>
    <xf numFmtId="0" fontId="29" fillId="0" borderId="81" xfId="19" applyFont="1" applyBorder="1" applyAlignment="1">
      <alignment horizontal="center" vertical="center"/>
    </xf>
    <xf numFmtId="0" fontId="53" fillId="0" borderId="0" xfId="19" applyFont="1" applyAlignment="1">
      <alignment horizontal="left" indent="2"/>
    </xf>
    <xf numFmtId="0" fontId="29" fillId="0" borderId="82" xfId="19" applyFont="1" applyBorder="1" applyAlignment="1">
      <alignment horizontal="center" vertical="center"/>
    </xf>
    <xf numFmtId="0" fontId="29" fillId="0" borderId="83" xfId="19" applyFont="1" applyBorder="1" applyAlignment="1">
      <alignment horizontal="center" vertical="center"/>
    </xf>
    <xf numFmtId="0" fontId="29" fillId="0" borderId="84" xfId="19" applyFont="1" applyBorder="1" applyAlignment="1">
      <alignment horizontal="right" vertical="center"/>
    </xf>
    <xf numFmtId="0" fontId="29" fillId="0" borderId="85" xfId="19" applyFont="1" applyBorder="1" applyAlignment="1">
      <alignment vertical="center"/>
    </xf>
    <xf numFmtId="0" fontId="56" fillId="0" borderId="86" xfId="19" applyFont="1" applyBorder="1" applyAlignment="1">
      <alignment horizontal="center" vertical="center"/>
    </xf>
    <xf numFmtId="0" fontId="29" fillId="0" borderId="87" xfId="19" applyFont="1" applyBorder="1" applyAlignment="1">
      <alignment horizontal="center" vertical="center"/>
    </xf>
    <xf numFmtId="0" fontId="5" fillId="0" borderId="88" xfId="19" applyBorder="1"/>
    <xf numFmtId="0" fontId="5" fillId="0" borderId="75" xfId="19" applyBorder="1"/>
    <xf numFmtId="0" fontId="57" fillId="0" borderId="1" xfId="20" applyFont="1" applyBorder="1" applyAlignment="1">
      <alignment horizontal="left" vertical="center"/>
    </xf>
    <xf numFmtId="0" fontId="57" fillId="0" borderId="4" xfId="19" applyFont="1" applyBorder="1" applyAlignment="1">
      <alignment horizontal="centerContinuous" vertical="center"/>
    </xf>
    <xf numFmtId="0" fontId="57" fillId="0" borderId="4" xfId="19" applyFont="1" applyBorder="1" applyAlignment="1">
      <alignment horizontal="right" vertical="center"/>
    </xf>
    <xf numFmtId="174" fontId="57" fillId="0" borderId="5" xfId="19" applyNumberFormat="1" applyFont="1" applyBorder="1" applyAlignment="1">
      <alignment horizontal="left" vertical="center"/>
    </xf>
    <xf numFmtId="0" fontId="44" fillId="0" borderId="39" xfId="6" applyFont="1" applyBorder="1" applyAlignment="1" applyProtection="1">
      <alignment horizontal="right"/>
      <protection hidden="1"/>
    </xf>
    <xf numFmtId="0" fontId="20" fillId="0" borderId="42" xfId="6" applyFont="1" applyBorder="1" applyAlignment="1" applyProtection="1">
      <alignment vertical="center" wrapText="1"/>
      <protection hidden="1"/>
    </xf>
    <xf numFmtId="0" fontId="20" fillId="0" borderId="39" xfId="6" applyFont="1" applyBorder="1" applyAlignment="1" applyProtection="1">
      <alignment horizontal="left"/>
      <protection hidden="1"/>
    </xf>
    <xf numFmtId="0" fontId="30" fillId="0" borderId="42" xfId="0" applyFont="1" applyBorder="1" applyAlignment="1" applyProtection="1">
      <alignment horizontal="center"/>
      <protection hidden="1"/>
    </xf>
    <xf numFmtId="169" fontId="34" fillId="0" borderId="0" xfId="11" applyNumberFormat="1" applyFont="1" applyFill="1" applyBorder="1" applyAlignment="1">
      <alignment horizontal="center" wrapText="1"/>
    </xf>
    <xf numFmtId="0" fontId="34" fillId="0" borderId="0" xfId="4" applyFont="1" applyAlignment="1">
      <alignment horizontal="center"/>
    </xf>
    <xf numFmtId="0" fontId="34" fillId="0" borderId="0" xfId="4" applyFont="1" applyAlignment="1">
      <alignment horizontal="center" wrapText="1"/>
    </xf>
    <xf numFmtId="169" fontId="34" fillId="0" borderId="0" xfId="11" applyNumberFormat="1" applyFont="1" applyAlignment="1">
      <alignment horizontal="center"/>
    </xf>
    <xf numFmtId="169" fontId="35" fillId="0" borderId="0" xfId="11" applyNumberFormat="1" applyFont="1" applyAlignment="1">
      <alignment horizontal="center"/>
    </xf>
    <xf numFmtId="10" fontId="34" fillId="12" borderId="15" xfId="11" applyNumberFormat="1" applyFont="1" applyFill="1" applyBorder="1" applyAlignment="1">
      <alignment horizontal="center" vertical="center"/>
    </xf>
    <xf numFmtId="10" fontId="34" fillId="12" borderId="54" xfId="11" applyNumberFormat="1" applyFont="1" applyFill="1" applyBorder="1" applyAlignment="1">
      <alignment horizontal="center" vertical="center"/>
    </xf>
    <xf numFmtId="10" fontId="34" fillId="12" borderId="2" xfId="11" applyNumberFormat="1" applyFont="1" applyFill="1" applyBorder="1" applyAlignment="1">
      <alignment horizontal="center" vertical="center"/>
    </xf>
    <xf numFmtId="169" fontId="35" fillId="0" borderId="0" xfId="11" applyNumberFormat="1" applyFont="1" applyAlignment="1">
      <alignment horizontal="left"/>
    </xf>
    <xf numFmtId="0" fontId="25" fillId="0" borderId="24" xfId="6" applyFont="1" applyBorder="1" applyAlignment="1" applyProtection="1">
      <alignment horizontal="right" indent="2"/>
      <protection hidden="1"/>
    </xf>
    <xf numFmtId="0" fontId="25" fillId="0" borderId="25" xfId="6" applyFont="1" applyBorder="1" applyAlignment="1" applyProtection="1">
      <alignment horizontal="right" indent="2"/>
      <protection hidden="1"/>
    </xf>
    <xf numFmtId="0" fontId="25" fillId="0" borderId="40" xfId="6" applyFont="1" applyBorder="1" applyAlignment="1" applyProtection="1">
      <alignment horizontal="right" indent="2"/>
      <protection hidden="1"/>
    </xf>
    <xf numFmtId="0" fontId="25" fillId="0" borderId="26" xfId="6" applyFont="1" applyBorder="1" applyAlignment="1" applyProtection="1">
      <alignment horizontal="right" indent="2"/>
      <protection hidden="1"/>
    </xf>
    <xf numFmtId="0" fontId="17" fillId="4" borderId="33" xfId="0" applyFont="1" applyFill="1" applyBorder="1" applyAlignment="1" applyProtection="1">
      <alignment horizontal="right"/>
      <protection hidden="1"/>
    </xf>
    <xf numFmtId="0" fontId="17" fillId="4" borderId="34" xfId="0" applyFont="1" applyFill="1" applyBorder="1" applyAlignment="1" applyProtection="1">
      <alignment horizontal="right"/>
      <protection hidden="1"/>
    </xf>
    <xf numFmtId="0" fontId="17" fillId="4" borderId="40" xfId="0" applyFont="1" applyFill="1" applyBorder="1" applyAlignment="1" applyProtection="1">
      <alignment horizontal="right"/>
      <protection hidden="1"/>
    </xf>
    <xf numFmtId="0" fontId="17" fillId="4" borderId="35" xfId="0" applyFont="1" applyFill="1" applyBorder="1" applyAlignment="1" applyProtection="1">
      <alignment horizontal="right"/>
      <protection hidden="1"/>
    </xf>
    <xf numFmtId="0" fontId="15" fillId="6" borderId="3" xfId="0" applyFont="1" applyFill="1" applyBorder="1" applyAlignment="1" applyProtection="1">
      <alignment horizontal="center" vertical="center" wrapText="1"/>
      <protection hidden="1"/>
    </xf>
    <xf numFmtId="0" fontId="15" fillId="6" borderId="11" xfId="0" applyFont="1" applyFill="1" applyBorder="1" applyAlignment="1" applyProtection="1">
      <alignment horizontal="center" vertical="center" wrapText="1"/>
      <protection hidden="1"/>
    </xf>
    <xf numFmtId="0" fontId="15" fillId="6" borderId="12" xfId="0" applyFont="1" applyFill="1" applyBorder="1" applyAlignment="1" applyProtection="1">
      <alignment horizontal="center" vertical="center" wrapText="1"/>
      <protection hidden="1"/>
    </xf>
    <xf numFmtId="0" fontId="17" fillId="4" borderId="39" xfId="0" applyFont="1" applyFill="1" applyBorder="1" applyAlignment="1" applyProtection="1">
      <alignment horizontal="right"/>
      <protection hidden="1"/>
    </xf>
    <xf numFmtId="0" fontId="17" fillId="4" borderId="41" xfId="0" applyFont="1" applyFill="1" applyBorder="1" applyAlignment="1" applyProtection="1">
      <alignment horizontal="right"/>
      <protection hidden="1"/>
    </xf>
    <xf numFmtId="0" fontId="33" fillId="2" borderId="1" xfId="0" applyFont="1" applyFill="1" applyBorder="1" applyAlignment="1" applyProtection="1">
      <alignment horizontal="left" vertical="center" wrapText="1"/>
      <protection hidden="1"/>
    </xf>
    <xf numFmtId="0" fontId="33" fillId="2" borderId="4" xfId="0" applyFont="1" applyFill="1" applyBorder="1" applyAlignment="1" applyProtection="1">
      <alignment horizontal="left" vertical="center" wrapText="1"/>
      <protection hidden="1"/>
    </xf>
    <xf numFmtId="0" fontId="33" fillId="2" borderId="5" xfId="0" applyFont="1" applyFill="1" applyBorder="1" applyAlignment="1" applyProtection="1">
      <alignment horizontal="left" vertical="center" wrapText="1"/>
      <protection hidden="1"/>
    </xf>
    <xf numFmtId="0" fontId="32" fillId="6" borderId="3" xfId="0" applyFont="1" applyFill="1" applyBorder="1" applyAlignment="1" applyProtection="1">
      <alignment horizontal="center" vertical="center" wrapText="1"/>
      <protection hidden="1"/>
    </xf>
    <xf numFmtId="0" fontId="32" fillId="6" borderId="11" xfId="0" applyFont="1" applyFill="1" applyBorder="1" applyAlignment="1" applyProtection="1">
      <alignment horizontal="center" vertical="center" wrapText="1"/>
      <protection hidden="1"/>
    </xf>
    <xf numFmtId="0" fontId="32" fillId="6" borderId="12" xfId="0" applyFont="1" applyFill="1" applyBorder="1" applyAlignment="1" applyProtection="1">
      <alignment horizontal="center" vertical="center" wrapText="1"/>
      <protection hidden="1"/>
    </xf>
    <xf numFmtId="0" fontId="29" fillId="0" borderId="66" xfId="19" applyFont="1" applyBorder="1" applyAlignment="1">
      <alignment horizontal="center" vertical="center" wrapText="1"/>
    </xf>
    <xf numFmtId="0" fontId="29" fillId="0" borderId="74" xfId="19" applyFont="1" applyBorder="1" applyAlignment="1">
      <alignment horizontal="center" vertical="center"/>
    </xf>
    <xf numFmtId="173" fontId="5" fillId="0" borderId="67" xfId="19" applyNumberFormat="1" applyBorder="1" applyAlignment="1">
      <alignment horizontal="left" vertical="center"/>
    </xf>
    <xf numFmtId="173" fontId="5" fillId="0" borderId="55" xfId="19" applyNumberFormat="1" applyBorder="1" applyAlignment="1">
      <alignment horizontal="left" vertical="center"/>
    </xf>
    <xf numFmtId="0" fontId="29" fillId="0" borderId="66" xfId="19" applyFont="1" applyBorder="1" applyAlignment="1">
      <alignment horizontal="right" vertical="center"/>
    </xf>
    <xf numFmtId="0" fontId="29" fillId="0" borderId="74" xfId="19" applyFont="1" applyBorder="1" applyAlignment="1">
      <alignment horizontal="right" vertical="center"/>
    </xf>
    <xf numFmtId="49" fontId="2" fillId="0" borderId="10" xfId="20" quotePrefix="1" applyNumberFormat="1" applyBorder="1" applyAlignment="1">
      <alignment horizontal="center" vertical="center" wrapText="1"/>
    </xf>
    <xf numFmtId="49" fontId="5" fillId="0" borderId="75" xfId="20" applyNumberFormat="1" applyFont="1" applyBorder="1" applyAlignment="1">
      <alignment horizontal="center" vertical="center" wrapText="1"/>
    </xf>
    <xf numFmtId="0" fontId="38" fillId="0" borderId="0" xfId="19" applyFont="1" applyAlignment="1">
      <alignment horizontal="center" vertical="center" wrapText="1"/>
    </xf>
    <xf numFmtId="0" fontId="38" fillId="0" borderId="61" xfId="19" applyFont="1" applyBorder="1" applyAlignment="1">
      <alignment horizontal="center" vertical="center" wrapText="1"/>
    </xf>
    <xf numFmtId="0" fontId="1" fillId="0" borderId="42" xfId="20" applyFont="1" applyBorder="1" applyAlignment="1">
      <alignment horizontal="center" vertical="center" wrapText="1"/>
    </xf>
    <xf numFmtId="0" fontId="2" fillId="0" borderId="42" xfId="20" applyBorder="1" applyAlignment="1">
      <alignment horizontal="center" vertical="center"/>
    </xf>
    <xf numFmtId="0" fontId="52" fillId="0" borderId="42" xfId="20" applyFont="1" applyBorder="1" applyAlignment="1">
      <alignment horizontal="center" wrapText="1"/>
    </xf>
    <xf numFmtId="0" fontId="46" fillId="0" borderId="3" xfId="19" applyFont="1" applyBorder="1" applyAlignment="1">
      <alignment horizontal="center" vertical="center"/>
    </xf>
    <xf numFmtId="0" fontId="46" fillId="0" borderId="11" xfId="19" applyFont="1" applyBorder="1" applyAlignment="1">
      <alignment horizontal="center" vertical="center"/>
    </xf>
    <xf numFmtId="0" fontId="46" fillId="0" borderId="12" xfId="19" applyFont="1" applyBorder="1" applyAlignment="1">
      <alignment horizontal="center" vertical="center"/>
    </xf>
    <xf numFmtId="0" fontId="48" fillId="0" borderId="60" xfId="20" applyFont="1" applyBorder="1" applyAlignment="1">
      <alignment horizontal="center" vertical="center" wrapText="1"/>
    </xf>
    <xf numFmtId="0" fontId="48" fillId="0" borderId="0" xfId="20" applyFont="1" applyAlignment="1">
      <alignment horizontal="center" vertical="center" wrapText="1"/>
    </xf>
    <xf numFmtId="0" fontId="48" fillId="0" borderId="61" xfId="20" applyFont="1" applyBorder="1" applyAlignment="1">
      <alignment horizontal="center" vertical="center" wrapText="1"/>
    </xf>
    <xf numFmtId="0" fontId="49" fillId="0" borderId="1" xfId="20" applyFont="1" applyBorder="1" applyAlignment="1">
      <alignment horizontal="center" vertical="center"/>
    </xf>
    <xf numFmtId="0" fontId="49" fillId="0" borderId="4" xfId="20" applyFont="1" applyBorder="1" applyAlignment="1">
      <alignment horizontal="center" vertical="center"/>
    </xf>
    <xf numFmtId="0" fontId="49" fillId="0" borderId="5" xfId="20" applyFont="1" applyBorder="1" applyAlignment="1">
      <alignment horizontal="center" vertical="center"/>
    </xf>
    <xf numFmtId="0" fontId="59" fillId="0" borderId="60" xfId="20" applyFont="1" applyBorder="1" applyAlignment="1">
      <alignment horizontal="center" vertical="center" wrapText="1"/>
    </xf>
    <xf numFmtId="0" fontId="59" fillId="0" borderId="0" xfId="20" applyFont="1" applyAlignment="1">
      <alignment horizontal="center" vertical="center" wrapText="1"/>
    </xf>
    <xf numFmtId="0" fontId="59" fillId="0" borderId="61" xfId="20" applyFont="1" applyBorder="1" applyAlignment="1">
      <alignment horizontal="center" vertical="center" wrapText="1"/>
    </xf>
    <xf numFmtId="0" fontId="52" fillId="0" borderId="39" xfId="20" applyFont="1" applyBorder="1" applyAlignment="1">
      <alignment horizontal="center" wrapText="1"/>
    </xf>
    <xf numFmtId="0" fontId="52" fillId="0" borderId="40" xfId="20" applyFont="1" applyBorder="1" applyAlignment="1">
      <alignment horizontal="center" wrapText="1"/>
    </xf>
    <xf numFmtId="0" fontId="52" fillId="0" borderId="41" xfId="20" applyFont="1" applyBorder="1" applyAlignment="1">
      <alignment horizontal="center" wrapText="1"/>
    </xf>
    <xf numFmtId="0" fontId="17" fillId="4" borderId="24" xfId="0" applyFont="1" applyFill="1" applyBorder="1" applyAlignment="1" applyProtection="1">
      <alignment horizontal="right"/>
      <protection hidden="1"/>
    </xf>
    <xf numFmtId="0" fontId="17" fillId="4" borderId="25" xfId="0" applyFont="1" applyFill="1" applyBorder="1" applyAlignment="1" applyProtection="1">
      <alignment horizontal="right"/>
      <protection hidden="1"/>
    </xf>
    <xf numFmtId="0" fontId="17" fillId="4" borderId="26" xfId="0" applyFont="1" applyFill="1" applyBorder="1" applyAlignment="1" applyProtection="1">
      <alignment horizontal="right"/>
      <protection hidden="1"/>
    </xf>
    <xf numFmtId="0" fontId="20" fillId="0" borderId="29" xfId="6" applyFont="1" applyBorder="1" applyAlignment="1" applyProtection="1">
      <alignment horizontal="right" indent="2"/>
      <protection hidden="1"/>
    </xf>
    <xf numFmtId="0" fontId="20" fillId="0" borderId="30" xfId="6" applyFont="1" applyBorder="1" applyAlignment="1" applyProtection="1">
      <alignment horizontal="right" indent="2"/>
      <protection hidden="1"/>
    </xf>
    <xf numFmtId="0" fontId="20" fillId="0" borderId="40" xfId="6" applyFont="1" applyBorder="1" applyAlignment="1" applyProtection="1">
      <alignment horizontal="right" indent="2"/>
      <protection hidden="1"/>
    </xf>
    <xf numFmtId="0" fontId="20" fillId="0" borderId="31" xfId="6" applyFont="1" applyBorder="1" applyAlignment="1" applyProtection="1">
      <alignment horizontal="right" indent="2"/>
      <protection hidden="1"/>
    </xf>
    <xf numFmtId="0" fontId="19" fillId="4" borderId="24" xfId="0" applyFont="1" applyFill="1" applyBorder="1" applyAlignment="1" applyProtection="1">
      <alignment horizontal="right"/>
      <protection hidden="1"/>
    </xf>
    <xf numFmtId="0" fontId="19" fillId="4" borderId="25" xfId="0" applyFont="1" applyFill="1" applyBorder="1" applyAlignment="1" applyProtection="1">
      <alignment horizontal="right"/>
      <protection hidden="1"/>
    </xf>
    <xf numFmtId="0" fontId="19" fillId="4" borderId="40" xfId="0" applyFont="1" applyFill="1" applyBorder="1" applyAlignment="1" applyProtection="1">
      <alignment horizontal="right"/>
      <protection hidden="1"/>
    </xf>
    <xf numFmtId="0" fontId="19" fillId="4" borderId="26" xfId="0" applyFont="1" applyFill="1" applyBorder="1" applyAlignment="1" applyProtection="1">
      <alignment horizontal="right"/>
      <protection hidden="1"/>
    </xf>
    <xf numFmtId="0" fontId="20" fillId="0" borderId="24" xfId="6" applyFont="1" applyBorder="1" applyAlignment="1" applyProtection="1">
      <alignment horizontal="right" indent="2"/>
      <protection hidden="1"/>
    </xf>
    <xf numFmtId="0" fontId="20" fillId="0" borderId="25" xfId="6" applyFont="1" applyBorder="1" applyAlignment="1" applyProtection="1">
      <alignment horizontal="right" indent="2"/>
      <protection hidden="1"/>
    </xf>
    <xf numFmtId="0" fontId="20" fillId="0" borderId="26" xfId="6" applyFont="1" applyBorder="1" applyAlignment="1" applyProtection="1">
      <alignment horizontal="right" indent="2"/>
      <protection hidden="1"/>
    </xf>
    <xf numFmtId="0" fontId="20" fillId="0" borderId="39" xfId="6" applyFont="1" applyBorder="1" applyAlignment="1" applyProtection="1">
      <alignment horizontal="right" indent="2"/>
      <protection hidden="1"/>
    </xf>
    <xf numFmtId="0" fontId="20" fillId="0" borderId="41" xfId="6" applyFont="1" applyBorder="1" applyAlignment="1" applyProtection="1">
      <alignment horizontal="right" indent="2"/>
      <protection hidden="1"/>
    </xf>
    <xf numFmtId="0" fontId="32" fillId="0" borderId="29" xfId="0" applyFont="1" applyBorder="1" applyAlignment="1" applyProtection="1">
      <alignment horizontal="center" vertical="center" wrapText="1"/>
      <protection hidden="1"/>
    </xf>
    <xf numFmtId="0" fontId="32" fillId="0" borderId="30" xfId="0" applyFont="1" applyBorder="1" applyAlignment="1" applyProtection="1">
      <alignment horizontal="center" vertical="center" wrapText="1"/>
      <protection hidden="1"/>
    </xf>
    <xf numFmtId="0" fontId="32" fillId="0" borderId="40" xfId="0" applyFont="1" applyBorder="1" applyAlignment="1" applyProtection="1">
      <alignment horizontal="center" vertical="center" wrapText="1"/>
      <protection hidden="1"/>
    </xf>
    <xf numFmtId="0" fontId="32" fillId="0" borderId="31" xfId="0" applyFont="1" applyBorder="1" applyAlignment="1" applyProtection="1">
      <alignment horizontal="center" vertical="center" wrapText="1"/>
      <protection hidden="1"/>
    </xf>
    <xf numFmtId="0" fontId="20" fillId="0" borderId="24" xfId="6" applyFont="1" applyBorder="1" applyAlignment="1" applyProtection="1">
      <alignment horizontal="right" vertical="center"/>
      <protection hidden="1"/>
    </xf>
    <xf numFmtId="0" fontId="20" fillId="0" borderId="25" xfId="6" applyFont="1" applyBorder="1" applyAlignment="1" applyProtection="1">
      <alignment horizontal="right" vertical="center"/>
      <protection hidden="1"/>
    </xf>
    <xf numFmtId="0" fontId="20" fillId="0" borderId="40" xfId="6" applyFont="1" applyBorder="1" applyAlignment="1" applyProtection="1">
      <alignment horizontal="right" vertical="center"/>
      <protection hidden="1"/>
    </xf>
    <xf numFmtId="0" fontId="20" fillId="0" borderId="26" xfId="6" applyFont="1" applyBorder="1" applyAlignment="1" applyProtection="1">
      <alignment horizontal="right" vertical="center"/>
      <protection hidden="1"/>
    </xf>
  </cellXfs>
  <cellStyles count="21">
    <cellStyle name="Milliers" xfId="17" builtinId="3"/>
    <cellStyle name="Milliers 2" xfId="11" xr:uid="{F1004291-C997-4C42-AA63-B182AA8733DC}"/>
    <cellStyle name="Monétaire" xfId="18" builtinId="4"/>
    <cellStyle name="Monétaire 2" xfId="1" xr:uid="{00000000-0005-0000-0000-000001000000}"/>
    <cellStyle name="Monétaire 3" xfId="8" xr:uid="{519BFD2A-059D-A441-A3BC-5165D339B6FB}"/>
    <cellStyle name="Monétaire 3 2" xfId="15" xr:uid="{EE51746B-6ED5-4097-AC4D-BF99630C7BB5}"/>
    <cellStyle name="Normal" xfId="0" builtinId="0"/>
    <cellStyle name="Normal 2" xfId="2" xr:uid="{00000000-0005-0000-0000-000003000000}"/>
    <cellStyle name="Normal 2 2" xfId="4" xr:uid="{1C3744B8-0EBD-A34D-9593-F8978C387392}"/>
    <cellStyle name="Normal 3" xfId="6" xr:uid="{8BC24F68-80C8-3D4A-9067-EA0F7AD876C1}"/>
    <cellStyle name="Normal 3 2 2" xfId="12" xr:uid="{21333EF4-7CD8-4945-AE0A-74B2AE0003F4}"/>
    <cellStyle name="Normal 4" xfId="7" xr:uid="{114DDCAC-78D0-5C44-9890-2DD9E39FA009}"/>
    <cellStyle name="Normal 4 2" xfId="14" xr:uid="{19FFF32C-3717-4DF1-B6C3-F268FB59B971}"/>
    <cellStyle name="Normal 5" xfId="10" xr:uid="{DE350D4A-1F24-6448-9848-70762CEB1864}"/>
    <cellStyle name="Normal 6" xfId="20" xr:uid="{A86F1702-16D4-4EC4-BD05-281361E0D88D}"/>
    <cellStyle name="Normal 83" xfId="13" xr:uid="{F21C8BAE-4ADA-4095-A3BF-9B5D5CB6E3E4}"/>
    <cellStyle name="Normal_DPGF1" xfId="19" xr:uid="{3ECE811F-BA85-4087-87DD-D764978A0AAE}"/>
    <cellStyle name="Pourcentage" xfId="3" builtinId="5"/>
    <cellStyle name="Pourcentage 2" xfId="9" xr:uid="{CF44E20F-BF3A-DA43-9CC4-B3AC6CC65E7F}"/>
    <cellStyle name="Pourcentage 2 2" xfId="5" xr:uid="{5E288DB2-B05C-2047-A404-D041909F8C1E}"/>
    <cellStyle name="Pourcentage 2 3" xfId="16" xr:uid="{EBB4D5B3-93DB-4560-9D8F-54D9FA12ACA3}"/>
  </cellStyles>
  <dxfs count="3">
    <dxf>
      <border>
        <bottom style="thin">
          <color indexed="64"/>
        </bottom>
      </border>
    </dxf>
    <dxf>
      <border>
        <bottom style="dotted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C001"/>
      <color rgb="FFFFFF99"/>
      <color rgb="FFFFF2CC"/>
      <color rgb="FF0000CC"/>
      <color rgb="FFFFE699"/>
      <color rgb="FF33CDCC"/>
      <color rgb="FF00CCFF"/>
      <color rgb="FFFFF58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5" Type="http://schemas.openxmlformats.org/officeDocument/2006/relationships/image" Target="cid:image001.png@01DB62A7.EDF7EBB0" TargetMode="External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2875643</xdr:colOff>
      <xdr:row>212</xdr:row>
      <xdr:rowOff>172358</xdr:rowOff>
    </xdr:from>
    <xdr:to>
      <xdr:col>3</xdr:col>
      <xdr:colOff>3903073</xdr:colOff>
      <xdr:row>216</xdr:row>
      <xdr:rowOff>36467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2603B1-E0D3-4906-A689-940B002ED2D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5237843" y="138942083"/>
          <a:ext cx="1019810" cy="52133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405633</xdr:colOff>
      <xdr:row>10</xdr:row>
      <xdr:rowOff>298887</xdr:rowOff>
    </xdr:from>
    <xdr:to>
      <xdr:col>3</xdr:col>
      <xdr:colOff>871042</xdr:colOff>
      <xdr:row>10</xdr:row>
      <xdr:rowOff>762000</xdr:rowOff>
    </xdr:to>
    <xdr:pic>
      <xdr:nvPicPr>
        <xdr:cNvPr id="2" name="Image 1" descr="Atelier Aconcept">
          <a:extLst>
            <a:ext uri="{FF2B5EF4-FFF2-40B4-BE49-F238E27FC236}">
              <a16:creationId xmlns:a16="http://schemas.microsoft.com/office/drawing/2014/main" id="{6BCE8EBF-0C88-4D4C-8E5B-05E7B27C4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2433" y="8423712"/>
          <a:ext cx="465409" cy="46311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238125</xdr:colOff>
      <xdr:row>1</xdr:row>
      <xdr:rowOff>142875</xdr:rowOff>
    </xdr:from>
    <xdr:to>
      <xdr:col>12</xdr:col>
      <xdr:colOff>276860</xdr:colOff>
      <xdr:row>1</xdr:row>
      <xdr:rowOff>3632200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D57346D-413A-4F35-8AA4-DF7CA9DE1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238125"/>
          <a:ext cx="6182360" cy="3489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206375</xdr:colOff>
      <xdr:row>10</xdr:row>
      <xdr:rowOff>206376</xdr:rowOff>
    </xdr:from>
    <xdr:to>
      <xdr:col>9</xdr:col>
      <xdr:colOff>1115496</xdr:colOff>
      <xdr:row>10</xdr:row>
      <xdr:rowOff>968376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033AC5D-493E-4B6A-B20C-C23E56A5D2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72" t="13990" r="11844" b="13246"/>
        <a:stretch/>
      </xdr:blipFill>
      <xdr:spPr bwMode="auto">
        <a:xfrm>
          <a:off x="4692650" y="8331201"/>
          <a:ext cx="909121" cy="762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518159</xdr:colOff>
      <xdr:row>9</xdr:row>
      <xdr:rowOff>243840</xdr:rowOff>
    </xdr:from>
    <xdr:to>
      <xdr:col>8</xdr:col>
      <xdr:colOff>69714</xdr:colOff>
      <xdr:row>9</xdr:row>
      <xdr:rowOff>670560</xdr:rowOff>
    </xdr:to>
    <xdr:pic>
      <xdr:nvPicPr>
        <xdr:cNvPr id="6" name="Picture 5" descr="A red and blue logo&#10;&#10;Description automatically generated">
          <a:extLst>
            <a:ext uri="{FF2B5EF4-FFF2-40B4-BE49-F238E27FC236}">
              <a16:creationId xmlns:a16="http://schemas.microsoft.com/office/drawing/2014/main" id="{61AEA08E-17F8-47AB-8F16-EF11764BF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0359" y="7425690"/>
          <a:ext cx="129463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3536790</xdr:colOff>
      <xdr:row>164</xdr:row>
      <xdr:rowOff>28362</xdr:rowOff>
    </xdr:from>
    <xdr:to>
      <xdr:col>3</xdr:col>
      <xdr:colOff>4568030</xdr:colOff>
      <xdr:row>167</xdr:row>
      <xdr:rowOff>60785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0BADA2-EB75-4F36-9083-1FE8A7D071C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5901231" y="33074509"/>
          <a:ext cx="1031240" cy="50307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947238</xdr:colOff>
      <xdr:row>452</xdr:row>
      <xdr:rowOff>73298</xdr:rowOff>
    </xdr:from>
    <xdr:to>
      <xdr:col>3</xdr:col>
      <xdr:colOff>1961333</xdr:colOff>
      <xdr:row>455</xdr:row>
      <xdr:rowOff>129542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1A47697-D4FF-459C-BC40-59311B1F48E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3309438" y="64557548"/>
          <a:ext cx="1014095" cy="54202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3122173</xdr:colOff>
      <xdr:row>145</xdr:row>
      <xdr:rowOff>138740</xdr:rowOff>
    </xdr:from>
    <xdr:to>
      <xdr:col>3</xdr:col>
      <xdr:colOff>4153413</xdr:colOff>
      <xdr:row>149</xdr:row>
      <xdr:rowOff>12374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01E075B-E3C1-4454-B9FD-8AA44508EE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5486614" y="37118152"/>
          <a:ext cx="1031240" cy="501164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2830820</xdr:colOff>
      <xdr:row>110</xdr:row>
      <xdr:rowOff>17157</xdr:rowOff>
    </xdr:from>
    <xdr:to>
      <xdr:col>3</xdr:col>
      <xdr:colOff>3862060</xdr:colOff>
      <xdr:row>113</xdr:row>
      <xdr:rowOff>47673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F995FF-F446-4A53-8B0C-CA3577A259D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5195261" y="22081539"/>
          <a:ext cx="1031240" cy="501163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2875643</xdr:colOff>
      <xdr:row>100</xdr:row>
      <xdr:rowOff>172358</xdr:rowOff>
    </xdr:from>
    <xdr:to>
      <xdr:col>3</xdr:col>
      <xdr:colOff>3903073</xdr:colOff>
      <xdr:row>104</xdr:row>
      <xdr:rowOff>36468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67B4A36-8A8A-4D68-B8CB-90B04FC815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5308328" y="135547373"/>
          <a:ext cx="1023620" cy="553719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2875643</xdr:colOff>
      <xdr:row>88</xdr:row>
      <xdr:rowOff>172358</xdr:rowOff>
    </xdr:from>
    <xdr:to>
      <xdr:col>3</xdr:col>
      <xdr:colOff>3903073</xdr:colOff>
      <xdr:row>92</xdr:row>
      <xdr:rowOff>36467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2561FF-CA82-4A36-8FEE-BB0E4EE2F8D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5308328" y="135547373"/>
          <a:ext cx="1027430" cy="553719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2713270</xdr:colOff>
      <xdr:row>32</xdr:row>
      <xdr:rowOff>144230</xdr:rowOff>
    </xdr:from>
    <xdr:to>
      <xdr:col>3</xdr:col>
      <xdr:colOff>3734985</xdr:colOff>
      <xdr:row>36</xdr:row>
      <xdr:rowOff>12149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6AD499-066C-40F1-8FC5-CF66A89C512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5144946" y="8851201"/>
          <a:ext cx="1021715" cy="5326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400%20Phase%20&#233;tudes\400.02%20AVP%20b\05%20Travaux%20pr&#233;paratoires\DCE%20R&#233;f&#233;rence\Liste_Livrables_lot%20T2_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COA\AFFAIRES\PROJETS\France\A854A001_Funiculaire_Grasse_MOE\DocEnv\110323.Mezzoteam_APD+offre+docsPRO\Import_Funiculaire%20de%20Grasse_Document%20graphique_20110322112611.xml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ianc\Dropbox\00_Affaires\MOE\2021\013%20SODEREF%20-%20Auvent%20Mertzwiller\rendu\DCE\Lot%20CM\Ind%20B\Mertzwiller%20-%20DPGF-DCE%20CM%20Ind%20A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dellach\AppData\Local\Microsoft\Windows\Temporary%20Internet%20Files\Content.Outlook\Y22PGYP8\PN1527_PN1206-2_05_ACT_ADM_002039_01_A%20(2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ntp0325\travail@bep\BPI-AFFAIRES\CIH\MOE\N124309%20-%20CHU%20AMIENS\01%20-%20N%20(Affaire%20notifi&#233;e)\01%20-%20Dossier%20affaire%20(Management)\01%20-%20Organisation\05%20-%20Gestion%20documentaire\02%20-%20APS\Liste%20Thales_APS%20A1_septembre_20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PI-AFFAIRES\CIH\MOE\N124309%20-%20CHU%20AMIENS\01%20-%20N%20(Affaire%20notifi&#233;e)\01%20-%20Dossier%20affaire%20(Management)\01%20-%20Organisation\05%20-%20Gestion%20documentaire\02%20-%20APS\Liste%20Thales_APS%20A1_septembre_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ontgermont\AppData\Local\Microsoft\Windows\Temporary%20Internet%20Files\Content.Outlook\UY4HPCFH\PN1528_PN1206-2_05_ACT_EST_001933_03_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wpfrcezfic131\inft2\Users\zng\AppData\Local\Microsoft\Windows\Temporary%20Internet%20Files\Content.Outlook\U54MNWRT\Registre_des_risques%20MAJ%20mai%20201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mlebois\Local%20Settings\Temporary%20Internet%20Files\OLK157\Cas%20particuliers\OA0427-PIPOP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gdelplace\Bureau\LGV%20SEA%2027%20mars\M&#233;tr&#233;s%20et%20plans%20types\Cas%20particuliers\OA0225-PICF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RUDEC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rnaud\sea%20-%20plateforme%20d'&#233;change\Mes%20documents\Violaine%20divers\SEA\OAC\m&#233;tr&#233;s%20Gilles\1P_CB_OAC_TEC_521_G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ntp0325\travail@bep\ELLIPSE\Utilitaires\B-arme\excel\utilitai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mlebois\Local%20Settings\Temporary%20Internet%20Files\OLK157\Cas%20particuliers\OA0037-PRN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+PageGarde1"/>
      <sheetName val="+PageGarde2"/>
      <sheetName val="+PROJET"/>
      <sheetName val="+PROGRESS"/>
      <sheetName val="+DATE"/>
      <sheetName val="+CODES MEZZO XREF"/>
      <sheetName val="+CODIF AMOG"/>
      <sheetName val="+CODIF GED LASCOM"/>
      <sheetName val="+ Arborescence"/>
      <sheetName val="+ Sommaire livrables"/>
      <sheetName val="+ Sommaire phase intermedaire"/>
      <sheetName val="+Trigrammes"/>
      <sheetName val="+XREF"/>
      <sheetName val="01G"/>
      <sheetName val="02G"/>
      <sheetName val="03G"/>
      <sheetName val="04G"/>
      <sheetName val="05G"/>
      <sheetName val="06G"/>
      <sheetName val="07G"/>
      <sheetName val="08G"/>
      <sheetName val="09G"/>
      <sheetName val="10G"/>
      <sheetName val="11G"/>
      <sheetName val="12G"/>
      <sheetName val="13G"/>
      <sheetName val="14G"/>
      <sheetName val="15G"/>
      <sheetName val="16G"/>
      <sheetName val="17G"/>
      <sheetName val="18G"/>
      <sheetName val="20G"/>
      <sheetName val="21G"/>
      <sheetName val="22G"/>
      <sheetName val="23G"/>
      <sheetName val="30G"/>
      <sheetName val="31G"/>
      <sheetName val="32G"/>
      <sheetName val="33G"/>
      <sheetName val="40G"/>
      <sheetName val="41G"/>
      <sheetName val="42G"/>
      <sheetName val="43G"/>
      <sheetName val="50G"/>
      <sheetName val="51G"/>
      <sheetName val="52G"/>
      <sheetName val="53G"/>
      <sheetName val="60G"/>
      <sheetName val="61G"/>
      <sheetName val="62G"/>
      <sheetName val="63G"/>
      <sheetName val="70G"/>
      <sheetName val="71G"/>
      <sheetName val="72G"/>
      <sheetName val="73G"/>
      <sheetName val="80G"/>
      <sheetName val="81G"/>
      <sheetName val="82G"/>
      <sheetName val="83G"/>
      <sheetName val="90G"/>
      <sheetName val="91G"/>
      <sheetName val="92G"/>
      <sheetName val="93G"/>
      <sheetName val="94G"/>
      <sheetName val="95G"/>
      <sheetName val="96G"/>
      <sheetName val="97G"/>
      <sheetName val="98G"/>
      <sheetName val="99G"/>
      <sheetName val="+CODES_MEZZO_XREF"/>
      <sheetName val="+CODIF_AMOG"/>
      <sheetName val="+CODIF_GED_LASCOM"/>
      <sheetName val="+_Arborescence"/>
      <sheetName val="+_Sommaire_livrables"/>
      <sheetName val="+_Sommaire_phase_intermedaire"/>
      <sheetName val="+CODES_MEZZO_XREF1"/>
      <sheetName val="+CODIF_AMOG1"/>
      <sheetName val="+CODIF_GED_LASCOM1"/>
      <sheetName val="+_Arborescence1"/>
      <sheetName val="+_Sommaire_livrables1"/>
      <sheetName val="+_Sommaire_phase_intermedaire1"/>
      <sheetName val="+CODES_MEZZO_XREF2"/>
      <sheetName val="+CODIF_AMOG2"/>
      <sheetName val="+CODIF_GED_LASCOM2"/>
      <sheetName val="+_Arborescence2"/>
      <sheetName val="+_Sommaire_livrables2"/>
      <sheetName val="+_Sommaire_phase_intermedaire2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 t="str">
            <v>00000</v>
          </cell>
        </row>
        <row r="12">
          <cell r="B12" t="str">
            <v>08NCH</v>
          </cell>
        </row>
        <row r="13">
          <cell r="B13" t="str">
            <v>0801S</v>
          </cell>
        </row>
        <row r="14">
          <cell r="B14" t="str">
            <v>08GB1</v>
          </cell>
        </row>
        <row r="15">
          <cell r="B15" t="str">
            <v>08GU1</v>
          </cell>
        </row>
        <row r="16">
          <cell r="B16" t="str">
            <v>0801W</v>
          </cell>
        </row>
        <row r="17">
          <cell r="B17" t="str">
            <v>08GW1</v>
          </cell>
        </row>
        <row r="18">
          <cell r="B18" t="str">
            <v>08GW2</v>
          </cell>
        </row>
        <row r="19">
          <cell r="B19" t="str">
            <v>08GW3</v>
          </cell>
        </row>
        <row r="20">
          <cell r="B20" t="str">
            <v>0801G</v>
          </cell>
        </row>
        <row r="21">
          <cell r="B21" t="str">
            <v>08GG1</v>
          </cell>
        </row>
        <row r="22">
          <cell r="B22" t="str">
            <v>09BVC</v>
          </cell>
        </row>
        <row r="23">
          <cell r="B23" t="str">
            <v>0901S</v>
          </cell>
          <cell r="F23" t="str">
            <v>01</v>
          </cell>
        </row>
        <row r="24">
          <cell r="B24" t="str">
            <v>09GU1</v>
          </cell>
          <cell r="F24" t="str">
            <v>02</v>
          </cell>
        </row>
        <row r="25">
          <cell r="B25" t="str">
            <v>09GB1</v>
          </cell>
          <cell r="F25" t="str">
            <v>03</v>
          </cell>
        </row>
        <row r="26">
          <cell r="B26" t="str">
            <v>09GU2</v>
          </cell>
          <cell r="F26" t="str">
            <v>04</v>
          </cell>
        </row>
        <row r="27">
          <cell r="B27" t="str">
            <v>09GU3</v>
          </cell>
          <cell r="F27" t="str">
            <v>05</v>
          </cell>
        </row>
        <row r="28">
          <cell r="B28" t="str">
            <v>0901C</v>
          </cell>
          <cell r="F28" t="str">
            <v>06</v>
          </cell>
        </row>
        <row r="29">
          <cell r="B29" t="str">
            <v>09GC1</v>
          </cell>
          <cell r="F29" t="str">
            <v>07</v>
          </cell>
        </row>
        <row r="30">
          <cell r="B30" t="str">
            <v>0901W</v>
          </cell>
          <cell r="F30" t="str">
            <v>08</v>
          </cell>
        </row>
        <row r="31">
          <cell r="B31" t="str">
            <v>09GW1</v>
          </cell>
          <cell r="F31" t="str">
            <v>09</v>
          </cell>
        </row>
        <row r="32">
          <cell r="B32" t="str">
            <v>09GW2</v>
          </cell>
          <cell r="F32">
            <v>10</v>
          </cell>
        </row>
        <row r="33">
          <cell r="B33" t="str">
            <v>0901G</v>
          </cell>
          <cell r="F33">
            <v>11</v>
          </cell>
        </row>
        <row r="34">
          <cell r="B34" t="str">
            <v>09GG1</v>
          </cell>
          <cell r="F34">
            <v>12</v>
          </cell>
        </row>
        <row r="35">
          <cell r="B35" t="str">
            <v>10CHC</v>
          </cell>
          <cell r="F35">
            <v>13</v>
          </cell>
        </row>
        <row r="36">
          <cell r="B36" t="str">
            <v>1001S</v>
          </cell>
          <cell r="F36">
            <v>14</v>
          </cell>
        </row>
        <row r="37">
          <cell r="B37" t="str">
            <v>10GB1</v>
          </cell>
          <cell r="F37">
            <v>15</v>
          </cell>
        </row>
        <row r="38">
          <cell r="B38" t="str">
            <v>10GU1</v>
          </cell>
          <cell r="F38">
            <v>16</v>
          </cell>
        </row>
        <row r="39">
          <cell r="B39" t="str">
            <v>1001C</v>
          </cell>
        </row>
        <row r="40">
          <cell r="B40" t="str">
            <v>10GC1</v>
          </cell>
        </row>
        <row r="41">
          <cell r="B41" t="str">
            <v>10GC2</v>
          </cell>
        </row>
        <row r="42">
          <cell r="B42" t="str">
            <v>1001W</v>
          </cell>
        </row>
        <row r="43">
          <cell r="B43" t="str">
            <v>10GW1</v>
          </cell>
        </row>
        <row r="44">
          <cell r="B44" t="str">
            <v>10GW2</v>
          </cell>
          <cell r="F44" t="str">
            <v>ADM</v>
          </cell>
        </row>
        <row r="45">
          <cell r="B45" t="str">
            <v>10GW3</v>
          </cell>
          <cell r="F45" t="str">
            <v>BOP</v>
          </cell>
        </row>
        <row r="46">
          <cell r="B46" t="str">
            <v>1001G</v>
          </cell>
          <cell r="F46" t="str">
            <v>CAE</v>
          </cell>
        </row>
        <row r="47">
          <cell r="B47" t="str">
            <v>10GG1</v>
          </cell>
          <cell r="F47" t="str">
            <v>CAT</v>
          </cell>
        </row>
        <row r="48">
          <cell r="B48" t="str">
            <v>11SMC</v>
          </cell>
          <cell r="F48" t="str">
            <v>CDR</v>
          </cell>
        </row>
        <row r="49">
          <cell r="B49" t="str">
            <v>1101S</v>
          </cell>
          <cell r="F49" t="str">
            <v>COM</v>
          </cell>
        </row>
        <row r="50">
          <cell r="B50" t="str">
            <v>11GB1</v>
          </cell>
          <cell r="F50" t="str">
            <v>CRR</v>
          </cell>
        </row>
        <row r="51">
          <cell r="B51" t="str">
            <v>11GU1</v>
          </cell>
          <cell r="F51" t="str">
            <v>CVN</v>
          </cell>
        </row>
        <row r="52">
          <cell r="B52" t="str">
            <v>11GB2</v>
          </cell>
          <cell r="F52" t="str">
            <v>DAF</v>
          </cell>
        </row>
        <row r="53">
          <cell r="B53" t="str">
            <v>11GU2</v>
          </cell>
          <cell r="F53" t="str">
            <v>DPA</v>
          </cell>
        </row>
        <row r="54">
          <cell r="B54" t="str">
            <v>1101W</v>
          </cell>
          <cell r="F54" t="str">
            <v>DRF</v>
          </cell>
        </row>
        <row r="55">
          <cell r="B55" t="str">
            <v>11GW1</v>
          </cell>
          <cell r="F55" t="str">
            <v>EST</v>
          </cell>
        </row>
        <row r="56">
          <cell r="B56" t="str">
            <v>11GW2</v>
          </cell>
          <cell r="F56" t="str">
            <v>FAC</v>
          </cell>
        </row>
        <row r="57">
          <cell r="B57" t="str">
            <v>11GW3</v>
          </cell>
          <cell r="F57" t="str">
            <v>FIC</v>
          </cell>
        </row>
        <row r="58">
          <cell r="B58" t="str">
            <v>1101X</v>
          </cell>
          <cell r="F58" t="str">
            <v>FII</v>
          </cell>
        </row>
        <row r="59">
          <cell r="B59" t="str">
            <v>11GI1</v>
          </cell>
          <cell r="F59" t="str">
            <v>FIR</v>
          </cell>
        </row>
        <row r="60">
          <cell r="B60" t="str">
            <v>11GI2</v>
          </cell>
          <cell r="F60" t="str">
            <v>LET</v>
          </cell>
        </row>
        <row r="61">
          <cell r="B61" t="str">
            <v>1101G</v>
          </cell>
          <cell r="F61" t="str">
            <v>LIS</v>
          </cell>
        </row>
        <row r="62">
          <cell r="B62" t="str">
            <v>11GG1</v>
          </cell>
          <cell r="F62" t="str">
            <v>MET</v>
          </cell>
        </row>
        <row r="63">
          <cell r="B63" t="str">
            <v>12CLE</v>
          </cell>
          <cell r="F63" t="str">
            <v>MIS</v>
          </cell>
        </row>
        <row r="64">
          <cell r="B64" t="str">
            <v>1201S</v>
          </cell>
          <cell r="F64" t="str">
            <v>NOT</v>
          </cell>
        </row>
        <row r="65">
          <cell r="B65" t="str">
            <v>12GB1</v>
          </cell>
          <cell r="F65" t="str">
            <v>NTE</v>
          </cell>
        </row>
        <row r="66">
          <cell r="B66" t="str">
            <v>12GB2</v>
          </cell>
          <cell r="F66" t="str">
            <v>ORG</v>
          </cell>
        </row>
        <row r="67">
          <cell r="B67" t="str">
            <v>12GU1</v>
          </cell>
          <cell r="F67" t="str">
            <v>PEC</v>
          </cell>
        </row>
        <row r="68">
          <cell r="B68" t="str">
            <v>1201C</v>
          </cell>
          <cell r="F68" t="str">
            <v>PED</v>
          </cell>
        </row>
        <row r="69">
          <cell r="B69" t="str">
            <v>12GC1</v>
          </cell>
          <cell r="F69" t="str">
            <v>PGR</v>
          </cell>
        </row>
        <row r="70">
          <cell r="B70" t="str">
            <v>12GC2</v>
          </cell>
          <cell r="F70" t="str">
            <v>PLG</v>
          </cell>
        </row>
        <row r="71">
          <cell r="B71" t="str">
            <v>1201W</v>
          </cell>
          <cell r="F71" t="str">
            <v>PPT</v>
          </cell>
        </row>
        <row r="72">
          <cell r="B72" t="str">
            <v>12GW1</v>
          </cell>
          <cell r="F72" t="str">
            <v>PRC</v>
          </cell>
        </row>
        <row r="73">
          <cell r="B73" t="str">
            <v>1201G</v>
          </cell>
          <cell r="F73" t="str">
            <v>PVL</v>
          </cell>
        </row>
        <row r="74">
          <cell r="B74" t="str">
            <v>12GG1</v>
          </cell>
          <cell r="F74" t="str">
            <v>RAA</v>
          </cell>
        </row>
        <row r="75">
          <cell r="B75" t="str">
            <v>13VDM</v>
          </cell>
          <cell r="F75" t="str">
            <v>RAP</v>
          </cell>
        </row>
        <row r="76">
          <cell r="B76" t="str">
            <v>1301S</v>
          </cell>
          <cell r="F76" t="str">
            <v>RLN</v>
          </cell>
        </row>
        <row r="77">
          <cell r="B77" t="str">
            <v>13GB1</v>
          </cell>
          <cell r="F77" t="str">
            <v>SIM</v>
          </cell>
        </row>
        <row r="78">
          <cell r="B78" t="str">
            <v>13GU1</v>
          </cell>
          <cell r="F78" t="str">
            <v>SON</v>
          </cell>
        </row>
        <row r="79">
          <cell r="B79" t="str">
            <v>1301C</v>
          </cell>
          <cell r="F79" t="str">
            <v>STE</v>
          </cell>
        </row>
        <row r="80">
          <cell r="B80" t="str">
            <v>13GC1</v>
          </cell>
          <cell r="F80" t="str">
            <v>TAB</v>
          </cell>
        </row>
        <row r="81">
          <cell r="B81" t="str">
            <v>13GC2</v>
          </cell>
          <cell r="F81" t="str">
            <v>VIS</v>
          </cell>
        </row>
        <row r="82">
          <cell r="B82" t="str">
            <v>1301W</v>
          </cell>
          <cell r="F82">
            <v>200</v>
          </cell>
        </row>
        <row r="83">
          <cell r="B83" t="str">
            <v>13GW1</v>
          </cell>
          <cell r="F83">
            <v>201</v>
          </cell>
        </row>
        <row r="84">
          <cell r="B84" t="str">
            <v>13GW2</v>
          </cell>
          <cell r="F84">
            <v>202</v>
          </cell>
        </row>
        <row r="85">
          <cell r="B85" t="str">
            <v>13GW3</v>
          </cell>
          <cell r="F85">
            <v>203</v>
          </cell>
        </row>
        <row r="86">
          <cell r="B86" t="str">
            <v>1301G</v>
          </cell>
          <cell r="F86">
            <v>204</v>
          </cell>
        </row>
        <row r="87">
          <cell r="B87" t="str">
            <v>13GG1</v>
          </cell>
          <cell r="F87">
            <v>205</v>
          </cell>
        </row>
        <row r="88">
          <cell r="B88" t="str">
            <v>14ARD</v>
          </cell>
          <cell r="F88">
            <v>206</v>
          </cell>
        </row>
        <row r="89">
          <cell r="B89" t="str">
            <v>1401S</v>
          </cell>
          <cell r="F89">
            <v>207</v>
          </cell>
        </row>
        <row r="90">
          <cell r="B90" t="str">
            <v>14GB1</v>
          </cell>
          <cell r="F90">
            <v>208</v>
          </cell>
        </row>
        <row r="91">
          <cell r="B91" t="str">
            <v>14GU1</v>
          </cell>
          <cell r="F91">
            <v>209</v>
          </cell>
        </row>
        <row r="92">
          <cell r="B92" t="str">
            <v>14GU2</v>
          </cell>
          <cell r="F92">
            <v>210</v>
          </cell>
        </row>
        <row r="93">
          <cell r="B93" t="str">
            <v>14GU3</v>
          </cell>
          <cell r="F93">
            <v>211</v>
          </cell>
        </row>
        <row r="94">
          <cell r="B94" t="str">
            <v>14GU4</v>
          </cell>
          <cell r="F94">
            <v>212</v>
          </cell>
        </row>
        <row r="95">
          <cell r="B95" t="str">
            <v>1401C</v>
          </cell>
          <cell r="F95">
            <v>213</v>
          </cell>
        </row>
        <row r="96">
          <cell r="B96" t="str">
            <v>14GC1</v>
          </cell>
          <cell r="F96">
            <v>214</v>
          </cell>
        </row>
        <row r="97">
          <cell r="B97" t="str">
            <v>1401W</v>
          </cell>
          <cell r="F97">
            <v>215</v>
          </cell>
        </row>
        <row r="98">
          <cell r="B98" t="str">
            <v>14GW1</v>
          </cell>
          <cell r="F98">
            <v>216</v>
          </cell>
        </row>
        <row r="99">
          <cell r="B99" t="str">
            <v>1401G</v>
          </cell>
          <cell r="F99">
            <v>217</v>
          </cell>
        </row>
        <row r="100">
          <cell r="B100" t="str">
            <v>14GG1</v>
          </cell>
          <cell r="F100">
            <v>218</v>
          </cell>
        </row>
        <row r="101">
          <cell r="B101" t="str">
            <v>15VIC</v>
          </cell>
          <cell r="F101">
            <v>219</v>
          </cell>
        </row>
        <row r="102">
          <cell r="B102" t="str">
            <v>1501S</v>
          </cell>
          <cell r="F102">
            <v>220</v>
          </cell>
        </row>
        <row r="103">
          <cell r="B103" t="str">
            <v>15GB1</v>
          </cell>
          <cell r="F103">
            <v>221</v>
          </cell>
        </row>
        <row r="104">
          <cell r="B104" t="str">
            <v>15GU1</v>
          </cell>
          <cell r="F104">
            <v>222</v>
          </cell>
        </row>
        <row r="105">
          <cell r="B105" t="str">
            <v>1501C</v>
          </cell>
          <cell r="F105">
            <v>223</v>
          </cell>
        </row>
        <row r="106">
          <cell r="B106" t="str">
            <v>15GC1</v>
          </cell>
          <cell r="F106">
            <v>224</v>
          </cell>
        </row>
        <row r="107">
          <cell r="B107" t="str">
            <v>1501W</v>
          </cell>
          <cell r="F107">
            <v>225</v>
          </cell>
        </row>
        <row r="108">
          <cell r="B108" t="str">
            <v>15GW1</v>
          </cell>
          <cell r="F108">
            <v>226</v>
          </cell>
        </row>
        <row r="109">
          <cell r="B109" t="str">
            <v>15GW2</v>
          </cell>
          <cell r="F109">
            <v>227</v>
          </cell>
        </row>
        <row r="110">
          <cell r="B110" t="str">
            <v>15GW3</v>
          </cell>
          <cell r="F110">
            <v>228</v>
          </cell>
        </row>
        <row r="111">
          <cell r="B111" t="str">
            <v>1501G</v>
          </cell>
          <cell r="F111">
            <v>229</v>
          </cell>
        </row>
        <row r="112">
          <cell r="B112" t="str">
            <v>15GG1</v>
          </cell>
          <cell r="F112">
            <v>230</v>
          </cell>
        </row>
        <row r="113">
          <cell r="B113" t="str">
            <v>0809I</v>
          </cell>
          <cell r="F113">
            <v>231</v>
          </cell>
        </row>
        <row r="114">
          <cell r="B114" t="str">
            <v>0910I</v>
          </cell>
        </row>
        <row r="115">
          <cell r="B115" t="str">
            <v>1011I</v>
          </cell>
          <cell r="F115" t="str">
            <v>ARC</v>
          </cell>
        </row>
        <row r="116">
          <cell r="B116" t="str">
            <v>1112I</v>
          </cell>
          <cell r="F116" t="str">
            <v>CRT</v>
          </cell>
        </row>
        <row r="117">
          <cell r="B117" t="str">
            <v>1213I</v>
          </cell>
          <cell r="F117" t="str">
            <v>FPA</v>
          </cell>
        </row>
        <row r="118">
          <cell r="B118" t="str">
            <v>1314I</v>
          </cell>
          <cell r="F118" t="str">
            <v>MOD</v>
          </cell>
        </row>
        <row r="119">
          <cell r="B119" t="str">
            <v>1415I</v>
          </cell>
          <cell r="F119" t="str">
            <v>NOM</v>
          </cell>
        </row>
        <row r="120">
          <cell r="B120" t="str">
            <v>1516I</v>
          </cell>
          <cell r="F120" t="str">
            <v>PCM</v>
          </cell>
        </row>
        <row r="121">
          <cell r="B121" t="str">
            <v>0800A</v>
          </cell>
          <cell r="F121" t="str">
            <v>PCO</v>
          </cell>
        </row>
        <row r="122">
          <cell r="B122" t="str">
            <v>08Z02</v>
          </cell>
          <cell r="F122" t="str">
            <v>PCP</v>
          </cell>
        </row>
        <row r="123">
          <cell r="B123" t="str">
            <v>0801U</v>
          </cell>
          <cell r="F123" t="str">
            <v>PDT</v>
          </cell>
        </row>
        <row r="124">
          <cell r="B124" t="str">
            <v>0801R</v>
          </cell>
          <cell r="F124" t="str">
            <v>PEL</v>
          </cell>
        </row>
        <row r="125">
          <cell r="B125" t="str">
            <v>08E01</v>
          </cell>
          <cell r="F125" t="str">
            <v>PFR</v>
          </cell>
        </row>
        <row r="126">
          <cell r="B126" t="str">
            <v>08Q02</v>
          </cell>
          <cell r="F126" t="str">
            <v>PHA</v>
          </cell>
        </row>
        <row r="127">
          <cell r="B127" t="str">
            <v>08R02</v>
          </cell>
          <cell r="F127" t="str">
            <v>PIC</v>
          </cell>
        </row>
        <row r="128">
          <cell r="B128" t="str">
            <v>0801M</v>
          </cell>
          <cell r="F128" t="str">
            <v>PIM</v>
          </cell>
        </row>
        <row r="129">
          <cell r="B129" t="str">
            <v>08X01</v>
          </cell>
          <cell r="F129" t="str">
            <v>PLA</v>
          </cell>
        </row>
        <row r="130">
          <cell r="B130" t="str">
            <v>08F01</v>
          </cell>
          <cell r="F130" t="str">
            <v>PLO</v>
          </cell>
        </row>
        <row r="131">
          <cell r="B131" t="str">
            <v>08Y01</v>
          </cell>
          <cell r="F131" t="str">
            <v>PPS</v>
          </cell>
        </row>
        <row r="132">
          <cell r="B132" t="str">
            <v>08P01</v>
          </cell>
          <cell r="F132" t="str">
            <v>PRE</v>
          </cell>
        </row>
        <row r="133">
          <cell r="B133" t="str">
            <v>1002R</v>
          </cell>
          <cell r="F133" t="str">
            <v>PSY</v>
          </cell>
        </row>
        <row r="134">
          <cell r="B134" t="str">
            <v>10E01</v>
          </cell>
          <cell r="F134" t="str">
            <v>SHE</v>
          </cell>
        </row>
        <row r="135">
          <cell r="B135" t="str">
            <v>10R01</v>
          </cell>
          <cell r="F135" t="str">
            <v>SIG</v>
          </cell>
        </row>
        <row r="136">
          <cell r="B136" t="str">
            <v>10R02</v>
          </cell>
          <cell r="F136" t="str">
            <v>XRF</v>
          </cell>
        </row>
        <row r="137">
          <cell r="B137" t="str">
            <v>10E02</v>
          </cell>
          <cell r="F137">
            <v>210</v>
          </cell>
        </row>
        <row r="138">
          <cell r="B138" t="str">
            <v>10R03</v>
          </cell>
          <cell r="F138">
            <v>207</v>
          </cell>
        </row>
        <row r="139">
          <cell r="B139" t="str">
            <v>10R04</v>
          </cell>
          <cell r="F139">
            <v>206</v>
          </cell>
        </row>
        <row r="140">
          <cell r="B140" t="str">
            <v>10S01</v>
          </cell>
          <cell r="F140">
            <v>209</v>
          </cell>
        </row>
        <row r="141">
          <cell r="B141" t="str">
            <v>1403R</v>
          </cell>
        </row>
        <row r="142">
          <cell r="B142" t="str">
            <v>14E01</v>
          </cell>
        </row>
        <row r="143">
          <cell r="B143" t="str">
            <v>14Q03</v>
          </cell>
        </row>
        <row r="144">
          <cell r="B144" t="str">
            <v>14R03</v>
          </cell>
        </row>
        <row r="145">
          <cell r="B145" t="str">
            <v>14R04</v>
          </cell>
        </row>
        <row r="146">
          <cell r="B146" t="str">
            <v>1403M</v>
          </cell>
        </row>
        <row r="147">
          <cell r="B147" t="str">
            <v>0801P</v>
          </cell>
        </row>
        <row r="148">
          <cell r="B148" t="str">
            <v>0802P</v>
          </cell>
        </row>
        <row r="149">
          <cell r="B149" t="str">
            <v>0803P</v>
          </cell>
        </row>
        <row r="150">
          <cell r="B150" t="str">
            <v>08p03</v>
          </cell>
        </row>
        <row r="151">
          <cell r="B151" t="str">
            <v>08r03</v>
          </cell>
        </row>
        <row r="152">
          <cell r="B152" t="str">
            <v>0804P</v>
          </cell>
        </row>
        <row r="153">
          <cell r="B153" t="str">
            <v>08s04</v>
          </cell>
        </row>
        <row r="154">
          <cell r="B154" t="str">
            <v>08i04</v>
          </cell>
        </row>
        <row r="155">
          <cell r="B155" t="str">
            <v>08r04</v>
          </cell>
        </row>
        <row r="156">
          <cell r="B156" t="str">
            <v>0805P</v>
          </cell>
        </row>
        <row r="157">
          <cell r="B157" t="str">
            <v>08r05</v>
          </cell>
        </row>
        <row r="158">
          <cell r="B158" t="str">
            <v>08p05</v>
          </cell>
        </row>
        <row r="159">
          <cell r="B159" t="str">
            <v>0806P</v>
          </cell>
        </row>
        <row r="160">
          <cell r="B160" t="str">
            <v>08r06</v>
          </cell>
        </row>
        <row r="161">
          <cell r="B161" t="str">
            <v>08p06</v>
          </cell>
        </row>
        <row r="162">
          <cell r="B162" t="str">
            <v>0807P</v>
          </cell>
        </row>
        <row r="163">
          <cell r="B163" t="str">
            <v>08s07</v>
          </cell>
        </row>
        <row r="164">
          <cell r="B164" t="str">
            <v>08i07</v>
          </cell>
        </row>
        <row r="165">
          <cell r="B165" t="str">
            <v>08r07</v>
          </cell>
        </row>
        <row r="166">
          <cell r="B166" t="str">
            <v>0808P</v>
          </cell>
        </row>
        <row r="167">
          <cell r="B167" t="str">
            <v>08r08</v>
          </cell>
        </row>
        <row r="168">
          <cell r="B168" t="str">
            <v>0810P</v>
          </cell>
        </row>
        <row r="169">
          <cell r="B169" t="str">
            <v>08r10</v>
          </cell>
        </row>
        <row r="170">
          <cell r="B170" t="str">
            <v>0811P</v>
          </cell>
        </row>
        <row r="171">
          <cell r="B171" t="str">
            <v>08s11</v>
          </cell>
        </row>
        <row r="172">
          <cell r="B172" t="str">
            <v>08i11</v>
          </cell>
        </row>
        <row r="173">
          <cell r="B173" t="str">
            <v>08r11</v>
          </cell>
        </row>
        <row r="174">
          <cell r="B174" t="str">
            <v>0813P</v>
          </cell>
        </row>
        <row r="175">
          <cell r="B175" t="str">
            <v>0901P</v>
          </cell>
        </row>
        <row r="176">
          <cell r="B176" t="str">
            <v>09p01</v>
          </cell>
        </row>
        <row r="177">
          <cell r="B177" t="str">
            <v>09r01</v>
          </cell>
        </row>
        <row r="178">
          <cell r="B178" t="str">
            <v>0902P</v>
          </cell>
        </row>
        <row r="179">
          <cell r="B179" t="str">
            <v>09p02</v>
          </cell>
        </row>
        <row r="180">
          <cell r="B180" t="str">
            <v>09r02</v>
          </cell>
        </row>
        <row r="181">
          <cell r="B181" t="str">
            <v>1001P</v>
          </cell>
        </row>
        <row r="182">
          <cell r="B182" t="str">
            <v>10s01</v>
          </cell>
        </row>
        <row r="183">
          <cell r="B183" t="str">
            <v>10i01</v>
          </cell>
        </row>
        <row r="184">
          <cell r="B184" t="str">
            <v>10r01</v>
          </cell>
        </row>
        <row r="185">
          <cell r="B185" t="str">
            <v>1002P</v>
          </cell>
        </row>
        <row r="186">
          <cell r="B186" t="str">
            <v>10p02</v>
          </cell>
        </row>
        <row r="187">
          <cell r="B187" t="str">
            <v>10r02</v>
          </cell>
        </row>
        <row r="188">
          <cell r="B188" t="str">
            <v>1003P</v>
          </cell>
        </row>
        <row r="189">
          <cell r="B189" t="str">
            <v>10s03</v>
          </cell>
        </row>
        <row r="190">
          <cell r="B190" t="str">
            <v>10i03</v>
          </cell>
        </row>
        <row r="191">
          <cell r="B191" t="str">
            <v>10r03</v>
          </cell>
        </row>
        <row r="192">
          <cell r="B192" t="str">
            <v>1101P</v>
          </cell>
        </row>
        <row r="193">
          <cell r="B193" t="str">
            <v>11s01</v>
          </cell>
        </row>
        <row r="194">
          <cell r="B194" t="str">
            <v>11r01</v>
          </cell>
        </row>
        <row r="195">
          <cell r="B195" t="str">
            <v>1102P</v>
          </cell>
        </row>
        <row r="196">
          <cell r="B196" t="str">
            <v>11p02</v>
          </cell>
        </row>
        <row r="197">
          <cell r="B197" t="str">
            <v>11r02</v>
          </cell>
        </row>
        <row r="198">
          <cell r="B198" t="str">
            <v>1103P</v>
          </cell>
        </row>
        <row r="199">
          <cell r="B199" t="str">
            <v>11p03</v>
          </cell>
        </row>
        <row r="200">
          <cell r="B200" t="str">
            <v>1201P</v>
          </cell>
        </row>
        <row r="201">
          <cell r="B201" t="str">
            <v>12s01</v>
          </cell>
        </row>
        <row r="202">
          <cell r="B202" t="str">
            <v>12i01</v>
          </cell>
        </row>
        <row r="203">
          <cell r="B203" t="str">
            <v>12r01</v>
          </cell>
        </row>
        <row r="204">
          <cell r="B204" t="str">
            <v>1301P</v>
          </cell>
        </row>
        <row r="205">
          <cell r="B205" t="str">
            <v>13r01</v>
          </cell>
        </row>
        <row r="206">
          <cell r="B206" t="str">
            <v>13p01</v>
          </cell>
        </row>
        <row r="207">
          <cell r="B207" t="str">
            <v>1302P</v>
          </cell>
        </row>
        <row r="208">
          <cell r="B208" t="str">
            <v>13s02</v>
          </cell>
        </row>
        <row r="209">
          <cell r="B209" t="str">
            <v>13i02</v>
          </cell>
        </row>
        <row r="210">
          <cell r="B210" t="str">
            <v>13r02</v>
          </cell>
        </row>
        <row r="211">
          <cell r="B211" t="str">
            <v>1401P</v>
          </cell>
        </row>
        <row r="212">
          <cell r="B212" t="str">
            <v>14s01</v>
          </cell>
        </row>
        <row r="213">
          <cell r="B213" t="str">
            <v>14i01</v>
          </cell>
        </row>
        <row r="214">
          <cell r="B214" t="str">
            <v>14r01</v>
          </cell>
        </row>
        <row r="215">
          <cell r="B215" t="str">
            <v>1402P</v>
          </cell>
        </row>
        <row r="216">
          <cell r="B216" t="str">
            <v>14s02</v>
          </cell>
        </row>
        <row r="217">
          <cell r="B217" t="str">
            <v>14i02</v>
          </cell>
        </row>
        <row r="218">
          <cell r="B218" t="str">
            <v>14r02</v>
          </cell>
        </row>
        <row r="219">
          <cell r="B219" t="str">
            <v>1404P</v>
          </cell>
        </row>
        <row r="220">
          <cell r="B220" t="str">
            <v>14p04</v>
          </cell>
        </row>
        <row r="221">
          <cell r="B221" t="str">
            <v>14r04</v>
          </cell>
        </row>
        <row r="222">
          <cell r="B222" t="str">
            <v>1501P</v>
          </cell>
        </row>
        <row r="223">
          <cell r="B223" t="str">
            <v>15p01</v>
          </cell>
        </row>
        <row r="224">
          <cell r="B224" t="str">
            <v>15r01</v>
          </cell>
        </row>
        <row r="226">
          <cell r="B226" t="str">
            <v>TTT</v>
          </cell>
        </row>
        <row r="227">
          <cell r="B227">
            <v>0</v>
          </cell>
        </row>
        <row r="228">
          <cell r="B228" t="str">
            <v>NXX</v>
          </cell>
        </row>
        <row r="229">
          <cell r="B229" t="str">
            <v>N20</v>
          </cell>
        </row>
        <row r="230">
          <cell r="B230" t="str">
            <v>N19</v>
          </cell>
        </row>
        <row r="231">
          <cell r="B231" t="str">
            <v>N18</v>
          </cell>
        </row>
        <row r="232">
          <cell r="B232" t="str">
            <v>N17</v>
          </cell>
        </row>
        <row r="233">
          <cell r="B233" t="str">
            <v>N16</v>
          </cell>
        </row>
        <row r="234">
          <cell r="B234" t="str">
            <v>N15</v>
          </cell>
        </row>
        <row r="235">
          <cell r="B235" t="str">
            <v>N14</v>
          </cell>
        </row>
        <row r="236">
          <cell r="B236" t="str">
            <v>N13</v>
          </cell>
        </row>
        <row r="237">
          <cell r="B237" t="str">
            <v>N12</v>
          </cell>
        </row>
        <row r="238">
          <cell r="B238" t="str">
            <v>N11</v>
          </cell>
        </row>
        <row r="239">
          <cell r="B239" t="str">
            <v>N10</v>
          </cell>
        </row>
        <row r="240">
          <cell r="B240" t="str">
            <v>N09</v>
          </cell>
        </row>
        <row r="241">
          <cell r="B241" t="str">
            <v>N08</v>
          </cell>
        </row>
        <row r="242">
          <cell r="B242" t="str">
            <v>N07</v>
          </cell>
        </row>
        <row r="243">
          <cell r="B243" t="str">
            <v>N06</v>
          </cell>
        </row>
        <row r="244">
          <cell r="B244" t="str">
            <v>N05</v>
          </cell>
        </row>
        <row r="245">
          <cell r="B245" t="str">
            <v>N04</v>
          </cell>
        </row>
        <row r="246">
          <cell r="B246" t="str">
            <v>N03</v>
          </cell>
        </row>
        <row r="247">
          <cell r="B247" t="str">
            <v>N02</v>
          </cell>
        </row>
        <row r="248">
          <cell r="B248" t="str">
            <v>N01</v>
          </cell>
        </row>
        <row r="249">
          <cell r="B249" t="str">
            <v>N00</v>
          </cell>
        </row>
        <row r="250">
          <cell r="B250" t="str">
            <v>S01</v>
          </cell>
        </row>
        <row r="251">
          <cell r="B251" t="str">
            <v>S02</v>
          </cell>
        </row>
        <row r="252">
          <cell r="B252" t="str">
            <v>S03</v>
          </cell>
        </row>
        <row r="253">
          <cell r="B253" t="str">
            <v>S04</v>
          </cell>
        </row>
        <row r="254">
          <cell r="B254" t="str">
            <v>S05</v>
          </cell>
        </row>
        <row r="255">
          <cell r="B255" t="str">
            <v>S06</v>
          </cell>
        </row>
        <row r="256">
          <cell r="B256" t="str">
            <v>S07</v>
          </cell>
        </row>
        <row r="257">
          <cell r="B257" t="str">
            <v>S08</v>
          </cell>
        </row>
        <row r="258">
          <cell r="B258" t="str">
            <v>S09</v>
          </cell>
        </row>
        <row r="259">
          <cell r="B259" t="str">
            <v>S10</v>
          </cell>
        </row>
        <row r="260">
          <cell r="B260" t="str">
            <v>S11</v>
          </cell>
        </row>
        <row r="261">
          <cell r="B261" t="str">
            <v>S12</v>
          </cell>
        </row>
        <row r="262">
          <cell r="B262" t="str">
            <v>S13</v>
          </cell>
        </row>
        <row r="263">
          <cell r="B263" t="str">
            <v>S14</v>
          </cell>
        </row>
        <row r="264">
          <cell r="B264" t="str">
            <v>S15</v>
          </cell>
        </row>
        <row r="265">
          <cell r="B265" t="str">
            <v>S16</v>
          </cell>
        </row>
        <row r="266">
          <cell r="B266" t="str">
            <v>S17</v>
          </cell>
        </row>
        <row r="267">
          <cell r="B267" t="str">
            <v>S18</v>
          </cell>
        </row>
        <row r="268">
          <cell r="B268" t="str">
            <v>S19</v>
          </cell>
        </row>
        <row r="269">
          <cell r="B269" t="str">
            <v>S20</v>
          </cell>
        </row>
        <row r="270">
          <cell r="B270" t="str">
            <v>S0X</v>
          </cell>
        </row>
        <row r="271">
          <cell r="B271" t="str">
            <v>NTT</v>
          </cell>
        </row>
        <row r="272">
          <cell r="B272" t="str">
            <v>C01</v>
          </cell>
        </row>
        <row r="273">
          <cell r="B273" t="str">
            <v>C02</v>
          </cell>
        </row>
        <row r="274">
          <cell r="B274" t="str">
            <v>C03</v>
          </cell>
        </row>
        <row r="275">
          <cell r="B275" t="str">
            <v>C04</v>
          </cell>
        </row>
        <row r="276">
          <cell r="B276" t="str">
            <v>C05</v>
          </cell>
        </row>
        <row r="277">
          <cell r="B277" t="str">
            <v>C06</v>
          </cell>
        </row>
        <row r="278">
          <cell r="B278" t="str">
            <v>C07</v>
          </cell>
        </row>
        <row r="279">
          <cell r="B279" t="str">
            <v>C08</v>
          </cell>
        </row>
        <row r="280">
          <cell r="B280" t="str">
            <v>C09</v>
          </cell>
        </row>
        <row r="281">
          <cell r="B281" t="str">
            <v>C10</v>
          </cell>
        </row>
        <row r="282">
          <cell r="B282" t="str">
            <v>C11</v>
          </cell>
        </row>
        <row r="283">
          <cell r="B283" t="str">
            <v>C12</v>
          </cell>
        </row>
        <row r="284">
          <cell r="B284" t="str">
            <v>C13</v>
          </cell>
        </row>
        <row r="285">
          <cell r="B285" t="str">
            <v>C14</v>
          </cell>
        </row>
        <row r="286">
          <cell r="B286" t="str">
            <v>C15</v>
          </cell>
        </row>
        <row r="287">
          <cell r="B287" t="str">
            <v>C16</v>
          </cell>
        </row>
        <row r="288">
          <cell r="B288" t="str">
            <v>C17</v>
          </cell>
        </row>
        <row r="289">
          <cell r="B289" t="str">
            <v>C18</v>
          </cell>
        </row>
        <row r="290">
          <cell r="B290" t="str">
            <v>C19</v>
          </cell>
        </row>
        <row r="291">
          <cell r="B291" t="str">
            <v>C20</v>
          </cell>
        </row>
        <row r="292">
          <cell r="B292" t="str">
            <v>C0n</v>
          </cell>
        </row>
        <row r="293">
          <cell r="B293" t="str">
            <v>F01</v>
          </cell>
        </row>
        <row r="294">
          <cell r="B294" t="str">
            <v>F02</v>
          </cell>
        </row>
        <row r="295">
          <cell r="B295" t="str">
            <v>F03</v>
          </cell>
        </row>
        <row r="296">
          <cell r="B296" t="str">
            <v>F04</v>
          </cell>
        </row>
        <row r="297">
          <cell r="B297" t="str">
            <v>F05</v>
          </cell>
        </row>
        <row r="298">
          <cell r="B298" t="str">
            <v>F06</v>
          </cell>
        </row>
        <row r="299">
          <cell r="B299" t="str">
            <v>F07</v>
          </cell>
        </row>
        <row r="300">
          <cell r="B300" t="str">
            <v>F08</v>
          </cell>
        </row>
        <row r="301">
          <cell r="B301" t="str">
            <v>F09</v>
          </cell>
        </row>
        <row r="302">
          <cell r="B302" t="str">
            <v>F10</v>
          </cell>
        </row>
        <row r="303">
          <cell r="B303" t="str">
            <v>F11</v>
          </cell>
        </row>
        <row r="304">
          <cell r="B304" t="str">
            <v>F12</v>
          </cell>
        </row>
        <row r="305">
          <cell r="B305" t="str">
            <v>F13</v>
          </cell>
        </row>
        <row r="306">
          <cell r="B306" t="str">
            <v>F14</v>
          </cell>
        </row>
        <row r="307">
          <cell r="B307" t="str">
            <v>F15</v>
          </cell>
        </row>
        <row r="308">
          <cell r="B308" t="str">
            <v>F16</v>
          </cell>
        </row>
        <row r="309">
          <cell r="B309" t="str">
            <v>F17</v>
          </cell>
        </row>
        <row r="310">
          <cell r="B310" t="str">
            <v>F18</v>
          </cell>
        </row>
        <row r="311">
          <cell r="B311" t="str">
            <v>F19</v>
          </cell>
        </row>
        <row r="312">
          <cell r="B312" t="str">
            <v>F20</v>
          </cell>
        </row>
        <row r="313">
          <cell r="B313" t="str">
            <v>F0X</v>
          </cell>
        </row>
        <row r="314">
          <cell r="B314" t="str">
            <v>D01</v>
          </cell>
        </row>
        <row r="315">
          <cell r="B315" t="str">
            <v>D02</v>
          </cell>
        </row>
        <row r="316">
          <cell r="B316" t="str">
            <v>D03</v>
          </cell>
        </row>
        <row r="317">
          <cell r="B317" t="str">
            <v>D04</v>
          </cell>
        </row>
        <row r="318">
          <cell r="B318" t="str">
            <v>D05</v>
          </cell>
        </row>
        <row r="319">
          <cell r="B319" t="str">
            <v>D06</v>
          </cell>
        </row>
        <row r="320">
          <cell r="B320" t="str">
            <v>D07</v>
          </cell>
        </row>
        <row r="321">
          <cell r="B321" t="str">
            <v>D08</v>
          </cell>
        </row>
        <row r="322">
          <cell r="B322" t="str">
            <v>D09</v>
          </cell>
        </row>
        <row r="323">
          <cell r="B323" t="str">
            <v>D10</v>
          </cell>
        </row>
        <row r="324">
          <cell r="B324" t="str">
            <v>D11</v>
          </cell>
        </row>
        <row r="325">
          <cell r="B325" t="str">
            <v>D12</v>
          </cell>
        </row>
        <row r="326">
          <cell r="B326" t="str">
            <v>D13</v>
          </cell>
        </row>
        <row r="327">
          <cell r="B327" t="str">
            <v>D14</v>
          </cell>
        </row>
        <row r="328">
          <cell r="B328" t="str">
            <v>D15</v>
          </cell>
        </row>
        <row r="329">
          <cell r="B329" t="str">
            <v>D16</v>
          </cell>
        </row>
        <row r="330">
          <cell r="B330" t="str">
            <v>D17</v>
          </cell>
        </row>
        <row r="331">
          <cell r="B331" t="str">
            <v>D18</v>
          </cell>
        </row>
        <row r="332">
          <cell r="B332" t="str">
            <v>D19</v>
          </cell>
        </row>
        <row r="333">
          <cell r="B333" t="str">
            <v>D20</v>
          </cell>
        </row>
        <row r="334">
          <cell r="B334" t="str">
            <v>D0X</v>
          </cell>
        </row>
        <row r="337">
          <cell r="B337" t="str">
            <v>ACC</v>
          </cell>
        </row>
        <row r="338">
          <cell r="B338" t="str">
            <v>ACO</v>
          </cell>
        </row>
        <row r="339">
          <cell r="B339" t="str">
            <v>AMG</v>
          </cell>
        </row>
        <row r="340">
          <cell r="B340" t="str">
            <v>AMI</v>
          </cell>
        </row>
        <row r="341">
          <cell r="B341" t="str">
            <v>ARM</v>
          </cell>
        </row>
        <row r="342">
          <cell r="B342" t="str">
            <v>ASS</v>
          </cell>
        </row>
        <row r="343">
          <cell r="B343" t="str">
            <v>BAT</v>
          </cell>
        </row>
        <row r="344">
          <cell r="B344" t="str">
            <v>BEX</v>
          </cell>
        </row>
        <row r="345">
          <cell r="B345" t="str">
            <v>CHA</v>
          </cell>
        </row>
        <row r="346">
          <cell r="B346" t="str">
            <v>CLO</v>
          </cell>
        </row>
        <row r="347">
          <cell r="B347" t="str">
            <v>COF</v>
          </cell>
        </row>
        <row r="348">
          <cell r="B348" t="str">
            <v>COM</v>
          </cell>
        </row>
        <row r="349">
          <cell r="B349" t="str">
            <v>COU</v>
          </cell>
        </row>
        <row r="350">
          <cell r="B350" t="str">
            <v>DEM</v>
          </cell>
        </row>
        <row r="351">
          <cell r="B351" t="str">
            <v>DEP</v>
          </cell>
        </row>
        <row r="352">
          <cell r="B352" t="str">
            <v>DES</v>
          </cell>
        </row>
        <row r="353">
          <cell r="B353" t="str">
            <v>DEV</v>
          </cell>
        </row>
        <row r="354">
          <cell r="B354" t="str">
            <v>DMO</v>
          </cell>
        </row>
        <row r="355">
          <cell r="B355" t="str">
            <v>ENV</v>
          </cell>
        </row>
        <row r="356">
          <cell r="B356" t="str">
            <v>ERG</v>
          </cell>
        </row>
        <row r="357">
          <cell r="B357" t="str">
            <v>ESS</v>
          </cell>
        </row>
        <row r="358">
          <cell r="B358" t="str">
            <v>ETA</v>
          </cell>
        </row>
        <row r="359">
          <cell r="B359" t="str">
            <v>ETR</v>
          </cell>
        </row>
        <row r="360">
          <cell r="B360" t="str">
            <v>EXP</v>
          </cell>
        </row>
        <row r="361">
          <cell r="B361" t="str">
            <v>FAC</v>
          </cell>
        </row>
        <row r="362">
          <cell r="B362" t="str">
            <v>FDM</v>
          </cell>
        </row>
        <row r="363">
          <cell r="B363" t="str">
            <v>FON</v>
          </cell>
        </row>
        <row r="364">
          <cell r="B364" t="str">
            <v>FRN</v>
          </cell>
        </row>
        <row r="365">
          <cell r="B365" t="str">
            <v>G10</v>
          </cell>
        </row>
        <row r="366">
          <cell r="B366" t="str">
            <v>G11</v>
          </cell>
        </row>
        <row r="367">
          <cell r="B367" t="str">
            <v>G12</v>
          </cell>
        </row>
        <row r="368">
          <cell r="B368" t="str">
            <v>G13</v>
          </cell>
        </row>
        <row r="369">
          <cell r="B369" t="str">
            <v>G14</v>
          </cell>
        </row>
        <row r="370">
          <cell r="B370" t="str">
            <v>G20</v>
          </cell>
        </row>
        <row r="371">
          <cell r="B371" t="str">
            <v>G21</v>
          </cell>
        </row>
        <row r="372">
          <cell r="B372" t="str">
            <v>G22</v>
          </cell>
        </row>
        <row r="373">
          <cell r="B373" t="str">
            <v>G23</v>
          </cell>
        </row>
        <row r="374">
          <cell r="B374" t="str">
            <v>G24</v>
          </cell>
        </row>
        <row r="375">
          <cell r="B375" t="str">
            <v>G25</v>
          </cell>
        </row>
        <row r="376">
          <cell r="B376" t="str">
            <v>G26</v>
          </cell>
        </row>
        <row r="377">
          <cell r="B377" t="str">
            <v>G27</v>
          </cell>
        </row>
        <row r="378">
          <cell r="B378" t="str">
            <v>G28</v>
          </cell>
        </row>
        <row r="379">
          <cell r="B379" t="str">
            <v>G29</v>
          </cell>
        </row>
        <row r="380">
          <cell r="B380" t="str">
            <v>G2A</v>
          </cell>
        </row>
        <row r="381">
          <cell r="B381" t="str">
            <v>G30</v>
          </cell>
        </row>
        <row r="382">
          <cell r="B382" t="str">
            <v>G40</v>
          </cell>
        </row>
        <row r="383">
          <cell r="B383" t="str">
            <v>G41</v>
          </cell>
        </row>
        <row r="384">
          <cell r="B384" t="str">
            <v>G42</v>
          </cell>
        </row>
        <row r="385">
          <cell r="B385" t="str">
            <v>G43</v>
          </cell>
        </row>
        <row r="386">
          <cell r="B386" t="str">
            <v>G44</v>
          </cell>
        </row>
        <row r="387">
          <cell r="B387" t="str">
            <v>G50</v>
          </cell>
        </row>
        <row r="388">
          <cell r="B388" t="str">
            <v>G51</v>
          </cell>
        </row>
        <row r="389">
          <cell r="B389" t="str">
            <v>G52</v>
          </cell>
        </row>
        <row r="390">
          <cell r="B390" t="str">
            <v>G53</v>
          </cell>
        </row>
        <row r="391">
          <cell r="B391" t="str">
            <v>G70</v>
          </cell>
        </row>
        <row r="392">
          <cell r="B392" t="str">
            <v>G71</v>
          </cell>
        </row>
        <row r="393">
          <cell r="B393" t="str">
            <v>G72</v>
          </cell>
        </row>
        <row r="394">
          <cell r="B394" t="str">
            <v>G73</v>
          </cell>
        </row>
        <row r="395">
          <cell r="B395" t="str">
            <v>G74</v>
          </cell>
        </row>
        <row r="396">
          <cell r="B396" t="str">
            <v>G75</v>
          </cell>
        </row>
        <row r="397">
          <cell r="B397" t="str">
            <v>G80</v>
          </cell>
        </row>
        <row r="398">
          <cell r="B398" t="str">
            <v>G81</v>
          </cell>
        </row>
        <row r="399">
          <cell r="B399" t="str">
            <v>G82</v>
          </cell>
        </row>
        <row r="400">
          <cell r="B400" t="str">
            <v>G83</v>
          </cell>
        </row>
        <row r="401">
          <cell r="B401" t="str">
            <v>G84</v>
          </cell>
        </row>
        <row r="402">
          <cell r="B402" t="str">
            <v>G85</v>
          </cell>
        </row>
        <row r="403">
          <cell r="B403" t="str">
            <v>G90</v>
          </cell>
        </row>
        <row r="404">
          <cell r="B404" t="str">
            <v>G91</v>
          </cell>
        </row>
        <row r="405">
          <cell r="B405" t="str">
            <v>G92</v>
          </cell>
        </row>
        <row r="406">
          <cell r="B406" t="str">
            <v>G93</v>
          </cell>
        </row>
        <row r="407">
          <cell r="B407" t="str">
            <v>G94</v>
          </cell>
        </row>
        <row r="408">
          <cell r="B408" t="str">
            <v>GEN</v>
          </cell>
        </row>
        <row r="409">
          <cell r="B409" t="str">
            <v>GEO</v>
          </cell>
        </row>
        <row r="410">
          <cell r="B410" t="str">
            <v>GXX</v>
          </cell>
        </row>
        <row r="411">
          <cell r="B411" t="str">
            <v>HYD</v>
          </cell>
        </row>
        <row r="412">
          <cell r="B412" t="str">
            <v>ICR</v>
          </cell>
        </row>
        <row r="413">
          <cell r="B413" t="str">
            <v>IGC</v>
          </cell>
        </row>
        <row r="414">
          <cell r="B414" t="str">
            <v>INS</v>
          </cell>
        </row>
        <row r="415">
          <cell r="B415" t="str">
            <v>JUR</v>
          </cell>
        </row>
        <row r="416">
          <cell r="B416" t="str">
            <v>MAI</v>
          </cell>
        </row>
        <row r="417">
          <cell r="B417" t="str">
            <v>MCO</v>
          </cell>
        </row>
        <row r="418">
          <cell r="B418" t="str">
            <v>MCT</v>
          </cell>
        </row>
        <row r="419">
          <cell r="B419" t="str">
            <v>MDE</v>
          </cell>
        </row>
        <row r="420">
          <cell r="B420" t="str">
            <v>MIN</v>
          </cell>
        </row>
        <row r="421">
          <cell r="B421" t="str">
            <v>MOB</v>
          </cell>
        </row>
        <row r="422">
          <cell r="B422" t="str">
            <v>MQP</v>
          </cell>
        </row>
        <row r="423">
          <cell r="B423" t="str">
            <v>MRQ</v>
          </cell>
        </row>
        <row r="424">
          <cell r="B424" t="str">
            <v>MSE</v>
          </cell>
        </row>
        <row r="425">
          <cell r="B425" t="str">
            <v>PCO</v>
          </cell>
        </row>
        <row r="426">
          <cell r="B426" t="str">
            <v>PLO</v>
          </cell>
        </row>
        <row r="427">
          <cell r="B427" t="str">
            <v>POP</v>
          </cell>
        </row>
        <row r="428">
          <cell r="B428" t="str">
            <v>PR1</v>
          </cell>
        </row>
        <row r="429">
          <cell r="B429" t="str">
            <v>PR2</v>
          </cell>
        </row>
        <row r="430">
          <cell r="B430" t="str">
            <v>PR3</v>
          </cell>
        </row>
        <row r="431">
          <cell r="B431" t="str">
            <v>PR4</v>
          </cell>
        </row>
        <row r="432">
          <cell r="B432" t="str">
            <v>PR5</v>
          </cell>
        </row>
        <row r="433">
          <cell r="B433" t="str">
            <v>PRO</v>
          </cell>
        </row>
        <row r="434">
          <cell r="B434" t="str">
            <v>PTF</v>
          </cell>
        </row>
        <row r="435">
          <cell r="B435" t="str">
            <v>PTS</v>
          </cell>
        </row>
        <row r="436">
          <cell r="B436" t="str">
            <v>PYR</v>
          </cell>
        </row>
        <row r="437">
          <cell r="B437" t="str">
            <v>QLT</v>
          </cell>
        </row>
        <row r="438">
          <cell r="B438" t="str">
            <v>RI1</v>
          </cell>
        </row>
        <row r="439">
          <cell r="B439" t="str">
            <v>RI2</v>
          </cell>
        </row>
        <row r="440">
          <cell r="B440" t="str">
            <v>RI3</v>
          </cell>
        </row>
        <row r="441">
          <cell r="B441" t="str">
            <v>RI4</v>
          </cell>
        </row>
        <row r="442">
          <cell r="B442" t="str">
            <v>RI5</v>
          </cell>
        </row>
        <row r="443">
          <cell r="B443" t="str">
            <v>RI6</v>
          </cell>
        </row>
        <row r="444">
          <cell r="B444" t="str">
            <v>RI7</v>
          </cell>
        </row>
        <row r="445">
          <cell r="B445" t="str">
            <v>RIN</v>
          </cell>
        </row>
        <row r="446">
          <cell r="B446" t="str">
            <v>RSX</v>
          </cell>
        </row>
        <row r="447">
          <cell r="B447" t="str">
            <v>RVT</v>
          </cell>
        </row>
        <row r="448">
          <cell r="B448" t="str">
            <v>SGO</v>
          </cell>
        </row>
        <row r="449">
          <cell r="B449" t="str">
            <v>SHV</v>
          </cell>
        </row>
        <row r="450">
          <cell r="B450" t="str">
            <v>SOE</v>
          </cell>
        </row>
        <row r="451">
          <cell r="B451" t="str">
            <v>TER</v>
          </cell>
        </row>
        <row r="452">
          <cell r="B452" t="str">
            <v>TOP</v>
          </cell>
        </row>
        <row r="453">
          <cell r="B453" t="str">
            <v>TRA</v>
          </cell>
        </row>
        <row r="454">
          <cell r="B454" t="str">
            <v>URB</v>
          </cell>
        </row>
        <row r="455">
          <cell r="B455" t="str">
            <v>VEG</v>
          </cell>
        </row>
        <row r="456">
          <cell r="B456" t="str">
            <v>VRI</v>
          </cell>
        </row>
      </sheetData>
      <sheetData sheetId="7">
        <row r="66">
          <cell r="AJ66" t="str">
            <v>A. PESTEL</v>
          </cell>
          <cell r="AQ66" t="str">
            <v>02 - LIGNES</v>
          </cell>
          <cell r="AR66" t="str">
            <v>ROUG</v>
          </cell>
        </row>
        <row r="67">
          <cell r="AJ67" t="str">
            <v>A. AMIRKHANYAN</v>
          </cell>
          <cell r="AQ67" t="str">
            <v>03 - TRONÇONS</v>
          </cell>
          <cell r="AR67" t="str">
            <v>ORAN</v>
          </cell>
        </row>
        <row r="68">
          <cell r="AJ68" t="str">
            <v>A. DATCHANAMOURTY</v>
          </cell>
          <cell r="AQ68" t="str">
            <v>10 - GARES</v>
          </cell>
          <cell r="AR68" t="str">
            <v>T2</v>
          </cell>
        </row>
        <row r="69">
          <cell r="AJ69" t="str">
            <v>A. GAUDIN</v>
          </cell>
          <cell r="AQ69" t="str">
            <v>20 - OUVRAGES FONCTIONNELS</v>
          </cell>
          <cell r="AR69" t="str">
            <v>18ARC</v>
          </cell>
        </row>
        <row r="70">
          <cell r="AJ70" t="str">
            <v>A. JABER</v>
          </cell>
          <cell r="AQ70" t="str">
            <v>30 - INTERGARES</v>
          </cell>
          <cell r="AR70" t="str">
            <v>09BVC</v>
          </cell>
        </row>
        <row r="71">
          <cell r="AJ71" t="str">
            <v>A. MARTIN</v>
          </cell>
          <cell r="AQ71" t="str">
            <v>40 - OUVRAGES ANNEXES</v>
          </cell>
          <cell r="AR71" t="str">
            <v>10CHC</v>
          </cell>
        </row>
        <row r="72">
          <cell r="AJ72" t="str">
            <v>A. PUCELLE</v>
          </cell>
          <cell r="AR72" t="str">
            <v>12CLE</v>
          </cell>
        </row>
        <row r="73">
          <cell r="AJ73" t="str">
            <v>A. RAUTUREAU</v>
          </cell>
          <cell r="AR73" t="str">
            <v>13VDM</v>
          </cell>
        </row>
        <row r="74">
          <cell r="AJ74" t="str">
            <v>A. SOMON</v>
          </cell>
          <cell r="AR74" t="str">
            <v>14ARD</v>
          </cell>
        </row>
        <row r="75">
          <cell r="AJ75" t="str">
            <v>AL. NOUBISSIE</v>
          </cell>
          <cell r="AR75" t="str">
            <v>08NCH</v>
          </cell>
        </row>
        <row r="76">
          <cell r="AJ76" t="str">
            <v>C. BENKO</v>
          </cell>
          <cell r="AR76" t="str">
            <v>11SMC</v>
          </cell>
        </row>
        <row r="77">
          <cell r="AJ77" t="str">
            <v>C. CHAUVIN</v>
          </cell>
          <cell r="AR77" t="str">
            <v>15VIC</v>
          </cell>
        </row>
        <row r="78">
          <cell r="AJ78" t="str">
            <v xml:space="preserve">C. LA ROSA MONTES </v>
          </cell>
          <cell r="AR78" t="str">
            <v>1403R</v>
          </cell>
        </row>
        <row r="79">
          <cell r="AJ79" t="str">
            <v>C. LACOURT</v>
          </cell>
          <cell r="AR79" t="str">
            <v>0801R</v>
          </cell>
        </row>
        <row r="80">
          <cell r="AJ80" t="str">
            <v>D. LEROY</v>
          </cell>
          <cell r="AN80" t="str">
            <v>C1</v>
          </cell>
          <cell r="AR80" t="str">
            <v>1403M</v>
          </cell>
        </row>
        <row r="81">
          <cell r="AJ81" t="str">
            <v>D. MARTINEZ</v>
          </cell>
          <cell r="AN81" t="str">
            <v>C3</v>
          </cell>
          <cell r="AR81" t="str">
            <v>0801M</v>
          </cell>
        </row>
        <row r="82">
          <cell r="AJ82" t="str">
            <v>D. SAKSIK</v>
          </cell>
          <cell r="AR82" t="str">
            <v>0809I</v>
          </cell>
        </row>
        <row r="83">
          <cell r="AJ83" t="str">
            <v>E. NONET</v>
          </cell>
          <cell r="AR83" t="str">
            <v>0910I</v>
          </cell>
        </row>
        <row r="84">
          <cell r="AJ84" t="str">
            <v>F. BROCHART</v>
          </cell>
          <cell r="AR84" t="str">
            <v>1011I</v>
          </cell>
        </row>
        <row r="85">
          <cell r="AJ85" t="str">
            <v>F. FRERY</v>
          </cell>
          <cell r="AR85" t="str">
            <v>1112I</v>
          </cell>
        </row>
        <row r="86">
          <cell r="AJ86" t="str">
            <v>F. MARBEUF</v>
          </cell>
          <cell r="AR86" t="str">
            <v>1213I</v>
          </cell>
        </row>
        <row r="87">
          <cell r="AJ87" t="str">
            <v>G. KARWETA PAYEN</v>
          </cell>
          <cell r="AR87" t="str">
            <v>1314I</v>
          </cell>
        </row>
        <row r="88">
          <cell r="AJ88" t="str">
            <v>G. MOUESCA</v>
          </cell>
          <cell r="AR88" t="str">
            <v>1415I</v>
          </cell>
        </row>
        <row r="89">
          <cell r="AJ89" t="str">
            <v>J. BASTET</v>
          </cell>
          <cell r="AR89" t="str">
            <v>1516I</v>
          </cell>
        </row>
        <row r="90">
          <cell r="AJ90" t="str">
            <v>J. BLANCO</v>
          </cell>
          <cell r="AR90" t="str">
            <v>XT2</v>
          </cell>
        </row>
        <row r="91">
          <cell r="AJ91" t="str">
            <v>J. MOLINA</v>
          </cell>
          <cell r="AR91" t="str">
            <v>0801P</v>
          </cell>
        </row>
        <row r="92">
          <cell r="AJ92" t="str">
            <v>JF. VAUDEVILLE</v>
          </cell>
          <cell r="AR92" t="str">
            <v>0802P</v>
          </cell>
        </row>
        <row r="93">
          <cell r="AJ93" t="str">
            <v>JL. PILJAN</v>
          </cell>
          <cell r="AR93" t="str">
            <v>0803P</v>
          </cell>
        </row>
        <row r="94">
          <cell r="AJ94" t="str">
            <v>JM. THEBAULT</v>
          </cell>
          <cell r="AR94" t="str">
            <v>0804P</v>
          </cell>
        </row>
        <row r="95">
          <cell r="AJ95" t="str">
            <v>JP. MAGNAN</v>
          </cell>
          <cell r="AR95" t="str">
            <v>0805P</v>
          </cell>
        </row>
        <row r="96">
          <cell r="AJ96" t="str">
            <v>JP. MAJORCRICK</v>
          </cell>
          <cell r="AR96" t="str">
            <v>0806P</v>
          </cell>
        </row>
        <row r="97">
          <cell r="AJ97" t="str">
            <v>K. LACAN</v>
          </cell>
          <cell r="AR97" t="str">
            <v>0807P</v>
          </cell>
        </row>
        <row r="98">
          <cell r="AJ98" t="str">
            <v>L. BOUET</v>
          </cell>
          <cell r="AR98" t="str">
            <v>0808P</v>
          </cell>
        </row>
        <row r="99">
          <cell r="AJ99" t="str">
            <v>L. MALLIE</v>
          </cell>
          <cell r="AR99" t="str">
            <v>0810P</v>
          </cell>
        </row>
        <row r="100">
          <cell r="AJ100" t="str">
            <v>M. BOGACZ</v>
          </cell>
          <cell r="AR100" t="str">
            <v>0811P</v>
          </cell>
        </row>
        <row r="101">
          <cell r="AJ101" t="str">
            <v>M. SMAILI</v>
          </cell>
          <cell r="AR101" t="str">
            <v>0813P</v>
          </cell>
        </row>
        <row r="102">
          <cell r="AJ102" t="str">
            <v>M. STACK</v>
          </cell>
          <cell r="AR102" t="str">
            <v>0901P</v>
          </cell>
        </row>
        <row r="103">
          <cell r="AJ103" t="str">
            <v>M. TOPA</v>
          </cell>
          <cell r="AR103" t="str">
            <v>0902P</v>
          </cell>
        </row>
        <row r="104">
          <cell r="AJ104" t="str">
            <v>MAP3</v>
          </cell>
          <cell r="AR104" t="str">
            <v>1001P</v>
          </cell>
        </row>
        <row r="105">
          <cell r="AJ105" t="str">
            <v>N. BEYRET</v>
          </cell>
          <cell r="AR105" t="str">
            <v>1002P</v>
          </cell>
        </row>
        <row r="106">
          <cell r="AJ106" t="str">
            <v>O. COTTET</v>
          </cell>
          <cell r="AR106" t="str">
            <v>1003P</v>
          </cell>
        </row>
        <row r="107">
          <cell r="AJ107" t="str">
            <v>O. DUFOURD</v>
          </cell>
          <cell r="AR107" t="str">
            <v>1101P</v>
          </cell>
        </row>
        <row r="108">
          <cell r="AJ108" t="str">
            <v>O. GASTEBLED</v>
          </cell>
          <cell r="AR108" t="str">
            <v>1102P</v>
          </cell>
        </row>
        <row r="109">
          <cell r="AJ109" t="str">
            <v>O. GORET</v>
          </cell>
          <cell r="AR109" t="str">
            <v>1103P</v>
          </cell>
        </row>
        <row r="110">
          <cell r="AJ110" t="str">
            <v>P. BAGUET</v>
          </cell>
          <cell r="AR110" t="str">
            <v>1201P</v>
          </cell>
        </row>
        <row r="111">
          <cell r="AJ111" t="str">
            <v xml:space="preserve">P. VIGNE </v>
          </cell>
          <cell r="AR111" t="str">
            <v>1301P</v>
          </cell>
        </row>
        <row r="112">
          <cell r="AJ112" t="str">
            <v>P. ZIMNY</v>
          </cell>
          <cell r="AR112" t="str">
            <v>1302P</v>
          </cell>
        </row>
        <row r="113">
          <cell r="AJ113" t="str">
            <v>R. EL KHARROUBI</v>
          </cell>
          <cell r="AR113" t="str">
            <v>1401P</v>
          </cell>
        </row>
        <row r="114">
          <cell r="AJ114" t="str">
            <v>S. ARHIE</v>
          </cell>
          <cell r="AR114" t="str">
            <v>1402P</v>
          </cell>
        </row>
        <row r="115">
          <cell r="AJ115" t="str">
            <v>S. GODARD</v>
          </cell>
          <cell r="AR115" t="str">
            <v>1404P</v>
          </cell>
        </row>
        <row r="116">
          <cell r="AJ116" t="str">
            <v>S. GUILLAUME</v>
          </cell>
          <cell r="AR116" t="str">
            <v>1501P</v>
          </cell>
        </row>
        <row r="117">
          <cell r="AJ117" t="str">
            <v>S. MOYON</v>
          </cell>
        </row>
        <row r="118">
          <cell r="AJ118" t="str">
            <v>S. RAILLARD</v>
          </cell>
        </row>
        <row r="119">
          <cell r="AJ119" t="str">
            <v>S. SIBELLAS</v>
          </cell>
        </row>
        <row r="120">
          <cell r="AJ120" t="str">
            <v>T. CACCHIOLI</v>
          </cell>
        </row>
        <row r="121">
          <cell r="AJ121" t="str">
            <v>T. DREYER</v>
          </cell>
        </row>
        <row r="122">
          <cell r="AJ122" t="str">
            <v>X. LEGUET</v>
          </cell>
        </row>
        <row r="123">
          <cell r="AJ123" t="str">
            <v xml:space="preserve">X. PERON </v>
          </cell>
        </row>
        <row r="124">
          <cell r="AJ124" t="str">
            <v>V. ROUSSELOT</v>
          </cell>
        </row>
        <row r="125">
          <cell r="AJ125" t="str">
            <v>Y. PIRIOU</v>
          </cell>
        </row>
        <row r="126">
          <cell r="AJ126" t="str">
            <v>Y. SEPULVEDA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>
        <row r="11">
          <cell r="B11" t="str">
            <v>00000</v>
          </cell>
        </row>
      </sheetData>
      <sheetData sheetId="71">
        <row r="66">
          <cell r="AJ66" t="str">
            <v>A. PESTEL</v>
          </cell>
        </row>
      </sheetData>
      <sheetData sheetId="72"/>
      <sheetData sheetId="73"/>
      <sheetData sheetId="74"/>
      <sheetData sheetId="75"/>
      <sheetData sheetId="76">
        <row r="11">
          <cell r="B11" t="str">
            <v>00000</v>
          </cell>
        </row>
      </sheetData>
      <sheetData sheetId="77">
        <row r="66">
          <cell r="AJ66" t="str">
            <v>A. PESTEL</v>
          </cell>
        </row>
      </sheetData>
      <sheetData sheetId="78"/>
      <sheetData sheetId="79"/>
      <sheetData sheetId="80"/>
      <sheetData sheetId="81"/>
      <sheetData sheetId="82">
        <row r="11">
          <cell r="B11" t="str">
            <v>00000</v>
          </cell>
        </row>
      </sheetData>
      <sheetData sheetId="83">
        <row r="66">
          <cell r="AJ66" t="str">
            <v>A. PESTEL</v>
          </cell>
        </row>
      </sheetData>
      <sheetData sheetId="84"/>
      <sheetData sheetId="85"/>
      <sheetData sheetId="8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uments"/>
      <sheetName val="Aide"/>
      <sheetName val="MezzoOfficeAddinData"/>
    </sheetNames>
    <sheetDataSet>
      <sheetData sheetId="0"/>
      <sheetData sheetId="1"/>
      <sheetData sheetId="2">
        <row r="6">
          <cell r="E6" t="str">
            <v>GA1</v>
          </cell>
          <cell r="F6" t="str">
            <v>AFO</v>
          </cell>
          <cell r="G6" t="str">
            <v>00</v>
          </cell>
          <cell r="H6" t="str">
            <v>GCA</v>
          </cell>
          <cell r="I6" t="str">
            <v>SYSTRA</v>
          </cell>
          <cell r="J6" t="str">
            <v>A0</v>
          </cell>
          <cell r="K6" t="str">
            <v>1/1</v>
          </cell>
        </row>
        <row r="7">
          <cell r="E7" t="str">
            <v>GA2</v>
          </cell>
          <cell r="F7" t="str">
            <v>ACT</v>
          </cell>
          <cell r="G7" t="str">
            <v>01</v>
          </cell>
          <cell r="H7" t="str">
            <v>GPV</v>
          </cell>
          <cell r="J7" t="str">
            <v>A1</v>
          </cell>
          <cell r="K7" t="str">
            <v>1/10</v>
          </cell>
        </row>
        <row r="8">
          <cell r="E8" t="str">
            <v>GA3</v>
          </cell>
          <cell r="F8" t="str">
            <v>COP</v>
          </cell>
          <cell r="G8" t="str">
            <v>02</v>
          </cell>
          <cell r="H8" t="str">
            <v>GPL</v>
          </cell>
          <cell r="J8" t="str">
            <v>A2</v>
          </cell>
          <cell r="K8" t="str">
            <v>1/100</v>
          </cell>
        </row>
        <row r="9">
          <cell r="E9" t="str">
            <v>GA4</v>
          </cell>
          <cell r="F9" t="str">
            <v>DCE</v>
          </cell>
          <cell r="G9" t="str">
            <v>03</v>
          </cell>
          <cell r="H9" t="str">
            <v>GAD</v>
          </cell>
          <cell r="J9" t="str">
            <v>A3</v>
          </cell>
          <cell r="K9" t="str">
            <v>1/1000</v>
          </cell>
        </row>
        <row r="10">
          <cell r="E10" t="str">
            <v>OAN</v>
          </cell>
          <cell r="F10" t="str">
            <v>DPS</v>
          </cell>
          <cell r="G10" t="str">
            <v>04</v>
          </cell>
          <cell r="H10" t="str">
            <v>GMA</v>
          </cell>
          <cell r="J10" t="str">
            <v>A4</v>
          </cell>
          <cell r="K10" t="str">
            <v>1/20</v>
          </cell>
        </row>
        <row r="11">
          <cell r="E11" t="str">
            <v>BIP</v>
          </cell>
          <cell r="F11" t="str">
            <v>DUP</v>
          </cell>
          <cell r="G11" t="str">
            <v>05</v>
          </cell>
          <cell r="H11" t="str">
            <v>GBL</v>
          </cell>
          <cell r="J11" t="str">
            <v>HF</v>
          </cell>
          <cell r="K11" t="str">
            <v>1/200</v>
          </cell>
        </row>
        <row r="12">
          <cell r="E12" t="str">
            <v>TTG</v>
          </cell>
          <cell r="F12" t="str">
            <v>ETC</v>
          </cell>
          <cell r="G12" t="str">
            <v>06</v>
          </cell>
          <cell r="K12" t="str">
            <v>1/2000</v>
          </cell>
        </row>
        <row r="13">
          <cell r="E13" t="str">
            <v>TTO</v>
          </cell>
          <cell r="F13" t="str">
            <v>APD</v>
          </cell>
          <cell r="G13" t="str">
            <v>07</v>
          </cell>
          <cell r="K13" t="str">
            <v>1/25</v>
          </cell>
        </row>
        <row r="14">
          <cell r="E14" t="str">
            <v>TTV</v>
          </cell>
          <cell r="F14" t="str">
            <v>PRO</v>
          </cell>
          <cell r="G14" t="str">
            <v>08</v>
          </cell>
          <cell r="K14" t="str">
            <v>1/250</v>
          </cell>
        </row>
        <row r="15">
          <cell r="E15" t="str">
            <v>VA1</v>
          </cell>
          <cell r="F15" t="str">
            <v>EXE</v>
          </cell>
          <cell r="G15" t="str">
            <v>09</v>
          </cell>
          <cell r="K15" t="str">
            <v>1/50</v>
          </cell>
        </row>
        <row r="16">
          <cell r="E16" t="str">
            <v>VA2</v>
          </cell>
          <cell r="F16" t="str">
            <v>ETP</v>
          </cell>
          <cell r="K16" t="str">
            <v>1/500</v>
          </cell>
        </row>
        <row r="17">
          <cell r="E17" t="str">
            <v>GEN</v>
          </cell>
          <cell r="F17" t="str">
            <v>SYN</v>
          </cell>
          <cell r="K17" t="str">
            <v>1/5000</v>
          </cell>
        </row>
        <row r="18">
          <cell r="E18" t="str">
            <v>ARM</v>
          </cell>
          <cell r="F18" t="str">
            <v>TTP</v>
          </cell>
          <cell r="K18" t="str">
            <v>DE</v>
          </cell>
        </row>
        <row r="19">
          <cell r="E19" t="str">
            <v>CAB</v>
          </cell>
          <cell r="F19" t="str">
            <v>DPC</v>
          </cell>
          <cell r="K19" t="str">
            <v>Sans échelle</v>
          </cell>
        </row>
        <row r="20">
          <cell r="E20" t="str">
            <v>POU</v>
          </cell>
        </row>
        <row r="21">
          <cell r="E21" t="str">
            <v>RED</v>
          </cell>
        </row>
        <row r="22">
          <cell r="E22" t="str">
            <v>MTR</v>
          </cell>
        </row>
        <row r="23">
          <cell r="E23" t="str">
            <v>MOT</v>
          </cell>
        </row>
        <row r="24">
          <cell r="E24" t="str">
            <v>TEN</v>
          </cell>
        </row>
        <row r="25">
          <cell r="E25" t="str">
            <v>RET</v>
          </cell>
        </row>
        <row r="26">
          <cell r="E26" t="str">
            <v>LIG</v>
          </cell>
        </row>
        <row r="27">
          <cell r="E27" t="str">
            <v>VOI</v>
          </cell>
        </row>
        <row r="28">
          <cell r="E28" t="str">
            <v>SEG</v>
          </cell>
        </row>
        <row r="29">
          <cell r="E29" t="str">
            <v>SEL</v>
          </cell>
        </row>
        <row r="30">
          <cell r="E30" t="str">
            <v>PAS</v>
          </cell>
        </row>
        <row r="31">
          <cell r="E31" t="str">
            <v>VEH</v>
          </cell>
        </row>
        <row r="32">
          <cell r="E32" t="str">
            <v>ELE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CADRE"/>
      <sheetName val="RECAP"/>
      <sheetName val="Annexe - Marchés privés"/>
      <sheetName val="Feuil1"/>
    </sheetNames>
    <sheetDataSet>
      <sheetData sheetId="0">
        <row r="7">
          <cell r="B7">
            <v>3</v>
          </cell>
        </row>
      </sheetData>
      <sheetData sheetId="1"/>
      <sheetData sheetId="2">
        <row r="43">
          <cell r="E43" t="str">
            <v/>
          </cell>
        </row>
      </sheetData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Feuil2"/>
      <sheetName val="REG"/>
      <sheetName val="Listes"/>
      <sheetName val="PN1527_PN1206-2_05_ACT_ADM_0020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es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Approbation"/>
      <sheetName val="APS"/>
      <sheetName val="Formules"/>
    </sheetNames>
    <sheetDataSet>
      <sheetData sheetId="0"/>
      <sheetData sheetId="1"/>
      <sheetData sheetId="2"/>
      <sheetData sheetId="3">
        <row r="4">
          <cell r="B4" t="str">
            <v>XX</v>
          </cell>
          <cell r="D4" t="str">
            <v>00</v>
          </cell>
        </row>
        <row r="5">
          <cell r="B5" t="str">
            <v>S2</v>
          </cell>
          <cell r="C5" t="str">
            <v>NIVEAU -2</v>
          </cell>
          <cell r="D5" t="str">
            <v>06</v>
          </cell>
          <cell r="E5" t="str">
            <v>+53.05 NGF</v>
          </cell>
        </row>
        <row r="6">
          <cell r="B6" t="str">
            <v>SB</v>
          </cell>
          <cell r="C6" t="str">
            <v>NIVEAU -1 bas</v>
          </cell>
          <cell r="D6" t="str">
            <v>07</v>
          </cell>
          <cell r="E6" t="str">
            <v>+54.75 / +56.05 NGF</v>
          </cell>
        </row>
        <row r="7">
          <cell r="B7" t="str">
            <v>SH</v>
          </cell>
          <cell r="C7" t="str">
            <v>NIVEAU -1 haut</v>
          </cell>
          <cell r="D7" t="str">
            <v>08</v>
          </cell>
          <cell r="E7" t="str">
            <v>+57.45 / +58.75 NGF</v>
          </cell>
        </row>
        <row r="8">
          <cell r="B8" t="str">
            <v>RJ</v>
          </cell>
          <cell r="C8" t="str">
            <v>REZ DE JARDIN</v>
          </cell>
          <cell r="D8" t="str">
            <v>09</v>
          </cell>
          <cell r="E8" t="str">
            <v>+60.15 NGF</v>
          </cell>
        </row>
        <row r="9">
          <cell r="B9" t="str">
            <v>RC</v>
          </cell>
          <cell r="C9" t="str">
            <v>REZ DE CHAUSSEE</v>
          </cell>
          <cell r="D9">
            <v>10</v>
          </cell>
          <cell r="E9" t="str">
            <v>+64.15 NGF</v>
          </cell>
        </row>
        <row r="10">
          <cell r="B10" t="str">
            <v>N1</v>
          </cell>
          <cell r="C10" t="str">
            <v>NIVEAU +1</v>
          </cell>
          <cell r="D10">
            <v>11</v>
          </cell>
          <cell r="E10" t="str">
            <v>+67.80 NGF</v>
          </cell>
        </row>
        <row r="11">
          <cell r="B11" t="str">
            <v>N2</v>
          </cell>
          <cell r="C11" t="str">
            <v>NIVEAU +2</v>
          </cell>
          <cell r="D11">
            <v>12</v>
          </cell>
          <cell r="E11" t="str">
            <v>+72.00 NGF</v>
          </cell>
        </row>
        <row r="12">
          <cell r="B12" t="str">
            <v>N3</v>
          </cell>
          <cell r="C12" t="str">
            <v>NIVEAU +3</v>
          </cell>
          <cell r="D12">
            <v>13</v>
          </cell>
          <cell r="E12" t="str">
            <v>+76.20 NGF</v>
          </cell>
        </row>
        <row r="13">
          <cell r="B13" t="str">
            <v>N4</v>
          </cell>
          <cell r="C13" t="str">
            <v>NIVEAU +4</v>
          </cell>
          <cell r="D13">
            <v>14</v>
          </cell>
          <cell r="E13" t="str">
            <v>+79.80 NGF</v>
          </cell>
        </row>
        <row r="14">
          <cell r="B14" t="str">
            <v>N5</v>
          </cell>
          <cell r="C14" t="str">
            <v>NIVEAU +5</v>
          </cell>
          <cell r="D14">
            <v>15</v>
          </cell>
          <cell r="E14" t="str">
            <v>+83.40 NGF</v>
          </cell>
        </row>
        <row r="15">
          <cell r="B15" t="str">
            <v>N6</v>
          </cell>
          <cell r="C15" t="str">
            <v>NIVEAU +6</v>
          </cell>
          <cell r="D15">
            <v>16</v>
          </cell>
          <cell r="E15" t="str">
            <v>+87.00 NGF</v>
          </cell>
        </row>
        <row r="16">
          <cell r="B16" t="str">
            <v>N7</v>
          </cell>
          <cell r="C16" t="str">
            <v>NIVEAU +7</v>
          </cell>
          <cell r="D16">
            <v>17</v>
          </cell>
          <cell r="E16" t="str">
            <v>+90.60 NGF</v>
          </cell>
        </row>
        <row r="17">
          <cell r="B17" t="str">
            <v>TO</v>
          </cell>
          <cell r="C17" t="str">
            <v>TOITURE</v>
          </cell>
          <cell r="D17">
            <v>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Cartouche"/>
      <sheetName val="DE global"/>
      <sheetName val="Somme DE souterrains "/>
      <sheetName val="BPU"/>
      <sheetName val="Page_de_garde"/>
      <sheetName val="DE_global"/>
      <sheetName val="Somme_DE_souterrains_"/>
      <sheetName val="Page_de_garde1"/>
      <sheetName val="DE_global1"/>
      <sheetName val="Somme_DE_souterrains_1"/>
      <sheetName val="Page_de_garde2"/>
      <sheetName val="DE_global2"/>
      <sheetName val="Somme_DE_souterrains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istre_des_risques MAJ mai 20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TRE"/>
      <sheetName val="Kerozene"/>
    </sheetNames>
    <sheetDataSet>
      <sheetData sheetId="0" refreshError="1">
        <row r="5">
          <cell r="J5">
            <v>0.24</v>
          </cell>
        </row>
        <row r="6">
          <cell r="A6" t="str">
            <v>PRA</v>
          </cell>
        </row>
        <row r="34">
          <cell r="D34">
            <v>12.6</v>
          </cell>
        </row>
        <row r="35">
          <cell r="D35">
            <v>13.28</v>
          </cell>
        </row>
        <row r="36">
          <cell r="D36">
            <v>15.659999999999998</v>
          </cell>
        </row>
        <row r="52">
          <cell r="K52">
            <v>337.00916867418823</v>
          </cell>
        </row>
        <row r="53">
          <cell r="K53">
            <v>53921.466987870117</v>
          </cell>
        </row>
        <row r="54">
          <cell r="K54">
            <v>590.42422000470776</v>
          </cell>
        </row>
        <row r="55">
          <cell r="K55">
            <v>0</v>
          </cell>
        </row>
        <row r="56">
          <cell r="K56">
            <v>21.44226723525199</v>
          </cell>
        </row>
        <row r="57">
          <cell r="K57">
            <v>411.86795169351672</v>
          </cell>
        </row>
        <row r="58">
          <cell r="D58">
            <v>39.418356001093279</v>
          </cell>
          <cell r="E58">
            <v>30.104693508605092</v>
          </cell>
          <cell r="K58">
            <v>205.98637048946989</v>
          </cell>
        </row>
        <row r="59">
          <cell r="D59">
            <v>4336.0191601202605</v>
          </cell>
          <cell r="E59">
            <v>3311.5162859465599</v>
          </cell>
        </row>
        <row r="60">
          <cell r="D60">
            <v>40.849727219233387</v>
          </cell>
          <cell r="E60">
            <v>40.849727219233387</v>
          </cell>
        </row>
        <row r="61">
          <cell r="D61">
            <v>4493.4699941156723</v>
          </cell>
          <cell r="E61">
            <v>4493.4699941156723</v>
          </cell>
          <cell r="H61">
            <v>400.85088302281895</v>
          </cell>
        </row>
        <row r="62">
          <cell r="D62">
            <v>231.74219622903411</v>
          </cell>
          <cell r="E62">
            <v>180.70723063978969</v>
          </cell>
        </row>
        <row r="63">
          <cell r="H63">
            <v>298.66617670662629</v>
          </cell>
        </row>
        <row r="65">
          <cell r="H65">
            <v>68.544952637280943</v>
          </cell>
        </row>
        <row r="66">
          <cell r="H66">
            <v>16</v>
          </cell>
        </row>
        <row r="67">
          <cell r="D67">
            <v>228.02121634498599</v>
          </cell>
          <cell r="E67">
            <v>179.61630147083784</v>
          </cell>
        </row>
        <row r="68">
          <cell r="D68">
            <v>25.668049667689935</v>
          </cell>
          <cell r="E68">
            <v>25.668049667689935</v>
          </cell>
        </row>
        <row r="69">
          <cell r="H69">
            <v>35.151257762708177</v>
          </cell>
        </row>
        <row r="70">
          <cell r="D70">
            <v>67.085051895606895</v>
          </cell>
          <cell r="E70">
            <v>67.085051895606895</v>
          </cell>
        </row>
        <row r="71">
          <cell r="D71">
            <v>196.79717345837298</v>
          </cell>
          <cell r="E71">
            <v>150.29846983369353</v>
          </cell>
        </row>
        <row r="72">
          <cell r="D72">
            <v>53.119826645143533</v>
          </cell>
          <cell r="E72">
            <v>40.568817744147601</v>
          </cell>
        </row>
        <row r="73">
          <cell r="D73">
            <v>8</v>
          </cell>
          <cell r="E73">
            <v>6</v>
          </cell>
        </row>
        <row r="74">
          <cell r="D74">
            <v>18.129633667284484</v>
          </cell>
          <cell r="E74">
            <v>13.84601288196164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TRE"/>
      <sheetName val="Kerozene"/>
    </sheetNames>
    <sheetDataSet>
      <sheetData sheetId="0" refreshError="1">
        <row r="5">
          <cell r="J5">
            <v>0</v>
          </cell>
        </row>
        <row r="14">
          <cell r="K14">
            <v>140</v>
          </cell>
        </row>
        <row r="34">
          <cell r="D34">
            <v>15.200000000000001</v>
          </cell>
        </row>
        <row r="49">
          <cell r="K49">
            <v>1243.2149999999997</v>
          </cell>
        </row>
        <row r="50">
          <cell r="K50">
            <v>893.86799999999903</v>
          </cell>
        </row>
        <row r="51">
          <cell r="K51">
            <v>288</v>
          </cell>
        </row>
        <row r="52">
          <cell r="K52">
            <v>630</v>
          </cell>
        </row>
        <row r="53">
          <cell r="K53">
            <v>807.38999999999965</v>
          </cell>
        </row>
        <row r="54">
          <cell r="K54">
            <v>301.9499999999997</v>
          </cell>
        </row>
        <row r="58">
          <cell r="H58">
            <v>7893.27225</v>
          </cell>
        </row>
        <row r="60">
          <cell r="H60">
            <v>500.26600000000002</v>
          </cell>
        </row>
        <row r="61">
          <cell r="H61">
            <v>2162.8799999999974</v>
          </cell>
        </row>
        <row r="62">
          <cell r="H62">
            <v>358.66</v>
          </cell>
        </row>
        <row r="63">
          <cell r="H63">
            <v>20</v>
          </cell>
        </row>
        <row r="64">
          <cell r="H64">
            <v>342</v>
          </cell>
        </row>
        <row r="65">
          <cell r="H65">
            <v>30.400000000000002</v>
          </cell>
        </row>
        <row r="66">
          <cell r="H66">
            <v>45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UZ0QC"/>
      <sheetName val="RUREQC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ètres"/>
      <sheetName val="OA SEA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teaux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TRE"/>
      <sheetName val="Kerozene"/>
    </sheetNames>
    <sheetDataSet>
      <sheetData sheetId="0">
        <row r="5">
          <cell r="I5">
            <v>52.15</v>
          </cell>
          <cell r="J5">
            <v>3</v>
          </cell>
        </row>
        <row r="58">
          <cell r="C58">
            <v>14.1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444E1-E2ED-4FCD-A10B-12E24E5CBBBF}">
  <sheetPr>
    <tabColor theme="8" tint="0.39997558519241921"/>
    <pageSetUpPr fitToPage="1"/>
  </sheetPr>
  <dimension ref="A1:K82"/>
  <sheetViews>
    <sheetView showZeros="0" view="pageBreakPreview" topLeftCell="A7" zoomScaleNormal="130" zoomScaleSheetLayoutView="100" workbookViewId="0">
      <selection activeCell="I41" sqref="I41"/>
    </sheetView>
  </sheetViews>
  <sheetFormatPr baseColWidth="10" defaultColWidth="11.42578125" defaultRowHeight="15"/>
  <cols>
    <col min="1" max="1" width="3.42578125" style="189" customWidth="1"/>
    <col min="2" max="2" width="92.7109375" style="189" bestFit="1" customWidth="1"/>
    <col min="3" max="3" width="18.28515625" style="189" customWidth="1"/>
    <col min="4" max="4" width="11.28515625" style="189" customWidth="1"/>
    <col min="5" max="7" width="18.28515625" style="189" customWidth="1"/>
    <col min="8" max="8" width="15.5703125" style="189" customWidth="1"/>
    <col min="9" max="9" width="11.42578125" style="189"/>
    <col min="10" max="10" width="12" style="189" bestFit="1" customWidth="1"/>
    <col min="11" max="16384" width="11.42578125" style="189"/>
  </cols>
  <sheetData>
    <row r="1" spans="2:8" s="171" customFormat="1">
      <c r="B1" s="412" t="s">
        <v>328</v>
      </c>
      <c r="C1" s="412"/>
      <c r="D1" s="169"/>
      <c r="E1" s="169"/>
      <c r="F1" s="169"/>
      <c r="G1" s="169"/>
      <c r="H1" s="170"/>
    </row>
    <row r="2" spans="2:8" s="171" customFormat="1" ht="13.7" customHeight="1">
      <c r="B2" s="413" t="s">
        <v>327</v>
      </c>
      <c r="C2" s="413"/>
      <c r="D2" s="229"/>
      <c r="E2" s="229"/>
      <c r="F2" s="229"/>
      <c r="G2" s="229"/>
      <c r="H2" s="172"/>
    </row>
    <row r="3" spans="2:8" s="171" customFormat="1">
      <c r="B3" s="169"/>
      <c r="C3" s="169"/>
      <c r="D3" s="169"/>
      <c r="E3" s="169"/>
      <c r="F3" s="169"/>
      <c r="G3" s="169"/>
      <c r="H3" s="173"/>
    </row>
    <row r="4" spans="2:8" s="171" customFormat="1">
      <c r="B4" s="414" t="s">
        <v>282</v>
      </c>
      <c r="C4" s="414"/>
      <c r="D4" s="174"/>
      <c r="E4" s="174"/>
      <c r="F4" s="174"/>
      <c r="G4" s="174"/>
      <c r="H4" s="173"/>
    </row>
    <row r="5" spans="2:8" s="171" customFormat="1">
      <c r="B5" s="174"/>
      <c r="C5" s="174"/>
      <c r="D5" s="174"/>
      <c r="E5" s="174"/>
      <c r="F5" s="174"/>
      <c r="G5" s="174"/>
      <c r="H5" s="173"/>
    </row>
    <row r="6" spans="2:8" s="171" customFormat="1">
      <c r="B6" s="169"/>
      <c r="C6" s="169"/>
      <c r="D6" s="169"/>
      <c r="E6" s="169"/>
      <c r="F6" s="169"/>
      <c r="G6" s="169"/>
      <c r="H6" s="173"/>
    </row>
    <row r="7" spans="2:8" s="176" customFormat="1" ht="14.25">
      <c r="B7" s="415" t="s">
        <v>285</v>
      </c>
      <c r="C7" s="415"/>
      <c r="D7" s="230"/>
      <c r="E7" s="230"/>
      <c r="F7" s="230"/>
      <c r="G7" s="230"/>
      <c r="H7" s="175"/>
    </row>
    <row r="8" spans="2:8" s="176" customFormat="1" ht="14.25">
      <c r="B8" s="415" t="s">
        <v>286</v>
      </c>
      <c r="C8" s="415"/>
      <c r="D8" s="230"/>
      <c r="E8" s="230"/>
      <c r="F8" s="230"/>
      <c r="G8" s="230"/>
      <c r="H8" s="175"/>
    </row>
    <row r="9" spans="2:8" s="176" customFormat="1" ht="11.25">
      <c r="B9" s="175"/>
      <c r="C9" s="175"/>
      <c r="D9" s="175"/>
      <c r="E9" s="175"/>
      <c r="F9" s="175"/>
      <c r="G9" s="175"/>
      <c r="H9" s="175"/>
    </row>
    <row r="10" spans="2:8" s="176" customFormat="1" ht="12" thickBot="1">
      <c r="B10" s="175"/>
      <c r="C10" s="175"/>
      <c r="D10" s="175"/>
      <c r="E10" s="175"/>
      <c r="F10" s="175"/>
      <c r="G10" s="175"/>
      <c r="H10" s="175"/>
    </row>
    <row r="11" spans="2:8" s="177" customFormat="1" ht="78" customHeight="1" thickBot="1">
      <c r="B11" s="241" t="s">
        <v>283</v>
      </c>
      <c r="C11" s="242" t="s">
        <v>352</v>
      </c>
      <c r="D11" s="411"/>
      <c r="E11" s="243" t="s">
        <v>353</v>
      </c>
      <c r="F11" s="244" t="s">
        <v>349</v>
      </c>
      <c r="G11" s="245" t="s">
        <v>350</v>
      </c>
      <c r="H11" s="258" t="s">
        <v>351</v>
      </c>
    </row>
    <row r="12" spans="2:8" s="171" customFormat="1" ht="9" customHeight="1">
      <c r="B12" s="178"/>
      <c r="C12" s="179"/>
      <c r="D12" s="411"/>
      <c r="E12" s="179"/>
      <c r="F12" s="179"/>
      <c r="G12" s="246"/>
      <c r="H12" s="257"/>
    </row>
    <row r="13" spans="2:8" s="171" customFormat="1">
      <c r="B13" s="181" t="s">
        <v>334</v>
      </c>
      <c r="C13" s="182">
        <f>'01a-01b'!I210</f>
        <v>0</v>
      </c>
      <c r="D13" s="411"/>
      <c r="E13" s="182">
        <f>'01a-01b'!J210</f>
        <v>0</v>
      </c>
      <c r="F13" s="182">
        <f>'01a-01b'!K210</f>
        <v>0</v>
      </c>
      <c r="G13" s="247">
        <f>'01a-01b'!L210</f>
        <v>0</v>
      </c>
      <c r="H13" s="255"/>
    </row>
    <row r="14" spans="2:8" s="171" customFormat="1" ht="13.15" customHeight="1">
      <c r="B14" s="228" t="s">
        <v>335</v>
      </c>
      <c r="C14" s="182" t="e">
        <f>#REF!-(F14*(127.2/128.4))-(G14*(127.2/128.4))</f>
        <v>#REF!</v>
      </c>
      <c r="D14" s="411"/>
      <c r="E14" s="182" t="e">
        <f>((128.4/127.2)*C14)-C14</f>
        <v>#REF!</v>
      </c>
      <c r="F14" s="231">
        <f>ROUND(((394240/593)*41.84),0)</f>
        <v>27816</v>
      </c>
      <c r="G14" s="247"/>
      <c r="H14" s="255" t="e">
        <f>C14+E14+F14+G14</f>
        <v>#REF!</v>
      </c>
    </row>
    <row r="15" spans="2:8" s="171" customFormat="1" ht="13.15" customHeight="1">
      <c r="B15" s="228" t="s">
        <v>336</v>
      </c>
      <c r="C15" s="182" t="e">
        <f>#REF!-(F15*(127.2/128.4))-(G15*(127.2/128.4))</f>
        <v>#REF!</v>
      </c>
      <c r="D15" s="411"/>
      <c r="E15" s="182" t="e">
        <f>((128.4/127.2)*C15)-C15</f>
        <v>#REF!</v>
      </c>
      <c r="F15" s="231">
        <f>ROUND(((180320/593)*41.84),0)</f>
        <v>12723</v>
      </c>
      <c r="G15" s="248"/>
      <c r="H15" s="255" t="e">
        <f>C15+E15+F15+G15</f>
        <v>#REF!</v>
      </c>
    </row>
    <row r="16" spans="2:8" s="171" customFormat="1" ht="13.9" customHeight="1">
      <c r="B16" s="181"/>
      <c r="C16" s="182"/>
      <c r="D16" s="411"/>
      <c r="E16" s="182"/>
      <c r="F16" s="182"/>
      <c r="G16" s="247"/>
      <c r="H16" s="255"/>
    </row>
    <row r="17" spans="2:8" s="171" customFormat="1">
      <c r="B17" s="181" t="s">
        <v>337</v>
      </c>
      <c r="C17" s="182"/>
      <c r="D17" s="411"/>
      <c r="E17" s="182"/>
      <c r="F17" s="182"/>
      <c r="G17" s="247"/>
      <c r="H17" s="255"/>
    </row>
    <row r="18" spans="2:8" s="171" customFormat="1" ht="13.15" customHeight="1">
      <c r="B18" s="228" t="s">
        <v>331</v>
      </c>
      <c r="C18" s="182" t="e">
        <f>#REF!-(F18*(127.2/128.4))-(G18*(127.2/128.4))</f>
        <v>#REF!</v>
      </c>
      <c r="D18" s="411"/>
      <c r="E18" s="182" t="e">
        <f t="shared" ref="E18:E20" si="0">((128.4/127.2)*C18)-C18</f>
        <v>#REF!</v>
      </c>
      <c r="F18" s="182">
        <f>ROUND(((45*85)+(45*70)+(65*12)+(24*65)+(3.6*140))*1.12,0)</f>
        <v>10997</v>
      </c>
      <c r="G18" s="247"/>
      <c r="H18" s="255" t="e">
        <f t="shared" ref="H18:H20" si="1">C18+E18+F18+G18</f>
        <v>#REF!</v>
      </c>
    </row>
    <row r="19" spans="2:8" s="171" customFormat="1" ht="13.15" customHeight="1">
      <c r="B19" s="228" t="s">
        <v>332</v>
      </c>
      <c r="C19" s="182" t="e">
        <f>#REF!-(F19*(127.2/128.4))-(G19*(127.2/128.4))</f>
        <v>#REF!</v>
      </c>
      <c r="D19" s="411"/>
      <c r="E19" s="182" t="e">
        <f t="shared" si="0"/>
        <v>#REF!</v>
      </c>
      <c r="F19" s="182">
        <f>ROUND((((6.25*1.79)+(3.6*0.87))*120*1.12),0)</f>
        <v>1925</v>
      </c>
      <c r="G19" s="247"/>
      <c r="H19" s="255" t="e">
        <f t="shared" si="1"/>
        <v>#REF!</v>
      </c>
    </row>
    <row r="20" spans="2:8" s="171" customFormat="1" ht="13.15" customHeight="1">
      <c r="B20" s="228" t="s">
        <v>333</v>
      </c>
      <c r="C20" s="182" t="e">
        <f>#REF!-(F20*(127.2/128.4))-(G20*(127.2/128.4))</f>
        <v>#REF!</v>
      </c>
      <c r="D20" s="411"/>
      <c r="E20" s="182" t="e">
        <f t="shared" si="0"/>
        <v>#REF!</v>
      </c>
      <c r="F20" s="182">
        <f>ROUND((7980*1.12),0)</f>
        <v>8938</v>
      </c>
      <c r="G20" s="247"/>
      <c r="H20" s="255" t="e">
        <f t="shared" si="1"/>
        <v>#REF!</v>
      </c>
    </row>
    <row r="21" spans="2:8" s="171" customFormat="1" ht="13.15" customHeight="1">
      <c r="B21" s="181"/>
      <c r="C21" s="182"/>
      <c r="D21" s="411"/>
      <c r="E21" s="182"/>
      <c r="F21" s="182"/>
      <c r="G21" s="247"/>
      <c r="H21" s="255"/>
    </row>
    <row r="22" spans="2:8" s="171" customFormat="1" ht="13.15" customHeight="1">
      <c r="B22" s="181" t="s">
        <v>338</v>
      </c>
      <c r="C22" s="182"/>
      <c r="D22" s="411"/>
      <c r="E22" s="182"/>
      <c r="F22" s="182"/>
      <c r="G22" s="247"/>
      <c r="H22" s="255"/>
    </row>
    <row r="23" spans="2:8" s="171" customFormat="1" ht="13.15" customHeight="1">
      <c r="B23" s="228" t="s">
        <v>339</v>
      </c>
      <c r="C23" s="182" t="e">
        <f>#REF!-(F23*(127.2/128.4))-(G23*(127.2/128.4))</f>
        <v>#REF!</v>
      </c>
      <c r="D23" s="411"/>
      <c r="E23" s="182" t="e">
        <f t="shared" ref="E23:E26" si="2">((128.4/127.2)*C23)-C23</f>
        <v>#REF!</v>
      </c>
      <c r="F23" s="182">
        <f>ROUND((471*47*1.12),0)</f>
        <v>24793</v>
      </c>
      <c r="G23" s="247"/>
      <c r="H23" s="255" t="e">
        <f>C23+E23+F23+G23</f>
        <v>#REF!</v>
      </c>
    </row>
    <row r="24" spans="2:8" s="171" customFormat="1" ht="13.15" customHeight="1">
      <c r="B24" s="228" t="s">
        <v>340</v>
      </c>
      <c r="C24" s="182" t="e">
        <f>#REF!-(F24*(127.2/128.4))-(G24*(127.2/128.4))</f>
        <v>#REF!</v>
      </c>
      <c r="D24" s="411"/>
      <c r="E24" s="182" t="e">
        <f t="shared" si="2"/>
        <v>#REF!</v>
      </c>
      <c r="F24" s="182"/>
      <c r="G24" s="247"/>
      <c r="H24" s="255" t="e">
        <f>C24+E24+F24+G24</f>
        <v>#REF!</v>
      </c>
    </row>
    <row r="25" spans="2:8" s="171" customFormat="1" ht="13.15" customHeight="1">
      <c r="B25" s="228" t="s">
        <v>341</v>
      </c>
      <c r="C25" s="182" t="e">
        <f>#REF!-(F25*(127.2/128.4))-(G25*(127.2/128.4))</f>
        <v>#REF!</v>
      </c>
      <c r="D25" s="411"/>
      <c r="E25" s="182" t="e">
        <f t="shared" si="2"/>
        <v>#REF!</v>
      </c>
      <c r="F25" s="182">
        <f>ROUND((105*41.84*1.12),0)</f>
        <v>4920</v>
      </c>
      <c r="G25" s="247"/>
      <c r="H25" s="255" t="e">
        <f>C25+E25+F25+G25</f>
        <v>#REF!</v>
      </c>
    </row>
    <row r="26" spans="2:8" s="171" customFormat="1" ht="13.15" customHeight="1">
      <c r="B26" s="228" t="s">
        <v>342</v>
      </c>
      <c r="C26" s="182" t="e">
        <f>#REF!-(F26*(127.2/128.4))-(G26*(127.2/128.4))</f>
        <v>#REF!</v>
      </c>
      <c r="D26" s="411"/>
      <c r="E26" s="182" t="e">
        <f t="shared" si="2"/>
        <v>#REF!</v>
      </c>
      <c r="F26" s="182"/>
      <c r="G26" s="247"/>
      <c r="H26" s="255" t="e">
        <f>C26+E26+F26+G26</f>
        <v>#REF!</v>
      </c>
    </row>
    <row r="27" spans="2:8" s="171" customFormat="1" ht="13.15" customHeight="1">
      <c r="B27" s="181"/>
      <c r="C27" s="182"/>
      <c r="D27" s="411"/>
      <c r="E27" s="182"/>
      <c r="F27" s="182"/>
      <c r="G27" s="247"/>
      <c r="H27" s="255"/>
    </row>
    <row r="28" spans="2:8" s="171" customFormat="1" ht="13.15" customHeight="1">
      <c r="B28" s="181" t="s">
        <v>343</v>
      </c>
      <c r="C28" s="182" t="e">
        <f>#REF!-(F28*(127.2/128.4))-(G28*(127.2/128.4))</f>
        <v>#REF!</v>
      </c>
      <c r="D28" s="411"/>
      <c r="E28" s="182" t="e">
        <f>((128.4/127.2)*C28)-C28</f>
        <v>#REF!</v>
      </c>
      <c r="F28" s="182">
        <f>ROUND((313600/593)*41.84,0)</f>
        <v>22127</v>
      </c>
      <c r="G28" s="247"/>
      <c r="H28" s="255" t="e">
        <f>C28+E28+F28+G28</f>
        <v>#REF!</v>
      </c>
    </row>
    <row r="29" spans="2:8" s="171" customFormat="1" ht="13.15" customHeight="1">
      <c r="B29" s="181"/>
      <c r="C29" s="182"/>
      <c r="D29" s="411"/>
      <c r="E29" s="182"/>
      <c r="F29" s="182"/>
      <c r="G29" s="247"/>
      <c r="H29" s="255"/>
    </row>
    <row r="30" spans="2:8" s="171" customFormat="1" ht="13.15" customHeight="1">
      <c r="B30" s="181" t="s">
        <v>344</v>
      </c>
      <c r="C30" s="182" t="e">
        <f>#REF!-(F30*(127.2/128.4))-(G30*(127.2/128.4))</f>
        <v>#REF!</v>
      </c>
      <c r="D30" s="411"/>
      <c r="E30" s="182" t="e">
        <f>((128.4/127.2)*C30)-C30</f>
        <v>#REF!</v>
      </c>
      <c r="F30" s="182">
        <f>ROUND((168000/593)*41.84,0)</f>
        <v>11853</v>
      </c>
      <c r="G30" s="247"/>
      <c r="H30" s="255" t="e">
        <f>C30+E30+F30+G30</f>
        <v>#REF!</v>
      </c>
    </row>
    <row r="31" spans="2:8" s="171" customFormat="1" ht="13.15" customHeight="1">
      <c r="B31" s="181"/>
      <c r="C31" s="182"/>
      <c r="D31" s="411"/>
      <c r="E31" s="182"/>
      <c r="F31" s="182"/>
      <c r="G31" s="247"/>
      <c r="H31" s="255"/>
    </row>
    <row r="32" spans="2:8" s="171" customFormat="1" ht="13.15" customHeight="1">
      <c r="B32" s="181" t="s">
        <v>345</v>
      </c>
      <c r="C32" s="182" t="e">
        <f>#REF!-(F32*(127.2/128.4))-(G32*(127.2/128.4))</f>
        <v>#REF!</v>
      </c>
      <c r="D32" s="411"/>
      <c r="E32" s="182" t="e">
        <f>((128.4/127.2)*C32)-C32</f>
        <v>#REF!</v>
      </c>
      <c r="F32" s="182"/>
      <c r="G32" s="247">
        <f>((220640/1464)*228)</f>
        <v>34361.96721311476</v>
      </c>
      <c r="H32" s="255" t="e">
        <f>C32+E32+F32+G32</f>
        <v>#REF!</v>
      </c>
    </row>
    <row r="33" spans="2:11" s="171" customFormat="1" ht="13.15" customHeight="1">
      <c r="B33" s="181"/>
      <c r="C33" s="182"/>
      <c r="D33" s="411"/>
      <c r="E33" s="182"/>
      <c r="F33" s="182"/>
      <c r="G33" s="247"/>
      <c r="H33" s="255"/>
    </row>
    <row r="34" spans="2:11" s="171" customFormat="1" ht="8.25" customHeight="1" thickBot="1">
      <c r="B34" s="183"/>
      <c r="C34" s="196"/>
      <c r="D34" s="411"/>
      <c r="E34" s="196"/>
      <c r="F34" s="196"/>
      <c r="G34" s="249"/>
      <c r="H34" s="256"/>
    </row>
    <row r="35" spans="2:11" s="184" customFormat="1" ht="16.5" customHeight="1" thickBot="1">
      <c r="B35" s="197" t="s">
        <v>284</v>
      </c>
      <c r="C35" s="199" t="e">
        <f>SUM(C12:C34)</f>
        <v>#REF!</v>
      </c>
      <c r="D35" s="411"/>
      <c r="E35" s="235" t="e">
        <f>SUM(E12:E34)</f>
        <v>#REF!</v>
      </c>
      <c r="F35" s="232">
        <f>SUM(F12:F34)</f>
        <v>126092</v>
      </c>
      <c r="G35" s="238">
        <f>SUM(G12:G34)</f>
        <v>34361.96721311476</v>
      </c>
      <c r="H35" s="259" t="e">
        <f>SUM(H12:H34)</f>
        <v>#REF!</v>
      </c>
      <c r="J35" s="227"/>
    </row>
    <row r="36" spans="2:11" s="184" customFormat="1" ht="16.5" customHeight="1" thickBot="1">
      <c r="B36" s="201" t="s">
        <v>287</v>
      </c>
      <c r="C36" s="195" t="e">
        <f>0.2*C35</f>
        <v>#REF!</v>
      </c>
      <c r="D36" s="411"/>
      <c r="E36" s="236" t="e">
        <f>0.2*E35</f>
        <v>#REF!</v>
      </c>
      <c r="F36" s="233">
        <f>0.2*F35</f>
        <v>25218.400000000001</v>
      </c>
      <c r="G36" s="239">
        <f>0.2*G35</f>
        <v>6872.3934426229525</v>
      </c>
      <c r="H36" s="260" t="e">
        <f>0.2*H35</f>
        <v>#REF!</v>
      </c>
      <c r="J36" s="227"/>
      <c r="K36" s="227"/>
    </row>
    <row r="37" spans="2:11" s="184" customFormat="1" ht="16.5" customHeight="1" thickBot="1">
      <c r="B37" s="198" t="s">
        <v>288</v>
      </c>
      <c r="C37" s="200" t="e">
        <f>C36+C35</f>
        <v>#REF!</v>
      </c>
      <c r="D37" s="411"/>
      <c r="E37" s="237" t="e">
        <f>E36+E35</f>
        <v>#REF!</v>
      </c>
      <c r="F37" s="234">
        <f>F36+F35</f>
        <v>151310.39999999999</v>
      </c>
      <c r="G37" s="240">
        <f>G36+G35</f>
        <v>41234.360655737713</v>
      </c>
      <c r="H37" s="261" t="e">
        <f>H36+H35</f>
        <v>#REF!</v>
      </c>
    </row>
    <row r="38" spans="2:11" s="171" customFormat="1" ht="6.75" customHeight="1">
      <c r="B38" s="185"/>
      <c r="C38" s="186"/>
      <c r="D38" s="186"/>
      <c r="E38" s="186"/>
      <c r="F38" s="186"/>
      <c r="G38" s="186"/>
      <c r="H38" s="180"/>
    </row>
    <row r="39" spans="2:11">
      <c r="B39" s="187"/>
      <c r="C39" s="188"/>
      <c r="D39" s="188"/>
      <c r="E39" s="188"/>
      <c r="F39" s="188"/>
      <c r="G39" s="188"/>
    </row>
    <row r="40" spans="2:11" ht="15" customHeight="1">
      <c r="B40" s="252"/>
      <c r="C40" s="254" t="s">
        <v>347</v>
      </c>
      <c r="D40" s="250"/>
      <c r="E40" s="250"/>
      <c r="F40" s="191"/>
      <c r="G40" s="191"/>
    </row>
    <row r="41" spans="2:11">
      <c r="B41" s="253" t="s">
        <v>348</v>
      </c>
      <c r="C41" s="254" t="e">
        <f>C35-1730000</f>
        <v>#REF!</v>
      </c>
      <c r="D41" s="251"/>
      <c r="E41" s="251"/>
    </row>
    <row r="42" spans="2:11">
      <c r="B42" s="187"/>
      <c r="C42" s="190"/>
      <c r="D42" s="190"/>
      <c r="E42" s="190"/>
      <c r="F42" s="190"/>
      <c r="G42" s="190"/>
    </row>
    <row r="43" spans="2:11" ht="42.75">
      <c r="B43" s="262" t="s">
        <v>354</v>
      </c>
      <c r="C43" s="190"/>
      <c r="D43" s="190"/>
      <c r="E43" s="190"/>
      <c r="F43" s="190"/>
      <c r="G43" s="190"/>
    </row>
    <row r="44" spans="2:11">
      <c r="C44" s="191"/>
      <c r="D44" s="191"/>
      <c r="E44" s="191"/>
      <c r="F44" s="191"/>
      <c r="G44" s="191"/>
    </row>
    <row r="45" spans="2:11">
      <c r="B45" s="192"/>
    </row>
    <row r="46" spans="2:11">
      <c r="B46" s="192"/>
      <c r="H46" s="191"/>
    </row>
    <row r="47" spans="2:11">
      <c r="B47" s="192"/>
    </row>
    <row r="48" spans="2:11">
      <c r="B48" s="192"/>
      <c r="H48" s="193"/>
    </row>
    <row r="49" spans="2:2">
      <c r="B49" s="192"/>
    </row>
    <row r="50" spans="2:2">
      <c r="B50" s="192"/>
    </row>
    <row r="82" spans="1:1">
      <c r="A82" s="194"/>
    </row>
  </sheetData>
  <mergeCells count="6">
    <mergeCell ref="D11:D37"/>
    <mergeCell ref="B1:C1"/>
    <mergeCell ref="B2:C2"/>
    <mergeCell ref="B4:C4"/>
    <mergeCell ref="B7:C7"/>
    <mergeCell ref="B8:C8"/>
  </mergeCells>
  <printOptions horizontalCentered="1"/>
  <pageMargins left="0.39370078740157483" right="0.39370078740157483" top="0.19685039370078741" bottom="0.19685039370078741" header="0.31496062992125984" footer="0.31496062992125984"/>
  <pageSetup paperSize="9" scale="53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BB835-4847-432D-9B49-10A954A6AAA0}">
  <sheetPr>
    <tabColor rgb="FFFF0000"/>
  </sheetPr>
  <dimension ref="A2:M100"/>
  <sheetViews>
    <sheetView view="pageBreakPreview" zoomScale="85" zoomScaleNormal="85" zoomScaleSheetLayoutView="85" workbookViewId="0">
      <selection activeCell="D20" sqref="D20"/>
    </sheetView>
  </sheetViews>
  <sheetFormatPr baseColWidth="10" defaultColWidth="10.85546875" defaultRowHeight="12.75" outlineLevelRow="1" outlineLevelCol="1"/>
  <cols>
    <col min="1" max="1" width="10.85546875" style="1"/>
    <col min="2" max="2" width="15.140625" style="1" customWidth="1"/>
    <col min="3" max="3" width="9.42578125" style="1" customWidth="1"/>
    <col min="4" max="4" width="65.140625" style="1" customWidth="1"/>
    <col min="5" max="5" width="8.42578125" style="1" customWidth="1"/>
    <col min="6" max="6" width="11.7109375" style="1" hidden="1" customWidth="1" outlineLevel="1"/>
    <col min="7" max="7" width="11.7109375" style="1" customWidth="1" collapsed="1"/>
    <col min="8" max="8" width="12.140625" style="1" bestFit="1" customWidth="1"/>
    <col min="9" max="9" width="19" style="1" customWidth="1"/>
    <col min="10" max="10" width="15.140625" style="1" customWidth="1"/>
    <col min="11" max="11" width="15.7109375" style="1" customWidth="1"/>
    <col min="12" max="12" width="14.140625" style="1" bestFit="1" customWidth="1"/>
    <col min="13" max="16384" width="10.85546875" style="1"/>
  </cols>
  <sheetData>
    <row r="2" spans="1:13" ht="12" customHeight="1" thickBot="1"/>
    <row r="3" spans="1:13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3" ht="73.150000000000006" customHeight="1" thickBot="1">
      <c r="C4" s="428" t="s">
        <v>330</v>
      </c>
      <c r="D4" s="429"/>
      <c r="E4" s="429"/>
      <c r="F4" s="429"/>
      <c r="G4" s="429"/>
      <c r="H4" s="429"/>
      <c r="I4" s="430"/>
      <c r="J4" s="3"/>
      <c r="K4" s="3"/>
    </row>
    <row r="5" spans="1:13" ht="51" hidden="1" customHeight="1" outlineLevel="1" thickBot="1">
      <c r="C5" s="433" t="s">
        <v>281</v>
      </c>
      <c r="D5" s="434"/>
      <c r="E5" s="434"/>
      <c r="F5" s="434"/>
      <c r="G5" s="434"/>
      <c r="H5" s="434"/>
      <c r="I5" s="435"/>
      <c r="J5" s="3"/>
      <c r="K5" s="3"/>
    </row>
    <row r="6" spans="1:13" ht="48.6" customHeight="1" collapsed="1" thickBot="1">
      <c r="C6" s="436" t="s">
        <v>329</v>
      </c>
      <c r="D6" s="437"/>
      <c r="E6" s="437"/>
      <c r="F6" s="437"/>
      <c r="G6" s="437"/>
      <c r="H6" s="437"/>
      <c r="I6" s="438"/>
      <c r="J6" s="3"/>
      <c r="K6" s="3"/>
    </row>
    <row r="7" spans="1:13" ht="49.9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68" t="s">
        <v>279</v>
      </c>
      <c r="G7" s="168" t="s">
        <v>280</v>
      </c>
      <c r="H7" s="18" t="s">
        <v>54</v>
      </c>
      <c r="I7" s="19" t="s">
        <v>53</v>
      </c>
      <c r="J7" s="5"/>
      <c r="K7" s="5"/>
    </row>
    <row r="8" spans="1:13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3" ht="17.100000000000001" customHeight="1">
      <c r="A9" s="1">
        <v>11</v>
      </c>
      <c r="B9" s="13"/>
      <c r="C9" s="26">
        <v>11</v>
      </c>
      <c r="D9" s="27" t="s">
        <v>64</v>
      </c>
      <c r="E9" s="126"/>
      <c r="F9" s="127"/>
      <c r="G9" s="127"/>
      <c r="H9" s="30" t="str">
        <f>IF($B9=""," ",IF(VLOOKUP($B9,#REF!,5,FALSE)=0,"",(VLOOKUP($B9,#REF!,5,FALSE)*#REF!*#REF!*#REF!*#REF!)))</f>
        <v xml:space="preserve"> </v>
      </c>
      <c r="I9" s="31"/>
      <c r="J9" s="66"/>
      <c r="K9" s="8"/>
    </row>
    <row r="10" spans="1:13" ht="17.100000000000001" customHeight="1">
      <c r="A10" s="1">
        <v>11</v>
      </c>
      <c r="B10" s="13"/>
      <c r="C10" s="38"/>
      <c r="D10" s="483" t="s">
        <v>70</v>
      </c>
      <c r="E10" s="484"/>
      <c r="F10" s="484"/>
      <c r="G10" s="485"/>
      <c r="H10" s="484"/>
      <c r="I10" s="486"/>
      <c r="J10" s="6"/>
      <c r="K10" s="8"/>
      <c r="M10" s="54"/>
    </row>
    <row r="11" spans="1:13" ht="17.100000000000001" customHeight="1">
      <c r="A11" s="1">
        <v>11</v>
      </c>
      <c r="B11" s="13"/>
      <c r="C11" s="75"/>
      <c r="D11" s="46" t="s">
        <v>69</v>
      </c>
      <c r="E11" s="135"/>
      <c r="F11" s="136"/>
      <c r="G11" s="136"/>
      <c r="H11" s="137"/>
      <c r="I11" s="138"/>
      <c r="J11" s="6"/>
      <c r="K11" s="8"/>
      <c r="M11" s="54"/>
    </row>
    <row r="12" spans="1:13" ht="17.100000000000001" customHeight="1">
      <c r="A12" s="1">
        <v>11</v>
      </c>
      <c r="B12" s="13"/>
      <c r="C12" s="38"/>
      <c r="D12" s="139" t="s">
        <v>101</v>
      </c>
      <c r="E12" s="140" t="s">
        <v>18</v>
      </c>
      <c r="F12" s="141">
        <v>1</v>
      </c>
      <c r="G12" s="141"/>
      <c r="H12" s="142"/>
      <c r="I12" s="143">
        <f>H12*G12</f>
        <v>0</v>
      </c>
      <c r="J12" s="6"/>
      <c r="K12" s="8"/>
      <c r="M12" s="54"/>
    </row>
    <row r="13" spans="1:13" ht="17.100000000000001" customHeight="1">
      <c r="B13" s="13"/>
      <c r="C13" s="75"/>
      <c r="D13" s="487" t="str">
        <f>CONCATENATE("Sous total"," _ ",D11)</f>
        <v xml:space="preserve">Sous total _ Installation de chantier </v>
      </c>
      <c r="E13" s="488"/>
      <c r="F13" s="488"/>
      <c r="G13" s="489"/>
      <c r="H13" s="490"/>
      <c r="I13" s="144">
        <f>SUBTOTAL(9,I11:I12)</f>
        <v>0</v>
      </c>
      <c r="J13" s="6"/>
      <c r="K13" s="8"/>
      <c r="M13" s="54"/>
    </row>
    <row r="14" spans="1:13" ht="17.100000000000001" customHeight="1">
      <c r="B14" s="13"/>
      <c r="C14" s="75"/>
      <c r="D14" s="145"/>
      <c r="E14" s="135"/>
      <c r="F14" s="136"/>
      <c r="G14" s="136"/>
      <c r="H14" s="137"/>
      <c r="I14" s="138"/>
      <c r="J14" s="6"/>
      <c r="K14" s="8"/>
      <c r="M14" s="54"/>
    </row>
    <row r="15" spans="1:13" ht="17.100000000000001" customHeight="1">
      <c r="A15" s="1">
        <v>11</v>
      </c>
      <c r="B15" s="13"/>
      <c r="C15" s="82"/>
      <c r="D15" s="146" t="s">
        <v>22</v>
      </c>
      <c r="E15" s="147"/>
      <c r="F15" s="148"/>
      <c r="G15" s="148"/>
      <c r="H15" s="94"/>
      <c r="I15" s="149"/>
      <c r="J15" s="6"/>
      <c r="K15" s="8"/>
      <c r="M15" s="54"/>
    </row>
    <row r="16" spans="1:13" ht="17.100000000000001" customHeight="1">
      <c r="A16" s="1">
        <v>11</v>
      </c>
      <c r="B16" s="13"/>
      <c r="C16" s="75"/>
      <c r="D16" s="150" t="s">
        <v>20</v>
      </c>
      <c r="E16" s="135" t="s">
        <v>18</v>
      </c>
      <c r="F16" s="136">
        <v>1</v>
      </c>
      <c r="G16" s="136"/>
      <c r="H16" s="137"/>
      <c r="I16" s="143">
        <f>H16*G16</f>
        <v>0</v>
      </c>
      <c r="J16" s="6"/>
      <c r="K16" s="8"/>
      <c r="M16" s="54"/>
    </row>
    <row r="17" spans="1:13" ht="17.100000000000001" customHeight="1">
      <c r="B17" s="13"/>
      <c r="C17" s="82"/>
      <c r="D17" s="151"/>
      <c r="E17" s="147"/>
      <c r="F17" s="148"/>
      <c r="G17" s="148"/>
      <c r="H17" s="94"/>
      <c r="I17" s="149"/>
      <c r="J17" s="6"/>
      <c r="K17" s="8"/>
      <c r="M17" s="54"/>
    </row>
    <row r="18" spans="1:13" ht="17.100000000000001" customHeight="1">
      <c r="A18" s="1">
        <v>11</v>
      </c>
      <c r="B18" s="13"/>
      <c r="C18" s="75"/>
      <c r="D18" s="150" t="s">
        <v>102</v>
      </c>
      <c r="E18" s="135"/>
      <c r="F18" s="136"/>
      <c r="G18" s="136"/>
      <c r="H18" s="137"/>
      <c r="I18" s="143"/>
      <c r="J18" s="6"/>
      <c r="K18" s="8"/>
      <c r="M18" s="54"/>
    </row>
    <row r="19" spans="1:13" ht="17.100000000000001" customHeight="1">
      <c r="A19" s="1">
        <v>11</v>
      </c>
      <c r="B19" s="13"/>
      <c r="C19" s="82"/>
      <c r="D19" s="146" t="s">
        <v>239</v>
      </c>
      <c r="E19" s="147"/>
      <c r="F19" s="148"/>
      <c r="G19" s="148"/>
      <c r="H19" s="94"/>
      <c r="I19" s="149"/>
      <c r="J19" s="6"/>
      <c r="K19" s="8"/>
      <c r="M19" s="54"/>
    </row>
    <row r="20" spans="1:13" ht="17.100000000000001" customHeight="1">
      <c r="A20" s="1">
        <v>11</v>
      </c>
      <c r="B20" s="13"/>
      <c r="C20" s="75"/>
      <c r="D20" s="145" t="s">
        <v>103</v>
      </c>
      <c r="E20" s="135" t="s">
        <v>18</v>
      </c>
      <c r="F20" s="136">
        <v>1</v>
      </c>
      <c r="G20" s="136"/>
      <c r="H20" s="137"/>
      <c r="I20" s="143">
        <f t="shared" ref="I20:I23" si="0">H20*G20</f>
        <v>0</v>
      </c>
      <c r="J20" s="6"/>
      <c r="K20" s="8"/>
      <c r="M20" s="54"/>
    </row>
    <row r="21" spans="1:13" ht="17.100000000000001" customHeight="1">
      <c r="A21" s="1">
        <v>11</v>
      </c>
      <c r="B21" s="13"/>
      <c r="C21" s="75"/>
      <c r="D21" s="145" t="s">
        <v>104</v>
      </c>
      <c r="E21" s="135" t="s">
        <v>16</v>
      </c>
      <c r="F21" s="136">
        <v>80</v>
      </c>
      <c r="G21" s="136"/>
      <c r="H21" s="137"/>
      <c r="I21" s="143">
        <f t="shared" si="0"/>
        <v>0</v>
      </c>
      <c r="J21" s="6"/>
      <c r="K21" s="8"/>
      <c r="M21" s="54"/>
    </row>
    <row r="22" spans="1:13" ht="17.100000000000001" customHeight="1">
      <c r="A22" s="1">
        <v>11</v>
      </c>
      <c r="B22" s="13"/>
      <c r="C22" s="79"/>
      <c r="D22" s="152" t="s">
        <v>105</v>
      </c>
      <c r="E22" s="153" t="s">
        <v>18</v>
      </c>
      <c r="F22" s="154">
        <v>1</v>
      </c>
      <c r="G22" s="154"/>
      <c r="H22" s="155"/>
      <c r="I22" s="143">
        <f t="shared" si="0"/>
        <v>0</v>
      </c>
      <c r="J22" s="6"/>
      <c r="K22" s="8"/>
      <c r="M22" s="54"/>
    </row>
    <row r="23" spans="1:13" ht="17.100000000000001" customHeight="1">
      <c r="A23" s="1">
        <v>11</v>
      </c>
      <c r="B23" s="13"/>
      <c r="C23" s="79"/>
      <c r="D23" s="152" t="s">
        <v>106</v>
      </c>
      <c r="E23" s="153" t="s">
        <v>107</v>
      </c>
      <c r="F23" s="154">
        <v>1</v>
      </c>
      <c r="G23" s="154"/>
      <c r="H23" s="155"/>
      <c r="I23" s="143">
        <f t="shared" si="0"/>
        <v>0</v>
      </c>
      <c r="J23" s="6"/>
      <c r="K23" s="8"/>
      <c r="M23" s="54"/>
    </row>
    <row r="24" spans="1:13" ht="17.100000000000001" customHeight="1">
      <c r="A24" s="1">
        <v>11</v>
      </c>
      <c r="B24" s="13"/>
      <c r="C24" s="79"/>
      <c r="D24" s="152"/>
      <c r="E24" s="153"/>
      <c r="F24" s="154"/>
      <c r="G24" s="154"/>
      <c r="H24" s="155"/>
      <c r="I24" s="156"/>
      <c r="J24" s="6"/>
      <c r="K24" s="8"/>
      <c r="M24" s="54"/>
    </row>
    <row r="25" spans="1:13" ht="17.100000000000001" customHeight="1">
      <c r="A25" s="1">
        <v>11</v>
      </c>
      <c r="B25" s="13"/>
      <c r="C25" s="79"/>
      <c r="D25" s="157" t="s">
        <v>108</v>
      </c>
      <c r="E25" s="153"/>
      <c r="F25" s="154"/>
      <c r="G25" s="154"/>
      <c r="H25" s="155"/>
      <c r="I25" s="156"/>
      <c r="J25" s="6"/>
      <c r="K25" s="8"/>
      <c r="M25" s="54"/>
    </row>
    <row r="26" spans="1:13" ht="17.100000000000001" customHeight="1">
      <c r="A26" s="1">
        <v>11</v>
      </c>
      <c r="B26" s="13"/>
      <c r="C26" s="79"/>
      <c r="D26" s="152" t="s">
        <v>109</v>
      </c>
      <c r="E26" s="153" t="s">
        <v>16</v>
      </c>
      <c r="F26" s="154">
        <v>160</v>
      </c>
      <c r="G26" s="154"/>
      <c r="H26" s="155"/>
      <c r="I26" s="143">
        <f t="shared" ref="I26:I29" si="1">H26*G26</f>
        <v>0</v>
      </c>
      <c r="J26" s="6"/>
      <c r="K26" s="8"/>
      <c r="M26" s="54"/>
    </row>
    <row r="27" spans="1:13" ht="17.100000000000001" customHeight="1">
      <c r="A27" s="1">
        <v>11</v>
      </c>
      <c r="B27" s="13"/>
      <c r="C27" s="79"/>
      <c r="D27" s="152" t="s">
        <v>110</v>
      </c>
      <c r="E27" s="153" t="s">
        <v>16</v>
      </c>
      <c r="F27" s="154">
        <v>100</v>
      </c>
      <c r="G27" s="154"/>
      <c r="H27" s="155"/>
      <c r="I27" s="143">
        <f t="shared" si="1"/>
        <v>0</v>
      </c>
      <c r="J27" s="6"/>
      <c r="K27" s="8"/>
      <c r="M27" s="54"/>
    </row>
    <row r="28" spans="1:13" ht="17.100000000000001" customHeight="1">
      <c r="A28" s="1">
        <v>11</v>
      </c>
      <c r="B28" s="13"/>
      <c r="C28" s="79"/>
      <c r="D28" s="152" t="s">
        <v>111</v>
      </c>
      <c r="E28" s="153" t="s">
        <v>18</v>
      </c>
      <c r="F28" s="154">
        <v>5</v>
      </c>
      <c r="G28" s="154"/>
      <c r="H28" s="155"/>
      <c r="I28" s="143">
        <f t="shared" si="1"/>
        <v>0</v>
      </c>
      <c r="J28" s="6"/>
      <c r="K28" s="8"/>
      <c r="M28" s="54"/>
    </row>
    <row r="29" spans="1:13" ht="17.100000000000001" customHeight="1">
      <c r="A29" s="1">
        <v>11</v>
      </c>
      <c r="B29" s="13"/>
      <c r="C29" s="79"/>
      <c r="D29" s="152" t="s">
        <v>112</v>
      </c>
      <c r="E29" s="153" t="s">
        <v>18</v>
      </c>
      <c r="F29" s="154">
        <v>1</v>
      </c>
      <c r="G29" s="154"/>
      <c r="H29" s="155"/>
      <c r="I29" s="143">
        <f t="shared" si="1"/>
        <v>0</v>
      </c>
      <c r="J29" s="6"/>
      <c r="K29" s="8"/>
      <c r="M29" s="54"/>
    </row>
    <row r="30" spans="1:13" ht="17.100000000000001" customHeight="1">
      <c r="A30" s="1">
        <v>11</v>
      </c>
      <c r="B30" s="13"/>
      <c r="C30" s="79"/>
      <c r="D30" s="152"/>
      <c r="E30" s="153"/>
      <c r="F30" s="154"/>
      <c r="G30" s="154"/>
      <c r="H30" s="155"/>
      <c r="I30" s="156"/>
      <c r="J30" s="6"/>
      <c r="K30" s="8"/>
      <c r="M30" s="54"/>
    </row>
    <row r="31" spans="1:13" ht="17.100000000000001" customHeight="1">
      <c r="A31" s="1">
        <v>11</v>
      </c>
      <c r="B31" s="13"/>
      <c r="C31" s="79"/>
      <c r="D31" s="157" t="s">
        <v>113</v>
      </c>
      <c r="E31" s="153"/>
      <c r="F31" s="154"/>
      <c r="G31" s="154"/>
      <c r="H31" s="155"/>
      <c r="I31" s="156"/>
      <c r="J31" s="6"/>
      <c r="K31" s="8"/>
      <c r="M31" s="54"/>
    </row>
    <row r="32" spans="1:13" ht="17.100000000000001" customHeight="1">
      <c r="A32" s="1">
        <v>11</v>
      </c>
      <c r="B32" s="13"/>
      <c r="C32" s="79"/>
      <c r="D32" s="152" t="s">
        <v>114</v>
      </c>
      <c r="E32" s="153" t="s">
        <v>17</v>
      </c>
      <c r="F32" s="154">
        <v>25</v>
      </c>
      <c r="G32" s="154"/>
      <c r="H32" s="155"/>
      <c r="I32" s="143">
        <f t="shared" ref="I32:I35" si="2">H32*G32</f>
        <v>0</v>
      </c>
      <c r="J32" s="6"/>
      <c r="K32" s="8"/>
      <c r="M32" s="54"/>
    </row>
    <row r="33" spans="1:13" ht="17.100000000000001" customHeight="1">
      <c r="A33" s="1">
        <v>11</v>
      </c>
      <c r="B33" s="13"/>
      <c r="C33" s="79"/>
      <c r="D33" s="152" t="s">
        <v>115</v>
      </c>
      <c r="E33" s="153" t="s">
        <v>17</v>
      </c>
      <c r="F33" s="154">
        <v>5</v>
      </c>
      <c r="G33" s="154"/>
      <c r="H33" s="155"/>
      <c r="I33" s="143">
        <f t="shared" si="2"/>
        <v>0</v>
      </c>
      <c r="J33" s="6"/>
      <c r="K33" s="8"/>
      <c r="M33" s="54"/>
    </row>
    <row r="34" spans="1:13" ht="17.100000000000001" customHeight="1">
      <c r="A34" s="1">
        <v>11</v>
      </c>
      <c r="B34" s="13"/>
      <c r="C34" s="79"/>
      <c r="D34" s="152" t="s">
        <v>116</v>
      </c>
      <c r="E34" s="153" t="s">
        <v>17</v>
      </c>
      <c r="F34" s="154">
        <v>10</v>
      </c>
      <c r="G34" s="154"/>
      <c r="H34" s="155"/>
      <c r="I34" s="143">
        <f t="shared" si="2"/>
        <v>0</v>
      </c>
      <c r="J34" s="6"/>
      <c r="K34" s="8"/>
      <c r="M34" s="54"/>
    </row>
    <row r="35" spans="1:13" ht="17.100000000000001" customHeight="1">
      <c r="A35" s="1">
        <v>11</v>
      </c>
      <c r="B35" s="13"/>
      <c r="C35" s="79"/>
      <c r="D35" s="152" t="s">
        <v>117</v>
      </c>
      <c r="E35" s="153" t="s">
        <v>18</v>
      </c>
      <c r="F35" s="154">
        <v>1</v>
      </c>
      <c r="G35" s="154"/>
      <c r="H35" s="155"/>
      <c r="I35" s="143">
        <f t="shared" si="2"/>
        <v>0</v>
      </c>
      <c r="J35" s="6"/>
      <c r="K35" s="8"/>
      <c r="M35" s="54"/>
    </row>
    <row r="36" spans="1:13" ht="17.100000000000001" customHeight="1">
      <c r="A36" s="1">
        <v>11</v>
      </c>
      <c r="B36" s="13"/>
      <c r="C36" s="79"/>
      <c r="D36" s="152"/>
      <c r="E36" s="153"/>
      <c r="F36" s="154"/>
      <c r="G36" s="154"/>
      <c r="H36" s="155"/>
      <c r="I36" s="156"/>
      <c r="J36" s="6"/>
      <c r="K36" s="8"/>
      <c r="M36" s="54"/>
    </row>
    <row r="37" spans="1:13" ht="17.100000000000001" customHeight="1">
      <c r="A37" s="1">
        <v>11</v>
      </c>
      <c r="B37" s="13"/>
      <c r="C37" s="79"/>
      <c r="D37" s="157" t="s">
        <v>118</v>
      </c>
      <c r="E37" s="153"/>
      <c r="F37" s="154"/>
      <c r="G37" s="154"/>
      <c r="H37" s="155"/>
      <c r="I37" s="156"/>
      <c r="J37" s="6"/>
      <c r="K37" s="8"/>
      <c r="M37" s="54"/>
    </row>
    <row r="38" spans="1:13" ht="17.100000000000001" customHeight="1">
      <c r="A38" s="1">
        <v>11</v>
      </c>
      <c r="B38" s="13"/>
      <c r="C38" s="79"/>
      <c r="D38" s="152" t="s">
        <v>119</v>
      </c>
      <c r="E38" s="153" t="s">
        <v>17</v>
      </c>
      <c r="F38" s="154">
        <v>20</v>
      </c>
      <c r="G38" s="154"/>
      <c r="H38" s="155"/>
      <c r="I38" s="143">
        <f t="shared" ref="I38:I41" si="3">H38*G38</f>
        <v>0</v>
      </c>
      <c r="J38" s="6"/>
      <c r="K38" s="8"/>
      <c r="M38" s="54"/>
    </row>
    <row r="39" spans="1:13" ht="17.100000000000001" customHeight="1">
      <c r="A39" s="1">
        <v>11</v>
      </c>
      <c r="B39" s="13"/>
      <c r="C39" s="79"/>
      <c r="D39" s="152" t="s">
        <v>42</v>
      </c>
      <c r="E39" s="153" t="s">
        <v>17</v>
      </c>
      <c r="F39" s="154">
        <v>15</v>
      </c>
      <c r="G39" s="154"/>
      <c r="H39" s="155"/>
      <c r="I39" s="143">
        <f t="shared" si="3"/>
        <v>0</v>
      </c>
      <c r="J39" s="6"/>
      <c r="K39" s="8"/>
      <c r="M39" s="54"/>
    </row>
    <row r="40" spans="1:13" ht="17.100000000000001" customHeight="1">
      <c r="A40" s="1">
        <v>11</v>
      </c>
      <c r="B40" s="13"/>
      <c r="C40" s="79"/>
      <c r="D40" s="152" t="s">
        <v>120</v>
      </c>
      <c r="E40" s="153" t="s">
        <v>17</v>
      </c>
      <c r="F40" s="154">
        <v>1</v>
      </c>
      <c r="G40" s="154"/>
      <c r="H40" s="155"/>
      <c r="I40" s="143">
        <f t="shared" si="3"/>
        <v>0</v>
      </c>
      <c r="J40" s="6"/>
      <c r="K40" s="8"/>
      <c r="M40" s="54"/>
    </row>
    <row r="41" spans="1:13" ht="17.100000000000001" customHeight="1">
      <c r="A41" s="1">
        <v>11</v>
      </c>
      <c r="B41" s="13"/>
      <c r="C41" s="79"/>
      <c r="D41" s="152" t="s">
        <v>121</v>
      </c>
      <c r="E41" s="153" t="s">
        <v>17</v>
      </c>
      <c r="F41" s="154">
        <v>1</v>
      </c>
      <c r="G41" s="154"/>
      <c r="H41" s="155"/>
      <c r="I41" s="143">
        <f t="shared" si="3"/>
        <v>0</v>
      </c>
      <c r="J41" s="6"/>
      <c r="K41" s="8"/>
      <c r="M41" s="54"/>
    </row>
    <row r="42" spans="1:13" ht="17.100000000000001" customHeight="1">
      <c r="A42" s="1">
        <v>11</v>
      </c>
      <c r="B42" s="13"/>
      <c r="C42" s="79"/>
      <c r="D42" s="152"/>
      <c r="E42" s="153"/>
      <c r="F42" s="154"/>
      <c r="G42" s="154"/>
      <c r="H42" s="155"/>
      <c r="I42" s="156"/>
      <c r="J42" s="6"/>
      <c r="K42" s="8"/>
      <c r="M42" s="54"/>
    </row>
    <row r="43" spans="1:13" ht="17.100000000000001" customHeight="1">
      <c r="A43" s="1">
        <v>11</v>
      </c>
      <c r="B43" s="13"/>
      <c r="C43" s="79"/>
      <c r="D43" s="157" t="s">
        <v>122</v>
      </c>
      <c r="E43" s="153"/>
      <c r="F43" s="154"/>
      <c r="G43" s="154"/>
      <c r="H43" s="155"/>
      <c r="I43" s="156"/>
      <c r="J43" s="6"/>
      <c r="K43" s="8"/>
      <c r="M43" s="54"/>
    </row>
    <row r="44" spans="1:13" ht="17.100000000000001" customHeight="1">
      <c r="A44" s="1">
        <v>11</v>
      </c>
      <c r="B44" s="13"/>
      <c r="C44" s="79"/>
      <c r="D44" s="152" t="s">
        <v>123</v>
      </c>
      <c r="E44" s="153" t="s">
        <v>17</v>
      </c>
      <c r="F44" s="154">
        <v>57</v>
      </c>
      <c r="G44" s="154"/>
      <c r="H44" s="155"/>
      <c r="I44" s="143">
        <f t="shared" ref="I44:I45" si="4">H44*G44</f>
        <v>0</v>
      </c>
      <c r="J44" s="6"/>
      <c r="K44" s="8"/>
      <c r="M44" s="54"/>
    </row>
    <row r="45" spans="1:13" ht="17.100000000000001" customHeight="1">
      <c r="A45" s="1">
        <v>11</v>
      </c>
      <c r="B45" s="13"/>
      <c r="C45" s="79"/>
      <c r="D45" s="152" t="s">
        <v>124</v>
      </c>
      <c r="E45" s="153" t="s">
        <v>17</v>
      </c>
      <c r="F45" s="154">
        <v>4</v>
      </c>
      <c r="G45" s="154"/>
      <c r="H45" s="155"/>
      <c r="I45" s="143">
        <f t="shared" si="4"/>
        <v>0</v>
      </c>
      <c r="J45" s="6"/>
      <c r="K45" s="8"/>
      <c r="M45" s="54"/>
    </row>
    <row r="46" spans="1:13" ht="17.100000000000001" customHeight="1">
      <c r="A46" s="1">
        <v>11</v>
      </c>
      <c r="B46" s="13"/>
      <c r="C46" s="79"/>
      <c r="D46" s="152"/>
      <c r="E46" s="153"/>
      <c r="F46" s="154"/>
      <c r="G46" s="154"/>
      <c r="H46" s="155"/>
      <c r="I46" s="156"/>
      <c r="J46" s="6"/>
      <c r="K46" s="8"/>
      <c r="M46" s="54"/>
    </row>
    <row r="47" spans="1:13" ht="17.100000000000001" customHeight="1">
      <c r="A47" s="1">
        <v>11</v>
      </c>
      <c r="B47" s="13"/>
      <c r="C47" s="79"/>
      <c r="D47" s="157" t="s">
        <v>125</v>
      </c>
      <c r="E47" s="153"/>
      <c r="F47" s="154"/>
      <c r="G47" s="154"/>
      <c r="H47" s="155"/>
      <c r="I47" s="156"/>
      <c r="J47" s="6"/>
      <c r="K47" s="8"/>
      <c r="M47" s="54"/>
    </row>
    <row r="48" spans="1:13" ht="17.100000000000001" customHeight="1">
      <c r="A48" s="1">
        <v>11</v>
      </c>
      <c r="B48" s="13"/>
      <c r="C48" s="79"/>
      <c r="D48" s="152" t="s">
        <v>126</v>
      </c>
      <c r="E48" s="153" t="s">
        <v>17</v>
      </c>
      <c r="F48" s="154">
        <v>1</v>
      </c>
      <c r="G48" s="154"/>
      <c r="H48" s="155"/>
      <c r="I48" s="143">
        <f t="shared" ref="I48:I52" si="5">H48*G48</f>
        <v>0</v>
      </c>
      <c r="J48" s="6"/>
      <c r="K48" s="8"/>
      <c r="M48" s="54"/>
    </row>
    <row r="49" spans="1:13" ht="17.100000000000001" customHeight="1">
      <c r="A49" s="1">
        <v>11</v>
      </c>
      <c r="B49" s="13"/>
      <c r="C49" s="79"/>
      <c r="D49" s="152" t="s">
        <v>127</v>
      </c>
      <c r="E49" s="153" t="s">
        <v>17</v>
      </c>
      <c r="F49" s="154">
        <v>1</v>
      </c>
      <c r="G49" s="154"/>
      <c r="H49" s="155"/>
      <c r="I49" s="143">
        <f t="shared" si="5"/>
        <v>0</v>
      </c>
      <c r="J49" s="6"/>
      <c r="K49" s="8"/>
      <c r="M49" s="54"/>
    </row>
    <row r="50" spans="1:13" ht="17.100000000000001" customHeight="1">
      <c r="A50" s="1">
        <v>11</v>
      </c>
      <c r="B50" s="13"/>
      <c r="C50" s="79"/>
      <c r="D50" s="152" t="s">
        <v>128</v>
      </c>
      <c r="E50" s="153" t="s">
        <v>17</v>
      </c>
      <c r="F50" s="154">
        <v>1</v>
      </c>
      <c r="G50" s="154"/>
      <c r="H50" s="155"/>
      <c r="I50" s="143">
        <f t="shared" si="5"/>
        <v>0</v>
      </c>
      <c r="J50" s="6"/>
      <c r="K50" s="8"/>
      <c r="M50" s="54"/>
    </row>
    <row r="51" spans="1:13" ht="17.100000000000001" customHeight="1">
      <c r="A51" s="1">
        <v>11</v>
      </c>
      <c r="B51" s="13"/>
      <c r="C51" s="79"/>
      <c r="D51" s="152" t="s">
        <v>129</v>
      </c>
      <c r="E51" s="153" t="s">
        <v>17</v>
      </c>
      <c r="F51" s="154">
        <v>2</v>
      </c>
      <c r="G51" s="154"/>
      <c r="H51" s="155"/>
      <c r="I51" s="143">
        <f t="shared" si="5"/>
        <v>0</v>
      </c>
      <c r="J51" s="6"/>
      <c r="K51" s="8"/>
      <c r="M51" s="54"/>
    </row>
    <row r="52" spans="1:13" ht="17.100000000000001" customHeight="1">
      <c r="A52" s="1">
        <v>11</v>
      </c>
      <c r="B52" s="13"/>
      <c r="C52" s="79"/>
      <c r="D52" s="152" t="s">
        <v>130</v>
      </c>
      <c r="E52" s="153" t="s">
        <v>17</v>
      </c>
      <c r="F52" s="154">
        <v>2</v>
      </c>
      <c r="G52" s="154"/>
      <c r="H52" s="155"/>
      <c r="I52" s="143">
        <f t="shared" si="5"/>
        <v>0</v>
      </c>
      <c r="J52" s="6"/>
      <c r="K52" s="8"/>
      <c r="M52" s="54"/>
    </row>
    <row r="53" spans="1:13" ht="17.100000000000001" customHeight="1">
      <c r="A53" s="1">
        <v>11</v>
      </c>
      <c r="B53" s="13"/>
      <c r="C53" s="79"/>
      <c r="D53" s="152"/>
      <c r="E53" s="153"/>
      <c r="F53" s="154"/>
      <c r="G53" s="154"/>
      <c r="H53" s="155"/>
      <c r="I53" s="156"/>
      <c r="J53" s="6"/>
      <c r="K53" s="8"/>
      <c r="M53" s="54"/>
    </row>
    <row r="54" spans="1:13" ht="17.100000000000001" customHeight="1">
      <c r="A54" s="1">
        <v>11</v>
      </c>
      <c r="B54" s="13"/>
      <c r="C54" s="79"/>
      <c r="D54" s="157" t="s">
        <v>131</v>
      </c>
      <c r="E54" s="153"/>
      <c r="F54" s="154"/>
      <c r="G54" s="154"/>
      <c r="H54" s="155"/>
      <c r="I54" s="156"/>
      <c r="J54" s="6"/>
      <c r="K54" s="8"/>
      <c r="M54" s="54"/>
    </row>
    <row r="55" spans="1:13" ht="17.100000000000001" customHeight="1">
      <c r="A55" s="1">
        <v>11</v>
      </c>
      <c r="B55" s="13"/>
      <c r="C55" s="79"/>
      <c r="D55" s="152" t="s">
        <v>132</v>
      </c>
      <c r="E55" s="153" t="s">
        <v>18</v>
      </c>
      <c r="F55" s="154">
        <v>15</v>
      </c>
      <c r="G55" s="154"/>
      <c r="H55" s="155"/>
      <c r="I55" s="143">
        <f t="shared" ref="I55:I57" si="6">H55*G55</f>
        <v>0</v>
      </c>
      <c r="J55" s="6"/>
      <c r="K55" s="8"/>
      <c r="M55" s="54"/>
    </row>
    <row r="56" spans="1:13" ht="17.100000000000001" customHeight="1">
      <c r="A56" s="1">
        <v>11</v>
      </c>
      <c r="B56" s="13"/>
      <c r="C56" s="79"/>
      <c r="D56" s="152" t="s">
        <v>133</v>
      </c>
      <c r="E56" s="153" t="s">
        <v>17</v>
      </c>
      <c r="F56" s="154">
        <v>1</v>
      </c>
      <c r="G56" s="154"/>
      <c r="H56" s="155"/>
      <c r="I56" s="143">
        <f t="shared" si="6"/>
        <v>0</v>
      </c>
      <c r="J56" s="6"/>
      <c r="K56" s="8"/>
      <c r="M56" s="54"/>
    </row>
    <row r="57" spans="1:13" ht="17.100000000000001" customHeight="1">
      <c r="A57" s="1">
        <v>11</v>
      </c>
      <c r="B57" s="13"/>
      <c r="C57" s="79"/>
      <c r="D57" s="152" t="s">
        <v>134</v>
      </c>
      <c r="E57" s="153" t="s">
        <v>18</v>
      </c>
      <c r="F57" s="154">
        <v>1</v>
      </c>
      <c r="G57" s="154"/>
      <c r="H57" s="155"/>
      <c r="I57" s="143">
        <f t="shared" si="6"/>
        <v>0</v>
      </c>
      <c r="J57" s="6"/>
      <c r="K57" s="8"/>
      <c r="M57" s="54"/>
    </row>
    <row r="58" spans="1:13" ht="17.100000000000001" customHeight="1">
      <c r="A58" s="1">
        <v>11</v>
      </c>
      <c r="B58" s="13"/>
      <c r="C58" s="79"/>
      <c r="D58" s="152"/>
      <c r="E58" s="153"/>
      <c r="F58" s="154"/>
      <c r="G58" s="154"/>
      <c r="H58" s="155"/>
      <c r="I58" s="156"/>
      <c r="J58" s="6"/>
      <c r="K58" s="8"/>
      <c r="M58" s="54"/>
    </row>
    <row r="59" spans="1:13" ht="17.100000000000001" customHeight="1">
      <c r="A59" s="1">
        <v>11</v>
      </c>
      <c r="B59" s="13"/>
      <c r="C59" s="79"/>
      <c r="D59" s="157" t="s">
        <v>135</v>
      </c>
      <c r="E59" s="153"/>
      <c r="F59" s="154"/>
      <c r="G59" s="154"/>
      <c r="H59" s="155"/>
      <c r="I59" s="156"/>
      <c r="J59" s="6"/>
      <c r="K59" s="8"/>
      <c r="M59" s="54"/>
    </row>
    <row r="60" spans="1:13" ht="47.25" customHeight="1">
      <c r="A60" s="1">
        <v>11</v>
      </c>
      <c r="B60" s="13"/>
      <c r="C60" s="79"/>
      <c r="D60" s="152" t="s">
        <v>136</v>
      </c>
      <c r="E60" s="153"/>
      <c r="F60" s="154"/>
      <c r="G60" s="154"/>
      <c r="H60" s="155"/>
      <c r="I60" s="156"/>
      <c r="J60" s="6"/>
      <c r="K60" s="8"/>
      <c r="M60" s="54"/>
    </row>
    <row r="61" spans="1:13" ht="17.100000000000001" customHeight="1">
      <c r="A61" s="1">
        <v>11</v>
      </c>
      <c r="B61" s="13"/>
      <c r="C61" s="75"/>
      <c r="D61" s="145" t="s">
        <v>137</v>
      </c>
      <c r="E61" s="135" t="s">
        <v>10</v>
      </c>
      <c r="F61" s="136">
        <v>1</v>
      </c>
      <c r="G61" s="136"/>
      <c r="H61" s="137"/>
      <c r="I61" s="143">
        <f t="shared" ref="I61:I65" si="7">H61*G61</f>
        <v>0</v>
      </c>
      <c r="J61" s="6"/>
      <c r="K61" s="8"/>
      <c r="M61" s="54"/>
    </row>
    <row r="62" spans="1:13" ht="17.100000000000001" customHeight="1">
      <c r="A62" s="1">
        <v>11</v>
      </c>
      <c r="B62" s="13"/>
      <c r="C62" s="75"/>
      <c r="D62" s="145" t="s">
        <v>6</v>
      </c>
      <c r="E62" s="135" t="s">
        <v>0</v>
      </c>
      <c r="F62" s="136">
        <v>2</v>
      </c>
      <c r="G62" s="136"/>
      <c r="H62" s="137"/>
      <c r="I62" s="143">
        <f t="shared" si="7"/>
        <v>0</v>
      </c>
      <c r="J62" s="6"/>
      <c r="K62" s="8"/>
      <c r="M62" s="54"/>
    </row>
    <row r="63" spans="1:13" ht="17.100000000000001" customHeight="1">
      <c r="A63" s="1">
        <v>11</v>
      </c>
      <c r="B63" s="13"/>
      <c r="C63" s="75"/>
      <c r="D63" s="145" t="s">
        <v>138</v>
      </c>
      <c r="E63" s="135" t="s">
        <v>0</v>
      </c>
      <c r="F63" s="136">
        <v>5</v>
      </c>
      <c r="G63" s="136"/>
      <c r="H63" s="137"/>
      <c r="I63" s="143">
        <f t="shared" si="7"/>
        <v>0</v>
      </c>
      <c r="J63" s="6"/>
      <c r="K63" s="8"/>
      <c r="M63" s="54"/>
    </row>
    <row r="64" spans="1:13" ht="17.100000000000001" customHeight="1">
      <c r="A64" s="1">
        <v>11</v>
      </c>
      <c r="B64" s="13"/>
      <c r="C64" s="75"/>
      <c r="D64" s="145" t="s">
        <v>139</v>
      </c>
      <c r="E64" s="135" t="s">
        <v>0</v>
      </c>
      <c r="F64" s="136">
        <v>5</v>
      </c>
      <c r="G64" s="136"/>
      <c r="H64" s="137"/>
      <c r="I64" s="143">
        <f t="shared" si="7"/>
        <v>0</v>
      </c>
      <c r="J64" s="6"/>
      <c r="K64" s="8"/>
      <c r="M64" s="54"/>
    </row>
    <row r="65" spans="1:13" ht="17.100000000000001" customHeight="1">
      <c r="A65" s="1">
        <v>11</v>
      </c>
      <c r="B65" s="13"/>
      <c r="C65" s="75"/>
      <c r="D65" s="145" t="s">
        <v>140</v>
      </c>
      <c r="E65" s="135" t="s">
        <v>0</v>
      </c>
      <c r="F65" s="136">
        <v>5</v>
      </c>
      <c r="G65" s="136"/>
      <c r="H65" s="137"/>
      <c r="I65" s="143">
        <f t="shared" si="7"/>
        <v>0</v>
      </c>
      <c r="J65" s="6"/>
      <c r="K65" s="8"/>
      <c r="M65" s="54"/>
    </row>
    <row r="66" spans="1:13" ht="17.100000000000001" customHeight="1">
      <c r="A66" s="1">
        <v>11</v>
      </c>
      <c r="B66" s="13"/>
      <c r="C66" s="75"/>
      <c r="D66" s="145"/>
      <c r="E66" s="135"/>
      <c r="F66" s="136"/>
      <c r="G66" s="136"/>
      <c r="H66" s="137"/>
      <c r="I66" s="143"/>
      <c r="J66" s="6"/>
      <c r="K66" s="8"/>
      <c r="M66" s="54"/>
    </row>
    <row r="67" spans="1:13" ht="17.100000000000001" customHeight="1">
      <c r="A67" s="1">
        <v>11</v>
      </c>
      <c r="B67" s="13"/>
      <c r="C67" s="79"/>
      <c r="D67" s="157" t="s">
        <v>143</v>
      </c>
      <c r="E67" s="153"/>
      <c r="F67" s="154"/>
      <c r="G67" s="154"/>
      <c r="H67" s="155"/>
      <c r="I67" s="156"/>
      <c r="J67" s="6"/>
      <c r="K67" s="8"/>
      <c r="M67" s="54"/>
    </row>
    <row r="68" spans="1:13" ht="36" customHeight="1">
      <c r="A68" s="1">
        <v>11</v>
      </c>
      <c r="B68" s="13"/>
      <c r="C68" s="79"/>
      <c r="D68" s="152" t="s">
        <v>141</v>
      </c>
      <c r="E68" s="153"/>
      <c r="F68" s="154"/>
      <c r="G68" s="154"/>
      <c r="H68" s="155"/>
      <c r="I68" s="156"/>
      <c r="J68" s="6"/>
      <c r="K68" s="8"/>
      <c r="M68" s="54"/>
    </row>
    <row r="69" spans="1:13" ht="17.100000000000001" customHeight="1">
      <c r="A69" s="1">
        <v>11</v>
      </c>
      <c r="B69" s="13"/>
      <c r="C69" s="79"/>
      <c r="D69" s="152" t="s">
        <v>144</v>
      </c>
      <c r="E69" s="153" t="s">
        <v>18</v>
      </c>
      <c r="F69" s="154">
        <v>1</v>
      </c>
      <c r="G69" s="154"/>
      <c r="H69" s="155"/>
      <c r="I69" s="143">
        <f t="shared" ref="I69:I72" si="8">H69*G69</f>
        <v>0</v>
      </c>
      <c r="J69" s="6"/>
      <c r="K69" s="8"/>
      <c r="M69" s="54"/>
    </row>
    <row r="70" spans="1:13" ht="17.100000000000001" customHeight="1">
      <c r="A70" s="1">
        <v>11</v>
      </c>
      <c r="B70" s="13"/>
      <c r="C70" s="75"/>
      <c r="D70" s="145" t="s">
        <v>145</v>
      </c>
      <c r="E70" s="135" t="s">
        <v>18</v>
      </c>
      <c r="F70" s="136">
        <v>10</v>
      </c>
      <c r="G70" s="136"/>
      <c r="H70" s="137"/>
      <c r="I70" s="143">
        <f t="shared" si="8"/>
        <v>0</v>
      </c>
      <c r="J70" s="6"/>
      <c r="K70" s="8"/>
      <c r="M70" s="54"/>
    </row>
    <row r="71" spans="1:13" ht="17.100000000000001" customHeight="1">
      <c r="A71" s="1">
        <v>11</v>
      </c>
      <c r="B71" s="13"/>
      <c r="C71" s="75"/>
      <c r="D71" s="145" t="s">
        <v>146</v>
      </c>
      <c r="E71" s="135" t="s">
        <v>18</v>
      </c>
      <c r="F71" s="136">
        <v>10</v>
      </c>
      <c r="G71" s="136"/>
      <c r="H71" s="137"/>
      <c r="I71" s="143">
        <f t="shared" si="8"/>
        <v>0</v>
      </c>
      <c r="J71" s="6"/>
      <c r="K71" s="8"/>
      <c r="M71" s="54"/>
    </row>
    <row r="72" spans="1:13" ht="17.100000000000001" customHeight="1">
      <c r="A72" s="1">
        <v>11</v>
      </c>
      <c r="B72" s="13"/>
      <c r="C72" s="75"/>
      <c r="D72" s="145" t="s">
        <v>142</v>
      </c>
      <c r="E72" s="135" t="s">
        <v>18</v>
      </c>
      <c r="F72" s="136">
        <v>1</v>
      </c>
      <c r="G72" s="136"/>
      <c r="H72" s="137"/>
      <c r="I72" s="143">
        <f t="shared" si="8"/>
        <v>0</v>
      </c>
      <c r="J72" s="6"/>
      <c r="K72" s="8"/>
      <c r="M72" s="54"/>
    </row>
    <row r="73" spans="1:13" ht="17.100000000000001" customHeight="1">
      <c r="A73" s="1">
        <v>11</v>
      </c>
      <c r="B73" s="13"/>
      <c r="C73" s="82"/>
      <c r="D73" s="151"/>
      <c r="E73" s="147"/>
      <c r="F73" s="148"/>
      <c r="G73" s="148"/>
      <c r="H73" s="94"/>
      <c r="I73" s="149"/>
      <c r="J73" s="6"/>
      <c r="K73" s="8"/>
      <c r="M73" s="54"/>
    </row>
    <row r="74" spans="1:13" ht="17.100000000000001" customHeight="1">
      <c r="A74" s="1">
        <v>11</v>
      </c>
      <c r="B74" s="13"/>
      <c r="C74" s="79"/>
      <c r="D74" s="134"/>
      <c r="E74" s="131"/>
      <c r="F74" s="132"/>
      <c r="G74" s="132"/>
      <c r="H74" s="80"/>
      <c r="I74" s="133"/>
      <c r="J74" s="6"/>
      <c r="K74" s="8"/>
      <c r="M74" s="54"/>
    </row>
    <row r="75" spans="1:13" ht="17.100000000000001" customHeight="1">
      <c r="A75" s="1">
        <v>11</v>
      </c>
      <c r="B75" s="13"/>
      <c r="C75" s="75"/>
      <c r="D75" s="478" t="str">
        <f>CONCATENATE("Sous total"," _ ",D15)</f>
        <v>Sous total _ Installation</v>
      </c>
      <c r="E75" s="479"/>
      <c r="F75" s="479"/>
      <c r="G75" s="472"/>
      <c r="H75" s="480"/>
      <c r="I75" s="106">
        <f>SUBTOTAL(9,I15:I74)</f>
        <v>0</v>
      </c>
      <c r="J75" s="6"/>
      <c r="K75" s="8"/>
      <c r="M75" s="54"/>
    </row>
    <row r="76" spans="1:13" ht="17.100000000000001" customHeight="1">
      <c r="A76" s="1">
        <v>11</v>
      </c>
      <c r="B76" s="13"/>
      <c r="C76" s="75"/>
      <c r="D76" s="158"/>
      <c r="E76" s="129"/>
      <c r="F76" s="130"/>
      <c r="G76" s="130"/>
      <c r="H76" s="76"/>
      <c r="I76" s="77"/>
      <c r="J76" s="6"/>
      <c r="K76" s="8"/>
      <c r="M76" s="54"/>
    </row>
    <row r="77" spans="1:13" ht="17.100000000000001" customHeight="1">
      <c r="A77" s="1">
        <v>11</v>
      </c>
      <c r="B77" s="13"/>
      <c r="C77" s="75"/>
      <c r="D77" s="150" t="s">
        <v>241</v>
      </c>
      <c r="E77" s="129"/>
      <c r="F77" s="130"/>
      <c r="G77" s="130"/>
      <c r="H77" s="76"/>
      <c r="I77" s="77"/>
      <c r="J77" s="6"/>
      <c r="K77" s="8"/>
      <c r="M77" s="54"/>
    </row>
    <row r="78" spans="1:13" ht="17.100000000000001" customHeight="1">
      <c r="A78" s="1">
        <v>11</v>
      </c>
      <c r="B78" s="13"/>
      <c r="C78" s="75"/>
      <c r="D78" s="145" t="s">
        <v>147</v>
      </c>
      <c r="E78" s="129" t="s">
        <v>18</v>
      </c>
      <c r="F78" s="130">
        <v>1</v>
      </c>
      <c r="G78" s="130"/>
      <c r="H78" s="76"/>
      <c r="I78" s="143">
        <f>H78*G78</f>
        <v>0</v>
      </c>
      <c r="J78" s="6"/>
      <c r="K78" s="8"/>
      <c r="M78" s="54"/>
    </row>
    <row r="79" spans="1:13" ht="17.100000000000001" customHeight="1">
      <c r="B79" s="13"/>
      <c r="C79" s="75"/>
      <c r="D79" s="481" t="str">
        <f>CONCATENATE("Sous total"," _ ",D77)</f>
        <v xml:space="preserve">Sous total _ Etudes </v>
      </c>
      <c r="E79" s="471"/>
      <c r="F79" s="471"/>
      <c r="G79" s="472"/>
      <c r="H79" s="473"/>
      <c r="I79" s="106">
        <f>SUBTOTAL(9,I77:I78)</f>
        <v>0</v>
      </c>
      <c r="J79" s="6"/>
      <c r="K79" s="8"/>
      <c r="M79" s="54"/>
    </row>
    <row r="80" spans="1:13" ht="17.100000000000001" customHeight="1">
      <c r="B80" s="13"/>
      <c r="C80" s="75"/>
      <c r="D80" s="158"/>
      <c r="E80" s="129"/>
      <c r="F80" s="130"/>
      <c r="G80" s="130"/>
      <c r="H80" s="76"/>
      <c r="I80" s="77"/>
      <c r="J80" s="6"/>
      <c r="K80" s="8"/>
      <c r="M80" s="54"/>
    </row>
    <row r="81" spans="2:11" ht="17.100000000000001" customHeight="1">
      <c r="B81" s="13"/>
      <c r="C81" s="38"/>
      <c r="D81" s="474" t="str">
        <f>CONCATENATE("Sous total"," _ ",D9)</f>
        <v>Sous total _ ELECTRICITE CFO/CFA</v>
      </c>
      <c r="E81" s="475"/>
      <c r="F81" s="475"/>
      <c r="G81" s="476"/>
      <c r="H81" s="477"/>
      <c r="I81" s="48">
        <f>SUBTOTAL(9,I11:I80)</f>
        <v>0</v>
      </c>
      <c r="J81" s="6"/>
      <c r="K81" s="8"/>
    </row>
    <row r="82" spans="2:11" ht="17.100000000000001" customHeight="1">
      <c r="B82" s="13"/>
      <c r="C82" s="38"/>
      <c r="D82" s="95"/>
      <c r="E82" s="96"/>
      <c r="F82" s="97"/>
      <c r="G82" s="97"/>
      <c r="H82" s="36" t="str">
        <f>IF($B82=""," ",IF(VLOOKUP($B82,#REF!,6,FALSE)=0,"",(VLOOKUP($B82,#REF!,6,FALSE)*#REF!*#REF!*#REF!*#REF!)))</f>
        <v xml:space="preserve"> </v>
      </c>
      <c r="I82" s="41"/>
      <c r="J82" s="6"/>
      <c r="K82" s="8"/>
    </row>
    <row r="83" spans="2:11" ht="17.100000000000001" customHeight="1">
      <c r="B83" s="13"/>
      <c r="C83" s="78"/>
      <c r="D83" s="95"/>
      <c r="E83" s="96"/>
      <c r="F83" s="97"/>
      <c r="G83" s="97"/>
      <c r="H83" s="36"/>
      <c r="I83" s="41"/>
      <c r="J83" s="6"/>
      <c r="K83" s="8"/>
    </row>
    <row r="84" spans="2:11" ht="17.100000000000001" customHeight="1" thickBot="1">
      <c r="B84" s="14"/>
      <c r="C84" s="38"/>
      <c r="D84" s="95"/>
      <c r="E84" s="96"/>
      <c r="F84" s="97"/>
      <c r="G84" s="97"/>
      <c r="H84" s="36"/>
      <c r="I84" s="41"/>
      <c r="J84" s="6"/>
      <c r="K84" s="8"/>
    </row>
    <row r="85" spans="2:11" ht="17.100000000000001" customHeight="1" thickTop="1" thickBot="1">
      <c r="B85" s="7"/>
      <c r="C85" s="51"/>
      <c r="D85" s="52"/>
      <c r="E85" s="53"/>
      <c r="F85" s="159"/>
      <c r="G85" s="159"/>
      <c r="H85" s="54"/>
      <c r="I85" s="55"/>
      <c r="J85" s="6"/>
      <c r="K85" s="8"/>
    </row>
    <row r="86" spans="2:11" ht="17.100000000000001" customHeight="1">
      <c r="B86" s="9"/>
      <c r="C86" s="160"/>
      <c r="D86" s="56" t="s">
        <v>3</v>
      </c>
      <c r="E86" s="56"/>
      <c r="F86" s="57"/>
      <c r="G86" s="57"/>
      <c r="H86" s="58"/>
      <c r="I86" s="59">
        <f>I81</f>
        <v>0</v>
      </c>
      <c r="J86" s="10"/>
      <c r="K86" s="11"/>
    </row>
    <row r="87" spans="2:11" ht="17.100000000000001" customHeight="1">
      <c r="C87" s="161"/>
      <c r="D87" s="162" t="s">
        <v>55</v>
      </c>
      <c r="E87" s="162"/>
      <c r="F87" s="163"/>
      <c r="G87" s="163"/>
      <c r="H87" s="164"/>
      <c r="I87" s="165">
        <f>I86*0.2</f>
        <v>0</v>
      </c>
      <c r="J87" s="12"/>
    </row>
    <row r="88" spans="2:11" ht="17.100000000000001" customHeight="1" thickBot="1">
      <c r="C88" s="166"/>
      <c r="D88" s="60" t="s">
        <v>4</v>
      </c>
      <c r="E88" s="60"/>
      <c r="F88" s="61"/>
      <c r="G88" s="61"/>
      <c r="H88" s="62"/>
      <c r="I88" s="167">
        <f>I86+I87</f>
        <v>0</v>
      </c>
      <c r="J88" s="12"/>
    </row>
    <row r="89" spans="2:11">
      <c r="C89" s="63"/>
      <c r="D89" s="63"/>
      <c r="E89" s="63"/>
      <c r="F89" s="63"/>
      <c r="G89" s="63"/>
      <c r="H89" s="63"/>
      <c r="I89" s="63"/>
    </row>
    <row r="90" spans="2:11">
      <c r="C90" s="63"/>
      <c r="D90" s="63"/>
      <c r="E90" s="63"/>
      <c r="F90" s="63"/>
      <c r="G90" s="63"/>
      <c r="H90" s="63"/>
      <c r="I90" s="63"/>
      <c r="K90" s="11"/>
    </row>
    <row r="91" spans="2:11">
      <c r="C91" s="63"/>
      <c r="D91" s="63"/>
      <c r="E91" s="63"/>
      <c r="F91" s="63"/>
      <c r="G91" s="63"/>
      <c r="H91" s="63"/>
      <c r="I91" s="63"/>
    </row>
    <row r="92" spans="2:11">
      <c r="C92" s="63"/>
      <c r="D92" s="63"/>
      <c r="E92" s="63"/>
      <c r="F92" s="63"/>
      <c r="G92" s="63"/>
      <c r="H92" s="63"/>
      <c r="I92" s="63"/>
    </row>
    <row r="93" spans="2:11">
      <c r="C93" s="63"/>
      <c r="D93" s="63"/>
      <c r="E93" s="63"/>
      <c r="F93" s="63"/>
      <c r="G93" s="63"/>
      <c r="H93" s="63"/>
      <c r="I93" s="63"/>
    </row>
    <row r="94" spans="2:11">
      <c r="C94" s="63"/>
      <c r="D94" s="63"/>
      <c r="E94" s="63"/>
      <c r="F94" s="63"/>
      <c r="G94" s="63"/>
      <c r="H94" s="64"/>
      <c r="I94" s="63"/>
    </row>
    <row r="96" spans="2:11">
      <c r="I96" s="11"/>
    </row>
    <row r="99" spans="9:10">
      <c r="J99" s="11"/>
    </row>
    <row r="100" spans="9:10">
      <c r="I100" s="11"/>
    </row>
  </sheetData>
  <autoFilter ref="A8:A89" xr:uid="{00000000-0001-0000-0200-000000000000}"/>
  <mergeCells count="8">
    <mergeCell ref="C4:I4"/>
    <mergeCell ref="C5:I5"/>
    <mergeCell ref="D81:H81"/>
    <mergeCell ref="C6:I6"/>
    <mergeCell ref="D10:I10"/>
    <mergeCell ref="D13:H13"/>
    <mergeCell ref="D75:H75"/>
    <mergeCell ref="D79:H7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1" manualBreakCount="1">
    <brk id="48" min="2" max="7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C4771-EF32-4B64-AC06-F063653BC823}">
  <sheetPr>
    <tabColor rgb="FFFF0000"/>
  </sheetPr>
  <dimension ref="A2:K43"/>
  <sheetViews>
    <sheetView view="pageBreakPreview" zoomScale="85" zoomScaleNormal="85" zoomScaleSheetLayoutView="85" workbookViewId="0">
      <selection activeCell="D20" sqref="D20"/>
    </sheetView>
  </sheetViews>
  <sheetFormatPr baseColWidth="10" defaultColWidth="10.85546875" defaultRowHeight="12.75" outlineLevelRow="1" outlineLevelCol="1"/>
  <cols>
    <col min="1" max="1" width="10.85546875" style="1"/>
    <col min="2" max="2" width="15.140625" style="1" customWidth="1"/>
    <col min="3" max="3" width="9.42578125" style="1" customWidth="1"/>
    <col min="4" max="4" width="65.140625" style="1" customWidth="1"/>
    <col min="5" max="5" width="8.42578125" style="1" customWidth="1"/>
    <col min="6" max="6" width="11.7109375" style="1" hidden="1" customWidth="1" outlineLevel="1"/>
    <col min="7" max="7" width="11.7109375" style="1" customWidth="1" collapsed="1"/>
    <col min="8" max="8" width="12.140625" style="1" bestFit="1" customWidth="1"/>
    <col min="9" max="9" width="19" style="1" customWidth="1"/>
    <col min="10" max="10" width="15.140625" style="1" customWidth="1"/>
    <col min="11" max="11" width="15.7109375" style="1" customWidth="1"/>
    <col min="12" max="12" width="14.140625" style="1" bestFit="1" customWidth="1"/>
    <col min="13" max="16384" width="10.85546875" style="1"/>
  </cols>
  <sheetData>
    <row r="2" spans="1:11" ht="12" customHeight="1" thickBot="1"/>
    <row r="3" spans="1:11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1" ht="67.150000000000006" customHeight="1" thickBot="1">
      <c r="C4" s="428" t="s">
        <v>330</v>
      </c>
      <c r="D4" s="429"/>
      <c r="E4" s="429"/>
      <c r="F4" s="429"/>
      <c r="G4" s="429"/>
      <c r="H4" s="429"/>
      <c r="I4" s="430"/>
      <c r="J4" s="3"/>
      <c r="K4" s="3"/>
    </row>
    <row r="5" spans="1:11" ht="45" hidden="1" customHeight="1" outlineLevel="1" thickBot="1">
      <c r="C5" s="433" t="s">
        <v>281</v>
      </c>
      <c r="D5" s="434"/>
      <c r="E5" s="434"/>
      <c r="F5" s="434"/>
      <c r="G5" s="434"/>
      <c r="H5" s="434"/>
      <c r="I5" s="435"/>
      <c r="J5" s="3"/>
      <c r="K5" s="3"/>
    </row>
    <row r="6" spans="1:11" ht="49.15" customHeight="1" collapsed="1" thickBot="1">
      <c r="C6" s="436" t="s">
        <v>329</v>
      </c>
      <c r="D6" s="437"/>
      <c r="E6" s="437"/>
      <c r="F6" s="437"/>
      <c r="G6" s="437"/>
      <c r="H6" s="437"/>
      <c r="I6" s="438"/>
      <c r="J6" s="3"/>
      <c r="K6" s="3"/>
    </row>
    <row r="7" spans="1:11" ht="49.9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68" t="s">
        <v>279</v>
      </c>
      <c r="G7" s="168" t="s">
        <v>280</v>
      </c>
      <c r="H7" s="18" t="s">
        <v>54</v>
      </c>
      <c r="I7" s="19" t="s">
        <v>53</v>
      </c>
      <c r="J7" s="5"/>
      <c r="K7" s="5"/>
    </row>
    <row r="8" spans="1:11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1" ht="17.100000000000001" customHeight="1">
      <c r="A9" s="1">
        <v>12</v>
      </c>
      <c r="B9" s="13"/>
      <c r="C9" s="26">
        <v>12</v>
      </c>
      <c r="D9" s="73" t="s">
        <v>24</v>
      </c>
      <c r="E9" s="126"/>
      <c r="F9" s="127"/>
      <c r="G9" s="127"/>
      <c r="H9" s="30" t="str">
        <f>IF($B9=""," ",IF(VLOOKUP($B9,#REF!,5,FALSE)=0,"",(VLOOKUP($B9,#REF!,5,FALSE)*#REF!*#REF!*#REF!*#REF!)))</f>
        <v xml:space="preserve"> </v>
      </c>
      <c r="I9" s="31"/>
      <c r="J9" s="6"/>
      <c r="K9" s="8"/>
    </row>
    <row r="10" spans="1:11" ht="17.100000000000001" customHeight="1">
      <c r="A10" s="1">
        <v>12</v>
      </c>
      <c r="B10" s="13"/>
      <c r="C10" s="42"/>
      <c r="D10" s="124" t="s">
        <v>254</v>
      </c>
      <c r="E10" s="103"/>
      <c r="F10" s="104"/>
      <c r="G10" s="104"/>
      <c r="H10" s="74"/>
      <c r="I10" s="41"/>
      <c r="J10" s="6"/>
      <c r="K10" s="8"/>
    </row>
    <row r="11" spans="1:11" ht="17.100000000000001" customHeight="1">
      <c r="A11" s="1">
        <v>12</v>
      </c>
      <c r="B11" s="13"/>
      <c r="C11" s="71"/>
      <c r="D11" s="105" t="s">
        <v>255</v>
      </c>
      <c r="E11" s="103" t="s">
        <v>18</v>
      </c>
      <c r="F11" s="104">
        <v>1</v>
      </c>
      <c r="G11" s="104"/>
      <c r="H11" s="74"/>
      <c r="I11" s="125">
        <f>IF(F11="",0,H11*F11)</f>
        <v>0</v>
      </c>
      <c r="J11" s="6"/>
      <c r="K11" s="8"/>
    </row>
    <row r="12" spans="1:11" ht="17.100000000000001" customHeight="1">
      <c r="B12" s="13"/>
      <c r="C12" s="71"/>
      <c r="D12" s="478" t="str">
        <f>CONCATENATE("Sous total"," _ ",D10)</f>
        <v>Sous total _ Ascenseur PMR</v>
      </c>
      <c r="E12" s="479"/>
      <c r="F12" s="479"/>
      <c r="G12" s="472"/>
      <c r="H12" s="480"/>
      <c r="I12" s="106">
        <f>SUBTOTAL(9,I11:I11)</f>
        <v>0</v>
      </c>
      <c r="J12" s="6"/>
      <c r="K12" s="8"/>
    </row>
    <row r="13" spans="1:11" ht="17.100000000000001" customHeight="1">
      <c r="B13" s="13"/>
      <c r="C13" s="71"/>
      <c r="D13" s="105"/>
      <c r="E13" s="103"/>
      <c r="F13" s="104"/>
      <c r="G13" s="104"/>
      <c r="H13" s="74"/>
      <c r="I13" s="72"/>
      <c r="J13" s="6"/>
      <c r="K13" s="8"/>
    </row>
    <row r="14" spans="1:11" ht="17.100000000000001" customHeight="1">
      <c r="B14" s="13"/>
      <c r="C14" s="42"/>
      <c r="D14" s="474" t="str">
        <f>CONCATENATE("Sous total"," _ ",D9)</f>
        <v>Sous total _ ASCENSEUR</v>
      </c>
      <c r="E14" s="475"/>
      <c r="F14" s="475"/>
      <c r="G14" s="476"/>
      <c r="H14" s="477"/>
      <c r="I14" s="48">
        <f>I12</f>
        <v>0</v>
      </c>
      <c r="J14" s="6"/>
      <c r="K14" s="8"/>
    </row>
    <row r="15" spans="1:11" ht="17.100000000000001" customHeight="1">
      <c r="B15" s="13"/>
      <c r="C15" s="38"/>
      <c r="D15" s="95"/>
      <c r="E15" s="96"/>
      <c r="F15" s="97"/>
      <c r="G15" s="97"/>
      <c r="H15" s="36" t="str">
        <f>IF($B15=""," ",IF(VLOOKUP($B15,#REF!,6,FALSE)=0,"",(VLOOKUP($B15,#REF!,6,FALSE)*#REF!*#REF!*#REF!*#REF!)))</f>
        <v xml:space="preserve"> </v>
      </c>
      <c r="I15" s="41"/>
      <c r="J15" s="6"/>
      <c r="K15" s="8"/>
    </row>
    <row r="16" spans="1:11" ht="17.100000000000001" customHeight="1">
      <c r="B16" s="13"/>
      <c r="C16" s="78"/>
      <c r="D16" s="95"/>
      <c r="E16" s="96"/>
      <c r="F16" s="97"/>
      <c r="G16" s="97"/>
      <c r="H16" s="36"/>
      <c r="I16" s="41"/>
      <c r="J16" s="6"/>
      <c r="K16" s="8"/>
    </row>
    <row r="17" spans="1:11" ht="17.100000000000001" customHeight="1" thickBot="1">
      <c r="B17" s="14"/>
      <c r="C17" s="38"/>
      <c r="D17" s="95"/>
      <c r="E17" s="96"/>
      <c r="F17" s="97"/>
      <c r="G17" s="97"/>
      <c r="H17" s="36"/>
      <c r="I17" s="41"/>
      <c r="J17" s="6"/>
      <c r="K17" s="8"/>
    </row>
    <row r="18" spans="1:11" ht="17.100000000000001" customHeight="1" thickTop="1" thickBot="1">
      <c r="B18" s="7"/>
      <c r="C18" s="51"/>
      <c r="D18" s="52"/>
      <c r="E18" s="53"/>
      <c r="F18" s="159"/>
      <c r="G18" s="159"/>
      <c r="H18" s="54"/>
      <c r="I18" s="55"/>
      <c r="J18" s="6"/>
      <c r="K18" s="8"/>
    </row>
    <row r="19" spans="1:11" ht="17.100000000000001" customHeight="1">
      <c r="B19" s="9"/>
      <c r="C19" s="160"/>
      <c r="D19" s="56" t="s">
        <v>3</v>
      </c>
      <c r="E19" s="56"/>
      <c r="F19" s="57"/>
      <c r="G19" s="57"/>
      <c r="H19" s="58"/>
      <c r="I19" s="59">
        <f>I14</f>
        <v>0</v>
      </c>
      <c r="J19" s="10"/>
      <c r="K19" s="11"/>
    </row>
    <row r="20" spans="1:11" ht="17.100000000000001" customHeight="1">
      <c r="C20" s="161"/>
      <c r="D20" s="162" t="s">
        <v>55</v>
      </c>
      <c r="E20" s="162"/>
      <c r="F20" s="163"/>
      <c r="G20" s="163"/>
      <c r="H20" s="164"/>
      <c r="I20" s="165">
        <f>I19*0.2</f>
        <v>0</v>
      </c>
      <c r="J20" s="12"/>
    </row>
    <row r="21" spans="1:11" ht="17.100000000000001" customHeight="1" thickBot="1">
      <c r="C21" s="166"/>
      <c r="D21" s="60" t="s">
        <v>4</v>
      </c>
      <c r="E21" s="60"/>
      <c r="F21" s="61"/>
      <c r="G21" s="61"/>
      <c r="H21" s="62"/>
      <c r="I21" s="167">
        <f>I19+I20</f>
        <v>0</v>
      </c>
      <c r="J21" s="12"/>
    </row>
    <row r="22" spans="1:11" ht="15.75">
      <c r="B22" s="13"/>
      <c r="C22" s="20"/>
      <c r="D22" s="21"/>
      <c r="E22" s="22"/>
      <c r="F22" s="23"/>
      <c r="G22" s="23"/>
      <c r="H22" s="24"/>
      <c r="I22" s="25"/>
    </row>
    <row r="23" spans="1:11" ht="17.100000000000001" customHeight="1">
      <c r="B23" s="13"/>
      <c r="C23" s="20"/>
      <c r="D23" s="21"/>
      <c r="E23" s="22"/>
      <c r="F23" s="23"/>
      <c r="G23" s="23"/>
      <c r="H23" s="24"/>
      <c r="I23" s="25"/>
      <c r="J23" s="6"/>
      <c r="K23" s="8"/>
    </row>
    <row r="24" spans="1:11" ht="17.100000000000001" customHeight="1">
      <c r="A24" s="1">
        <v>12</v>
      </c>
      <c r="B24" s="13"/>
      <c r="C24" s="26">
        <v>12</v>
      </c>
      <c r="D24" s="73" t="s">
        <v>289</v>
      </c>
      <c r="E24" s="126"/>
      <c r="F24" s="127"/>
      <c r="G24" s="127"/>
      <c r="H24" s="30" t="str">
        <f>IF($B24=""," ",IF(VLOOKUP($B24,#REF!,5,FALSE)=0,"",(VLOOKUP($B24,#REF!,5,FALSE)*#REF!*#REF!*#REF!*#REF!)))</f>
        <v xml:space="preserve"> </v>
      </c>
      <c r="I24" s="31"/>
      <c r="J24" s="6"/>
      <c r="K24" s="8"/>
    </row>
    <row r="25" spans="1:11" ht="17.100000000000001" customHeight="1">
      <c r="A25" s="1">
        <v>12</v>
      </c>
      <c r="B25" s="13"/>
      <c r="C25" s="42"/>
      <c r="D25" s="124" t="s">
        <v>290</v>
      </c>
      <c r="E25" s="103"/>
      <c r="F25" s="104"/>
      <c r="G25" s="104"/>
      <c r="H25" s="74"/>
      <c r="I25" s="41"/>
      <c r="J25" s="6"/>
      <c r="K25" s="8"/>
    </row>
    <row r="26" spans="1:11" ht="35.450000000000003" customHeight="1">
      <c r="A26" s="1">
        <v>12</v>
      </c>
      <c r="B26" s="13"/>
      <c r="C26" s="71"/>
      <c r="D26" s="204" t="s">
        <v>291</v>
      </c>
      <c r="E26" s="103" t="s">
        <v>18</v>
      </c>
      <c r="F26" s="104">
        <v>1</v>
      </c>
      <c r="G26" s="104">
        <v>1</v>
      </c>
      <c r="H26" s="74">
        <v>45000</v>
      </c>
      <c r="I26" s="125">
        <f>IF(F26="",0,H26*F26)</f>
        <v>45000</v>
      </c>
      <c r="J26" s="6"/>
      <c r="K26" s="8"/>
    </row>
    <row r="27" spans="1:11" ht="17.100000000000001" customHeight="1">
      <c r="B27" s="13"/>
      <c r="C27" s="71"/>
      <c r="D27" s="478" t="str">
        <f>CONCATENATE("Sous total"," _ ",D25)</f>
        <v>Sous total _ OPTION</v>
      </c>
      <c r="E27" s="479"/>
      <c r="F27" s="479"/>
      <c r="G27" s="472"/>
      <c r="H27" s="480"/>
      <c r="I27" s="106">
        <f>SUBTOTAL(9,I26:I26)</f>
        <v>45000</v>
      </c>
      <c r="J27" s="6"/>
      <c r="K27" s="8"/>
    </row>
    <row r="28" spans="1:11" ht="17.100000000000001" customHeight="1">
      <c r="B28" s="13"/>
      <c r="C28" s="71"/>
      <c r="D28" s="105"/>
      <c r="E28" s="103"/>
      <c r="F28" s="104"/>
      <c r="G28" s="104"/>
      <c r="H28" s="74"/>
      <c r="I28" s="72"/>
      <c r="J28" s="6"/>
      <c r="K28" s="8"/>
    </row>
    <row r="29" spans="1:11" ht="17.100000000000001" customHeight="1">
      <c r="B29" s="13"/>
      <c r="C29" s="42"/>
      <c r="D29" s="474" t="str">
        <f>CONCATENATE("Sous total"," _ ",D24)</f>
        <v>Sous total _ OPTION - ASCENSEUR</v>
      </c>
      <c r="E29" s="475"/>
      <c r="F29" s="475"/>
      <c r="G29" s="476"/>
      <c r="H29" s="477"/>
      <c r="I29" s="48">
        <f>I27</f>
        <v>45000</v>
      </c>
      <c r="J29" s="6"/>
      <c r="K29" s="8"/>
    </row>
    <row r="30" spans="1:11" ht="17.100000000000001" customHeight="1">
      <c r="B30" s="13"/>
      <c r="C30" s="38"/>
      <c r="D30" s="95"/>
      <c r="E30" s="96"/>
      <c r="F30" s="97"/>
      <c r="G30" s="97"/>
      <c r="H30" s="36" t="str">
        <f>IF($B30=""," ",IF(VLOOKUP($B30,#REF!,6,FALSE)=0,"",(VLOOKUP($B30,#REF!,6,FALSE)*#REF!*#REF!*#REF!*#REF!)))</f>
        <v xml:space="preserve"> </v>
      </c>
      <c r="I30" s="41"/>
      <c r="J30" s="6"/>
      <c r="K30" s="8"/>
    </row>
    <row r="31" spans="1:11" ht="17.100000000000001" customHeight="1">
      <c r="B31" s="13"/>
      <c r="C31" s="78"/>
      <c r="D31" s="95"/>
      <c r="E31" s="96"/>
      <c r="F31" s="97"/>
      <c r="G31" s="97"/>
      <c r="H31" s="36"/>
      <c r="I31" s="41"/>
      <c r="J31" s="6"/>
      <c r="K31" s="8"/>
    </row>
    <row r="32" spans="1:11" ht="17.100000000000001" customHeight="1" thickBot="1">
      <c r="B32" s="14"/>
      <c r="C32" s="38"/>
      <c r="D32" s="95"/>
      <c r="E32" s="96"/>
      <c r="F32" s="97"/>
      <c r="G32" s="97"/>
      <c r="H32" s="36"/>
      <c r="I32" s="41"/>
      <c r="J32" s="6"/>
      <c r="K32" s="8"/>
    </row>
    <row r="33" spans="3:11" ht="13.5" thickTop="1">
      <c r="C33" s="63"/>
      <c r="D33" s="63"/>
      <c r="E33" s="63"/>
      <c r="F33" s="63"/>
      <c r="G33" s="63"/>
      <c r="H33" s="63"/>
      <c r="I33" s="63"/>
      <c r="K33" s="11"/>
    </row>
    <row r="34" spans="3:11">
      <c r="C34" s="63"/>
      <c r="D34" s="63"/>
      <c r="E34" s="63"/>
      <c r="F34" s="63"/>
      <c r="G34" s="63"/>
      <c r="H34" s="63"/>
      <c r="I34" s="63"/>
    </row>
    <row r="35" spans="3:11">
      <c r="C35" s="63"/>
      <c r="D35" s="63"/>
      <c r="E35" s="63"/>
      <c r="F35" s="63"/>
      <c r="G35" s="63"/>
      <c r="H35" s="63"/>
      <c r="I35" s="63"/>
    </row>
    <row r="36" spans="3:11">
      <c r="C36" s="63"/>
      <c r="D36" s="63"/>
      <c r="E36" s="63"/>
      <c r="F36" s="63"/>
      <c r="G36" s="63"/>
      <c r="H36" s="63"/>
      <c r="I36" s="63"/>
    </row>
    <row r="37" spans="3:11">
      <c r="C37" s="63"/>
      <c r="D37" s="63"/>
      <c r="E37" s="63"/>
      <c r="F37" s="63"/>
      <c r="G37" s="63"/>
      <c r="H37" s="64"/>
      <c r="I37" s="63"/>
    </row>
    <row r="39" spans="3:11">
      <c r="I39" s="11"/>
    </row>
    <row r="42" spans="3:11">
      <c r="J42" s="11"/>
    </row>
    <row r="43" spans="3:11">
      <c r="I43" s="11"/>
    </row>
  </sheetData>
  <autoFilter ref="A8:A22" xr:uid="{00000000-0001-0000-0200-000000000000}"/>
  <mergeCells count="7">
    <mergeCell ref="C4:I4"/>
    <mergeCell ref="C5:I5"/>
    <mergeCell ref="D27:H27"/>
    <mergeCell ref="D29:H29"/>
    <mergeCell ref="D12:H12"/>
    <mergeCell ref="D14:H14"/>
    <mergeCell ref="C6:I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DF22A-67C7-40FD-AF3D-07B57D9F8F30}">
  <sheetPr>
    <tabColor theme="8" tint="0.39997558519241921"/>
  </sheetPr>
  <dimension ref="A1:K82"/>
  <sheetViews>
    <sheetView showZeros="0" view="pageBreakPreview" zoomScaleNormal="130" zoomScaleSheetLayoutView="100" workbookViewId="0">
      <selection activeCell="I41" sqref="I41"/>
    </sheetView>
  </sheetViews>
  <sheetFormatPr baseColWidth="10" defaultColWidth="11.42578125" defaultRowHeight="15"/>
  <cols>
    <col min="1" max="1" width="3.42578125" style="189" customWidth="1"/>
    <col min="2" max="2" width="92.7109375" style="189" bestFit="1" customWidth="1"/>
    <col min="3" max="3" width="18.28515625" style="189" customWidth="1"/>
    <col min="4" max="4" width="11.28515625" style="189" customWidth="1"/>
    <col min="5" max="5" width="18.28515625" style="189" customWidth="1"/>
    <col min="6" max="6" width="18.140625" style="189" bestFit="1" customWidth="1"/>
    <col min="7" max="7" width="18.28515625" style="189" customWidth="1"/>
    <col min="8" max="8" width="15.5703125" style="189" customWidth="1"/>
    <col min="9" max="9" width="15.85546875" style="189" customWidth="1"/>
    <col min="10" max="10" width="12" style="189" bestFit="1" customWidth="1"/>
    <col min="11" max="16384" width="11.42578125" style="189"/>
  </cols>
  <sheetData>
    <row r="1" spans="2:9" s="171" customFormat="1">
      <c r="B1" s="412" t="s">
        <v>328</v>
      </c>
      <c r="C1" s="412"/>
      <c r="D1" s="169"/>
      <c r="E1" s="169"/>
      <c r="F1" s="169"/>
      <c r="G1" s="169"/>
      <c r="H1" s="170"/>
    </row>
    <row r="2" spans="2:9" s="171" customFormat="1" ht="13.7" customHeight="1">
      <c r="B2" s="413" t="s">
        <v>327</v>
      </c>
      <c r="C2" s="413"/>
      <c r="D2" s="229"/>
      <c r="E2" s="229"/>
      <c r="F2" s="229"/>
      <c r="G2" s="229"/>
      <c r="H2" s="172"/>
    </row>
    <row r="3" spans="2:9" s="171" customFormat="1">
      <c r="B3" s="169"/>
      <c r="C3" s="169"/>
      <c r="D3" s="169"/>
      <c r="E3" s="169"/>
      <c r="F3" s="169"/>
      <c r="G3" s="169"/>
      <c r="H3" s="173"/>
    </row>
    <row r="4" spans="2:9" s="171" customFormat="1">
      <c r="B4" s="414" t="s">
        <v>282</v>
      </c>
      <c r="C4" s="414"/>
      <c r="D4" s="174"/>
      <c r="E4" s="174"/>
      <c r="F4" s="174"/>
      <c r="G4" s="174"/>
      <c r="H4" s="173"/>
    </row>
    <row r="5" spans="2:9" s="171" customFormat="1">
      <c r="B5" s="174"/>
      <c r="C5" s="174"/>
      <c r="D5" s="174"/>
      <c r="E5" s="174"/>
      <c r="F5" s="174"/>
      <c r="G5" s="174"/>
      <c r="H5" s="173"/>
    </row>
    <row r="6" spans="2:9" s="171" customFormat="1">
      <c r="B6" s="169"/>
      <c r="C6" s="169"/>
      <c r="D6" s="169"/>
      <c r="E6" s="169"/>
      <c r="F6" s="169"/>
      <c r="G6" s="169"/>
      <c r="H6" s="173"/>
    </row>
    <row r="7" spans="2:9" s="176" customFormat="1" ht="14.25">
      <c r="B7" s="415" t="s">
        <v>285</v>
      </c>
      <c r="C7" s="415"/>
      <c r="D7" s="230"/>
      <c r="E7" s="284" t="s">
        <v>356</v>
      </c>
      <c r="F7" s="284"/>
      <c r="G7" s="230"/>
      <c r="H7" s="175"/>
    </row>
    <row r="8" spans="2:9" s="176" customFormat="1" ht="14.25">
      <c r="B8" s="415" t="s">
        <v>286</v>
      </c>
      <c r="C8" s="415"/>
      <c r="D8" s="230"/>
      <c r="E8" s="419" t="s">
        <v>357</v>
      </c>
      <c r="F8" s="419"/>
      <c r="G8" s="419"/>
      <c r="H8" s="419"/>
    </row>
    <row r="9" spans="2:9" s="176" customFormat="1" ht="11.25">
      <c r="B9" s="175"/>
      <c r="C9" s="175"/>
      <c r="D9" s="175"/>
      <c r="E9" s="175"/>
      <c r="F9" s="175"/>
      <c r="G9" s="175"/>
      <c r="H9" s="175"/>
    </row>
    <row r="10" spans="2:9" s="176" customFormat="1" ht="12" thickBot="1">
      <c r="B10" s="175"/>
      <c r="C10" s="175"/>
      <c r="D10" s="175"/>
      <c r="E10" s="175"/>
      <c r="F10" s="175"/>
      <c r="G10" s="175"/>
      <c r="H10" s="175"/>
    </row>
    <row r="11" spans="2:9" s="177" customFormat="1" ht="78" customHeight="1" thickBot="1">
      <c r="B11" s="241" t="s">
        <v>283</v>
      </c>
      <c r="C11" s="242" t="s">
        <v>352</v>
      </c>
      <c r="D11" s="411"/>
      <c r="E11" s="243" t="s">
        <v>346</v>
      </c>
      <c r="F11" s="244" t="s">
        <v>349</v>
      </c>
      <c r="G11" s="245" t="s">
        <v>350</v>
      </c>
      <c r="H11" s="258" t="s">
        <v>351</v>
      </c>
      <c r="I11" s="268" t="s">
        <v>355</v>
      </c>
    </row>
    <row r="12" spans="2:9" s="171" customFormat="1" ht="9" customHeight="1">
      <c r="B12" s="178"/>
      <c r="C12" s="179"/>
      <c r="D12" s="411"/>
      <c r="E12" s="179"/>
      <c r="F12" s="179"/>
      <c r="G12" s="246"/>
      <c r="H12" s="289"/>
      <c r="I12" s="285"/>
    </row>
    <row r="13" spans="2:9" s="171" customFormat="1">
      <c r="B13" s="181" t="s">
        <v>334</v>
      </c>
      <c r="C13" s="182">
        <f>'01a-01b'!I210</f>
        <v>0</v>
      </c>
      <c r="D13" s="411"/>
      <c r="E13" s="182">
        <f>'01a-01b'!J210</f>
        <v>0</v>
      </c>
      <c r="F13" s="182">
        <f>'01a-01b'!K210</f>
        <v>0</v>
      </c>
      <c r="G13" s="247">
        <f>'01a-01b'!L210</f>
        <v>0</v>
      </c>
      <c r="H13" s="290"/>
      <c r="I13" s="286"/>
    </row>
    <row r="14" spans="2:9" s="171" customFormat="1" ht="13.15" customHeight="1">
      <c r="B14" s="228" t="s">
        <v>335</v>
      </c>
      <c r="C14" s="263" t="e">
        <f>#REF!-(F14*(127.2/128.4))-(G14*(127.2/128.4))</f>
        <v>#REF!</v>
      </c>
      <c r="D14" s="411"/>
      <c r="E14" s="263" t="e">
        <f>((128.4/127.2)*C14)</f>
        <v>#REF!</v>
      </c>
      <c r="F14" s="264">
        <f>ROUND(((394240/593)*41.84),0)</f>
        <v>27816</v>
      </c>
      <c r="G14" s="247"/>
      <c r="H14" s="290" t="e">
        <f>E14+F14+G14</f>
        <v>#REF!</v>
      </c>
      <c r="I14" s="287"/>
    </row>
    <row r="15" spans="2:9" s="171" customFormat="1" ht="13.15" customHeight="1">
      <c r="B15" s="228" t="s">
        <v>336</v>
      </c>
      <c r="C15" s="263" t="e">
        <f>#REF!-(F15*(127.2/128.4))-(G15*(127.2/128.4))</f>
        <v>#REF!</v>
      </c>
      <c r="D15" s="411"/>
      <c r="E15" s="263" t="e">
        <f>((128.4/127.2)*C15)</f>
        <v>#REF!</v>
      </c>
      <c r="F15" s="264">
        <f>ROUND(((180320/593)*41.84),0)</f>
        <v>12723</v>
      </c>
      <c r="G15" s="248"/>
      <c r="H15" s="290" t="e">
        <f>E15+F15+G15</f>
        <v>#REF!</v>
      </c>
      <c r="I15" s="287"/>
    </row>
    <row r="16" spans="2:9" s="171" customFormat="1" ht="13.9" customHeight="1">
      <c r="B16" s="181"/>
      <c r="C16" s="182"/>
      <c r="D16" s="411"/>
      <c r="E16" s="182"/>
      <c r="F16" s="182"/>
      <c r="G16" s="247"/>
      <c r="H16" s="290"/>
      <c r="I16" s="287"/>
    </row>
    <row r="17" spans="2:9" s="171" customFormat="1">
      <c r="B17" s="181" t="s">
        <v>337</v>
      </c>
      <c r="C17" s="182"/>
      <c r="D17" s="411"/>
      <c r="E17" s="182"/>
      <c r="F17" s="182"/>
      <c r="G17" s="247"/>
      <c r="H17" s="290"/>
      <c r="I17" s="287"/>
    </row>
    <row r="18" spans="2:9" s="171" customFormat="1" ht="13.15" customHeight="1">
      <c r="B18" s="228" t="s">
        <v>331</v>
      </c>
      <c r="C18" s="263" t="e">
        <f>#REF!-(F18*(127.2/128.4))-(G18*(127.2/128.4))</f>
        <v>#REF!</v>
      </c>
      <c r="D18" s="411"/>
      <c r="E18" s="263" t="e">
        <f>((128.4/127.2)*C18)</f>
        <v>#REF!</v>
      </c>
      <c r="F18" s="263">
        <f>ROUND(((45*85)+(45*70)+(65*12)+(24*65)+(3.6*140))*1.12,0)</f>
        <v>10997</v>
      </c>
      <c r="G18" s="247"/>
      <c r="H18" s="290" t="e">
        <f t="shared" ref="H18:H20" si="0">E18+F18+G18</f>
        <v>#REF!</v>
      </c>
      <c r="I18" s="287"/>
    </row>
    <row r="19" spans="2:9" s="171" customFormat="1" ht="13.15" customHeight="1">
      <c r="B19" s="228" t="s">
        <v>332</v>
      </c>
      <c r="C19" s="263" t="e">
        <f>#REF!-(F19*(127.2/128.4))-(G19*(127.2/128.4))</f>
        <v>#REF!</v>
      </c>
      <c r="D19" s="411"/>
      <c r="E19" s="263" t="e">
        <f>((128.4/127.2)*C19)</f>
        <v>#REF!</v>
      </c>
      <c r="F19" s="263">
        <f>ROUND((((6.25*1.79)+(3.6*0.87))*120*1.12),0)</f>
        <v>1925</v>
      </c>
      <c r="G19" s="247"/>
      <c r="H19" s="290" t="e">
        <f t="shared" si="0"/>
        <v>#REF!</v>
      </c>
      <c r="I19" s="287"/>
    </row>
    <row r="20" spans="2:9" s="171" customFormat="1" ht="13.15" customHeight="1">
      <c r="B20" s="228" t="s">
        <v>333</v>
      </c>
      <c r="C20" s="263" t="e">
        <f>#REF!-(F20*(127.2/128.4))-(G20*(127.2/128.4))</f>
        <v>#REF!</v>
      </c>
      <c r="D20" s="411"/>
      <c r="E20" s="263" t="e">
        <f>((128.4/127.2)*C20)</f>
        <v>#REF!</v>
      </c>
      <c r="F20" s="263">
        <f>ROUND((7980*1.12),0)</f>
        <v>8938</v>
      </c>
      <c r="G20" s="247"/>
      <c r="H20" s="290" t="e">
        <f t="shared" si="0"/>
        <v>#REF!</v>
      </c>
      <c r="I20" s="287"/>
    </row>
    <row r="21" spans="2:9" s="171" customFormat="1" ht="13.15" customHeight="1">
      <c r="B21" s="181"/>
      <c r="C21" s="182"/>
      <c r="D21" s="411"/>
      <c r="E21" s="182"/>
      <c r="F21" s="182"/>
      <c r="G21" s="247"/>
      <c r="H21" s="290"/>
      <c r="I21" s="287"/>
    </row>
    <row r="22" spans="2:9" s="171" customFormat="1" ht="13.15" customHeight="1">
      <c r="B22" s="181" t="s">
        <v>338</v>
      </c>
      <c r="C22" s="182"/>
      <c r="D22" s="411"/>
      <c r="E22" s="182"/>
      <c r="F22" s="182"/>
      <c r="G22" s="247"/>
      <c r="H22" s="290"/>
      <c r="I22" s="287"/>
    </row>
    <row r="23" spans="2:9" s="171" customFormat="1" ht="13.15" customHeight="1">
      <c r="B23" s="228" t="s">
        <v>339</v>
      </c>
      <c r="C23" s="263" t="e">
        <f>#REF!-(F23*(127.2/128.4))-(G23*(127.2/128.4))</f>
        <v>#REF!</v>
      </c>
      <c r="D23" s="411"/>
      <c r="E23" s="263" t="e">
        <f>((128.4/127.2)*C23)</f>
        <v>#REF!</v>
      </c>
      <c r="F23" s="263">
        <f>ROUND((471*47*1.12),0)</f>
        <v>24793</v>
      </c>
      <c r="G23" s="247"/>
      <c r="H23" s="290" t="e">
        <f t="shared" ref="H23:H26" si="1">E23+F23+G23</f>
        <v>#REF!</v>
      </c>
      <c r="I23" s="287"/>
    </row>
    <row r="24" spans="2:9" s="171" customFormat="1" ht="13.15" customHeight="1">
      <c r="B24" s="228" t="s">
        <v>340</v>
      </c>
      <c r="C24" s="263" t="e">
        <f>#REF!-(F24*(127.2/128.4))-(G24*(127.2/128.4))</f>
        <v>#REF!</v>
      </c>
      <c r="D24" s="411"/>
      <c r="E24" s="263" t="e">
        <f>((128.4/127.2)*C24)</f>
        <v>#REF!</v>
      </c>
      <c r="F24" s="182"/>
      <c r="G24" s="247"/>
      <c r="H24" s="290" t="e">
        <f t="shared" si="1"/>
        <v>#REF!</v>
      </c>
      <c r="I24" s="287"/>
    </row>
    <row r="25" spans="2:9" s="171" customFormat="1" ht="13.15" customHeight="1">
      <c r="B25" s="228" t="s">
        <v>341</v>
      </c>
      <c r="C25" s="263" t="e">
        <f>#REF!-(F25*(127.2/128.4))-(G25*(127.2/128.4))</f>
        <v>#REF!</v>
      </c>
      <c r="D25" s="411"/>
      <c r="E25" s="263" t="e">
        <f>((128.4/127.2)*C25)</f>
        <v>#REF!</v>
      </c>
      <c r="F25" s="263">
        <f>ROUND((105*41.84*1.12),0)</f>
        <v>4920</v>
      </c>
      <c r="G25" s="247"/>
      <c r="H25" s="290" t="e">
        <f t="shared" si="1"/>
        <v>#REF!</v>
      </c>
      <c r="I25" s="287"/>
    </row>
    <row r="26" spans="2:9" s="171" customFormat="1" ht="13.15" customHeight="1">
      <c r="B26" s="228" t="s">
        <v>342</v>
      </c>
      <c r="C26" s="263" t="e">
        <f>#REF!-(F26*(127.2/128.4))-(G26*(127.2/128.4))</f>
        <v>#REF!</v>
      </c>
      <c r="D26" s="411"/>
      <c r="E26" s="263" t="e">
        <f>((128.4/127.2)*C26)</f>
        <v>#REF!</v>
      </c>
      <c r="F26" s="182"/>
      <c r="G26" s="247"/>
      <c r="H26" s="290" t="e">
        <f t="shared" si="1"/>
        <v>#REF!</v>
      </c>
      <c r="I26" s="287"/>
    </row>
    <row r="27" spans="2:9" s="171" customFormat="1" ht="13.15" customHeight="1">
      <c r="B27" s="181"/>
      <c r="C27" s="182"/>
      <c r="D27" s="411"/>
      <c r="E27" s="182"/>
      <c r="F27" s="182"/>
      <c r="G27" s="247"/>
      <c r="H27" s="290"/>
      <c r="I27" s="287"/>
    </row>
    <row r="28" spans="2:9" s="171" customFormat="1" ht="13.15" customHeight="1">
      <c r="B28" s="181" t="s">
        <v>343</v>
      </c>
      <c r="C28" s="263" t="e">
        <f>#REF!-(F28*(127.2/128.4))-(G28*(127.2/128.4))</f>
        <v>#REF!</v>
      </c>
      <c r="D28" s="411"/>
      <c r="E28" s="263" t="e">
        <f>((128.4/127.2)*C28)</f>
        <v>#REF!</v>
      </c>
      <c r="F28" s="263">
        <f>ROUND((313600/593)*41.84,0)</f>
        <v>22127</v>
      </c>
      <c r="G28" s="247"/>
      <c r="H28" s="290" t="e">
        <f>E28+F28+G28</f>
        <v>#REF!</v>
      </c>
      <c r="I28" s="287"/>
    </row>
    <row r="29" spans="2:9" s="171" customFormat="1" ht="13.15" customHeight="1">
      <c r="B29" s="181"/>
      <c r="C29" s="182"/>
      <c r="D29" s="411"/>
      <c r="E29" s="182"/>
      <c r="F29" s="182"/>
      <c r="G29" s="247"/>
      <c r="H29" s="290"/>
      <c r="I29" s="287"/>
    </row>
    <row r="30" spans="2:9" s="171" customFormat="1" ht="13.15" customHeight="1">
      <c r="B30" s="181" t="s">
        <v>344</v>
      </c>
      <c r="C30" s="263" t="e">
        <f>#REF!-(F30*(127.2/128.4))-(G30*(127.2/128.4))</f>
        <v>#REF!</v>
      </c>
      <c r="D30" s="411"/>
      <c r="E30" s="263" t="e">
        <f>((128.4/127.2)*C30)</f>
        <v>#REF!</v>
      </c>
      <c r="F30" s="263">
        <f>ROUND((168000/593)*41.84,0)</f>
        <v>11853</v>
      </c>
      <c r="G30" s="247"/>
      <c r="H30" s="290" t="e">
        <f>E30+F30+G30</f>
        <v>#REF!</v>
      </c>
      <c r="I30" s="287"/>
    </row>
    <row r="31" spans="2:9" s="171" customFormat="1" ht="13.15" customHeight="1">
      <c r="B31" s="181"/>
      <c r="C31" s="182"/>
      <c r="D31" s="411"/>
      <c r="E31" s="182"/>
      <c r="F31" s="182"/>
      <c r="G31" s="247"/>
      <c r="H31" s="290"/>
      <c r="I31" s="287"/>
    </row>
    <row r="32" spans="2:9" s="171" customFormat="1" ht="13.15" customHeight="1">
      <c r="B32" s="181" t="s">
        <v>345</v>
      </c>
      <c r="C32" s="263" t="e">
        <f>#REF!-(F32*(127.2/128.4))-(G32*(127.2/128.4))</f>
        <v>#REF!</v>
      </c>
      <c r="D32" s="411"/>
      <c r="E32" s="263" t="e">
        <f>((128.4/127.2)*C32)</f>
        <v>#REF!</v>
      </c>
      <c r="F32" s="182"/>
      <c r="G32" s="265">
        <f>((220640/1464)*228)</f>
        <v>34361.96721311476</v>
      </c>
      <c r="H32" s="290" t="e">
        <f>E32+F32+G32</f>
        <v>#REF!</v>
      </c>
      <c r="I32" s="287"/>
    </row>
    <row r="33" spans="2:11" s="171" customFormat="1" ht="13.15" customHeight="1">
      <c r="B33" s="181"/>
      <c r="C33" s="182"/>
      <c r="D33" s="411"/>
      <c r="E33" s="182"/>
      <c r="F33" s="182"/>
      <c r="G33" s="247"/>
      <c r="H33" s="290"/>
      <c r="I33" s="286"/>
    </row>
    <row r="34" spans="2:11" s="171" customFormat="1" ht="8.25" customHeight="1" thickBot="1">
      <c r="B34" s="183"/>
      <c r="C34" s="196"/>
      <c r="D34" s="411"/>
      <c r="E34" s="196"/>
      <c r="F34" s="196"/>
      <c r="G34" s="249"/>
      <c r="H34" s="291"/>
      <c r="I34" s="288"/>
    </row>
    <row r="35" spans="2:11" s="184" customFormat="1" ht="16.5" customHeight="1" thickBot="1">
      <c r="B35" s="197" t="s">
        <v>284</v>
      </c>
      <c r="C35" s="269" t="e">
        <f>SUM(C12:C34)</f>
        <v>#REF!</v>
      </c>
      <c r="D35" s="411"/>
      <c r="E35" s="270" t="e">
        <f>SUM(E12:E34)</f>
        <v>#REF!</v>
      </c>
      <c r="F35" s="271">
        <f>SUM(F12:F34)</f>
        <v>126092</v>
      </c>
      <c r="G35" s="272">
        <f>SUM(G12:G34)</f>
        <v>34361.96721311476</v>
      </c>
      <c r="H35" s="273" t="e">
        <f>SUM(H12:H34)</f>
        <v>#REF!</v>
      </c>
      <c r="I35" s="416" t="e">
        <f>(H35/E35)/100</f>
        <v>#REF!</v>
      </c>
      <c r="J35" s="227"/>
    </row>
    <row r="36" spans="2:11" s="184" customFormat="1" ht="16.5" customHeight="1" thickBot="1">
      <c r="B36" s="201" t="s">
        <v>287</v>
      </c>
      <c r="C36" s="269" t="e">
        <f>0.2*C35</f>
        <v>#REF!</v>
      </c>
      <c r="D36" s="411"/>
      <c r="E36" s="274" t="e">
        <f>0.2*E35</f>
        <v>#REF!</v>
      </c>
      <c r="F36" s="275">
        <f>0.2*F35</f>
        <v>25218.400000000001</v>
      </c>
      <c r="G36" s="276">
        <f>0.2*G35</f>
        <v>6872.3934426229525</v>
      </c>
      <c r="H36" s="277" t="e">
        <f>0.2*H35</f>
        <v>#REF!</v>
      </c>
      <c r="I36" s="417"/>
      <c r="J36" s="227"/>
      <c r="K36" s="227"/>
    </row>
    <row r="37" spans="2:11" s="184" customFormat="1" ht="16.5" customHeight="1" thickBot="1">
      <c r="B37" s="198" t="s">
        <v>288</v>
      </c>
      <c r="C37" s="282" t="e">
        <f>C36+C35</f>
        <v>#REF!</v>
      </c>
      <c r="D37" s="411"/>
      <c r="E37" s="278" t="e">
        <f>E36+E35</f>
        <v>#REF!</v>
      </c>
      <c r="F37" s="279">
        <f>F36+F35</f>
        <v>151310.39999999999</v>
      </c>
      <c r="G37" s="280">
        <f>G36+G35</f>
        <v>41234.360655737713</v>
      </c>
      <c r="H37" s="281" t="e">
        <f>H36+H35</f>
        <v>#REF!</v>
      </c>
      <c r="I37" s="418"/>
    </row>
    <row r="38" spans="2:11" s="171" customFormat="1" ht="6.75" customHeight="1">
      <c r="B38" s="185"/>
      <c r="C38" s="186"/>
      <c r="D38" s="186"/>
      <c r="E38" s="186"/>
      <c r="F38" s="186"/>
      <c r="G38" s="186"/>
      <c r="H38" s="180"/>
    </row>
    <row r="39" spans="2:11">
      <c r="B39" s="187"/>
      <c r="C39" s="188"/>
      <c r="D39" s="188"/>
      <c r="E39" s="188"/>
      <c r="F39" s="188"/>
      <c r="G39" s="188"/>
      <c r="I39" s="283"/>
    </row>
    <row r="40" spans="2:11" ht="15" customHeight="1">
      <c r="B40" s="252"/>
      <c r="C40" s="266" t="s">
        <v>347</v>
      </c>
      <c r="D40" s="250"/>
      <c r="E40" s="250"/>
      <c r="F40" s="191"/>
      <c r="G40" s="191"/>
      <c r="I40" s="191"/>
    </row>
    <row r="41" spans="2:11">
      <c r="B41" s="253" t="s">
        <v>348</v>
      </c>
      <c r="C41" s="267" t="e">
        <f>C35-1730000</f>
        <v>#REF!</v>
      </c>
      <c r="D41" s="251"/>
      <c r="E41" s="251"/>
    </row>
    <row r="42" spans="2:11">
      <c r="B42" s="187"/>
      <c r="C42" s="190"/>
      <c r="D42" s="190"/>
      <c r="E42" s="190"/>
      <c r="F42" s="190"/>
      <c r="G42" s="190"/>
    </row>
    <row r="43" spans="2:11" ht="42.75">
      <c r="B43" s="262" t="s">
        <v>354</v>
      </c>
      <c r="C43" s="190"/>
      <c r="D43" s="190"/>
      <c r="E43" s="190"/>
      <c r="F43" s="190"/>
      <c r="G43" s="190"/>
    </row>
    <row r="44" spans="2:11">
      <c r="C44" s="191"/>
      <c r="D44" s="191"/>
      <c r="E44" s="191"/>
      <c r="F44" s="191"/>
      <c r="G44" s="191"/>
    </row>
    <row r="45" spans="2:11">
      <c r="B45" s="192"/>
    </row>
    <row r="46" spans="2:11">
      <c r="B46" s="192"/>
      <c r="H46" s="191"/>
    </row>
    <row r="47" spans="2:11">
      <c r="B47" s="192"/>
    </row>
    <row r="48" spans="2:11">
      <c r="B48" s="192"/>
      <c r="H48" s="193"/>
    </row>
    <row r="49" spans="2:2">
      <c r="B49" s="192"/>
    </row>
    <row r="50" spans="2:2">
      <c r="B50" s="192"/>
    </row>
    <row r="82" spans="1:1">
      <c r="A82" s="194"/>
    </row>
  </sheetData>
  <mergeCells count="8">
    <mergeCell ref="I35:I37"/>
    <mergeCell ref="B1:C1"/>
    <mergeCell ref="B2:C2"/>
    <mergeCell ref="B4:C4"/>
    <mergeCell ref="B7:C7"/>
    <mergeCell ref="B8:C8"/>
    <mergeCell ref="D11:D37"/>
    <mergeCell ref="E8:H8"/>
  </mergeCells>
  <printOptions horizontalCentered="1"/>
  <pageMargins left="0.39370078740157483" right="0.39370078740157483" top="0.19685039370078741" bottom="0.19685039370078741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B5E22-30EE-40E6-B9DF-41688A167C95}">
  <sheetPr>
    <tabColor rgb="FFFF0000"/>
  </sheetPr>
  <dimension ref="A2:K224"/>
  <sheetViews>
    <sheetView view="pageBreakPreview" zoomScale="85" zoomScaleNormal="85" zoomScaleSheetLayoutView="85" workbookViewId="0">
      <selection activeCell="G11" sqref="G11"/>
    </sheetView>
  </sheetViews>
  <sheetFormatPr baseColWidth="10" defaultColWidth="10.85546875" defaultRowHeight="12.75" outlineLevelRow="1" outlineLevelCol="1"/>
  <cols>
    <col min="1" max="1" width="10.85546875" style="1"/>
    <col min="2" max="2" width="15.140625" style="1" customWidth="1"/>
    <col min="3" max="3" width="9.42578125" style="1" customWidth="1"/>
    <col min="4" max="4" width="65.140625" style="1" customWidth="1"/>
    <col min="5" max="5" width="8.42578125" style="1" customWidth="1"/>
    <col min="6" max="6" width="11.7109375" style="1" hidden="1" customWidth="1" outlineLevel="1"/>
    <col min="7" max="7" width="11.7109375" style="1" customWidth="1" collapsed="1"/>
    <col min="8" max="8" width="13.28515625" style="1" bestFit="1" customWidth="1"/>
    <col min="9" max="9" width="19" style="1" customWidth="1"/>
    <col min="10" max="10" width="15.140625" style="1" customWidth="1"/>
    <col min="11" max="11" width="15.7109375" style="1" customWidth="1"/>
    <col min="12" max="12" width="14.140625" style="1" bestFit="1" customWidth="1"/>
    <col min="13" max="16384" width="10.85546875" style="1"/>
  </cols>
  <sheetData>
    <row r="2" spans="1:11" ht="12" customHeight="1" thickBot="1"/>
    <row r="3" spans="1:11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1" ht="71.45" customHeight="1" thickBot="1">
      <c r="C4" s="428" t="s">
        <v>330</v>
      </c>
      <c r="D4" s="429"/>
      <c r="E4" s="429"/>
      <c r="F4" s="429"/>
      <c r="G4" s="429"/>
      <c r="H4" s="429"/>
      <c r="I4" s="430"/>
      <c r="J4" s="3"/>
      <c r="K4" s="3"/>
    </row>
    <row r="5" spans="1:11" ht="47.45" hidden="1" customHeight="1" outlineLevel="1" thickBot="1">
      <c r="C5" s="433" t="s">
        <v>281</v>
      </c>
      <c r="D5" s="434"/>
      <c r="E5" s="434"/>
      <c r="F5" s="434"/>
      <c r="G5" s="434"/>
      <c r="H5" s="434"/>
      <c r="I5" s="435"/>
      <c r="J5" s="3"/>
      <c r="K5" s="3"/>
    </row>
    <row r="6" spans="1:11" ht="29.45" customHeight="1" collapsed="1" thickBot="1">
      <c r="C6" s="436" t="s">
        <v>329</v>
      </c>
      <c r="D6" s="437"/>
      <c r="E6" s="437"/>
      <c r="F6" s="437"/>
      <c r="G6" s="437"/>
      <c r="H6" s="437"/>
      <c r="I6" s="438"/>
      <c r="J6" s="3"/>
      <c r="K6" s="3"/>
    </row>
    <row r="7" spans="1:11" ht="49.9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68" t="s">
        <v>279</v>
      </c>
      <c r="G7" s="168" t="s">
        <v>280</v>
      </c>
      <c r="H7" s="18" t="s">
        <v>54</v>
      </c>
      <c r="I7" s="19" t="s">
        <v>53</v>
      </c>
      <c r="J7" s="5"/>
      <c r="K7" s="5"/>
    </row>
    <row r="8" spans="1:11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1" ht="17.100000000000001" customHeight="1">
      <c r="A9" s="1">
        <v>1</v>
      </c>
      <c r="B9" s="13"/>
      <c r="C9" s="26">
        <v>1</v>
      </c>
      <c r="D9" s="27" t="s">
        <v>44</v>
      </c>
      <c r="E9" s="28"/>
      <c r="F9" s="29"/>
      <c r="G9" s="29"/>
      <c r="H9" s="30" t="str">
        <f>IF($B9=""," ",IF(VLOOKUP($B9,#REF!,6,FALSE)=0,"",(VLOOKUP($B9,#REF!,6,FALSE)*#REF!*#REF!*#REF!*#REF!)))</f>
        <v xml:space="preserve"> </v>
      </c>
      <c r="I9" s="31"/>
      <c r="J9" s="6"/>
      <c r="K9" s="8"/>
    </row>
    <row r="10" spans="1:11" ht="17.100000000000001" customHeight="1">
      <c r="A10" s="1">
        <v>1</v>
      </c>
      <c r="B10" s="13"/>
      <c r="C10" s="32" t="s">
        <v>45</v>
      </c>
      <c r="D10" s="33" t="s">
        <v>25</v>
      </c>
      <c r="E10" s="34" t="s">
        <v>19</v>
      </c>
      <c r="F10" s="35"/>
      <c r="G10" s="35"/>
      <c r="H10" s="36" t="str">
        <f>IF($B10=""," ",IF(VLOOKUP($B10,#REF!,5,FALSE)=0,"",(VLOOKUP($B10,#REF!,5,FALSE)*#REF!*#REF!*#REF!*#REF!)))</f>
        <v xml:space="preserve"> </v>
      </c>
      <c r="I10" s="37"/>
      <c r="J10" s="6"/>
      <c r="K10" s="8"/>
    </row>
    <row r="11" spans="1:11" ht="57.95" customHeight="1">
      <c r="A11" s="1">
        <v>1</v>
      </c>
      <c r="B11" s="13"/>
      <c r="C11" s="38"/>
      <c r="D11" s="39" t="s">
        <v>56</v>
      </c>
      <c r="E11" s="34" t="s">
        <v>0</v>
      </c>
      <c r="F11" s="40"/>
      <c r="G11" s="40"/>
      <c r="H11" s="210"/>
      <c r="I11" s="41" t="s">
        <v>305</v>
      </c>
      <c r="J11" s="6"/>
      <c r="K11" s="8"/>
    </row>
    <row r="12" spans="1:11" ht="17.100000000000001" customHeight="1">
      <c r="A12" s="1">
        <v>1</v>
      </c>
      <c r="B12" s="13"/>
      <c r="C12" s="32" t="s">
        <v>46</v>
      </c>
      <c r="D12" s="33" t="s">
        <v>26</v>
      </c>
      <c r="E12" s="34" t="s">
        <v>19</v>
      </c>
      <c r="F12" s="35"/>
      <c r="G12" s="35"/>
      <c r="H12" s="210"/>
      <c r="I12" s="37"/>
      <c r="J12" s="6"/>
      <c r="K12" s="8"/>
    </row>
    <row r="13" spans="1:11" ht="17.100000000000001" customHeight="1">
      <c r="A13" s="1">
        <v>1</v>
      </c>
      <c r="B13" s="13"/>
      <c r="C13" s="42"/>
      <c r="D13" s="43" t="s">
        <v>27</v>
      </c>
      <c r="E13" s="34" t="s">
        <v>51</v>
      </c>
      <c r="F13" s="35"/>
      <c r="G13" s="35"/>
      <c r="H13" s="210"/>
      <c r="I13" s="41" t="s">
        <v>305</v>
      </c>
      <c r="J13" s="6"/>
      <c r="K13" s="8"/>
    </row>
    <row r="14" spans="1:11" ht="17.100000000000001" customHeight="1">
      <c r="A14" s="1">
        <v>1</v>
      </c>
      <c r="B14" s="13"/>
      <c r="C14" s="42"/>
      <c r="D14" s="43" t="s">
        <v>28</v>
      </c>
      <c r="E14" s="34" t="s">
        <v>0</v>
      </c>
      <c r="F14" s="35"/>
      <c r="G14" s="35"/>
      <c r="H14" s="210"/>
      <c r="I14" s="41" t="s">
        <v>305</v>
      </c>
      <c r="J14" s="6"/>
      <c r="K14" s="8"/>
    </row>
    <row r="15" spans="1:11" ht="17.100000000000001" customHeight="1">
      <c r="A15" s="1">
        <v>1</v>
      </c>
      <c r="B15" s="13"/>
      <c r="C15" s="32" t="s">
        <v>47</v>
      </c>
      <c r="D15" s="33" t="s">
        <v>29</v>
      </c>
      <c r="E15" s="34" t="s">
        <v>19</v>
      </c>
      <c r="F15" s="35"/>
      <c r="G15" s="35"/>
      <c r="H15" s="210"/>
      <c r="I15" s="37"/>
      <c r="J15" s="6"/>
      <c r="K15" s="8"/>
    </row>
    <row r="16" spans="1:11" ht="35.1" customHeight="1">
      <c r="A16" s="1">
        <v>1</v>
      </c>
      <c r="B16" s="13"/>
      <c r="C16" s="44"/>
      <c r="D16" s="39" t="s">
        <v>57</v>
      </c>
      <c r="E16" s="34" t="s">
        <v>0</v>
      </c>
      <c r="F16" s="35"/>
      <c r="G16" s="35"/>
      <c r="H16" s="210"/>
      <c r="I16" s="41" t="s">
        <v>305</v>
      </c>
      <c r="J16" s="6"/>
      <c r="K16" s="8"/>
    </row>
    <row r="17" spans="1:11" ht="35.1" customHeight="1">
      <c r="A17" s="1">
        <v>1</v>
      </c>
      <c r="B17" s="13"/>
      <c r="C17" s="42"/>
      <c r="D17" s="39" t="s">
        <v>30</v>
      </c>
      <c r="E17" s="34" t="s">
        <v>0</v>
      </c>
      <c r="F17" s="35"/>
      <c r="G17" s="35"/>
      <c r="H17" s="210"/>
      <c r="I17" s="41" t="s">
        <v>305</v>
      </c>
      <c r="J17" s="6"/>
      <c r="K17" s="8"/>
    </row>
    <row r="18" spans="1:11" ht="32.1" customHeight="1">
      <c r="A18" s="1">
        <v>1</v>
      </c>
      <c r="B18" s="13"/>
      <c r="C18" s="42"/>
      <c r="D18" s="39" t="s">
        <v>31</v>
      </c>
      <c r="E18" s="34" t="s">
        <v>0</v>
      </c>
      <c r="F18" s="35"/>
      <c r="G18" s="35"/>
      <c r="H18" s="210"/>
      <c r="I18" s="41" t="s">
        <v>305</v>
      </c>
      <c r="J18" s="6"/>
      <c r="K18" s="8"/>
    </row>
    <row r="19" spans="1:11" ht="17.100000000000001" customHeight="1">
      <c r="A19" s="1">
        <v>1</v>
      </c>
      <c r="B19" s="13"/>
      <c r="C19" s="42"/>
      <c r="D19" s="43" t="s">
        <v>32</v>
      </c>
      <c r="E19" s="34" t="s">
        <v>0</v>
      </c>
      <c r="F19" s="35"/>
      <c r="G19" s="35"/>
      <c r="H19" s="210"/>
      <c r="I19" s="41" t="s">
        <v>305</v>
      </c>
      <c r="J19" s="6"/>
      <c r="K19" s="8"/>
    </row>
    <row r="20" spans="1:11" ht="17.100000000000001" customHeight="1">
      <c r="A20" s="1">
        <v>1</v>
      </c>
      <c r="B20" s="13"/>
      <c r="C20" s="32" t="s">
        <v>48</v>
      </c>
      <c r="D20" s="33" t="s">
        <v>33</v>
      </c>
      <c r="E20" s="34" t="s">
        <v>19</v>
      </c>
      <c r="F20" s="35"/>
      <c r="G20" s="35"/>
      <c r="H20" s="210"/>
      <c r="I20" s="37"/>
      <c r="J20" s="6"/>
      <c r="K20" s="8"/>
    </row>
    <row r="21" spans="1:11" ht="17.100000000000001" customHeight="1">
      <c r="A21" s="1">
        <v>1</v>
      </c>
      <c r="B21" s="13"/>
      <c r="C21" s="42"/>
      <c r="D21" s="43" t="s">
        <v>34</v>
      </c>
      <c r="E21" s="34" t="s">
        <v>1</v>
      </c>
      <c r="F21" s="35"/>
      <c r="G21" s="35"/>
      <c r="H21" s="210"/>
      <c r="I21" s="41" t="s">
        <v>305</v>
      </c>
      <c r="J21" s="6"/>
      <c r="K21" s="8"/>
    </row>
    <row r="22" spans="1:11" ht="17.100000000000001" customHeight="1">
      <c r="A22" s="1">
        <v>1</v>
      </c>
      <c r="B22" s="13"/>
      <c r="C22" s="42"/>
      <c r="D22" s="43" t="s">
        <v>35</v>
      </c>
      <c r="E22" s="34" t="s">
        <v>1</v>
      </c>
      <c r="F22" s="35"/>
      <c r="G22" s="35"/>
      <c r="H22" s="210"/>
      <c r="I22" s="41" t="s">
        <v>305</v>
      </c>
      <c r="J22" s="6"/>
      <c r="K22" s="8"/>
    </row>
    <row r="23" spans="1:11" ht="17.100000000000001" customHeight="1">
      <c r="A23" s="1">
        <v>1</v>
      </c>
      <c r="B23" s="13"/>
      <c r="C23" s="42"/>
      <c r="D23" s="43" t="s">
        <v>36</v>
      </c>
      <c r="E23" s="34" t="s">
        <v>1</v>
      </c>
      <c r="F23" s="35"/>
      <c r="G23" s="35"/>
      <c r="H23" s="210"/>
      <c r="I23" s="41" t="s">
        <v>305</v>
      </c>
      <c r="J23" s="6"/>
      <c r="K23" s="8"/>
    </row>
    <row r="24" spans="1:11" ht="17.100000000000001" customHeight="1">
      <c r="A24" s="1">
        <v>1</v>
      </c>
      <c r="B24" s="13"/>
      <c r="C24" s="32" t="s">
        <v>49</v>
      </c>
      <c r="D24" s="33" t="s">
        <v>60</v>
      </c>
      <c r="E24" s="34" t="s">
        <v>19</v>
      </c>
      <c r="F24" s="35"/>
      <c r="G24" s="35" t="s">
        <v>19</v>
      </c>
      <c r="H24" s="210"/>
      <c r="I24" s="41"/>
      <c r="J24" s="6"/>
      <c r="K24" s="8"/>
    </row>
    <row r="25" spans="1:11" ht="17.100000000000001" customHeight="1">
      <c r="A25" s="1">
        <v>1</v>
      </c>
      <c r="B25" s="13"/>
      <c r="C25" s="38"/>
      <c r="D25" s="45" t="s">
        <v>58</v>
      </c>
      <c r="E25" s="34" t="s">
        <v>59</v>
      </c>
      <c r="F25" s="35"/>
      <c r="G25" s="35"/>
      <c r="H25" s="210"/>
      <c r="I25" s="41" t="s">
        <v>305</v>
      </c>
      <c r="J25" s="6"/>
      <c r="K25" s="8"/>
    </row>
    <row r="26" spans="1:11" ht="17.100000000000001" customHeight="1">
      <c r="A26" s="1">
        <v>1</v>
      </c>
      <c r="B26" s="13"/>
      <c r="C26" s="32" t="s">
        <v>50</v>
      </c>
      <c r="D26" s="46" t="s">
        <v>61</v>
      </c>
      <c r="E26" s="47"/>
      <c r="F26" s="40"/>
      <c r="G26" s="40"/>
      <c r="H26" s="210"/>
      <c r="I26" s="41"/>
      <c r="J26" s="6"/>
      <c r="K26" s="8"/>
    </row>
    <row r="27" spans="1:11" ht="17.100000000000001" customHeight="1">
      <c r="A27" s="1">
        <v>1</v>
      </c>
      <c r="B27" s="13"/>
      <c r="C27" s="38"/>
      <c r="D27" s="45" t="s">
        <v>62</v>
      </c>
      <c r="E27" s="34" t="s">
        <v>59</v>
      </c>
      <c r="F27" s="35"/>
      <c r="G27" s="35"/>
      <c r="H27" s="210"/>
      <c r="I27" s="41" t="s">
        <v>305</v>
      </c>
      <c r="J27" s="6"/>
      <c r="K27" s="8"/>
    </row>
    <row r="28" spans="1:11" ht="17.100000000000001" customHeight="1">
      <c r="A28" s="1">
        <v>1</v>
      </c>
      <c r="B28" s="13"/>
      <c r="C28" s="32" t="s">
        <v>52</v>
      </c>
      <c r="D28" s="33" t="s">
        <v>38</v>
      </c>
      <c r="E28" s="47"/>
      <c r="F28" s="40"/>
      <c r="G28" s="40"/>
      <c r="H28" s="210"/>
      <c r="I28" s="41"/>
      <c r="J28" s="6"/>
      <c r="K28" s="8"/>
    </row>
    <row r="29" spans="1:11" ht="31.5">
      <c r="A29" s="1">
        <v>1</v>
      </c>
      <c r="B29" s="13"/>
      <c r="C29" s="38"/>
      <c r="D29" s="39" t="s">
        <v>39</v>
      </c>
      <c r="E29" s="34" t="s">
        <v>59</v>
      </c>
      <c r="F29" s="35"/>
      <c r="G29" s="35"/>
      <c r="H29" s="89">
        <v>22860.195382070782</v>
      </c>
      <c r="I29" s="41" t="s">
        <v>305</v>
      </c>
      <c r="J29" s="6"/>
      <c r="K29" s="8"/>
    </row>
    <row r="30" spans="1:11" ht="17.100000000000001" customHeight="1">
      <c r="A30" s="1">
        <v>1</v>
      </c>
      <c r="B30" s="13"/>
      <c r="C30" s="44"/>
      <c r="D30" s="43" t="s">
        <v>40</v>
      </c>
      <c r="E30" s="34" t="s">
        <v>37</v>
      </c>
      <c r="F30" s="35"/>
      <c r="G30" s="35"/>
      <c r="H30" s="89">
        <v>3952.5399583389271</v>
      </c>
      <c r="I30" s="41" t="s">
        <v>305</v>
      </c>
      <c r="J30" s="6"/>
      <c r="K30" s="8"/>
    </row>
    <row r="31" spans="1:11" ht="17.100000000000001" customHeight="1">
      <c r="B31" s="13"/>
      <c r="C31" s="38"/>
      <c r="D31" s="45"/>
      <c r="E31" s="47"/>
      <c r="F31" s="40"/>
      <c r="G31" s="40"/>
      <c r="H31" s="36"/>
      <c r="I31" s="41"/>
      <c r="J31" s="6"/>
      <c r="K31" s="8"/>
    </row>
    <row r="32" spans="1:11" ht="17.100000000000001" customHeight="1">
      <c r="A32" s="1">
        <v>1</v>
      </c>
      <c r="B32" s="13"/>
      <c r="C32" s="38"/>
      <c r="D32" s="431" t="str">
        <f>CONCATENATE("Sous total", " ", D9)</f>
        <v>Sous total INSTALLATION DE CHANTIER</v>
      </c>
      <c r="E32" s="426"/>
      <c r="F32" s="426"/>
      <c r="G32" s="426"/>
      <c r="H32" s="432"/>
      <c r="I32" s="48"/>
      <c r="J32" s="6"/>
      <c r="K32" s="8"/>
    </row>
    <row r="33" spans="1:11" ht="17.100000000000001" customHeight="1">
      <c r="B33" s="13"/>
      <c r="C33" s="38"/>
      <c r="D33" s="49"/>
      <c r="E33" s="47"/>
      <c r="F33" s="40"/>
      <c r="G33" s="40"/>
      <c r="H33" s="36" t="str">
        <f>IF($B33=""," ",IF(VLOOKUP($B33,#REF!,6,FALSE)=0,"",(VLOOKUP($B33,#REF!,6,FALSE)*#REF!*#REF!*#REF!*#REF!)))</f>
        <v xml:space="preserve"> </v>
      </c>
      <c r="I33" s="41"/>
      <c r="J33" s="6"/>
      <c r="K33" s="8"/>
    </row>
    <row r="34" spans="1:11" ht="17.100000000000001" customHeight="1">
      <c r="A34" s="1">
        <v>2</v>
      </c>
      <c r="B34" s="13"/>
      <c r="C34" s="26">
        <v>2</v>
      </c>
      <c r="D34" s="27" t="s">
        <v>151</v>
      </c>
      <c r="E34" s="28"/>
      <c r="F34" s="50"/>
      <c r="G34" s="50"/>
      <c r="H34" s="30" t="str">
        <f>IF($B34=""," ",IF(VLOOKUP($B34,#REF!,6,FALSE)=0,"",(VLOOKUP($B34,#REF!,6,FALSE)*#REF!*#REF!*#REF!*#REF!)))</f>
        <v xml:space="preserve"> </v>
      </c>
      <c r="I34" s="31"/>
      <c r="J34" s="6"/>
      <c r="K34" s="8"/>
    </row>
    <row r="35" spans="1:11" ht="17.100000000000001" customHeight="1">
      <c r="A35" s="1">
        <v>2</v>
      </c>
      <c r="B35" s="13"/>
      <c r="C35" s="82"/>
      <c r="D35" s="92" t="s">
        <v>155</v>
      </c>
      <c r="E35" s="84"/>
      <c r="F35" s="85"/>
      <c r="G35" s="85"/>
      <c r="H35" s="86"/>
      <c r="I35" s="87"/>
      <c r="J35" s="6"/>
      <c r="K35" s="8"/>
    </row>
    <row r="36" spans="1:11" ht="31.5">
      <c r="A36" s="1">
        <v>2</v>
      </c>
      <c r="B36" s="13"/>
      <c r="C36" s="82"/>
      <c r="D36" s="90" t="s">
        <v>152</v>
      </c>
      <c r="E36" s="91" t="s">
        <v>10</v>
      </c>
      <c r="F36" s="93">
        <v>1</v>
      </c>
      <c r="G36" s="93"/>
      <c r="H36" s="94"/>
      <c r="I36" s="87"/>
      <c r="J36" s="6"/>
      <c r="K36" s="8"/>
    </row>
    <row r="37" spans="1:11" ht="31.5">
      <c r="A37" s="1">
        <v>2</v>
      </c>
      <c r="B37" s="13"/>
      <c r="C37" s="82"/>
      <c r="D37" s="90" t="s">
        <v>153</v>
      </c>
      <c r="E37" s="91" t="s">
        <v>10</v>
      </c>
      <c r="F37" s="93">
        <v>1</v>
      </c>
      <c r="G37" s="93"/>
      <c r="H37" s="94"/>
      <c r="I37" s="87"/>
      <c r="J37" s="6"/>
      <c r="K37" s="8"/>
    </row>
    <row r="38" spans="1:11" ht="17.100000000000001" customHeight="1">
      <c r="A38" s="1">
        <v>2</v>
      </c>
      <c r="B38" s="13"/>
      <c r="C38" s="82"/>
      <c r="D38" s="90" t="s">
        <v>154</v>
      </c>
      <c r="E38" s="91" t="s">
        <v>10</v>
      </c>
      <c r="F38" s="85">
        <v>1</v>
      </c>
      <c r="G38" s="85"/>
      <c r="H38" s="86"/>
      <c r="I38" s="87"/>
      <c r="J38" s="6"/>
      <c r="K38" s="8"/>
    </row>
    <row r="39" spans="1:11" ht="17.100000000000001" customHeight="1">
      <c r="A39" s="1">
        <v>2</v>
      </c>
      <c r="B39" s="13"/>
      <c r="C39" s="82"/>
      <c r="D39" s="90" t="s">
        <v>256</v>
      </c>
      <c r="E39" s="91" t="s">
        <v>17</v>
      </c>
      <c r="F39" s="85">
        <v>1</v>
      </c>
      <c r="G39" s="85"/>
      <c r="H39" s="86"/>
      <c r="I39" s="41">
        <f t="shared" ref="I39:I42" si="0">H39*G39</f>
        <v>0</v>
      </c>
      <c r="J39" s="6"/>
      <c r="K39" s="8"/>
    </row>
    <row r="40" spans="1:11" ht="17.100000000000001" customHeight="1">
      <c r="A40" s="1">
        <v>2</v>
      </c>
      <c r="B40" s="13"/>
      <c r="C40" s="82"/>
      <c r="D40" s="90" t="s">
        <v>257</v>
      </c>
      <c r="E40" s="91" t="s">
        <v>17</v>
      </c>
      <c r="F40" s="85">
        <v>1</v>
      </c>
      <c r="G40" s="85"/>
      <c r="H40" s="86"/>
      <c r="I40" s="41">
        <f t="shared" si="0"/>
        <v>0</v>
      </c>
      <c r="J40" s="6"/>
      <c r="K40" s="8"/>
    </row>
    <row r="41" spans="1:11" ht="17.100000000000001" customHeight="1">
      <c r="A41" s="1">
        <v>2</v>
      </c>
      <c r="B41" s="13"/>
      <c r="C41" s="82"/>
      <c r="D41" s="90" t="s">
        <v>258</v>
      </c>
      <c r="E41" s="91" t="s">
        <v>17</v>
      </c>
      <c r="F41" s="85">
        <v>1</v>
      </c>
      <c r="G41" s="85"/>
      <c r="H41" s="86"/>
      <c r="I41" s="41">
        <f t="shared" si="0"/>
        <v>0</v>
      </c>
      <c r="J41" s="6"/>
      <c r="K41" s="8"/>
    </row>
    <row r="42" spans="1:11" ht="17.100000000000001" customHeight="1">
      <c r="B42" s="13"/>
      <c r="C42" s="82"/>
      <c r="D42" s="83" t="s">
        <v>259</v>
      </c>
      <c r="E42" s="84" t="s">
        <v>17</v>
      </c>
      <c r="F42" s="85">
        <v>1</v>
      </c>
      <c r="G42" s="85"/>
      <c r="H42" s="86"/>
      <c r="I42" s="41">
        <f t="shared" si="0"/>
        <v>0</v>
      </c>
      <c r="J42" s="6"/>
      <c r="K42" s="8"/>
    </row>
    <row r="43" spans="1:11" ht="17.100000000000001" customHeight="1">
      <c r="B43" s="13"/>
      <c r="C43" s="82"/>
      <c r="D43" s="420" t="str">
        <f>CONCATENATE("Sous total"," _ ",D35)</f>
        <v xml:space="preserve">Sous total _ Etude conception </v>
      </c>
      <c r="E43" s="421"/>
      <c r="F43" s="421"/>
      <c r="G43" s="422"/>
      <c r="H43" s="423"/>
      <c r="I43" s="70">
        <f>SUBTOTAL(9,I38:I42)</f>
        <v>0</v>
      </c>
      <c r="J43" s="6"/>
      <c r="K43" s="8"/>
    </row>
    <row r="44" spans="1:11" ht="17.100000000000001" customHeight="1">
      <c r="B44" s="13"/>
      <c r="C44" s="82"/>
      <c r="D44" s="83"/>
      <c r="E44" s="84"/>
      <c r="F44" s="85"/>
      <c r="G44" s="85"/>
      <c r="H44" s="86"/>
      <c r="I44" s="87"/>
      <c r="J44" s="6"/>
      <c r="K44" s="8"/>
    </row>
    <row r="45" spans="1:11" ht="17.100000000000001" customHeight="1">
      <c r="A45" s="1">
        <v>2</v>
      </c>
      <c r="B45" s="13"/>
      <c r="C45" s="82"/>
      <c r="D45" s="92" t="s">
        <v>156</v>
      </c>
      <c r="E45" s="84"/>
      <c r="F45" s="85"/>
      <c r="G45" s="85"/>
      <c r="H45" s="86"/>
      <c r="I45" s="87"/>
      <c r="J45" s="6"/>
      <c r="K45" s="8"/>
    </row>
    <row r="46" spans="1:11" ht="17.100000000000001" customHeight="1">
      <c r="A46" s="1">
        <v>2</v>
      </c>
      <c r="B46" s="13"/>
      <c r="C46" s="82"/>
      <c r="D46" s="221" t="s">
        <v>315</v>
      </c>
      <c r="E46" s="84" t="s">
        <v>0</v>
      </c>
      <c r="F46" s="85">
        <v>18</v>
      </c>
      <c r="G46" s="85"/>
      <c r="H46" s="86"/>
      <c r="I46" s="41">
        <f>H46*G46</f>
        <v>0</v>
      </c>
      <c r="J46" s="6"/>
      <c r="K46" s="8"/>
    </row>
    <row r="47" spans="1:11" ht="17.100000000000001" customHeight="1">
      <c r="B47" s="13"/>
      <c r="C47" s="82"/>
      <c r="D47" s="420" t="str">
        <f>CONCATENATE("Sous total"," _ ",D45)</f>
        <v>Sous total _ Plateforme de débâchage</v>
      </c>
      <c r="E47" s="421"/>
      <c r="F47" s="421"/>
      <c r="G47" s="422"/>
      <c r="H47" s="423"/>
      <c r="I47" s="70">
        <f>SUBTOTAL(9,I45:I46)</f>
        <v>0</v>
      </c>
      <c r="J47" s="6"/>
      <c r="K47" s="8"/>
    </row>
    <row r="48" spans="1:11" ht="17.100000000000001" customHeight="1">
      <c r="B48" s="13"/>
      <c r="C48" s="82"/>
      <c r="D48" s="83"/>
      <c r="E48" s="84"/>
      <c r="F48" s="85"/>
      <c r="G48" s="85"/>
      <c r="H48" s="86"/>
      <c r="I48" s="87"/>
      <c r="J48" s="6"/>
      <c r="K48" s="8"/>
    </row>
    <row r="49" spans="1:11" ht="17.100000000000001" customHeight="1">
      <c r="A49" s="1">
        <v>2</v>
      </c>
      <c r="B49" s="13"/>
      <c r="C49" s="82"/>
      <c r="D49" s="92" t="s">
        <v>157</v>
      </c>
      <c r="E49" s="84"/>
      <c r="F49" s="85"/>
      <c r="G49" s="85"/>
      <c r="H49" s="86"/>
      <c r="I49" s="87"/>
      <c r="J49" s="6"/>
      <c r="K49" s="8"/>
    </row>
    <row r="50" spans="1:11" ht="17.100000000000001" customHeight="1">
      <c r="A50" s="1">
        <v>2</v>
      </c>
      <c r="B50" s="13"/>
      <c r="C50" s="82"/>
      <c r="D50" s="114" t="s">
        <v>158</v>
      </c>
      <c r="E50" s="91"/>
      <c r="F50" s="85"/>
      <c r="G50" s="85"/>
      <c r="H50" s="86"/>
      <c r="I50" s="87"/>
      <c r="J50" s="6"/>
      <c r="K50" s="8"/>
    </row>
    <row r="51" spans="1:11" ht="17.100000000000001" customHeight="1">
      <c r="A51" s="1">
        <v>2</v>
      </c>
      <c r="B51" s="13"/>
      <c r="C51" s="82"/>
      <c r="D51" s="90" t="s">
        <v>159</v>
      </c>
      <c r="E51" s="91" t="s">
        <v>17</v>
      </c>
      <c r="F51" s="85">
        <v>1.1000000000000001</v>
      </c>
      <c r="G51" s="85"/>
      <c r="H51" s="86"/>
      <c r="I51" s="41">
        <f t="shared" ref="I51:I68" si="1">H51*G51</f>
        <v>0</v>
      </c>
      <c r="J51" s="6"/>
      <c r="K51" s="8"/>
    </row>
    <row r="52" spans="1:11" ht="17.100000000000001" customHeight="1">
      <c r="A52" s="1">
        <v>2</v>
      </c>
      <c r="B52" s="13"/>
      <c r="C52" s="82"/>
      <c r="D52" s="151" t="s">
        <v>260</v>
      </c>
      <c r="E52" s="91" t="s">
        <v>17</v>
      </c>
      <c r="F52" s="85">
        <v>1.1000000000000001</v>
      </c>
      <c r="G52" s="85"/>
      <c r="H52" s="86"/>
      <c r="I52" s="41"/>
      <c r="J52" s="6"/>
      <c r="K52" s="8"/>
    </row>
    <row r="53" spans="1:11" ht="17.100000000000001" customHeight="1">
      <c r="A53" s="1">
        <v>2</v>
      </c>
      <c r="B53" s="13"/>
      <c r="C53" s="82"/>
      <c r="D53" s="219" t="s">
        <v>160</v>
      </c>
      <c r="E53" s="91"/>
      <c r="F53" s="85"/>
      <c r="G53" s="85"/>
      <c r="H53" s="86"/>
      <c r="I53" s="41">
        <f t="shared" si="1"/>
        <v>0</v>
      </c>
      <c r="J53" s="6"/>
      <c r="K53" s="8"/>
    </row>
    <row r="54" spans="1:11" ht="17.100000000000001" customHeight="1">
      <c r="A54" s="1">
        <v>2</v>
      </c>
      <c r="B54" s="13"/>
      <c r="C54" s="82"/>
      <c r="D54" s="151" t="s">
        <v>161</v>
      </c>
      <c r="E54" s="91" t="s">
        <v>14</v>
      </c>
      <c r="F54" s="85">
        <v>92.4</v>
      </c>
      <c r="G54" s="85"/>
      <c r="H54" s="86"/>
      <c r="I54" s="41">
        <f t="shared" si="1"/>
        <v>0</v>
      </c>
      <c r="J54" s="6"/>
      <c r="K54" s="8"/>
    </row>
    <row r="55" spans="1:11" ht="17.100000000000001" customHeight="1">
      <c r="A55" s="1">
        <v>2</v>
      </c>
      <c r="B55" s="13"/>
      <c r="C55" s="82"/>
      <c r="D55" s="151" t="s">
        <v>261</v>
      </c>
      <c r="E55" s="91" t="s">
        <v>15</v>
      </c>
      <c r="F55" s="85">
        <v>161.70000000000002</v>
      </c>
      <c r="G55" s="85"/>
      <c r="H55" s="86"/>
      <c r="I55" s="41">
        <f t="shared" si="1"/>
        <v>0</v>
      </c>
      <c r="J55" s="6"/>
      <c r="K55" s="8"/>
    </row>
    <row r="56" spans="1:11" ht="17.100000000000001" customHeight="1">
      <c r="A56" s="1">
        <v>2</v>
      </c>
      <c r="B56" s="13"/>
      <c r="C56" s="82"/>
      <c r="D56" s="151" t="s">
        <v>43</v>
      </c>
      <c r="E56" s="91" t="s">
        <v>14</v>
      </c>
      <c r="F56" s="85">
        <v>92.4</v>
      </c>
      <c r="G56" s="85"/>
      <c r="H56" s="86"/>
      <c r="I56" s="41">
        <f t="shared" si="1"/>
        <v>0</v>
      </c>
      <c r="J56" s="6"/>
      <c r="K56" s="8"/>
    </row>
    <row r="57" spans="1:11" ht="17.100000000000001" customHeight="1">
      <c r="A57" s="1">
        <v>2</v>
      </c>
      <c r="B57" s="13"/>
      <c r="C57" s="82"/>
      <c r="D57" s="219" t="s">
        <v>162</v>
      </c>
      <c r="E57" s="91"/>
      <c r="F57" s="85"/>
      <c r="G57" s="85"/>
      <c r="H57" s="86"/>
      <c r="I57" s="41">
        <f t="shared" si="1"/>
        <v>0</v>
      </c>
      <c r="J57" s="6"/>
      <c r="K57" s="8"/>
    </row>
    <row r="58" spans="1:11" ht="17.100000000000001" customHeight="1">
      <c r="A58" s="1">
        <v>2</v>
      </c>
      <c r="B58" s="13"/>
      <c r="C58" s="82"/>
      <c r="D58" s="151" t="s">
        <v>163</v>
      </c>
      <c r="E58" s="91" t="s">
        <v>15</v>
      </c>
      <c r="F58" s="85">
        <v>161.70000000000002</v>
      </c>
      <c r="G58" s="85"/>
      <c r="H58" s="86"/>
      <c r="I58" s="41">
        <f t="shared" si="1"/>
        <v>0</v>
      </c>
      <c r="J58" s="6"/>
      <c r="K58" s="8"/>
    </row>
    <row r="59" spans="1:11" ht="17.100000000000001" customHeight="1">
      <c r="A59" s="1">
        <v>2</v>
      </c>
      <c r="B59" s="13"/>
      <c r="C59" s="82"/>
      <c r="D59" s="151" t="s">
        <v>262</v>
      </c>
      <c r="E59" s="91" t="s">
        <v>15</v>
      </c>
      <c r="F59" s="85">
        <v>0</v>
      </c>
      <c r="G59" s="85"/>
      <c r="H59" s="86"/>
      <c r="I59" s="41">
        <f t="shared" si="1"/>
        <v>0</v>
      </c>
      <c r="J59" s="6"/>
      <c r="K59" s="8"/>
    </row>
    <row r="60" spans="1:11" ht="17.100000000000001" customHeight="1">
      <c r="A60" s="1">
        <v>2</v>
      </c>
      <c r="B60" s="13"/>
      <c r="C60" s="82"/>
      <c r="D60" s="151" t="s">
        <v>164</v>
      </c>
      <c r="E60" s="91" t="s">
        <v>16</v>
      </c>
      <c r="F60" s="85">
        <v>31.680000000000003</v>
      </c>
      <c r="G60" s="85"/>
      <c r="H60" s="86"/>
      <c r="I60" s="41"/>
      <c r="J60" s="6"/>
      <c r="K60" s="8"/>
    </row>
    <row r="61" spans="1:11" ht="17.100000000000001" customHeight="1">
      <c r="A61" s="1">
        <v>2</v>
      </c>
      <c r="B61" s="13"/>
      <c r="C61" s="82"/>
      <c r="D61" s="151" t="s">
        <v>165</v>
      </c>
      <c r="E61" s="91" t="s">
        <v>16</v>
      </c>
      <c r="F61" s="85">
        <v>47.300000000000004</v>
      </c>
      <c r="G61" s="85"/>
      <c r="H61" s="86"/>
      <c r="I61" s="41"/>
      <c r="J61" s="6"/>
      <c r="K61" s="8"/>
    </row>
    <row r="62" spans="1:11" ht="31.5">
      <c r="A62" s="1">
        <v>2</v>
      </c>
      <c r="B62" s="13"/>
      <c r="C62" s="82"/>
      <c r="D62" s="151" t="s">
        <v>263</v>
      </c>
      <c r="E62" s="91" t="s">
        <v>15</v>
      </c>
      <c r="F62" s="85">
        <v>37.950000000000003</v>
      </c>
      <c r="G62" s="85"/>
      <c r="H62" s="86"/>
      <c r="I62" s="41">
        <f t="shared" si="1"/>
        <v>0</v>
      </c>
      <c r="J62" s="6"/>
      <c r="K62" s="8"/>
    </row>
    <row r="63" spans="1:11" ht="31.5">
      <c r="A63" s="1">
        <v>2</v>
      </c>
      <c r="B63" s="13"/>
      <c r="C63" s="82"/>
      <c r="D63" s="151" t="s">
        <v>166</v>
      </c>
      <c r="E63" s="91" t="s">
        <v>15</v>
      </c>
      <c r="F63" s="85">
        <v>138.60000000000002</v>
      </c>
      <c r="G63" s="85"/>
      <c r="H63" s="86"/>
      <c r="I63" s="41"/>
      <c r="J63" s="6"/>
      <c r="K63" s="8"/>
    </row>
    <row r="64" spans="1:11" ht="17.100000000000001" customHeight="1">
      <c r="A64" s="1">
        <v>2</v>
      </c>
      <c r="B64" s="13"/>
      <c r="C64" s="82"/>
      <c r="D64" s="151" t="s">
        <v>167</v>
      </c>
      <c r="E64" s="91" t="s">
        <v>15</v>
      </c>
      <c r="F64" s="85">
        <v>30.800000000000004</v>
      </c>
      <c r="G64" s="85"/>
      <c r="H64" s="86"/>
      <c r="I64" s="41">
        <f t="shared" si="1"/>
        <v>0</v>
      </c>
      <c r="J64" s="6"/>
      <c r="K64" s="8"/>
    </row>
    <row r="65" spans="1:11" ht="17.100000000000001" customHeight="1">
      <c r="A65" s="1">
        <v>2</v>
      </c>
      <c r="B65" s="13"/>
      <c r="C65" s="82"/>
      <c r="D65" s="151" t="s">
        <v>168</v>
      </c>
      <c r="E65" s="91" t="s">
        <v>16</v>
      </c>
      <c r="F65" s="85">
        <v>25.3</v>
      </c>
      <c r="G65" s="85"/>
      <c r="H65" s="86"/>
      <c r="I65" s="41">
        <f t="shared" si="1"/>
        <v>0</v>
      </c>
      <c r="J65" s="6"/>
      <c r="K65" s="8"/>
    </row>
    <row r="66" spans="1:11" ht="17.100000000000001" customHeight="1">
      <c r="A66" s="1">
        <v>2</v>
      </c>
      <c r="B66" s="13"/>
      <c r="C66" s="82"/>
      <c r="D66" s="219" t="s">
        <v>169</v>
      </c>
      <c r="E66" s="91"/>
      <c r="F66" s="85"/>
      <c r="G66" s="85"/>
      <c r="H66" s="86"/>
      <c r="I66" s="41">
        <f t="shared" si="1"/>
        <v>0</v>
      </c>
      <c r="J66" s="6"/>
      <c r="K66" s="8"/>
    </row>
    <row r="67" spans="1:11" ht="17.100000000000001" customHeight="1">
      <c r="A67" s="1">
        <v>2</v>
      </c>
      <c r="B67" s="13"/>
      <c r="C67" s="82"/>
      <c r="D67" s="151" t="s">
        <v>170</v>
      </c>
      <c r="E67" s="91" t="s">
        <v>15</v>
      </c>
      <c r="F67" s="85">
        <v>52.030000000000008</v>
      </c>
      <c r="G67" s="85"/>
      <c r="H67" s="86"/>
      <c r="I67" s="41"/>
      <c r="J67" s="6"/>
      <c r="K67" s="8"/>
    </row>
    <row r="68" spans="1:11" ht="33.6" customHeight="1">
      <c r="A68" s="1">
        <v>2</v>
      </c>
      <c r="B68" s="13"/>
      <c r="C68" s="82"/>
      <c r="D68" s="220" t="s">
        <v>292</v>
      </c>
      <c r="E68" s="91" t="s">
        <v>264</v>
      </c>
      <c r="F68" s="85">
        <v>4.4000000000000004</v>
      </c>
      <c r="G68" s="85"/>
      <c r="H68" s="86"/>
      <c r="I68" s="41">
        <f t="shared" si="1"/>
        <v>0</v>
      </c>
      <c r="J68" s="6"/>
      <c r="K68" s="8"/>
    </row>
    <row r="69" spans="1:11" ht="17.100000000000001" customHeight="1">
      <c r="B69" s="13"/>
      <c r="C69" s="82"/>
      <c r="D69" s="420" t="str">
        <f>CONCATENATE("Sous total"," _ ",D49)</f>
        <v>Sous total _ Confortement et réparation du quai de déchargement et de la fosse</v>
      </c>
      <c r="E69" s="421"/>
      <c r="F69" s="421"/>
      <c r="G69" s="422"/>
      <c r="H69" s="423"/>
      <c r="I69" s="70">
        <f>SUBTOTAL(9,I50:I68)</f>
        <v>0</v>
      </c>
      <c r="J69" s="6"/>
      <c r="K69" s="8"/>
    </row>
    <row r="70" spans="1:11" ht="17.100000000000001" customHeight="1">
      <c r="B70" s="13"/>
      <c r="C70" s="82"/>
      <c r="D70" s="83"/>
      <c r="E70" s="84"/>
      <c r="F70" s="85"/>
      <c r="G70" s="85"/>
      <c r="H70" s="86"/>
      <c r="I70" s="87"/>
      <c r="J70" s="6"/>
      <c r="K70" s="8"/>
    </row>
    <row r="71" spans="1:11" ht="17.100000000000001" customHeight="1">
      <c r="A71" s="1">
        <v>2</v>
      </c>
      <c r="B71" s="13"/>
      <c r="C71" s="82"/>
      <c r="D71" s="92" t="s">
        <v>171</v>
      </c>
      <c r="E71" s="88" t="s">
        <v>172</v>
      </c>
      <c r="F71" s="85"/>
      <c r="G71" s="85"/>
      <c r="H71" s="86"/>
      <c r="I71" s="87"/>
      <c r="J71" s="6"/>
      <c r="K71" s="8"/>
    </row>
    <row r="72" spans="1:11" ht="31.5">
      <c r="A72" s="1">
        <v>2</v>
      </c>
      <c r="B72" s="13"/>
      <c r="C72" s="82"/>
      <c r="D72" s="90" t="s">
        <v>173</v>
      </c>
      <c r="E72" s="84"/>
      <c r="F72" s="85"/>
      <c r="G72" s="85"/>
      <c r="H72" s="86"/>
      <c r="I72" s="87"/>
      <c r="J72" s="6"/>
      <c r="K72" s="8"/>
    </row>
    <row r="73" spans="1:11" ht="17.100000000000001" customHeight="1">
      <c r="A73" s="1">
        <v>2</v>
      </c>
      <c r="B73" s="13"/>
      <c r="C73" s="82"/>
      <c r="D73" s="90" t="s">
        <v>174</v>
      </c>
      <c r="E73" s="84"/>
      <c r="F73" s="85"/>
      <c r="G73" s="85"/>
      <c r="H73" s="86"/>
      <c r="I73" s="87"/>
      <c r="J73" s="6"/>
      <c r="K73" s="8"/>
    </row>
    <row r="74" spans="1:11" ht="15.75">
      <c r="A74" s="1">
        <v>2</v>
      </c>
      <c r="B74" s="13"/>
      <c r="C74" s="82"/>
      <c r="D74" s="90" t="s">
        <v>175</v>
      </c>
      <c r="E74" s="84"/>
      <c r="F74" s="85"/>
      <c r="G74" s="85"/>
      <c r="H74" s="86"/>
      <c r="I74" s="87"/>
      <c r="J74" s="6"/>
      <c r="K74" s="8"/>
    </row>
    <row r="75" spans="1:11" ht="17.100000000000001" customHeight="1">
      <c r="A75" s="1">
        <v>2</v>
      </c>
      <c r="B75" s="13"/>
      <c r="C75" s="82"/>
      <c r="D75" s="90" t="s">
        <v>176</v>
      </c>
      <c r="E75" s="84"/>
      <c r="F75" s="85"/>
      <c r="G75" s="85"/>
      <c r="H75" s="86"/>
      <c r="I75" s="87"/>
      <c r="J75" s="6"/>
      <c r="K75" s="8"/>
    </row>
    <row r="76" spans="1:11" ht="17.100000000000001" customHeight="1">
      <c r="A76" s="1">
        <v>2</v>
      </c>
      <c r="B76" s="13"/>
      <c r="C76" s="82"/>
      <c r="D76" s="90" t="s">
        <v>177</v>
      </c>
      <c r="E76" s="84"/>
      <c r="F76" s="85"/>
      <c r="G76" s="85"/>
      <c r="H76" s="86"/>
      <c r="I76" s="87"/>
      <c r="J76" s="6"/>
      <c r="K76" s="8"/>
    </row>
    <row r="77" spans="1:11" ht="31.5">
      <c r="A77" s="1">
        <v>2</v>
      </c>
      <c r="B77" s="13"/>
      <c r="C77" s="82"/>
      <c r="D77" s="90" t="s">
        <v>178</v>
      </c>
      <c r="E77" s="84"/>
      <c r="F77" s="85"/>
      <c r="G77" s="85"/>
      <c r="H77" s="86"/>
      <c r="I77" s="87"/>
      <c r="J77" s="6"/>
      <c r="K77" s="8"/>
    </row>
    <row r="78" spans="1:11" ht="17.100000000000001" customHeight="1">
      <c r="A78" s="1">
        <v>2</v>
      </c>
      <c r="B78" s="13"/>
      <c r="C78" s="82"/>
      <c r="D78" s="90" t="s">
        <v>179</v>
      </c>
      <c r="E78" s="84"/>
      <c r="F78" s="85"/>
      <c r="G78" s="85"/>
      <c r="H78" s="86"/>
      <c r="I78" s="87"/>
      <c r="J78" s="6"/>
      <c r="K78" s="8"/>
    </row>
    <row r="79" spans="1:11" ht="31.9" customHeight="1">
      <c r="A79" s="1">
        <v>2</v>
      </c>
      <c r="B79" s="13"/>
      <c r="C79" s="82"/>
      <c r="D79" s="90" t="s">
        <v>180</v>
      </c>
      <c r="E79" s="84"/>
      <c r="F79" s="85"/>
      <c r="G79" s="85"/>
      <c r="H79" s="86"/>
      <c r="I79" s="87"/>
      <c r="J79" s="6"/>
      <c r="K79" s="8"/>
    </row>
    <row r="80" spans="1:11" ht="17.100000000000001" customHeight="1">
      <c r="A80" s="1">
        <v>2</v>
      </c>
      <c r="B80" s="13"/>
      <c r="C80" s="82"/>
      <c r="D80" s="90" t="s">
        <v>181</v>
      </c>
      <c r="E80" s="84"/>
      <c r="F80" s="85"/>
      <c r="G80" s="85"/>
      <c r="H80" s="86"/>
      <c r="I80" s="87"/>
      <c r="J80" s="6"/>
      <c r="K80" s="8"/>
    </row>
    <row r="81" spans="1:11" ht="17.100000000000001" customHeight="1">
      <c r="A81" s="1">
        <v>2</v>
      </c>
      <c r="B81" s="13"/>
      <c r="C81" s="82"/>
      <c r="D81" s="90" t="s">
        <v>182</v>
      </c>
      <c r="E81" s="84"/>
      <c r="F81" s="85"/>
      <c r="G81" s="85"/>
      <c r="H81" s="86"/>
      <c r="I81" s="87"/>
      <c r="J81" s="6"/>
      <c r="K81" s="8"/>
    </row>
    <row r="82" spans="1:11" ht="17.100000000000001" customHeight="1">
      <c r="A82" s="1">
        <v>2</v>
      </c>
      <c r="B82" s="13"/>
      <c r="C82" s="82"/>
      <c r="D82" s="90" t="s">
        <v>183</v>
      </c>
      <c r="E82" s="84"/>
      <c r="F82" s="85"/>
      <c r="G82" s="85"/>
      <c r="H82" s="86"/>
      <c r="I82" s="87"/>
      <c r="J82" s="6"/>
      <c r="K82" s="8"/>
    </row>
    <row r="83" spans="1:11" ht="17.100000000000001" customHeight="1">
      <c r="A83" s="1">
        <v>2</v>
      </c>
      <c r="B83" s="13"/>
      <c r="C83" s="82"/>
      <c r="D83" s="90" t="s">
        <v>184</v>
      </c>
      <c r="E83" s="84"/>
      <c r="F83" s="85"/>
      <c r="G83" s="85"/>
      <c r="H83" s="86"/>
      <c r="I83" s="87"/>
      <c r="J83" s="6"/>
      <c r="K83" s="8"/>
    </row>
    <row r="84" spans="1:11" ht="17.100000000000001" customHeight="1">
      <c r="A84" s="1">
        <v>2</v>
      </c>
      <c r="B84" s="13"/>
      <c r="C84" s="82"/>
      <c r="D84" s="90" t="s">
        <v>185</v>
      </c>
      <c r="E84" s="84"/>
      <c r="F84" s="85"/>
      <c r="G84" s="85"/>
      <c r="H84" s="86"/>
      <c r="I84" s="87"/>
      <c r="J84" s="6"/>
      <c r="K84" s="8"/>
    </row>
    <row r="85" spans="1:11" ht="17.100000000000001" customHeight="1">
      <c r="A85" s="1">
        <v>2</v>
      </c>
      <c r="B85" s="13"/>
      <c r="C85" s="82"/>
      <c r="D85" s="90" t="s">
        <v>186</v>
      </c>
      <c r="E85" s="84"/>
      <c r="F85" s="85"/>
      <c r="G85" s="85"/>
      <c r="H85" s="86"/>
      <c r="I85" s="87"/>
      <c r="J85" s="6"/>
      <c r="K85" s="8"/>
    </row>
    <row r="86" spans="1:11" ht="15.75">
      <c r="A86" s="1">
        <v>2</v>
      </c>
      <c r="B86" s="13"/>
      <c r="C86" s="82"/>
      <c r="D86" s="90" t="s">
        <v>187</v>
      </c>
      <c r="E86" s="84"/>
      <c r="F86" s="85"/>
      <c r="G86" s="85"/>
      <c r="H86" s="86"/>
      <c r="I86" s="87"/>
      <c r="J86" s="6"/>
      <c r="K86" s="8"/>
    </row>
    <row r="87" spans="1:11" ht="17.100000000000001" customHeight="1">
      <c r="A87" s="1">
        <v>2</v>
      </c>
      <c r="B87" s="13"/>
      <c r="C87" s="82"/>
      <c r="D87" s="90" t="s">
        <v>188</v>
      </c>
      <c r="E87" s="84"/>
      <c r="F87" s="85"/>
      <c r="G87" s="85"/>
      <c r="H87" s="86"/>
      <c r="I87" s="87"/>
      <c r="J87" s="6"/>
      <c r="K87" s="8"/>
    </row>
    <row r="88" spans="1:11" ht="17.100000000000001" customHeight="1">
      <c r="A88" s="1">
        <v>2</v>
      </c>
      <c r="B88" s="13"/>
      <c r="C88" s="82"/>
      <c r="D88" s="90" t="s">
        <v>189</v>
      </c>
      <c r="E88" s="84"/>
      <c r="F88" s="85"/>
      <c r="G88" s="85"/>
      <c r="H88" s="86"/>
      <c r="I88" s="87"/>
      <c r="J88" s="6"/>
      <c r="K88" s="8"/>
    </row>
    <row r="89" spans="1:11" ht="17.100000000000001" customHeight="1">
      <c r="A89" s="1">
        <v>2</v>
      </c>
      <c r="B89" s="13"/>
      <c r="C89" s="82"/>
      <c r="D89" s="90" t="s">
        <v>190</v>
      </c>
      <c r="E89" s="84"/>
      <c r="F89" s="85"/>
      <c r="G89" s="85"/>
      <c r="H89" s="86"/>
      <c r="I89" s="87"/>
      <c r="J89" s="6"/>
      <c r="K89" s="8"/>
    </row>
    <row r="90" spans="1:11" ht="15.75">
      <c r="A90" s="1">
        <v>2</v>
      </c>
      <c r="B90" s="13"/>
      <c r="C90" s="82"/>
      <c r="D90" s="90" t="s">
        <v>191</v>
      </c>
      <c r="E90" s="84"/>
      <c r="F90" s="85"/>
      <c r="G90" s="85"/>
      <c r="H90" s="86"/>
      <c r="I90" s="87"/>
      <c r="J90" s="6"/>
      <c r="K90" s="8"/>
    </row>
    <row r="91" spans="1:11" ht="17.100000000000001" customHeight="1">
      <c r="A91" s="1">
        <v>2</v>
      </c>
      <c r="B91" s="13"/>
      <c r="C91" s="82"/>
      <c r="D91" s="90" t="s">
        <v>192</v>
      </c>
      <c r="E91" s="84"/>
      <c r="F91" s="85"/>
      <c r="G91" s="85"/>
      <c r="H91" s="86"/>
      <c r="I91" s="87"/>
      <c r="J91" s="6"/>
      <c r="K91" s="8"/>
    </row>
    <row r="92" spans="1:11" ht="17.100000000000001" customHeight="1">
      <c r="A92" s="1">
        <v>2</v>
      </c>
      <c r="B92" s="13"/>
      <c r="C92" s="82"/>
      <c r="D92" s="90" t="s">
        <v>193</v>
      </c>
      <c r="E92" s="84"/>
      <c r="F92" s="85"/>
      <c r="G92" s="85"/>
      <c r="H92" s="86"/>
      <c r="I92" s="87"/>
      <c r="J92" s="6"/>
      <c r="K92" s="8"/>
    </row>
    <row r="93" spans="1:11" ht="15.75">
      <c r="A93" s="1">
        <v>2</v>
      </c>
      <c r="B93" s="13"/>
      <c r="C93" s="82"/>
      <c r="D93" s="90" t="s">
        <v>194</v>
      </c>
      <c r="E93" s="84"/>
      <c r="F93" s="85"/>
      <c r="G93" s="85"/>
      <c r="H93" s="86"/>
      <c r="I93" s="87"/>
      <c r="J93" s="6"/>
      <c r="K93" s="8"/>
    </row>
    <row r="94" spans="1:11" ht="63">
      <c r="A94" s="1">
        <v>2</v>
      </c>
      <c r="B94" s="13"/>
      <c r="C94" s="82"/>
      <c r="D94" s="90" t="s">
        <v>195</v>
      </c>
      <c r="E94" s="84"/>
      <c r="F94" s="85"/>
      <c r="G94" s="85"/>
      <c r="H94" s="86"/>
      <c r="I94" s="87"/>
      <c r="J94" s="6"/>
      <c r="K94" s="8"/>
    </row>
    <row r="95" spans="1:11" ht="17.100000000000001" customHeight="1">
      <c r="B95" s="13"/>
      <c r="C95" s="82"/>
      <c r="D95" s="420" t="str">
        <f>CONCATENATE("Sous total"," _ ",D71)</f>
        <v>Sous total _ Remplacemnt du pont roulant n°2</v>
      </c>
      <c r="E95" s="421"/>
      <c r="F95" s="421"/>
      <c r="G95" s="422"/>
      <c r="H95" s="423"/>
      <c r="I95" s="70">
        <f>SUBTOTAL(9,I72:I94)</f>
        <v>0</v>
      </c>
      <c r="J95" s="6"/>
      <c r="K95" s="8"/>
    </row>
    <row r="96" spans="1:11" ht="17.100000000000001" customHeight="1">
      <c r="B96" s="13"/>
      <c r="C96" s="82"/>
      <c r="D96" s="83"/>
      <c r="E96" s="84"/>
      <c r="F96" s="85"/>
      <c r="G96" s="85"/>
      <c r="H96" s="86"/>
      <c r="I96" s="87"/>
      <c r="J96" s="6"/>
      <c r="K96" s="8"/>
    </row>
    <row r="97" spans="1:11" ht="17.100000000000001" customHeight="1">
      <c r="A97" s="1">
        <v>2</v>
      </c>
      <c r="B97" s="13"/>
      <c r="C97" s="82"/>
      <c r="D97" s="92" t="s">
        <v>196</v>
      </c>
      <c r="E97" s="88" t="s">
        <v>172</v>
      </c>
      <c r="F97" s="85"/>
      <c r="G97" s="85"/>
      <c r="H97" s="86"/>
      <c r="I97" s="87"/>
      <c r="J97" s="6"/>
      <c r="K97" s="8"/>
    </row>
    <row r="98" spans="1:11" ht="17.100000000000001" customHeight="1">
      <c r="A98" s="1">
        <v>2</v>
      </c>
      <c r="B98" s="13"/>
      <c r="C98" s="82"/>
      <c r="D98" s="83" t="s">
        <v>199</v>
      </c>
      <c r="E98" s="84"/>
      <c r="F98" s="85"/>
      <c r="G98" s="85"/>
      <c r="H98" s="86"/>
      <c r="I98" s="87"/>
      <c r="J98" s="6"/>
      <c r="K98" s="8"/>
    </row>
    <row r="99" spans="1:11" ht="17.100000000000001" customHeight="1">
      <c r="B99" s="13"/>
      <c r="C99" s="82"/>
      <c r="D99" s="420" t="str">
        <f>CONCATENATE("Sous total"," _ ",D97)</f>
        <v>Sous total _ Optimisation de la régulation de combustion L1 et L2</v>
      </c>
      <c r="E99" s="421"/>
      <c r="F99" s="421"/>
      <c r="G99" s="422"/>
      <c r="H99" s="423"/>
      <c r="I99" s="70">
        <f>SUBTOTAL(9,I97:I98)</f>
        <v>0</v>
      </c>
      <c r="J99" s="6"/>
      <c r="K99" s="8"/>
    </row>
    <row r="100" spans="1:11" ht="17.100000000000001" customHeight="1">
      <c r="B100" s="13"/>
      <c r="C100" s="82"/>
      <c r="D100" s="83"/>
      <c r="E100" s="84"/>
      <c r="F100" s="85"/>
      <c r="G100" s="85"/>
      <c r="H100" s="86"/>
      <c r="I100" s="87"/>
      <c r="J100" s="6"/>
      <c r="K100" s="8"/>
    </row>
    <row r="101" spans="1:11" ht="17.100000000000001" customHeight="1">
      <c r="A101" s="1">
        <v>2</v>
      </c>
      <c r="B101" s="13"/>
      <c r="C101" s="82"/>
      <c r="D101" s="92" t="s">
        <v>197</v>
      </c>
      <c r="E101" s="88" t="s">
        <v>172</v>
      </c>
      <c r="F101" s="85"/>
      <c r="G101" s="85"/>
      <c r="H101" s="86"/>
      <c r="I101" s="87"/>
      <c r="J101" s="6"/>
      <c r="K101" s="8"/>
    </row>
    <row r="102" spans="1:11" ht="17.100000000000001" customHeight="1">
      <c r="A102" s="1">
        <v>2</v>
      </c>
      <c r="B102" s="13"/>
      <c r="C102" s="82"/>
      <c r="D102" s="83" t="s">
        <v>198</v>
      </c>
      <c r="E102" s="84"/>
      <c r="F102" s="85"/>
      <c r="G102" s="85"/>
      <c r="H102" s="86"/>
      <c r="I102" s="87"/>
      <c r="J102" s="6"/>
      <c r="K102" s="8"/>
    </row>
    <row r="103" spans="1:11" ht="17.100000000000001" customHeight="1">
      <c r="B103" s="13"/>
      <c r="C103" s="82"/>
      <c r="D103" s="420" t="str">
        <f>CONCATENATE("Sous total"," _ ",D101)</f>
        <v>Sous total _ Sécurisation des équipements d'automatisme</v>
      </c>
      <c r="E103" s="421"/>
      <c r="F103" s="421"/>
      <c r="G103" s="422"/>
      <c r="H103" s="423"/>
      <c r="I103" s="70">
        <f>SUBTOTAL(9,I101:I102)</f>
        <v>0</v>
      </c>
      <c r="J103" s="6"/>
      <c r="K103" s="8"/>
    </row>
    <row r="104" spans="1:11" ht="17.100000000000001" customHeight="1">
      <c r="B104" s="13"/>
      <c r="C104" s="82"/>
      <c r="D104" s="83"/>
      <c r="E104" s="84"/>
      <c r="F104" s="85"/>
      <c r="G104" s="85"/>
      <c r="H104" s="86"/>
      <c r="I104" s="87"/>
      <c r="J104" s="6"/>
      <c r="K104" s="8"/>
    </row>
    <row r="105" spans="1:11" ht="17.100000000000001" customHeight="1">
      <c r="B105" s="13"/>
      <c r="C105" s="82"/>
      <c r="D105" s="83"/>
      <c r="E105" s="84"/>
      <c r="F105" s="85"/>
      <c r="G105" s="85"/>
      <c r="H105" s="86"/>
      <c r="I105" s="87"/>
      <c r="J105" s="6"/>
      <c r="K105" s="8"/>
    </row>
    <row r="106" spans="1:11" ht="17.100000000000001" customHeight="1">
      <c r="A106" s="1">
        <v>2</v>
      </c>
      <c r="B106" s="13"/>
      <c r="C106" s="82"/>
      <c r="D106" s="92" t="s">
        <v>200</v>
      </c>
      <c r="E106" s="84"/>
      <c r="F106" s="85"/>
      <c r="G106" s="85"/>
      <c r="H106" s="86"/>
      <c r="I106" s="87"/>
      <c r="J106" s="6"/>
      <c r="K106" s="8"/>
    </row>
    <row r="107" spans="1:11" ht="17.100000000000001" customHeight="1">
      <c r="A107" s="1">
        <v>2</v>
      </c>
      <c r="B107" s="13"/>
      <c r="C107" s="82"/>
      <c r="D107" s="114" t="s">
        <v>268</v>
      </c>
      <c r="E107" s="84"/>
      <c r="F107" s="85"/>
      <c r="G107" s="85"/>
      <c r="H107" s="86"/>
      <c r="I107" s="87"/>
      <c r="J107" s="6"/>
      <c r="K107" s="8"/>
    </row>
    <row r="108" spans="1:11" ht="31.5">
      <c r="A108" s="1">
        <v>2</v>
      </c>
      <c r="B108" s="13"/>
      <c r="C108" s="82"/>
      <c r="D108" s="205" t="s">
        <v>201</v>
      </c>
      <c r="E108" s="84" t="s">
        <v>14</v>
      </c>
      <c r="F108" s="85">
        <v>0.99</v>
      </c>
      <c r="G108" s="206"/>
      <c r="H108" s="207"/>
      <c r="I108" s="41">
        <f t="shared" ref="I108:I112" si="2">H108*G108</f>
        <v>0</v>
      </c>
      <c r="J108" s="6"/>
      <c r="K108" s="8"/>
    </row>
    <row r="109" spans="1:11" ht="63">
      <c r="A109" s="1">
        <v>2</v>
      </c>
      <c r="B109" s="13"/>
      <c r="C109" s="82"/>
      <c r="D109" s="221" t="s">
        <v>316</v>
      </c>
      <c r="E109" s="117" t="s">
        <v>14</v>
      </c>
      <c r="F109" s="118">
        <v>8.8000000000000007</v>
      </c>
      <c r="G109" s="222"/>
      <c r="H109" s="207"/>
      <c r="I109" s="41">
        <f t="shared" si="2"/>
        <v>0</v>
      </c>
      <c r="J109" s="6"/>
      <c r="K109" s="8"/>
    </row>
    <row r="110" spans="1:11" ht="31.5">
      <c r="A110" s="1">
        <v>2</v>
      </c>
      <c r="B110" s="13"/>
      <c r="C110" s="82"/>
      <c r="D110" s="221" t="s">
        <v>202</v>
      </c>
      <c r="E110" s="117" t="s">
        <v>14</v>
      </c>
      <c r="F110" s="118">
        <v>3.3000000000000003</v>
      </c>
      <c r="G110" s="222"/>
      <c r="H110" s="207"/>
      <c r="I110" s="41">
        <f t="shared" si="2"/>
        <v>0</v>
      </c>
      <c r="J110" s="6"/>
      <c r="K110" s="8"/>
    </row>
    <row r="111" spans="1:11" ht="31.5">
      <c r="A111" s="1">
        <v>2</v>
      </c>
      <c r="B111" s="13"/>
      <c r="C111" s="82"/>
      <c r="D111" s="221" t="s">
        <v>293</v>
      </c>
      <c r="E111" s="117" t="s">
        <v>14</v>
      </c>
      <c r="F111" s="118">
        <v>4.4000000000000004</v>
      </c>
      <c r="G111" s="222"/>
      <c r="H111" s="207"/>
      <c r="I111" s="41">
        <f t="shared" si="2"/>
        <v>0</v>
      </c>
      <c r="J111" s="6"/>
      <c r="K111" s="8"/>
    </row>
    <row r="112" spans="1:11" ht="17.100000000000001" customHeight="1">
      <c r="A112" s="1">
        <v>2</v>
      </c>
      <c r="B112" s="13"/>
      <c r="C112" s="82"/>
      <c r="D112" s="221" t="s">
        <v>203</v>
      </c>
      <c r="E112" s="117" t="s">
        <v>14</v>
      </c>
      <c r="F112" s="118">
        <v>17.490000000000002</v>
      </c>
      <c r="G112" s="222"/>
      <c r="H112" s="207"/>
      <c r="I112" s="41">
        <f t="shared" si="2"/>
        <v>0</v>
      </c>
      <c r="J112" s="6"/>
      <c r="K112" s="8"/>
    </row>
    <row r="113" spans="1:11" ht="17.100000000000001" customHeight="1">
      <c r="A113" s="1">
        <v>2</v>
      </c>
      <c r="B113" s="13"/>
      <c r="C113" s="82"/>
      <c r="D113" s="223" t="s">
        <v>267</v>
      </c>
      <c r="E113" s="117"/>
      <c r="F113" s="118"/>
      <c r="G113" s="222"/>
      <c r="H113" s="207"/>
      <c r="I113" s="41"/>
      <c r="J113" s="6"/>
      <c r="K113" s="8"/>
    </row>
    <row r="114" spans="1:11" ht="17.100000000000001" customHeight="1">
      <c r="A114" s="1">
        <v>2</v>
      </c>
      <c r="B114" s="13"/>
      <c r="C114" s="82"/>
      <c r="D114" s="221" t="s">
        <v>294</v>
      </c>
      <c r="E114" s="117" t="s">
        <v>205</v>
      </c>
      <c r="F114" s="118">
        <v>9.9</v>
      </c>
      <c r="G114" s="222"/>
      <c r="H114" s="207"/>
      <c r="I114" s="41">
        <f t="shared" ref="I114:I119" si="3">H114*G114</f>
        <v>0</v>
      </c>
      <c r="J114" s="6"/>
      <c r="K114" s="8"/>
    </row>
    <row r="115" spans="1:11" ht="17.100000000000001" customHeight="1">
      <c r="A115" s="1">
        <v>2</v>
      </c>
      <c r="B115" s="13"/>
      <c r="C115" s="82"/>
      <c r="D115" s="221" t="s">
        <v>204</v>
      </c>
      <c r="E115" s="117" t="s">
        <v>15</v>
      </c>
      <c r="F115" s="118">
        <v>91.300000000000011</v>
      </c>
      <c r="G115" s="222"/>
      <c r="H115" s="207"/>
      <c r="I115" s="41">
        <f t="shared" si="3"/>
        <v>0</v>
      </c>
      <c r="J115" s="6"/>
      <c r="K115" s="8"/>
    </row>
    <row r="116" spans="1:11" ht="37.5" customHeight="1">
      <c r="A116" s="1">
        <v>2</v>
      </c>
      <c r="B116" s="13"/>
      <c r="C116" s="82"/>
      <c r="D116" s="221" t="s">
        <v>295</v>
      </c>
      <c r="E116" s="117" t="s">
        <v>16</v>
      </c>
      <c r="F116" s="118">
        <v>33</v>
      </c>
      <c r="G116" s="222"/>
      <c r="H116" s="207"/>
      <c r="I116" s="41">
        <f t="shared" si="3"/>
        <v>0</v>
      </c>
      <c r="J116" s="6"/>
      <c r="K116" s="8"/>
    </row>
    <row r="117" spans="1:11" ht="17.100000000000001" customHeight="1">
      <c r="B117" s="13"/>
      <c r="C117" s="82"/>
      <c r="D117" s="221" t="s">
        <v>296</v>
      </c>
      <c r="E117" s="117" t="s">
        <v>1</v>
      </c>
      <c r="F117" s="118"/>
      <c r="G117" s="222"/>
      <c r="H117" s="207"/>
      <c r="I117" s="41">
        <f t="shared" si="3"/>
        <v>0</v>
      </c>
      <c r="J117" s="6"/>
      <c r="K117" s="8"/>
    </row>
    <row r="118" spans="1:11" ht="32.450000000000003" customHeight="1">
      <c r="B118" s="13"/>
      <c r="C118" s="82"/>
      <c r="D118" s="221" t="s">
        <v>297</v>
      </c>
      <c r="E118" s="117" t="s">
        <v>16</v>
      </c>
      <c r="F118" s="118"/>
      <c r="G118" s="222"/>
      <c r="H118" s="207"/>
      <c r="I118" s="41">
        <f t="shared" si="3"/>
        <v>0</v>
      </c>
      <c r="J118" s="6"/>
      <c r="K118" s="8"/>
    </row>
    <row r="119" spans="1:11" ht="17.100000000000001" customHeight="1">
      <c r="B119" s="13"/>
      <c r="C119" s="82"/>
      <c r="D119" s="221" t="s">
        <v>298</v>
      </c>
      <c r="E119" s="117" t="s">
        <v>18</v>
      </c>
      <c r="F119" s="118"/>
      <c r="G119" s="222"/>
      <c r="H119" s="207"/>
      <c r="I119" s="41">
        <f t="shared" si="3"/>
        <v>0</v>
      </c>
      <c r="J119" s="6"/>
      <c r="K119" s="8"/>
    </row>
    <row r="120" spans="1:11" ht="17.100000000000001" customHeight="1">
      <c r="B120" s="13"/>
      <c r="C120" s="82"/>
      <c r="D120" s="420" t="str">
        <f>CONCATENATE("Sous total"," _ ",D106)</f>
        <v>Sous total _ Déplacement de la salle de controle commandes</v>
      </c>
      <c r="E120" s="421"/>
      <c r="F120" s="421"/>
      <c r="G120" s="422"/>
      <c r="H120" s="423"/>
      <c r="I120" s="70">
        <f>SUBTOTAL(9,I108:I119)</f>
        <v>0</v>
      </c>
      <c r="J120" s="6"/>
      <c r="K120" s="8"/>
    </row>
    <row r="121" spans="1:11" ht="17.100000000000001" customHeight="1">
      <c r="B121" s="13"/>
      <c r="C121" s="82"/>
      <c r="D121" s="83"/>
      <c r="E121" s="84"/>
      <c r="F121" s="85"/>
      <c r="G121" s="85"/>
      <c r="H121" s="86"/>
      <c r="I121" s="87"/>
      <c r="J121" s="6"/>
      <c r="K121" s="8"/>
    </row>
    <row r="122" spans="1:11" ht="17.100000000000001" customHeight="1">
      <c r="A122" s="1">
        <v>2</v>
      </c>
      <c r="B122" s="13"/>
      <c r="C122" s="82"/>
      <c r="D122" s="92" t="s">
        <v>206</v>
      </c>
      <c r="E122" s="84"/>
      <c r="F122" s="85"/>
      <c r="G122" s="85"/>
      <c r="H122" s="86"/>
      <c r="I122" s="87"/>
      <c r="J122" s="6"/>
      <c r="K122" s="8"/>
    </row>
    <row r="123" spans="1:11" ht="17.100000000000001" customHeight="1">
      <c r="A123" s="1">
        <v>2</v>
      </c>
      <c r="B123" s="13"/>
      <c r="C123" s="82"/>
      <c r="D123" s="116" t="s">
        <v>269</v>
      </c>
      <c r="E123" s="84"/>
      <c r="F123" s="85"/>
      <c r="G123" s="85"/>
      <c r="H123" s="86"/>
      <c r="I123" s="87"/>
      <c r="J123" s="6"/>
      <c r="K123" s="8"/>
    </row>
    <row r="124" spans="1:11" ht="17.100000000000001" customHeight="1">
      <c r="A124" s="1">
        <v>2</v>
      </c>
      <c r="B124" s="13"/>
      <c r="C124" s="82"/>
      <c r="D124" s="83" t="s">
        <v>207</v>
      </c>
      <c r="E124" s="84" t="s">
        <v>18</v>
      </c>
      <c r="F124" s="85">
        <v>1.1000000000000001</v>
      </c>
      <c r="G124" s="222"/>
      <c r="H124" s="207"/>
      <c r="I124" s="41">
        <f t="shared" ref="I124:I126" si="4">H124*G124</f>
        <v>0</v>
      </c>
      <c r="J124" s="6"/>
      <c r="K124" s="8"/>
    </row>
    <row r="125" spans="1:11" ht="17.100000000000001" customHeight="1">
      <c r="A125" s="1">
        <v>2</v>
      </c>
      <c r="B125" s="13"/>
      <c r="C125" s="82"/>
      <c r="D125" s="83" t="s">
        <v>208</v>
      </c>
      <c r="E125" s="84" t="s">
        <v>15</v>
      </c>
      <c r="F125" s="85">
        <v>133.749</v>
      </c>
      <c r="G125" s="222"/>
      <c r="H125" s="207"/>
      <c r="I125" s="41">
        <f t="shared" si="4"/>
        <v>0</v>
      </c>
      <c r="J125" s="6"/>
      <c r="K125" s="8"/>
    </row>
    <row r="126" spans="1:11" ht="17.100000000000001" customHeight="1">
      <c r="A126" s="1">
        <v>2</v>
      </c>
      <c r="B126" s="13"/>
      <c r="C126" s="82"/>
      <c r="D126" s="83" t="s">
        <v>43</v>
      </c>
      <c r="E126" s="84" t="s">
        <v>14</v>
      </c>
      <c r="F126" s="85">
        <v>160.49879999999996</v>
      </c>
      <c r="G126" s="222"/>
      <c r="H126" s="207"/>
      <c r="I126" s="41">
        <f t="shared" si="4"/>
        <v>0</v>
      </c>
      <c r="J126" s="6"/>
      <c r="K126" s="8"/>
    </row>
    <row r="127" spans="1:11" ht="31.9" customHeight="1">
      <c r="A127" s="1">
        <v>2</v>
      </c>
      <c r="B127" s="13"/>
      <c r="C127" s="82"/>
      <c r="D127" s="115" t="s">
        <v>209</v>
      </c>
      <c r="E127" s="84" t="s">
        <v>15</v>
      </c>
      <c r="F127" s="85">
        <v>0</v>
      </c>
      <c r="G127" s="222"/>
      <c r="H127" s="207"/>
      <c r="I127" s="41">
        <f>H127*G127</f>
        <v>0</v>
      </c>
      <c r="J127" s="6"/>
      <c r="K127" s="8"/>
    </row>
    <row r="128" spans="1:11" ht="17.100000000000001" customHeight="1">
      <c r="A128" s="1">
        <v>2</v>
      </c>
      <c r="B128" s="13"/>
      <c r="C128" s="82"/>
      <c r="D128" s="116" t="s">
        <v>299</v>
      </c>
      <c r="E128" s="84" t="s">
        <v>15</v>
      </c>
      <c r="F128" s="85"/>
      <c r="G128" s="222"/>
      <c r="H128" s="207"/>
      <c r="I128" s="41">
        <f t="shared" ref="I128:I146" si="5">H128*G128</f>
        <v>0</v>
      </c>
      <c r="J128" s="6"/>
      <c r="K128" s="8"/>
    </row>
    <row r="129" spans="1:11" ht="17.100000000000001" customHeight="1">
      <c r="A129" s="1">
        <v>2</v>
      </c>
      <c r="B129" s="13"/>
      <c r="C129" s="82"/>
      <c r="D129" s="83" t="s">
        <v>270</v>
      </c>
      <c r="E129" s="84"/>
      <c r="F129" s="85">
        <v>182.60000000000002</v>
      </c>
      <c r="G129" s="222"/>
      <c r="H129" s="207"/>
      <c r="I129" s="41"/>
      <c r="J129" s="6"/>
      <c r="K129" s="8"/>
    </row>
    <row r="130" spans="1:11" ht="17.100000000000001" customHeight="1">
      <c r="A130" s="1">
        <v>2</v>
      </c>
      <c r="B130" s="13"/>
      <c r="C130" s="82"/>
      <c r="D130" s="83" t="s">
        <v>210</v>
      </c>
      <c r="E130" s="84" t="s">
        <v>15</v>
      </c>
      <c r="F130" s="85">
        <v>182.60000000000002</v>
      </c>
      <c r="G130" s="222"/>
      <c r="H130" s="207"/>
      <c r="I130" s="41">
        <f t="shared" si="5"/>
        <v>0</v>
      </c>
      <c r="J130" s="6"/>
      <c r="K130" s="8"/>
    </row>
    <row r="131" spans="1:11" ht="17.100000000000001" customHeight="1">
      <c r="A131" s="1">
        <v>2</v>
      </c>
      <c r="B131" s="13"/>
      <c r="C131" s="82"/>
      <c r="D131" s="83" t="s">
        <v>211</v>
      </c>
      <c r="E131" s="84" t="s">
        <v>15</v>
      </c>
      <c r="F131" s="85">
        <v>182.60000000000002</v>
      </c>
      <c r="G131" s="222"/>
      <c r="H131" s="207"/>
      <c r="I131" s="41">
        <f t="shared" si="5"/>
        <v>0</v>
      </c>
      <c r="J131" s="6"/>
      <c r="K131" s="8"/>
    </row>
    <row r="132" spans="1:11" ht="17.100000000000001" customHeight="1">
      <c r="A132" s="1">
        <v>2</v>
      </c>
      <c r="B132" s="13"/>
      <c r="C132" s="82"/>
      <c r="D132" s="83" t="s">
        <v>212</v>
      </c>
      <c r="E132" s="84"/>
      <c r="F132" s="85"/>
      <c r="G132" s="222"/>
      <c r="H132" s="207"/>
      <c r="I132" s="41"/>
      <c r="J132" s="6"/>
      <c r="K132" s="8"/>
    </row>
    <row r="133" spans="1:11" ht="17.100000000000001" customHeight="1">
      <c r="A133" s="1">
        <v>2</v>
      </c>
      <c r="B133" s="13"/>
      <c r="C133" s="82"/>
      <c r="D133" s="116" t="s">
        <v>300</v>
      </c>
      <c r="E133" s="84"/>
      <c r="F133" s="85"/>
      <c r="G133" s="222"/>
      <c r="H133" s="207"/>
      <c r="I133" s="41"/>
      <c r="J133" s="6"/>
      <c r="K133" s="8"/>
    </row>
    <row r="134" spans="1:11" ht="17.100000000000001" customHeight="1">
      <c r="A134" s="1">
        <v>2</v>
      </c>
      <c r="B134" s="13"/>
      <c r="C134" s="82"/>
      <c r="D134" s="83" t="s">
        <v>213</v>
      </c>
      <c r="E134" s="84" t="s">
        <v>14</v>
      </c>
      <c r="F134" s="85">
        <v>117.99040000000002</v>
      </c>
      <c r="G134" s="222"/>
      <c r="H134" s="207"/>
      <c r="I134" s="41">
        <f t="shared" si="5"/>
        <v>0</v>
      </c>
      <c r="J134" s="6"/>
      <c r="K134" s="8"/>
    </row>
    <row r="135" spans="1:11" ht="17.100000000000001" customHeight="1">
      <c r="A135" s="1">
        <v>2</v>
      </c>
      <c r="B135" s="13"/>
      <c r="C135" s="82"/>
      <c r="D135" s="83" t="s">
        <v>214</v>
      </c>
      <c r="E135" s="84" t="s">
        <v>14</v>
      </c>
      <c r="F135" s="85">
        <v>117.99040000000002</v>
      </c>
      <c r="G135" s="222"/>
      <c r="H135" s="207"/>
      <c r="I135" s="41">
        <f t="shared" si="5"/>
        <v>0</v>
      </c>
      <c r="J135" s="6"/>
      <c r="K135" s="8"/>
    </row>
    <row r="136" spans="1:11" ht="17.100000000000001" customHeight="1">
      <c r="A136" s="1">
        <v>2</v>
      </c>
      <c r="B136" s="13"/>
      <c r="C136" s="82"/>
      <c r="D136" s="83" t="s">
        <v>215</v>
      </c>
      <c r="E136" s="84" t="s">
        <v>18</v>
      </c>
      <c r="F136" s="85">
        <v>1.1000000000000001</v>
      </c>
      <c r="G136" s="222"/>
      <c r="H136" s="207"/>
      <c r="I136" s="41">
        <f t="shared" si="5"/>
        <v>0</v>
      </c>
      <c r="J136" s="6"/>
      <c r="K136" s="8"/>
    </row>
    <row r="137" spans="1:11" ht="17.100000000000001" customHeight="1">
      <c r="A137" s="1">
        <v>2</v>
      </c>
      <c r="B137" s="13"/>
      <c r="C137" s="82"/>
      <c r="D137" s="116" t="s">
        <v>271</v>
      </c>
      <c r="E137" s="84"/>
      <c r="F137" s="85"/>
      <c r="G137" s="222"/>
      <c r="H137" s="207"/>
      <c r="I137" s="41"/>
      <c r="J137" s="6"/>
      <c r="K137" s="8"/>
    </row>
    <row r="138" spans="1:11" ht="36.6" customHeight="1">
      <c r="A138" s="1">
        <v>2</v>
      </c>
      <c r="B138" s="13"/>
      <c r="C138" s="82"/>
      <c r="D138" s="115" t="s">
        <v>216</v>
      </c>
      <c r="E138" s="84" t="s">
        <v>17</v>
      </c>
      <c r="F138" s="85">
        <v>1.1000000000000001</v>
      </c>
      <c r="G138" s="222"/>
      <c r="H138" s="207"/>
      <c r="I138" s="41">
        <f t="shared" si="5"/>
        <v>0</v>
      </c>
      <c r="J138" s="6"/>
      <c r="K138" s="8"/>
    </row>
    <row r="139" spans="1:11" ht="17.100000000000001" customHeight="1">
      <c r="A139" s="1">
        <v>2</v>
      </c>
      <c r="B139" s="13"/>
      <c r="C139" s="82"/>
      <c r="D139" s="83" t="s">
        <v>217</v>
      </c>
      <c r="E139" s="84" t="s">
        <v>17</v>
      </c>
      <c r="F139" s="85">
        <v>8.8000000000000007</v>
      </c>
      <c r="G139" s="222"/>
      <c r="H139" s="207"/>
      <c r="I139" s="41">
        <f t="shared" si="5"/>
        <v>0</v>
      </c>
      <c r="J139" s="6"/>
      <c r="K139" s="8"/>
    </row>
    <row r="140" spans="1:11" ht="17.100000000000001" customHeight="1">
      <c r="A140" s="1">
        <v>2</v>
      </c>
      <c r="B140" s="13"/>
      <c r="C140" s="82"/>
      <c r="D140" s="83" t="s">
        <v>218</v>
      </c>
      <c r="E140" s="84" t="s">
        <v>17</v>
      </c>
      <c r="F140" s="85">
        <v>8.8000000000000007</v>
      </c>
      <c r="G140" s="222"/>
      <c r="H140" s="207"/>
      <c r="I140" s="41">
        <f t="shared" si="5"/>
        <v>0</v>
      </c>
      <c r="J140" s="6"/>
      <c r="K140" s="8"/>
    </row>
    <row r="141" spans="1:11" ht="17.100000000000001" customHeight="1">
      <c r="A141" s="1">
        <v>2</v>
      </c>
      <c r="B141" s="13"/>
      <c r="C141" s="82"/>
      <c r="D141" s="83" t="s">
        <v>219</v>
      </c>
      <c r="E141" s="84" t="s">
        <v>14</v>
      </c>
      <c r="F141" s="85">
        <v>8.8000000000000007</v>
      </c>
      <c r="G141" s="222"/>
      <c r="H141" s="207"/>
      <c r="I141" s="41">
        <f t="shared" si="5"/>
        <v>0</v>
      </c>
      <c r="J141" s="6"/>
      <c r="K141" s="8"/>
    </row>
    <row r="142" spans="1:11" ht="17.100000000000001" customHeight="1">
      <c r="A142" s="1">
        <v>2</v>
      </c>
      <c r="B142" s="13"/>
      <c r="C142" s="82"/>
      <c r="D142" s="83" t="s">
        <v>220</v>
      </c>
      <c r="E142" s="84" t="s">
        <v>16</v>
      </c>
      <c r="F142" s="85">
        <v>16.5</v>
      </c>
      <c r="G142" s="222"/>
      <c r="H142" s="207"/>
      <c r="I142" s="41">
        <f t="shared" si="5"/>
        <v>0</v>
      </c>
      <c r="J142" s="6"/>
      <c r="K142" s="8"/>
    </row>
    <row r="143" spans="1:11" ht="17.100000000000001" customHeight="1">
      <c r="A143" s="1">
        <v>2</v>
      </c>
      <c r="B143" s="13"/>
      <c r="C143" s="82"/>
      <c r="D143" s="83" t="s">
        <v>221</v>
      </c>
      <c r="E143" s="84" t="s">
        <v>15</v>
      </c>
      <c r="F143" s="85">
        <v>67.100000000000009</v>
      </c>
      <c r="G143" s="222"/>
      <c r="H143" s="207"/>
      <c r="I143" s="41">
        <f t="shared" si="5"/>
        <v>0</v>
      </c>
      <c r="J143" s="6"/>
      <c r="K143" s="8"/>
    </row>
    <row r="144" spans="1:11" ht="17.100000000000001" customHeight="1">
      <c r="A144" s="1">
        <v>2</v>
      </c>
      <c r="B144" s="13"/>
      <c r="C144" s="82"/>
      <c r="D144" s="116" t="s">
        <v>277</v>
      </c>
      <c r="E144" s="84"/>
      <c r="F144" s="85"/>
      <c r="G144" s="222"/>
      <c r="H144" s="207"/>
      <c r="I144" s="41"/>
      <c r="J144" s="6"/>
      <c r="K144" s="8"/>
    </row>
    <row r="145" spans="1:11" ht="17.100000000000001" customHeight="1">
      <c r="A145" s="1">
        <v>2</v>
      </c>
      <c r="B145" s="13"/>
      <c r="C145" s="82"/>
      <c r="D145" s="83" t="s">
        <v>278</v>
      </c>
      <c r="E145" s="84" t="s">
        <v>1</v>
      </c>
      <c r="F145" s="85">
        <v>130</v>
      </c>
      <c r="G145" s="222"/>
      <c r="H145" s="207"/>
      <c r="I145" s="41">
        <f t="shared" si="5"/>
        <v>0</v>
      </c>
      <c r="J145" s="6"/>
      <c r="K145" s="8"/>
    </row>
    <row r="146" spans="1:11" ht="17.100000000000001" customHeight="1">
      <c r="A146" s="1">
        <v>2</v>
      </c>
      <c r="B146" s="13"/>
      <c r="C146" s="82"/>
      <c r="D146" s="205" t="s">
        <v>301</v>
      </c>
      <c r="E146" s="84" t="s">
        <v>17</v>
      </c>
      <c r="F146" s="85"/>
      <c r="G146" s="206"/>
      <c r="H146" s="207"/>
      <c r="I146" s="41">
        <f t="shared" si="5"/>
        <v>0</v>
      </c>
      <c r="J146" s="6"/>
      <c r="K146" s="8"/>
    </row>
    <row r="147" spans="1:11" ht="63" customHeight="1">
      <c r="A147" s="1">
        <v>2</v>
      </c>
      <c r="B147" s="13"/>
      <c r="C147" s="82"/>
      <c r="D147" s="221" t="s">
        <v>302</v>
      </c>
      <c r="E147" s="84"/>
      <c r="F147" s="85"/>
      <c r="G147" s="85"/>
      <c r="H147" s="86"/>
      <c r="I147" s="41"/>
      <c r="J147" s="6"/>
      <c r="K147" s="8"/>
    </row>
    <row r="148" spans="1:11" ht="17.100000000000001" customHeight="1">
      <c r="B148" s="13"/>
      <c r="C148" s="82"/>
      <c r="D148" s="420" t="str">
        <f>CONCATENATE("Sous total"," _ ",D122)</f>
        <v>Sous total _ Réfection des locaux administratif</v>
      </c>
      <c r="E148" s="421"/>
      <c r="F148" s="421"/>
      <c r="G148" s="422"/>
      <c r="H148" s="423"/>
      <c r="I148" s="70">
        <f>SUBTOTAL(9,I123:I146)</f>
        <v>0</v>
      </c>
      <c r="J148" s="6"/>
      <c r="K148" s="8"/>
    </row>
    <row r="149" spans="1:11" ht="17.100000000000001" customHeight="1">
      <c r="B149" s="13"/>
      <c r="C149" s="82"/>
      <c r="D149" s="83"/>
      <c r="E149" s="84"/>
      <c r="F149" s="85"/>
      <c r="G149" s="85"/>
      <c r="H149" s="86"/>
      <c r="I149" s="87"/>
      <c r="J149" s="6"/>
      <c r="K149" s="8"/>
    </row>
    <row r="150" spans="1:11" ht="17.100000000000001" customHeight="1">
      <c r="A150" s="1">
        <v>2</v>
      </c>
      <c r="B150" s="13"/>
      <c r="C150" s="82"/>
      <c r="D150" s="92" t="s">
        <v>222</v>
      </c>
      <c r="E150" s="88" t="s">
        <v>172</v>
      </c>
      <c r="F150" s="85"/>
      <c r="G150" s="85"/>
      <c r="H150" s="86"/>
      <c r="I150" s="87"/>
      <c r="J150" s="6"/>
      <c r="K150" s="8"/>
    </row>
    <row r="151" spans="1:11" ht="17.100000000000001" customHeight="1">
      <c r="A151" s="1">
        <v>2</v>
      </c>
      <c r="B151" s="13"/>
      <c r="C151" s="82"/>
      <c r="D151" s="83" t="s">
        <v>223</v>
      </c>
      <c r="E151" s="84"/>
      <c r="F151" s="85"/>
      <c r="G151" s="85"/>
      <c r="H151" s="86"/>
      <c r="I151" s="87"/>
      <c r="J151" s="6"/>
      <c r="K151" s="8"/>
    </row>
    <row r="152" spans="1:11" ht="17.100000000000001" customHeight="1">
      <c r="B152" s="13"/>
      <c r="C152" s="82"/>
      <c r="D152" s="420" t="str">
        <f>CONCATENATE("Sous total"," _ ",D150)</f>
        <v>Sous total _ BREF WI</v>
      </c>
      <c r="E152" s="421"/>
      <c r="F152" s="421"/>
      <c r="G152" s="422"/>
      <c r="H152" s="423"/>
      <c r="I152" s="70">
        <f>SUBTOTAL(9,I150:I151)</f>
        <v>0</v>
      </c>
      <c r="J152" s="6"/>
      <c r="K152" s="8"/>
    </row>
    <row r="153" spans="1:11" ht="17.100000000000001" customHeight="1">
      <c r="B153" s="13"/>
      <c r="C153" s="82"/>
      <c r="D153" s="83"/>
      <c r="E153" s="84"/>
      <c r="F153" s="85"/>
      <c r="G153" s="85"/>
      <c r="H153" s="86"/>
      <c r="I153" s="87"/>
      <c r="J153" s="6"/>
      <c r="K153" s="8"/>
    </row>
    <row r="154" spans="1:11" ht="17.100000000000001" customHeight="1">
      <c r="A154" s="1">
        <v>2</v>
      </c>
      <c r="B154" s="13"/>
      <c r="C154" s="82"/>
      <c r="D154" s="92" t="s">
        <v>224</v>
      </c>
      <c r="E154" s="84"/>
      <c r="F154" s="85"/>
      <c r="G154" s="85"/>
      <c r="H154" s="86"/>
      <c r="I154" s="87"/>
      <c r="J154" s="6"/>
      <c r="K154" s="8"/>
    </row>
    <row r="155" spans="1:11" ht="17.100000000000001" customHeight="1">
      <c r="A155" s="1">
        <v>2</v>
      </c>
      <c r="B155" s="13"/>
      <c r="C155" s="82"/>
      <c r="D155" s="208" t="s">
        <v>269</v>
      </c>
      <c r="E155" s="209"/>
      <c r="F155" s="85"/>
      <c r="G155" s="85"/>
      <c r="H155" s="86"/>
      <c r="I155" s="87"/>
      <c r="J155" s="6"/>
      <c r="K155" s="8"/>
    </row>
    <row r="156" spans="1:11" ht="17.100000000000001" customHeight="1">
      <c r="A156" s="1">
        <v>2</v>
      </c>
      <c r="B156" s="13"/>
      <c r="C156" s="82"/>
      <c r="D156" s="205" t="s">
        <v>207</v>
      </c>
      <c r="E156" s="209" t="s">
        <v>18</v>
      </c>
      <c r="F156" s="85">
        <v>1.1000000000000001</v>
      </c>
      <c r="G156" s="85"/>
      <c r="H156" s="86"/>
      <c r="I156" s="41">
        <f t="shared" ref="I156:I162" si="6">H156*G156</f>
        <v>0</v>
      </c>
      <c r="J156" s="6"/>
      <c r="K156" s="8"/>
    </row>
    <row r="157" spans="1:11" ht="17.100000000000001" customHeight="1">
      <c r="A157" s="1">
        <v>2</v>
      </c>
      <c r="B157" s="13"/>
      <c r="C157" s="82"/>
      <c r="D157" s="205" t="s">
        <v>265</v>
      </c>
      <c r="E157" s="209" t="s">
        <v>18</v>
      </c>
      <c r="F157" s="85">
        <v>1.1000000000000001</v>
      </c>
      <c r="G157" s="85"/>
      <c r="H157" s="86"/>
      <c r="I157" s="41">
        <f t="shared" si="6"/>
        <v>0</v>
      </c>
      <c r="J157" s="6"/>
      <c r="K157" s="8"/>
    </row>
    <row r="158" spans="1:11" ht="31.5">
      <c r="A158" s="1">
        <v>2</v>
      </c>
      <c r="B158" s="13"/>
      <c r="C158" s="82"/>
      <c r="D158" s="221" t="s">
        <v>317</v>
      </c>
      <c r="E158" s="209" t="s">
        <v>14</v>
      </c>
      <c r="F158" s="85">
        <v>0</v>
      </c>
      <c r="G158" s="85"/>
      <c r="H158" s="86"/>
      <c r="I158" s="41">
        <f t="shared" si="6"/>
        <v>0</v>
      </c>
      <c r="J158" s="6"/>
      <c r="K158" s="8"/>
    </row>
    <row r="159" spans="1:11" ht="46.9" customHeight="1">
      <c r="A159" s="1">
        <v>2</v>
      </c>
      <c r="B159" s="13"/>
      <c r="C159" s="82"/>
      <c r="D159" s="221" t="s">
        <v>318</v>
      </c>
      <c r="E159" s="209" t="s">
        <v>16</v>
      </c>
      <c r="F159" s="85">
        <v>0</v>
      </c>
      <c r="G159" s="85"/>
      <c r="H159" s="86"/>
      <c r="I159" s="41">
        <f t="shared" si="6"/>
        <v>0</v>
      </c>
      <c r="J159" s="6"/>
      <c r="K159" s="8"/>
    </row>
    <row r="160" spans="1:11" ht="15.75">
      <c r="A160" s="1">
        <v>2</v>
      </c>
      <c r="B160" s="13"/>
      <c r="C160" s="82"/>
      <c r="D160" s="221" t="s">
        <v>43</v>
      </c>
      <c r="E160" s="209" t="s">
        <v>14</v>
      </c>
      <c r="F160" s="85">
        <v>0</v>
      </c>
      <c r="G160" s="85"/>
      <c r="H160" s="86"/>
      <c r="I160" s="41">
        <f t="shared" si="6"/>
        <v>0</v>
      </c>
      <c r="J160" s="6"/>
      <c r="K160" s="8"/>
    </row>
    <row r="161" spans="1:11" ht="33.6" customHeight="1">
      <c r="A161" s="1">
        <v>2</v>
      </c>
      <c r="B161" s="13"/>
      <c r="C161" s="82"/>
      <c r="D161" s="221" t="s">
        <v>225</v>
      </c>
      <c r="E161" s="209" t="s">
        <v>15</v>
      </c>
      <c r="F161" s="85">
        <v>84.48</v>
      </c>
      <c r="G161" s="85"/>
      <c r="H161" s="86"/>
      <c r="I161" s="41">
        <f t="shared" si="6"/>
        <v>0</v>
      </c>
      <c r="J161" s="6"/>
      <c r="K161" s="8"/>
    </row>
    <row r="162" spans="1:11" ht="17.100000000000001" customHeight="1">
      <c r="A162" s="1">
        <v>2</v>
      </c>
      <c r="B162" s="13"/>
      <c r="C162" s="82"/>
      <c r="D162" s="221" t="s">
        <v>215</v>
      </c>
      <c r="E162" s="209" t="s">
        <v>18</v>
      </c>
      <c r="F162" s="85">
        <v>1.1000000000000001</v>
      </c>
      <c r="G162" s="85"/>
      <c r="H162" s="86"/>
      <c r="I162" s="41">
        <f t="shared" si="6"/>
        <v>0</v>
      </c>
      <c r="J162" s="6"/>
      <c r="K162" s="8"/>
    </row>
    <row r="163" spans="1:11" ht="17.100000000000001" customHeight="1">
      <c r="A163" s="1">
        <v>2</v>
      </c>
      <c r="B163" s="13"/>
      <c r="C163" s="82"/>
      <c r="D163" s="221" t="s">
        <v>226</v>
      </c>
      <c r="E163" s="209"/>
      <c r="F163" s="85"/>
      <c r="G163" s="85"/>
      <c r="H163" s="86"/>
      <c r="I163" s="41"/>
      <c r="J163" s="6"/>
      <c r="K163" s="8"/>
    </row>
    <row r="164" spans="1:11" ht="17.100000000000001" customHeight="1">
      <c r="A164" s="1">
        <v>2</v>
      </c>
      <c r="B164" s="13"/>
      <c r="C164" s="82"/>
      <c r="D164" s="221" t="s">
        <v>213</v>
      </c>
      <c r="E164" s="209" t="s">
        <v>14</v>
      </c>
      <c r="F164" s="85">
        <v>33.792000000000002</v>
      </c>
      <c r="G164" s="85"/>
      <c r="H164" s="86"/>
      <c r="I164" s="41">
        <f t="shared" ref="I164:I165" si="7">H164*G164</f>
        <v>0</v>
      </c>
      <c r="J164" s="6"/>
      <c r="K164" s="8"/>
    </row>
    <row r="165" spans="1:11" ht="17.100000000000001" customHeight="1">
      <c r="A165" s="1">
        <v>2</v>
      </c>
      <c r="B165" s="13"/>
      <c r="C165" s="82"/>
      <c r="D165" s="221" t="s">
        <v>214</v>
      </c>
      <c r="E165" s="209" t="s">
        <v>14</v>
      </c>
      <c r="F165" s="85">
        <v>33.792000000000002</v>
      </c>
      <c r="G165" s="85"/>
      <c r="H165" s="86"/>
      <c r="I165" s="41">
        <f t="shared" si="7"/>
        <v>0</v>
      </c>
      <c r="J165" s="6"/>
      <c r="K165" s="8"/>
    </row>
    <row r="166" spans="1:11" ht="31.9" customHeight="1">
      <c r="A166" s="1">
        <v>2</v>
      </c>
      <c r="B166" s="13"/>
      <c r="C166" s="82"/>
      <c r="D166" s="223" t="s">
        <v>319</v>
      </c>
      <c r="E166" s="209"/>
      <c r="F166" s="85"/>
      <c r="G166" s="85"/>
      <c r="H166" s="86"/>
      <c r="I166" s="41"/>
      <c r="J166" s="6"/>
      <c r="K166" s="8"/>
    </row>
    <row r="167" spans="1:11" ht="31.9" customHeight="1">
      <c r="A167" s="1">
        <v>2</v>
      </c>
      <c r="B167" s="13"/>
      <c r="C167" s="82"/>
      <c r="D167" s="221" t="s">
        <v>320</v>
      </c>
      <c r="E167" s="209" t="s">
        <v>17</v>
      </c>
      <c r="F167" s="85">
        <v>0</v>
      </c>
      <c r="G167" s="85"/>
      <c r="H167" s="86"/>
      <c r="I167" s="41">
        <f t="shared" ref="I167:I174" si="8">H167*G167</f>
        <v>0</v>
      </c>
      <c r="J167" s="6"/>
      <c r="K167" s="8"/>
    </row>
    <row r="168" spans="1:11" ht="31.9" customHeight="1">
      <c r="A168" s="1">
        <v>2</v>
      </c>
      <c r="B168" s="13"/>
      <c r="C168" s="82"/>
      <c r="D168" s="221" t="s">
        <v>321</v>
      </c>
      <c r="E168" s="209" t="s">
        <v>17</v>
      </c>
      <c r="F168" s="85">
        <v>0</v>
      </c>
      <c r="G168" s="85"/>
      <c r="H168" s="86"/>
      <c r="I168" s="41">
        <f t="shared" si="8"/>
        <v>0</v>
      </c>
      <c r="J168" s="6"/>
      <c r="K168" s="8"/>
    </row>
    <row r="169" spans="1:11" ht="31.9" customHeight="1">
      <c r="A169" s="1">
        <v>2</v>
      </c>
      <c r="B169" s="13"/>
      <c r="C169" s="82"/>
      <c r="D169" s="221" t="s">
        <v>322</v>
      </c>
      <c r="E169" s="209" t="s">
        <v>17</v>
      </c>
      <c r="F169" s="85">
        <v>0</v>
      </c>
      <c r="G169" s="85"/>
      <c r="H169" s="86"/>
      <c r="I169" s="41">
        <f t="shared" si="8"/>
        <v>0</v>
      </c>
      <c r="J169" s="6"/>
      <c r="K169" s="8"/>
    </row>
    <row r="170" spans="1:11" ht="31.9" customHeight="1">
      <c r="A170" s="1">
        <v>2</v>
      </c>
      <c r="B170" s="13"/>
      <c r="C170" s="82"/>
      <c r="D170" s="221" t="s">
        <v>323</v>
      </c>
      <c r="E170" s="209" t="s">
        <v>14</v>
      </c>
      <c r="F170" s="85">
        <v>0</v>
      </c>
      <c r="G170" s="85"/>
      <c r="H170" s="86"/>
      <c r="I170" s="41">
        <f t="shared" si="8"/>
        <v>0</v>
      </c>
      <c r="J170" s="6"/>
      <c r="K170" s="8"/>
    </row>
    <row r="171" spans="1:11" ht="17.100000000000001" customHeight="1">
      <c r="A171" s="1">
        <v>2</v>
      </c>
      <c r="B171" s="13"/>
      <c r="C171" s="82"/>
      <c r="D171" s="221" t="s">
        <v>220</v>
      </c>
      <c r="E171" s="209" t="s">
        <v>16</v>
      </c>
      <c r="F171" s="85">
        <v>0</v>
      </c>
      <c r="G171" s="85"/>
      <c r="H171" s="86"/>
      <c r="I171" s="41">
        <f t="shared" si="8"/>
        <v>0</v>
      </c>
      <c r="J171" s="6"/>
      <c r="K171" s="8"/>
    </row>
    <row r="172" spans="1:11" ht="17.100000000000001" customHeight="1">
      <c r="A172" s="1">
        <v>2</v>
      </c>
      <c r="B172" s="13"/>
      <c r="C172" s="82"/>
      <c r="D172" s="221" t="s">
        <v>324</v>
      </c>
      <c r="E172" s="209" t="s">
        <v>17</v>
      </c>
      <c r="F172" s="85">
        <v>0</v>
      </c>
      <c r="G172" s="85"/>
      <c r="H172" s="86"/>
      <c r="I172" s="41">
        <f t="shared" si="8"/>
        <v>0</v>
      </c>
      <c r="J172" s="6"/>
      <c r="K172" s="8"/>
    </row>
    <row r="173" spans="1:11" ht="17.100000000000001" customHeight="1">
      <c r="A173" s="1">
        <v>2</v>
      </c>
      <c r="B173" s="13"/>
      <c r="C173" s="82"/>
      <c r="D173" s="221" t="s">
        <v>221</v>
      </c>
      <c r="E173" s="209" t="s">
        <v>15</v>
      </c>
      <c r="F173" s="85">
        <v>84.48</v>
      </c>
      <c r="G173" s="85"/>
      <c r="H173" s="86"/>
      <c r="I173" s="41">
        <f t="shared" si="8"/>
        <v>0</v>
      </c>
      <c r="J173" s="6"/>
      <c r="K173" s="8"/>
    </row>
    <row r="174" spans="1:11" ht="17.100000000000001" customHeight="1">
      <c r="A174" s="1">
        <v>2</v>
      </c>
      <c r="B174" s="13"/>
      <c r="C174" s="82"/>
      <c r="D174" s="221" t="s">
        <v>303</v>
      </c>
      <c r="E174" s="209" t="s">
        <v>16</v>
      </c>
      <c r="F174" s="85">
        <v>70.400000000000006</v>
      </c>
      <c r="G174" s="85"/>
      <c r="H174" s="86"/>
      <c r="I174" s="41">
        <f t="shared" si="8"/>
        <v>0</v>
      </c>
      <c r="J174" s="6"/>
      <c r="K174" s="8"/>
    </row>
    <row r="175" spans="1:11" ht="17.100000000000001" customHeight="1">
      <c r="A175" s="1">
        <v>2</v>
      </c>
      <c r="B175" s="13"/>
      <c r="C175" s="82"/>
      <c r="D175" s="223" t="s">
        <v>273</v>
      </c>
      <c r="E175" s="209"/>
      <c r="F175" s="85"/>
      <c r="G175" s="85"/>
      <c r="H175" s="86"/>
      <c r="I175" s="41"/>
      <c r="J175" s="6"/>
      <c r="K175" s="8"/>
    </row>
    <row r="176" spans="1:11" ht="45" customHeight="1">
      <c r="A176" s="1">
        <v>2</v>
      </c>
      <c r="B176" s="13"/>
      <c r="C176" s="82"/>
      <c r="D176" s="221" t="s">
        <v>325</v>
      </c>
      <c r="E176" s="209" t="s">
        <v>15</v>
      </c>
      <c r="F176" s="85">
        <v>261.8</v>
      </c>
      <c r="G176" s="85"/>
      <c r="H176" s="86"/>
      <c r="I176" s="41">
        <f t="shared" ref="I176:I178" si="9">H176*G176</f>
        <v>0</v>
      </c>
      <c r="J176" s="6"/>
      <c r="K176" s="8"/>
    </row>
    <row r="177" spans="1:11" ht="45" customHeight="1">
      <c r="A177" s="1">
        <v>2</v>
      </c>
      <c r="B177" s="13"/>
      <c r="C177" s="82"/>
      <c r="D177" s="221" t="s">
        <v>326</v>
      </c>
      <c r="E177" s="224" t="s">
        <v>15</v>
      </c>
      <c r="F177" s="118">
        <v>59.840000000000011</v>
      </c>
      <c r="G177" s="118"/>
      <c r="H177" s="86"/>
      <c r="I177" s="41">
        <f t="shared" si="9"/>
        <v>0</v>
      </c>
      <c r="J177" s="6"/>
      <c r="K177" s="8"/>
    </row>
    <row r="178" spans="1:11" ht="45" customHeight="1">
      <c r="A178" s="1">
        <v>2</v>
      </c>
      <c r="B178" s="13"/>
      <c r="C178" s="82"/>
      <c r="D178" s="221" t="s">
        <v>304</v>
      </c>
      <c r="E178" s="224" t="s">
        <v>41</v>
      </c>
      <c r="F178" s="118">
        <v>85833</v>
      </c>
      <c r="G178" s="225"/>
      <c r="H178" s="86"/>
      <c r="I178" s="41">
        <f t="shared" si="9"/>
        <v>0</v>
      </c>
      <c r="J178" s="6"/>
      <c r="K178" s="8"/>
    </row>
    <row r="179" spans="1:11" ht="17.100000000000001" customHeight="1">
      <c r="A179" s="1">
        <v>2</v>
      </c>
      <c r="B179" s="13"/>
      <c r="C179" s="82"/>
      <c r="D179" s="208" t="s">
        <v>274</v>
      </c>
      <c r="E179" s="209"/>
      <c r="F179" s="85"/>
      <c r="G179" s="85"/>
      <c r="H179" s="86"/>
      <c r="I179" s="41"/>
      <c r="J179" s="6"/>
      <c r="K179" s="8"/>
    </row>
    <row r="180" spans="1:11" ht="17.100000000000001" customHeight="1">
      <c r="B180" s="13"/>
      <c r="C180" s="82"/>
      <c r="D180" s="205" t="s">
        <v>227</v>
      </c>
      <c r="E180" s="209" t="s">
        <v>16</v>
      </c>
      <c r="F180" s="85">
        <v>70.400000000000006</v>
      </c>
      <c r="G180" s="85"/>
      <c r="H180" s="86"/>
      <c r="I180" s="41">
        <f>H180*G180</f>
        <v>0</v>
      </c>
      <c r="J180" s="6"/>
      <c r="K180" s="8"/>
    </row>
    <row r="181" spans="1:11" ht="37.9" customHeight="1">
      <c r="B181" s="13"/>
      <c r="C181" s="82"/>
      <c r="D181" s="205" t="s">
        <v>266</v>
      </c>
      <c r="E181" s="209" t="s">
        <v>17</v>
      </c>
      <c r="F181" s="85">
        <v>72.600000000000009</v>
      </c>
      <c r="G181" s="85"/>
      <c r="H181" s="86"/>
      <c r="I181" s="41">
        <f>H181*G181</f>
        <v>0</v>
      </c>
      <c r="J181" s="6"/>
      <c r="K181" s="8"/>
    </row>
    <row r="182" spans="1:11" ht="17.100000000000001" customHeight="1">
      <c r="B182" s="13"/>
      <c r="C182" s="82"/>
      <c r="D182" s="420" t="str">
        <f>CONCATENATE("Sous total"," _ ",D154)</f>
        <v>Sous total _ La toiture de la dalle du mâchefer</v>
      </c>
      <c r="E182" s="421"/>
      <c r="F182" s="421"/>
      <c r="G182" s="422"/>
      <c r="H182" s="423"/>
      <c r="I182" s="70">
        <f>SUBTOTAL(9,I154:I181)</f>
        <v>0</v>
      </c>
      <c r="J182" s="6"/>
      <c r="K182" s="8"/>
    </row>
    <row r="183" spans="1:11" ht="17.100000000000001" customHeight="1">
      <c r="B183" s="13"/>
      <c r="C183" s="82"/>
      <c r="D183" s="83"/>
      <c r="E183" s="84"/>
      <c r="F183" s="85"/>
      <c r="G183" s="85"/>
      <c r="H183" s="86"/>
      <c r="I183" s="87"/>
      <c r="J183" s="6"/>
      <c r="K183" s="8"/>
    </row>
    <row r="184" spans="1:11" ht="17.100000000000001" customHeight="1">
      <c r="A184" s="1">
        <v>2</v>
      </c>
      <c r="B184" s="13"/>
      <c r="C184" s="82"/>
      <c r="D184" s="92" t="s">
        <v>228</v>
      </c>
      <c r="E184" s="88" t="s">
        <v>172</v>
      </c>
      <c r="F184" s="85"/>
      <c r="G184" s="85"/>
      <c r="H184" s="86"/>
      <c r="I184" s="87"/>
      <c r="J184" s="6"/>
      <c r="K184" s="8"/>
    </row>
    <row r="185" spans="1:11" ht="17.100000000000001" customHeight="1">
      <c r="A185" s="1">
        <v>2</v>
      </c>
      <c r="B185" s="13"/>
      <c r="C185" s="82"/>
      <c r="D185" s="83" t="s">
        <v>228</v>
      </c>
      <c r="E185" s="84"/>
      <c r="F185" s="85"/>
      <c r="G185" s="85"/>
      <c r="H185" s="86"/>
      <c r="I185" s="87"/>
      <c r="J185" s="6"/>
      <c r="K185" s="8"/>
    </row>
    <row r="186" spans="1:11" ht="17.100000000000001" customHeight="1">
      <c r="B186" s="13"/>
      <c r="C186" s="82"/>
      <c r="D186" s="420" t="str">
        <f>CONCATENATE("Sous total"," _ ",D184)</f>
        <v>Sous total _ Remplacement des analyseurs</v>
      </c>
      <c r="E186" s="421"/>
      <c r="F186" s="421"/>
      <c r="G186" s="422"/>
      <c r="H186" s="423"/>
      <c r="I186" s="70">
        <f>SUBTOTAL(9,I184:I185)</f>
        <v>0</v>
      </c>
      <c r="J186" s="6"/>
      <c r="K186" s="8"/>
    </row>
    <row r="187" spans="1:11" ht="17.100000000000001" customHeight="1">
      <c r="B187" s="13"/>
      <c r="C187" s="82"/>
      <c r="D187" s="83"/>
      <c r="E187" s="84"/>
      <c r="F187" s="85"/>
      <c r="G187" s="85"/>
      <c r="H187" s="86"/>
      <c r="I187" s="87"/>
      <c r="J187" s="6"/>
      <c r="K187" s="8"/>
    </row>
    <row r="188" spans="1:11" ht="17.100000000000001" customHeight="1">
      <c r="A188" s="1">
        <v>2</v>
      </c>
      <c r="B188" s="13"/>
      <c r="C188" s="82"/>
      <c r="D188" s="92" t="s">
        <v>229</v>
      </c>
      <c r="E188" s="84"/>
      <c r="F188" s="85"/>
      <c r="G188" s="85"/>
      <c r="H188" s="86"/>
      <c r="I188" s="87"/>
      <c r="J188" s="6"/>
      <c r="K188" s="8"/>
    </row>
    <row r="189" spans="1:11" ht="17.100000000000001" customHeight="1">
      <c r="A189" s="1">
        <v>2</v>
      </c>
      <c r="B189" s="13"/>
      <c r="C189" s="82"/>
      <c r="D189" s="116" t="s">
        <v>275</v>
      </c>
      <c r="E189" s="84"/>
      <c r="F189" s="85"/>
      <c r="G189" s="85"/>
      <c r="H189" s="86"/>
      <c r="I189" s="87"/>
      <c r="J189" s="6"/>
      <c r="K189" s="8"/>
    </row>
    <row r="190" spans="1:11" ht="17.100000000000001" customHeight="1">
      <c r="A190" s="1">
        <v>2</v>
      </c>
      <c r="B190" s="13"/>
      <c r="C190" s="82"/>
      <c r="D190" s="83" t="s">
        <v>230</v>
      </c>
      <c r="E190" s="84" t="s">
        <v>18</v>
      </c>
      <c r="F190" s="85">
        <v>1.1000000000000001</v>
      </c>
      <c r="G190" s="85"/>
      <c r="H190" s="86"/>
      <c r="I190" s="41">
        <f t="shared" ref="I190:I192" si="10">H190*G190</f>
        <v>0</v>
      </c>
      <c r="J190" s="6"/>
      <c r="K190" s="8"/>
    </row>
    <row r="191" spans="1:11" ht="17.100000000000001" customHeight="1">
      <c r="A191" s="1">
        <v>2</v>
      </c>
      <c r="B191" s="13"/>
      <c r="C191" s="82"/>
      <c r="D191" s="83" t="s">
        <v>13</v>
      </c>
      <c r="E191" s="84" t="s">
        <v>14</v>
      </c>
      <c r="F191" s="85">
        <v>8.4480000000000004</v>
      </c>
      <c r="G191" s="85"/>
      <c r="H191" s="86"/>
      <c r="I191" s="41">
        <f t="shared" si="10"/>
        <v>0</v>
      </c>
      <c r="J191" s="6"/>
      <c r="K191" s="8"/>
    </row>
    <row r="192" spans="1:11" ht="17.100000000000001" customHeight="1">
      <c r="A192" s="1">
        <v>2</v>
      </c>
      <c r="B192" s="13"/>
      <c r="C192" s="82"/>
      <c r="D192" s="83" t="s">
        <v>214</v>
      </c>
      <c r="E192" s="84" t="s">
        <v>14</v>
      </c>
      <c r="F192" s="85">
        <v>8.4480000000000004</v>
      </c>
      <c r="G192" s="85"/>
      <c r="H192" s="86"/>
      <c r="I192" s="41">
        <f t="shared" si="10"/>
        <v>0</v>
      </c>
      <c r="J192" s="6"/>
      <c r="K192" s="8"/>
    </row>
    <row r="193" spans="1:11" ht="17.100000000000001" customHeight="1">
      <c r="A193" s="1">
        <v>2</v>
      </c>
      <c r="B193" s="13"/>
      <c r="C193" s="82"/>
      <c r="D193" s="116" t="s">
        <v>276</v>
      </c>
      <c r="E193" s="84"/>
      <c r="F193" s="85"/>
      <c r="G193" s="85"/>
      <c r="H193" s="86"/>
      <c r="I193" s="87"/>
      <c r="J193" s="6"/>
      <c r="K193" s="8"/>
    </row>
    <row r="194" spans="1:11" ht="17.100000000000001" customHeight="1">
      <c r="A194" s="1">
        <v>2</v>
      </c>
      <c r="B194" s="13"/>
      <c r="C194" s="82"/>
      <c r="D194" s="83" t="s">
        <v>231</v>
      </c>
      <c r="E194" s="84" t="s">
        <v>15</v>
      </c>
      <c r="F194" s="85">
        <v>10.56</v>
      </c>
      <c r="G194" s="85"/>
      <c r="H194" s="86"/>
      <c r="I194" s="41">
        <f t="shared" ref="I194:I195" si="11">H194*G194</f>
        <v>0</v>
      </c>
      <c r="J194" s="6"/>
      <c r="K194" s="8"/>
    </row>
    <row r="195" spans="1:11" ht="17.100000000000001" customHeight="1">
      <c r="A195" s="1">
        <v>2</v>
      </c>
      <c r="B195" s="13"/>
      <c r="C195" s="82"/>
      <c r="D195" s="83" t="s">
        <v>232</v>
      </c>
      <c r="E195" s="84" t="s">
        <v>16</v>
      </c>
      <c r="F195" s="85">
        <v>17.600000000000001</v>
      </c>
      <c r="G195" s="85"/>
      <c r="H195" s="86"/>
      <c r="I195" s="41">
        <f t="shared" si="11"/>
        <v>0</v>
      </c>
      <c r="J195" s="6"/>
      <c r="K195" s="8"/>
    </row>
    <row r="196" spans="1:11" ht="17.100000000000001" customHeight="1">
      <c r="A196" s="1">
        <v>2</v>
      </c>
      <c r="B196" s="13"/>
      <c r="C196" s="82"/>
      <c r="D196" s="116" t="s">
        <v>272</v>
      </c>
      <c r="E196" s="84"/>
      <c r="F196" s="85"/>
      <c r="G196" s="85"/>
      <c r="H196" s="86"/>
      <c r="I196" s="87"/>
      <c r="J196" s="6"/>
      <c r="K196" s="8"/>
    </row>
    <row r="197" spans="1:11" ht="17.100000000000001" customHeight="1">
      <c r="A197" s="1">
        <v>2</v>
      </c>
      <c r="B197" s="13"/>
      <c r="C197" s="82"/>
      <c r="D197" s="83" t="s">
        <v>233</v>
      </c>
      <c r="E197" s="84" t="s">
        <v>15</v>
      </c>
      <c r="F197" s="85">
        <v>52.800000000000004</v>
      </c>
      <c r="G197" s="85"/>
      <c r="H197" s="86"/>
      <c r="I197" s="41">
        <f t="shared" ref="I197:I198" si="12">H197*G197</f>
        <v>0</v>
      </c>
      <c r="J197" s="6"/>
      <c r="K197" s="8"/>
    </row>
    <row r="198" spans="1:11" ht="17.100000000000001" customHeight="1">
      <c r="A198" s="1">
        <v>2</v>
      </c>
      <c r="B198" s="13"/>
      <c r="C198" s="82"/>
      <c r="D198" s="83" t="s">
        <v>234</v>
      </c>
      <c r="E198" s="84" t="s">
        <v>15</v>
      </c>
      <c r="F198" s="85">
        <v>16.5</v>
      </c>
      <c r="G198" s="85"/>
      <c r="H198" s="86"/>
      <c r="I198" s="41">
        <f t="shared" si="12"/>
        <v>0</v>
      </c>
      <c r="J198" s="6"/>
      <c r="K198" s="8"/>
    </row>
    <row r="199" spans="1:11" ht="17.100000000000001" customHeight="1">
      <c r="B199" s="13"/>
      <c r="C199" s="82"/>
      <c r="D199" s="420" t="str">
        <f>CONCATENATE("Sous total"," _ ",D188)</f>
        <v>Sous total _ Local compresseur</v>
      </c>
      <c r="E199" s="421"/>
      <c r="F199" s="421"/>
      <c r="G199" s="422"/>
      <c r="H199" s="423"/>
      <c r="I199" s="70">
        <f>SUBTOTAL(9,I190:I198)</f>
        <v>0</v>
      </c>
      <c r="J199" s="6"/>
      <c r="K199" s="8"/>
    </row>
    <row r="200" spans="1:11" ht="17.100000000000001" customHeight="1">
      <c r="B200" s="13"/>
      <c r="C200" s="82"/>
      <c r="D200" s="83"/>
      <c r="E200" s="84"/>
      <c r="F200" s="85"/>
      <c r="G200" s="85"/>
      <c r="H200" s="86"/>
      <c r="I200" s="87"/>
      <c r="J200" s="6"/>
      <c r="K200" s="8"/>
    </row>
    <row r="201" spans="1:11" ht="17.100000000000001" customHeight="1">
      <c r="A201" s="1">
        <v>2</v>
      </c>
      <c r="B201" s="13"/>
      <c r="C201" s="82"/>
      <c r="D201" s="92" t="s">
        <v>235</v>
      </c>
      <c r="E201" s="88"/>
      <c r="F201" s="85"/>
      <c r="G201" s="85"/>
      <c r="H201" s="86"/>
      <c r="I201" s="87"/>
      <c r="J201" s="6"/>
      <c r="K201" s="8"/>
    </row>
    <row r="202" spans="1:11" ht="17.100000000000001" customHeight="1">
      <c r="A202" s="1">
        <v>2</v>
      </c>
      <c r="B202" s="13"/>
      <c r="C202" s="82"/>
      <c r="D202" s="83" t="s">
        <v>236</v>
      </c>
      <c r="E202" s="84" t="s">
        <v>51</v>
      </c>
      <c r="F202" s="85">
        <v>22</v>
      </c>
      <c r="G202" s="85"/>
      <c r="H202" s="86"/>
      <c r="I202" s="41">
        <f>H202*G202</f>
        <v>0</v>
      </c>
      <c r="J202" s="6"/>
      <c r="K202" s="8"/>
    </row>
    <row r="203" spans="1:11" ht="17.100000000000001" customHeight="1">
      <c r="B203" s="13"/>
      <c r="C203" s="82"/>
      <c r="D203" s="420" t="str">
        <f>CONCATENATE("Sous total"," _ ",D201)</f>
        <v>Sous total _ Dévoiement réseau EP vers EU</v>
      </c>
      <c r="E203" s="421"/>
      <c r="F203" s="421"/>
      <c r="G203" s="422"/>
      <c r="H203" s="423"/>
      <c r="I203" s="70">
        <f>SUBTOTAL(9,I201:I202)</f>
        <v>0</v>
      </c>
      <c r="J203" s="6"/>
      <c r="K203" s="8"/>
    </row>
    <row r="204" spans="1:11" ht="17.100000000000001" customHeight="1">
      <c r="B204" s="13"/>
      <c r="C204" s="82"/>
      <c r="D204" s="83"/>
      <c r="E204" s="84"/>
      <c r="F204" s="85"/>
      <c r="G204" s="85"/>
      <c r="H204" s="86"/>
      <c r="I204" s="87"/>
      <c r="J204" s="6"/>
      <c r="K204" s="8"/>
    </row>
    <row r="205" spans="1:11" ht="17.100000000000001" customHeight="1">
      <c r="B205" s="13"/>
      <c r="C205" s="82"/>
      <c r="D205" s="424" t="str">
        <f>CONCATENATE("Sous total", " ", D34)</f>
        <v>Sous total GROS ŒUVRE - GENIE CIVIL</v>
      </c>
      <c r="E205" s="425"/>
      <c r="F205" s="425"/>
      <c r="G205" s="426"/>
      <c r="H205" s="427"/>
      <c r="I205" s="48">
        <f>SUBTOTAL(9,I35:I204)</f>
        <v>0</v>
      </c>
      <c r="J205" s="6"/>
      <c r="K205" s="8"/>
    </row>
    <row r="206" spans="1:11" ht="17.100000000000001" customHeight="1">
      <c r="B206" s="13"/>
      <c r="C206" s="38"/>
      <c r="D206" s="95"/>
      <c r="E206" s="96"/>
      <c r="F206" s="97"/>
      <c r="G206" s="97"/>
      <c r="H206" s="36" t="str">
        <f>IF($B206=""," ",IF(VLOOKUP($B206,#REF!,6,FALSE)=0,"",(VLOOKUP($B206,#REF!,6,FALSE)*#REF!*#REF!*#REF!*#REF!)))</f>
        <v xml:space="preserve"> </v>
      </c>
      <c r="I206" s="41"/>
      <c r="J206" s="6"/>
      <c r="K206" s="8"/>
    </row>
    <row r="207" spans="1:11" ht="17.100000000000001" customHeight="1">
      <c r="B207" s="13"/>
      <c r="C207" s="78"/>
      <c r="D207" s="95"/>
      <c r="E207" s="96"/>
      <c r="F207" s="97"/>
      <c r="G207" s="97"/>
      <c r="H207" s="36"/>
      <c r="I207" s="41"/>
      <c r="J207" s="6"/>
      <c r="K207" s="8"/>
    </row>
    <row r="208" spans="1:11" ht="17.100000000000001" customHeight="1" thickBot="1">
      <c r="B208" s="14"/>
      <c r="C208" s="38"/>
      <c r="D208" s="95"/>
      <c r="E208" s="96"/>
      <c r="F208" s="97"/>
      <c r="G208" s="97"/>
      <c r="H208" s="36"/>
      <c r="I208" s="41"/>
      <c r="J208" s="6"/>
      <c r="K208" s="8"/>
    </row>
    <row r="209" spans="2:11" ht="17.100000000000001" customHeight="1" thickTop="1" thickBot="1">
      <c r="B209" s="7"/>
      <c r="C209" s="51"/>
      <c r="D209" s="52"/>
      <c r="E209" s="53"/>
      <c r="F209" s="159"/>
      <c r="G209" s="159"/>
      <c r="H209" s="54"/>
      <c r="I209" s="55"/>
      <c r="J209" s="6"/>
      <c r="K209" s="8"/>
    </row>
    <row r="210" spans="2:11" ht="17.100000000000001" customHeight="1">
      <c r="B210" s="9"/>
      <c r="C210" s="160"/>
      <c r="D210" s="56" t="s">
        <v>3</v>
      </c>
      <c r="E210" s="56"/>
      <c r="F210" s="57"/>
      <c r="G210" s="57"/>
      <c r="H210" s="58"/>
      <c r="I210" s="59">
        <f>I205+I32</f>
        <v>0</v>
      </c>
      <c r="J210" s="10"/>
      <c r="K210" s="11"/>
    </row>
    <row r="211" spans="2:11" ht="17.100000000000001" customHeight="1">
      <c r="C211" s="161"/>
      <c r="D211" s="162" t="s">
        <v>55</v>
      </c>
      <c r="E211" s="162"/>
      <c r="F211" s="163"/>
      <c r="G211" s="163"/>
      <c r="H211" s="164"/>
      <c r="I211" s="165">
        <f>I210*0.2</f>
        <v>0</v>
      </c>
      <c r="J211" s="12"/>
    </row>
    <row r="212" spans="2:11" ht="17.100000000000001" customHeight="1" thickBot="1">
      <c r="C212" s="166"/>
      <c r="D212" s="60" t="s">
        <v>4</v>
      </c>
      <c r="E212" s="60"/>
      <c r="F212" s="61"/>
      <c r="G212" s="61"/>
      <c r="H212" s="62"/>
      <c r="I212" s="167">
        <f>I210+I211</f>
        <v>0</v>
      </c>
      <c r="J212" s="12"/>
    </row>
    <row r="213" spans="2:11">
      <c r="C213" s="63"/>
      <c r="D213" s="63"/>
      <c r="E213" s="63"/>
      <c r="F213" s="63"/>
      <c r="G213" s="63"/>
      <c r="H213" s="63"/>
      <c r="I213" s="63"/>
    </row>
    <row r="214" spans="2:11">
      <c r="C214" s="63"/>
      <c r="D214" s="63"/>
      <c r="E214" s="63"/>
      <c r="F214" s="63"/>
      <c r="G214" s="63"/>
      <c r="H214" s="63"/>
      <c r="I214" s="63"/>
      <c r="K214" s="11"/>
    </row>
    <row r="215" spans="2:11">
      <c r="C215" s="63"/>
      <c r="D215" s="63"/>
      <c r="E215" s="63"/>
      <c r="F215" s="63"/>
      <c r="G215" s="63"/>
      <c r="H215" s="63"/>
      <c r="I215" s="63"/>
    </row>
    <row r="216" spans="2:11">
      <c r="C216" s="63"/>
      <c r="D216" s="63"/>
      <c r="E216" s="63"/>
      <c r="F216" s="63"/>
      <c r="G216" s="63"/>
      <c r="H216" s="63"/>
      <c r="I216" s="63"/>
    </row>
    <row r="217" spans="2:11">
      <c r="C217" s="63"/>
      <c r="D217" s="63"/>
      <c r="E217" s="63"/>
      <c r="F217" s="63"/>
      <c r="G217" s="63"/>
      <c r="H217" s="63"/>
      <c r="I217" s="63"/>
    </row>
    <row r="218" spans="2:11">
      <c r="C218" s="63"/>
      <c r="D218" s="63"/>
      <c r="E218" s="63"/>
      <c r="F218" s="63"/>
      <c r="G218" s="63"/>
      <c r="H218" s="64"/>
      <c r="I218" s="63"/>
    </row>
    <row r="220" spans="2:11">
      <c r="I220" s="11"/>
    </row>
    <row r="223" spans="2:11">
      <c r="J223" s="11"/>
    </row>
    <row r="224" spans="2:11">
      <c r="I224" s="11"/>
    </row>
  </sheetData>
  <autoFilter ref="A8:A213" xr:uid="{00000000-0001-0000-0200-000000000000}"/>
  <mergeCells count="18">
    <mergeCell ref="D152:H152"/>
    <mergeCell ref="D148:H148"/>
    <mergeCell ref="C4:I4"/>
    <mergeCell ref="D32:H32"/>
    <mergeCell ref="D43:H43"/>
    <mergeCell ref="D47:H47"/>
    <mergeCell ref="D69:H69"/>
    <mergeCell ref="D95:H95"/>
    <mergeCell ref="D99:H99"/>
    <mergeCell ref="D103:H103"/>
    <mergeCell ref="D120:H120"/>
    <mergeCell ref="C5:I5"/>
    <mergeCell ref="C6:I6"/>
    <mergeCell ref="D182:H182"/>
    <mergeCell ref="D186:H186"/>
    <mergeCell ref="D199:H199"/>
    <mergeCell ref="D203:H203"/>
    <mergeCell ref="D205:H205"/>
  </mergeCells>
  <phoneticPr fontId="29" type="noConversion"/>
  <printOptions horizontalCentered="1"/>
  <pageMargins left="0.23622047244094499" right="0.23622047244094499" top="0.74803149606299202" bottom="0.74803149606299202" header="0.31496062992126" footer="0.31496062992126"/>
  <pageSetup paperSize="9" scale="71" orientation="portrait" r:id="rId1"/>
  <rowBreaks count="4" manualBreakCount="4">
    <brk id="52" min="2" max="8" man="1"/>
    <brk id="105" min="2" max="7" man="1"/>
    <brk id="149" min="2" max="7" man="1"/>
    <brk id="199" min="2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AB7A9-E300-4B82-A0DC-F97F7C4D5B77}">
  <sheetPr>
    <tabColor rgb="FFC00000"/>
    <pageSetUpPr fitToPage="1"/>
  </sheetPr>
  <dimension ref="A1:M18"/>
  <sheetViews>
    <sheetView tabSelected="1" view="pageBreakPreview" topLeftCell="A4" zoomScaleNormal="145" zoomScaleSheetLayoutView="100" workbookViewId="0">
      <selection activeCell="T11" sqref="T11"/>
    </sheetView>
  </sheetViews>
  <sheetFormatPr baseColWidth="10" defaultRowHeight="15"/>
  <cols>
    <col min="1" max="1" width="1.85546875" style="362" customWidth="1"/>
    <col min="2" max="2" width="4.42578125" style="362" customWidth="1"/>
    <col min="3" max="3" width="9.7109375" style="362" customWidth="1"/>
    <col min="4" max="4" width="14.7109375" style="362" customWidth="1"/>
    <col min="5" max="5" width="4.7109375" style="362" customWidth="1"/>
    <col min="6" max="6" width="14.7109375" style="362" customWidth="1"/>
    <col min="7" max="9" width="5.7109375" style="362" customWidth="1"/>
    <col min="10" max="10" width="18.85546875" style="362" customWidth="1"/>
    <col min="11" max="11" width="2.140625" style="362" customWidth="1"/>
    <col min="12" max="12" width="5.7109375" style="362" customWidth="1"/>
    <col min="13" max="13" width="8.28515625" style="362" customWidth="1"/>
    <col min="14" max="14" width="1.7109375" style="362" customWidth="1"/>
    <col min="15" max="16384" width="11.42578125" style="362"/>
  </cols>
  <sheetData>
    <row r="1" spans="1:13" ht="7.5" customHeight="1" thickBot="1">
      <c r="A1" s="361"/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</row>
    <row r="2" spans="1:13" ht="300" customHeight="1" thickBot="1">
      <c r="A2" s="361"/>
      <c r="B2" s="452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4"/>
    </row>
    <row r="3" spans="1:13" ht="11.25" customHeight="1" thickBot="1">
      <c r="A3" s="361"/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</row>
    <row r="4" spans="1:13" ht="50.25" customHeight="1">
      <c r="A4" s="361"/>
      <c r="B4" s="363" t="s">
        <v>657</v>
      </c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5"/>
    </row>
    <row r="5" spans="1:13" ht="50.25" customHeight="1">
      <c r="A5" s="361"/>
      <c r="B5" s="366" t="s">
        <v>658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8"/>
    </row>
    <row r="6" spans="1:13" ht="50.25" customHeight="1">
      <c r="A6" s="361"/>
      <c r="B6" s="455" t="s">
        <v>787</v>
      </c>
      <c r="C6" s="456"/>
      <c r="D6" s="456"/>
      <c r="E6" s="456"/>
      <c r="F6" s="456"/>
      <c r="G6" s="456"/>
      <c r="H6" s="456"/>
      <c r="I6" s="456"/>
      <c r="J6" s="456"/>
      <c r="K6" s="456"/>
      <c r="L6" s="456"/>
      <c r="M6" s="457"/>
    </row>
    <row r="7" spans="1:13" ht="50.25" customHeight="1">
      <c r="A7" s="361"/>
      <c r="B7" s="461" t="s">
        <v>907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3"/>
    </row>
    <row r="8" spans="1:13" ht="50.25" customHeight="1" thickBot="1">
      <c r="A8" s="361"/>
      <c r="B8" s="458" t="s">
        <v>789</v>
      </c>
      <c r="C8" s="459"/>
      <c r="D8" s="459"/>
      <c r="E8" s="459"/>
      <c r="F8" s="459"/>
      <c r="G8" s="459"/>
      <c r="H8" s="459"/>
      <c r="I8" s="459"/>
      <c r="J8" s="459"/>
      <c r="K8" s="459"/>
      <c r="L8" s="459"/>
      <c r="M8" s="460"/>
    </row>
    <row r="9" spans="1:13" ht="9.75" customHeight="1">
      <c r="A9" s="369">
        <v>1</v>
      </c>
      <c r="B9" s="370">
        <v>3</v>
      </c>
      <c r="C9" s="371"/>
      <c r="D9" s="372"/>
      <c r="E9" s="372"/>
      <c r="F9" s="372"/>
      <c r="G9" s="361"/>
      <c r="H9" s="361"/>
      <c r="I9" s="361"/>
      <c r="J9" s="361"/>
      <c r="K9" s="361"/>
      <c r="L9" s="361"/>
      <c r="M9" s="361"/>
    </row>
    <row r="10" spans="1:13" ht="110.25" customHeight="1">
      <c r="A10" s="369">
        <v>2</v>
      </c>
      <c r="B10" s="464" t="s">
        <v>908</v>
      </c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6"/>
    </row>
    <row r="11" spans="1:13" ht="110.25" customHeight="1">
      <c r="A11" s="369">
        <v>3</v>
      </c>
      <c r="B11" s="449" t="s">
        <v>659</v>
      </c>
      <c r="C11" s="450"/>
      <c r="D11" s="450"/>
      <c r="E11" s="450"/>
      <c r="F11" s="450"/>
      <c r="G11" s="451" t="s">
        <v>660</v>
      </c>
      <c r="H11" s="451"/>
      <c r="I11" s="451"/>
      <c r="J11" s="451"/>
      <c r="K11" s="451"/>
      <c r="L11" s="451"/>
      <c r="M11" s="451"/>
    </row>
    <row r="12" spans="1:13" ht="5.25" customHeight="1" thickBot="1">
      <c r="A12" s="361"/>
      <c r="B12" s="361"/>
      <c r="C12" s="361"/>
      <c r="D12" s="361"/>
      <c r="E12" s="361"/>
      <c r="F12" s="361"/>
      <c r="G12" s="361"/>
      <c r="H12" s="361"/>
      <c r="I12" s="361"/>
      <c r="J12" s="361"/>
      <c r="K12" s="361"/>
      <c r="L12" s="361"/>
      <c r="M12" s="361"/>
    </row>
    <row r="13" spans="1:13" ht="18.75" customHeight="1">
      <c r="A13" s="361"/>
      <c r="B13" s="373" t="s">
        <v>661</v>
      </c>
      <c r="C13" s="374" t="s">
        <v>662</v>
      </c>
      <c r="D13" s="374" t="s">
        <v>663</v>
      </c>
      <c r="E13" s="375" t="s">
        <v>664</v>
      </c>
      <c r="F13" s="376"/>
      <c r="G13" s="377"/>
      <c r="H13" s="375" t="s">
        <v>665</v>
      </c>
      <c r="I13" s="377"/>
      <c r="J13" s="439" t="s">
        <v>666</v>
      </c>
      <c r="K13" s="441"/>
      <c r="L13" s="443" t="s">
        <v>667</v>
      </c>
      <c r="M13" s="445" t="s">
        <v>668</v>
      </c>
    </row>
    <row r="14" spans="1:13" ht="18.75" customHeight="1">
      <c r="A14" s="361"/>
      <c r="B14" s="378">
        <v>0</v>
      </c>
      <c r="C14" s="379">
        <v>45705</v>
      </c>
      <c r="D14" s="380" t="s">
        <v>788</v>
      </c>
      <c r="E14" s="381"/>
      <c r="F14" s="382" t="s">
        <v>909</v>
      </c>
      <c r="G14" s="383"/>
      <c r="H14" s="384"/>
      <c r="I14" s="385" t="s">
        <v>910</v>
      </c>
      <c r="J14" s="440"/>
      <c r="K14" s="442"/>
      <c r="L14" s="444"/>
      <c r="M14" s="446"/>
    </row>
    <row r="15" spans="1:13" ht="18.75" customHeight="1">
      <c r="A15" s="361"/>
      <c r="B15" s="386"/>
      <c r="C15" s="387"/>
      <c r="D15" s="388"/>
      <c r="E15" s="381"/>
      <c r="F15" s="382"/>
      <c r="G15" s="383"/>
      <c r="H15" s="384"/>
      <c r="I15" s="385"/>
      <c r="J15" s="361"/>
      <c r="K15" s="361"/>
      <c r="L15" s="361"/>
      <c r="M15" s="389"/>
    </row>
    <row r="16" spans="1:13" ht="28.5" customHeight="1">
      <c r="A16" s="361"/>
      <c r="B16" s="386"/>
      <c r="C16" s="388"/>
      <c r="D16" s="388"/>
      <c r="E16" s="390"/>
      <c r="F16" s="391"/>
      <c r="G16" s="392"/>
      <c r="H16" s="393"/>
      <c r="I16" s="392"/>
      <c r="J16" s="394" t="s">
        <v>669</v>
      </c>
      <c r="K16" s="447" t="s">
        <v>671</v>
      </c>
      <c r="L16" s="447"/>
      <c r="M16" s="448"/>
    </row>
    <row r="17" spans="1:13" ht="18.75" customHeight="1">
      <c r="A17" s="361"/>
      <c r="B17" s="395"/>
      <c r="C17" s="396"/>
      <c r="D17" s="396"/>
      <c r="E17" s="397"/>
      <c r="F17" s="398"/>
      <c r="G17" s="399"/>
      <c r="H17" s="400"/>
      <c r="I17" s="399"/>
      <c r="J17" s="401"/>
      <c r="K17" s="401"/>
      <c r="L17" s="401"/>
      <c r="M17" s="402"/>
    </row>
    <row r="18" spans="1:13" ht="18.75" customHeight="1" thickBot="1">
      <c r="A18" s="361"/>
      <c r="B18" s="403" t="s">
        <v>670</v>
      </c>
      <c r="C18" s="404"/>
      <c r="D18" s="404"/>
      <c r="E18" s="404"/>
      <c r="F18" s="404"/>
      <c r="G18" s="404"/>
      <c r="H18" s="404"/>
      <c r="I18" s="404"/>
      <c r="J18" s="404"/>
      <c r="K18" s="404"/>
      <c r="L18" s="405"/>
      <c r="M18" s="406"/>
    </row>
  </sheetData>
  <mergeCells count="12">
    <mergeCell ref="B11:F11"/>
    <mergeCell ref="G11:M11"/>
    <mergeCell ref="B2:M2"/>
    <mergeCell ref="B6:M6"/>
    <mergeCell ref="B8:M8"/>
    <mergeCell ref="B7:M7"/>
    <mergeCell ref="B10:M10"/>
    <mergeCell ref="J13:J14"/>
    <mergeCell ref="K13:K14"/>
    <mergeCell ref="L13:L14"/>
    <mergeCell ref="M13:M14"/>
    <mergeCell ref="K16:M16"/>
  </mergeCells>
  <conditionalFormatting sqref="B10">
    <cfRule type="expression" dxfId="2" priority="1" stopIfTrue="1">
      <formula>nbint&gt;2</formula>
    </cfRule>
  </conditionalFormatting>
  <conditionalFormatting sqref="B18">
    <cfRule type="cellIs" dxfId="1" priority="3" stopIfTrue="1" operator="equal">
      <formula>0</formula>
    </cfRule>
  </conditionalFormatting>
  <conditionalFormatting sqref="G11">
    <cfRule type="expression" dxfId="0" priority="2" stopIfTrue="1">
      <formula>nbint&gt;2</formula>
    </cfRule>
  </conditionalFormatting>
  <printOptions horizontalCentered="1" verticalCentered="1"/>
  <pageMargins left="0.23622047244094491" right="0.23622047244094491" top="0.43307086614173229" bottom="0.35433070866141736" header="0.31496062992125984" footer="0.31496062992125984"/>
  <pageSetup paperSize="9" scale="8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4DF93-8885-477F-A488-912020E1D229}">
  <sheetPr>
    <tabColor theme="6" tint="0.39997558519241921"/>
  </sheetPr>
  <dimension ref="A2:L176"/>
  <sheetViews>
    <sheetView view="pageBreakPreview" topLeftCell="A142" zoomScale="85" zoomScaleNormal="85" zoomScaleSheetLayoutView="85" workbookViewId="0">
      <selection activeCell="D154" sqref="D154:H154"/>
    </sheetView>
  </sheetViews>
  <sheetFormatPr baseColWidth="10" defaultColWidth="10.85546875" defaultRowHeight="12.75" outlineLevelRow="1" outlineLevelCol="1"/>
  <cols>
    <col min="1" max="1" width="10.85546875" style="1"/>
    <col min="2" max="2" width="15.140625" style="1" customWidth="1"/>
    <col min="3" max="3" width="9.42578125" style="1" customWidth="1"/>
    <col min="4" max="4" width="89.42578125" style="1" bestFit="1" customWidth="1"/>
    <col min="5" max="5" width="8.42578125" style="1" customWidth="1"/>
    <col min="6" max="6" width="11.7109375" style="1" hidden="1" customWidth="1" outlineLevel="1"/>
    <col min="7" max="7" width="11.7109375" style="1" customWidth="1" collapsed="1"/>
    <col min="8" max="8" width="13.140625" style="1" customWidth="1"/>
    <col min="9" max="9" width="19" style="1" customWidth="1"/>
    <col min="10" max="10" width="15.140625" style="1" customWidth="1"/>
    <col min="11" max="11" width="15.7109375" style="1" customWidth="1"/>
    <col min="12" max="12" width="14.140625" style="1" bestFit="1" customWidth="1"/>
    <col min="13" max="16384" width="10.85546875" style="1"/>
  </cols>
  <sheetData>
    <row r="2" spans="1:11" ht="12" customHeight="1" thickBot="1"/>
    <row r="3" spans="1:11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1" ht="79.900000000000006" customHeight="1" thickBot="1">
      <c r="C4" s="428" t="s">
        <v>900</v>
      </c>
      <c r="D4" s="429"/>
      <c r="E4" s="429"/>
      <c r="F4" s="429"/>
      <c r="G4" s="429"/>
      <c r="H4" s="429"/>
      <c r="I4" s="430"/>
      <c r="J4" s="3"/>
      <c r="K4" s="3"/>
    </row>
    <row r="5" spans="1:11" ht="44.45" hidden="1" customHeight="1" outlineLevel="1" thickBot="1">
      <c r="C5" s="433" t="s">
        <v>281</v>
      </c>
      <c r="D5" s="434"/>
      <c r="E5" s="434"/>
      <c r="F5" s="434"/>
      <c r="G5" s="434"/>
      <c r="H5" s="434"/>
      <c r="I5" s="435"/>
      <c r="J5" s="3"/>
      <c r="K5" s="3"/>
    </row>
    <row r="6" spans="1:11" ht="49.15" customHeight="1" collapsed="1" thickBot="1">
      <c r="C6" s="436" t="s">
        <v>689</v>
      </c>
      <c r="D6" s="437"/>
      <c r="E6" s="437"/>
      <c r="F6" s="437"/>
      <c r="G6" s="437"/>
      <c r="H6" s="437"/>
      <c r="I6" s="438"/>
      <c r="J6" s="3"/>
      <c r="K6" s="3"/>
    </row>
    <row r="7" spans="1:11" ht="49.9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68" t="s">
        <v>279</v>
      </c>
      <c r="G7" s="168" t="s">
        <v>280</v>
      </c>
      <c r="H7" s="18" t="s">
        <v>54</v>
      </c>
      <c r="I7" s="19" t="s">
        <v>53</v>
      </c>
      <c r="J7" s="5"/>
      <c r="K7" s="5"/>
    </row>
    <row r="8" spans="1:11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1" ht="15.75">
      <c r="B9" s="13"/>
      <c r="C9" s="26">
        <v>3</v>
      </c>
      <c r="D9" s="310" t="s">
        <v>690</v>
      </c>
      <c r="E9" s="28"/>
      <c r="F9" s="50"/>
      <c r="G9" s="50"/>
      <c r="H9" s="30" t="str">
        <f>IF($B9=""," ",IF(VLOOKUP($B9,#REF!,5,FALSE)=0,"",(VLOOKUP($B9,#REF!,5,FALSE)*#REF!*#REF!*#REF!*#REF!)))</f>
        <v xml:space="preserve"> </v>
      </c>
      <c r="I9" s="31"/>
      <c r="J9" s="6"/>
      <c r="K9" s="8"/>
    </row>
    <row r="10" spans="1:11" ht="17.100000000000001" customHeight="1">
      <c r="A10" s="1">
        <v>4</v>
      </c>
      <c r="B10" s="13"/>
      <c r="C10" s="32" t="s">
        <v>360</v>
      </c>
      <c r="D10" s="295" t="s">
        <v>634</v>
      </c>
      <c r="E10" s="296"/>
      <c r="F10" s="120"/>
      <c r="G10" s="120"/>
      <c r="H10" s="314"/>
      <c r="I10" s="122"/>
      <c r="J10" s="6"/>
      <c r="K10" s="8"/>
    </row>
    <row r="11" spans="1:11" ht="17.100000000000001" customHeight="1">
      <c r="A11" s="1">
        <v>4</v>
      </c>
      <c r="B11" s="13"/>
      <c r="C11" s="32"/>
      <c r="D11" s="292" t="s">
        <v>790</v>
      </c>
      <c r="E11" s="119" t="s">
        <v>1</v>
      </c>
      <c r="F11" s="120"/>
      <c r="G11" s="121"/>
      <c r="H11" s="314"/>
      <c r="I11" s="314">
        <f>H11*G11</f>
        <v>0</v>
      </c>
      <c r="J11" s="6"/>
      <c r="K11" s="8"/>
    </row>
    <row r="12" spans="1:11" ht="17.100000000000001" customHeight="1">
      <c r="A12" s="1">
        <v>4</v>
      </c>
      <c r="B12" s="13"/>
      <c r="C12" s="32"/>
      <c r="D12" s="292" t="s">
        <v>791</v>
      </c>
      <c r="E12" s="119" t="s">
        <v>1</v>
      </c>
      <c r="F12" s="120"/>
      <c r="G12" s="121"/>
      <c r="H12" s="314"/>
      <c r="I12" s="314">
        <f>H12*G12</f>
        <v>0</v>
      </c>
      <c r="J12" s="6"/>
      <c r="K12" s="8"/>
    </row>
    <row r="13" spans="1:11" ht="17.100000000000001" customHeight="1">
      <c r="B13" s="13"/>
      <c r="C13" s="113"/>
      <c r="D13" s="292"/>
      <c r="E13" s="119"/>
      <c r="F13" s="120"/>
      <c r="G13" s="121"/>
      <c r="H13" s="314"/>
      <c r="I13" s="122"/>
      <c r="J13" s="6"/>
      <c r="K13" s="8"/>
    </row>
    <row r="14" spans="1:11" ht="17.100000000000001" customHeight="1">
      <c r="B14" s="13"/>
      <c r="C14" s="113"/>
      <c r="D14" s="308" t="s">
        <v>411</v>
      </c>
      <c r="E14" s="119"/>
      <c r="F14" s="120"/>
      <c r="G14" s="121"/>
      <c r="H14" s="314"/>
      <c r="I14" s="314">
        <f>I11</f>
        <v>0</v>
      </c>
      <c r="J14" s="6"/>
      <c r="K14" s="8"/>
    </row>
    <row r="15" spans="1:11" ht="17.100000000000001" customHeight="1">
      <c r="B15" s="13"/>
      <c r="C15" s="113"/>
      <c r="D15" s="308" t="s">
        <v>412</v>
      </c>
      <c r="E15" s="119"/>
      <c r="F15" s="120"/>
      <c r="G15" s="121"/>
      <c r="H15" s="314"/>
      <c r="I15" s="314">
        <f>I12</f>
        <v>0</v>
      </c>
      <c r="J15" s="6"/>
      <c r="K15" s="8"/>
    </row>
    <row r="16" spans="1:11" ht="17.100000000000001" customHeight="1">
      <c r="A16" s="1">
        <v>4</v>
      </c>
      <c r="B16" s="13"/>
      <c r="C16" s="32"/>
      <c r="D16" s="315"/>
      <c r="E16" s="296"/>
      <c r="F16" s="299"/>
      <c r="G16" s="120"/>
      <c r="H16" s="314"/>
      <c r="I16" s="122"/>
      <c r="J16" s="6"/>
      <c r="K16" s="8"/>
    </row>
    <row r="17" spans="1:12" ht="15.75">
      <c r="A17" s="1">
        <v>4</v>
      </c>
      <c r="B17" s="13"/>
      <c r="C17" s="32" t="s">
        <v>364</v>
      </c>
      <c r="D17" s="298" t="s">
        <v>389</v>
      </c>
      <c r="E17" s="296"/>
      <c r="F17" s="299"/>
      <c r="G17" s="120"/>
      <c r="H17" s="314"/>
      <c r="I17" s="122"/>
      <c r="J17" s="6"/>
      <c r="K17" s="8"/>
    </row>
    <row r="18" spans="1:12" ht="15.75">
      <c r="B18" s="13"/>
      <c r="C18" s="32" t="s">
        <v>365</v>
      </c>
      <c r="D18" s="298" t="s">
        <v>635</v>
      </c>
      <c r="E18" s="296"/>
      <c r="F18" s="299"/>
      <c r="G18" s="120"/>
      <c r="H18" s="314"/>
      <c r="I18" s="122"/>
      <c r="J18" s="6"/>
      <c r="K18" s="8"/>
    </row>
    <row r="19" spans="1:12" ht="15.75">
      <c r="B19" s="13"/>
      <c r="C19" s="32" t="s">
        <v>793</v>
      </c>
      <c r="D19" s="298" t="s">
        <v>635</v>
      </c>
      <c r="E19" s="296"/>
      <c r="F19" s="299"/>
      <c r="G19" s="120"/>
      <c r="H19" s="314"/>
      <c r="I19" s="122"/>
      <c r="J19" s="6"/>
      <c r="K19" s="8"/>
    </row>
    <row r="20" spans="1:12" ht="15.75">
      <c r="B20" s="13"/>
      <c r="C20" s="32"/>
      <c r="D20" s="292" t="s">
        <v>790</v>
      </c>
      <c r="E20" s="119" t="s">
        <v>1</v>
      </c>
      <c r="F20" s="299"/>
      <c r="G20" s="120"/>
      <c r="H20" s="314"/>
      <c r="I20" s="314">
        <f>H20*G20</f>
        <v>0</v>
      </c>
      <c r="J20" s="6"/>
      <c r="K20" s="8"/>
    </row>
    <row r="21" spans="1:12" ht="15.75">
      <c r="B21" s="13"/>
      <c r="C21" s="32"/>
      <c r="D21" s="292" t="s">
        <v>791</v>
      </c>
      <c r="E21" s="119" t="s">
        <v>1</v>
      </c>
      <c r="F21" s="299"/>
      <c r="G21" s="120"/>
      <c r="H21" s="314"/>
      <c r="I21" s="314">
        <f>H21*G21</f>
        <v>0</v>
      </c>
      <c r="J21" s="6"/>
      <c r="K21" s="8"/>
    </row>
    <row r="22" spans="1:12" ht="15.75">
      <c r="B22" s="13"/>
      <c r="C22" s="113"/>
      <c r="D22" s="298"/>
      <c r="E22" s="296"/>
      <c r="F22" s="299"/>
      <c r="G22" s="120"/>
      <c r="H22" s="314"/>
      <c r="I22" s="122"/>
      <c r="J22" s="6"/>
      <c r="K22" s="8"/>
    </row>
    <row r="23" spans="1:12" ht="15.75">
      <c r="B23" s="13"/>
      <c r="C23" s="32" t="s">
        <v>794</v>
      </c>
      <c r="D23" s="298" t="s">
        <v>792</v>
      </c>
      <c r="E23" s="296"/>
      <c r="F23" s="299"/>
      <c r="G23" s="120"/>
      <c r="H23" s="314"/>
      <c r="I23" s="122"/>
      <c r="J23" s="6"/>
      <c r="K23" s="8"/>
    </row>
    <row r="24" spans="1:12" ht="17.100000000000001" customHeight="1">
      <c r="A24" s="1">
        <v>4</v>
      </c>
      <c r="B24" s="13"/>
      <c r="C24" s="32"/>
      <c r="D24" s="292" t="s">
        <v>790</v>
      </c>
      <c r="E24" s="119" t="s">
        <v>1</v>
      </c>
      <c r="F24" s="120"/>
      <c r="G24" s="121"/>
      <c r="H24" s="314"/>
      <c r="I24" s="314">
        <f>H24*G24</f>
        <v>0</v>
      </c>
      <c r="J24" s="6"/>
      <c r="K24" s="8"/>
    </row>
    <row r="25" spans="1:12" ht="17.100000000000001" customHeight="1">
      <c r="A25" s="1">
        <v>4</v>
      </c>
      <c r="B25" s="13"/>
      <c r="C25" s="32"/>
      <c r="D25" s="292" t="s">
        <v>791</v>
      </c>
      <c r="E25" s="119" t="s">
        <v>1</v>
      </c>
      <c r="F25" s="305"/>
      <c r="G25" s="121"/>
      <c r="H25" s="314"/>
      <c r="I25" s="314">
        <f>H25*G25</f>
        <v>0</v>
      </c>
      <c r="K25" s="8"/>
    </row>
    <row r="26" spans="1:12" ht="17.100000000000001" customHeight="1">
      <c r="B26" s="13"/>
      <c r="C26" s="32"/>
      <c r="D26" s="292"/>
      <c r="E26" s="119"/>
      <c r="F26" s="120"/>
      <c r="G26" s="121"/>
      <c r="H26" s="314"/>
      <c r="I26" s="122"/>
      <c r="J26" s="6"/>
      <c r="K26" s="6"/>
      <c r="L26" s="293"/>
    </row>
    <row r="27" spans="1:12" ht="17.100000000000001" customHeight="1">
      <c r="B27" s="13"/>
      <c r="C27" s="32" t="s">
        <v>368</v>
      </c>
      <c r="D27" s="298" t="s">
        <v>366</v>
      </c>
      <c r="E27" s="304"/>
      <c r="F27" s="305"/>
      <c r="G27" s="306"/>
      <c r="H27" s="346"/>
      <c r="I27" s="122"/>
      <c r="J27" s="6"/>
      <c r="K27" s="8"/>
    </row>
    <row r="28" spans="1:12" ht="15.75">
      <c r="A28" s="1">
        <v>4</v>
      </c>
      <c r="B28" s="13"/>
      <c r="C28" s="32" t="s">
        <v>369</v>
      </c>
      <c r="D28" s="316" t="s">
        <v>372</v>
      </c>
      <c r="E28" s="296"/>
      <c r="F28" s="299"/>
      <c r="G28" s="120"/>
      <c r="H28" s="314"/>
      <c r="I28" s="122"/>
      <c r="J28" s="6"/>
      <c r="K28" s="8"/>
    </row>
    <row r="29" spans="1:12" ht="15.75">
      <c r="A29" s="1">
        <v>4</v>
      </c>
      <c r="B29" s="13"/>
      <c r="C29" s="32"/>
      <c r="D29" s="292" t="s">
        <v>790</v>
      </c>
      <c r="E29" s="119" t="s">
        <v>1</v>
      </c>
      <c r="F29" s="299"/>
      <c r="G29" s="121"/>
      <c r="H29" s="314"/>
      <c r="I29" s="314">
        <f>H29*G29</f>
        <v>0</v>
      </c>
      <c r="J29" s="6"/>
      <c r="K29" s="8"/>
    </row>
    <row r="30" spans="1:12" ht="17.100000000000001" customHeight="1">
      <c r="A30" s="1">
        <v>4</v>
      </c>
      <c r="B30" s="13"/>
      <c r="C30" s="32"/>
      <c r="D30" s="292" t="s">
        <v>791</v>
      </c>
      <c r="E30" s="119" t="s">
        <v>1</v>
      </c>
      <c r="F30" s="299"/>
      <c r="G30" s="121"/>
      <c r="H30" s="314"/>
      <c r="I30" s="314">
        <f>H30*G30</f>
        <v>0</v>
      </c>
      <c r="J30" s="6"/>
      <c r="K30" s="8"/>
    </row>
    <row r="31" spans="1:12" ht="17.100000000000001" customHeight="1">
      <c r="A31" s="1">
        <v>4</v>
      </c>
      <c r="B31" s="13"/>
      <c r="C31" s="32"/>
      <c r="D31" s="292"/>
      <c r="E31" s="119"/>
      <c r="F31" s="120"/>
      <c r="G31" s="121"/>
      <c r="H31" s="314"/>
      <c r="I31" s="122"/>
      <c r="J31" s="6"/>
      <c r="K31" s="8"/>
    </row>
    <row r="32" spans="1:12" ht="15.75">
      <c r="A32" s="1">
        <v>4</v>
      </c>
      <c r="B32" s="13"/>
      <c r="C32" s="32" t="s">
        <v>370</v>
      </c>
      <c r="D32" s="317" t="s">
        <v>636</v>
      </c>
      <c r="E32" s="304"/>
      <c r="F32" s="305"/>
      <c r="G32" s="306"/>
      <c r="H32" s="346"/>
      <c r="I32" s="122"/>
      <c r="J32" s="6"/>
      <c r="K32" s="8"/>
    </row>
    <row r="33" spans="1:11" ht="17.100000000000001" customHeight="1">
      <c r="A33" s="1">
        <v>4</v>
      </c>
      <c r="B33" s="13"/>
      <c r="C33" s="32"/>
      <c r="D33" s="292" t="s">
        <v>790</v>
      </c>
      <c r="E33" s="119" t="s">
        <v>1</v>
      </c>
      <c r="F33" s="305"/>
      <c r="G33" s="121"/>
      <c r="H33" s="314"/>
      <c r="I33" s="314">
        <f>H33*G33</f>
        <v>0</v>
      </c>
      <c r="J33" s="6"/>
      <c r="K33" s="8"/>
    </row>
    <row r="34" spans="1:11" ht="17.100000000000001" customHeight="1">
      <c r="A34" s="1">
        <v>4</v>
      </c>
      <c r="B34" s="13"/>
      <c r="C34" s="32"/>
      <c r="D34" s="292" t="s">
        <v>791</v>
      </c>
      <c r="E34" s="119" t="s">
        <v>1</v>
      </c>
      <c r="F34" s="120"/>
      <c r="G34" s="121"/>
      <c r="H34" s="314"/>
      <c r="I34" s="314">
        <f>H34*G34</f>
        <v>0</v>
      </c>
      <c r="J34" s="6"/>
      <c r="K34" s="8"/>
    </row>
    <row r="35" spans="1:11" ht="17.100000000000001" customHeight="1">
      <c r="A35" s="1">
        <v>4</v>
      </c>
      <c r="B35" s="13"/>
      <c r="C35" s="32"/>
      <c r="D35" s="308"/>
      <c r="E35" s="304"/>
      <c r="F35" s="305"/>
      <c r="G35" s="306"/>
      <c r="H35" s="346"/>
      <c r="I35" s="122"/>
      <c r="J35" s="6"/>
      <c r="K35" s="8"/>
    </row>
    <row r="36" spans="1:11" ht="15.75">
      <c r="A36" s="1">
        <v>4</v>
      </c>
      <c r="B36" s="13"/>
      <c r="C36" s="32" t="s">
        <v>373</v>
      </c>
      <c r="D36" s="317" t="s">
        <v>367</v>
      </c>
      <c r="E36" s="304"/>
      <c r="F36" s="305"/>
      <c r="G36" s="306"/>
      <c r="H36" s="346"/>
      <c r="I36" s="122"/>
      <c r="J36" s="6"/>
      <c r="K36" s="8"/>
    </row>
    <row r="37" spans="1:11" ht="17.100000000000001" customHeight="1">
      <c r="A37" s="1">
        <v>4</v>
      </c>
      <c r="B37" s="13"/>
      <c r="C37" s="32"/>
      <c r="D37" s="292" t="s">
        <v>790</v>
      </c>
      <c r="E37" s="119" t="s">
        <v>1</v>
      </c>
      <c r="F37" s="299"/>
      <c r="G37" s="121"/>
      <c r="H37" s="314"/>
      <c r="I37" s="314">
        <f>H37*G37</f>
        <v>0</v>
      </c>
      <c r="J37" s="6"/>
      <c r="K37" s="8"/>
    </row>
    <row r="38" spans="1:11" ht="17.100000000000001" customHeight="1">
      <c r="A38" s="1">
        <v>4</v>
      </c>
      <c r="B38" s="13"/>
      <c r="C38" s="32"/>
      <c r="D38" s="292" t="s">
        <v>791</v>
      </c>
      <c r="E38" s="119" t="s">
        <v>1</v>
      </c>
      <c r="F38" s="120"/>
      <c r="G38" s="121"/>
      <c r="H38" s="314"/>
      <c r="I38" s="314">
        <f>H38*G38</f>
        <v>0</v>
      </c>
      <c r="J38" s="6"/>
      <c r="K38" s="8"/>
    </row>
    <row r="39" spans="1:11" ht="17.100000000000001" customHeight="1">
      <c r="B39" s="13"/>
      <c r="C39" s="113"/>
      <c r="D39" s="292"/>
      <c r="E39" s="119"/>
      <c r="F39" s="120"/>
      <c r="G39" s="121"/>
      <c r="H39" s="314"/>
      <c r="I39" s="314"/>
      <c r="J39" s="6"/>
      <c r="K39" s="8"/>
    </row>
    <row r="40" spans="1:11" ht="17.100000000000001" customHeight="1">
      <c r="B40" s="13"/>
      <c r="C40" s="32" t="s">
        <v>691</v>
      </c>
      <c r="D40" s="317" t="s">
        <v>371</v>
      </c>
      <c r="E40" s="304"/>
      <c r="F40" s="120"/>
      <c r="G40" s="121"/>
      <c r="H40" s="314"/>
      <c r="I40" s="314"/>
      <c r="J40" s="6"/>
      <c r="K40" s="8"/>
    </row>
    <row r="41" spans="1:11" ht="17.100000000000001" customHeight="1">
      <c r="B41" s="13"/>
      <c r="C41" s="32"/>
      <c r="D41" s="292" t="s">
        <v>790</v>
      </c>
      <c r="E41" s="119" t="s">
        <v>1</v>
      </c>
      <c r="F41" s="120"/>
      <c r="G41" s="121"/>
      <c r="H41" s="314"/>
      <c r="I41" s="314">
        <f>H41*G41</f>
        <v>0</v>
      </c>
      <c r="J41" s="6"/>
      <c r="K41" s="8"/>
    </row>
    <row r="42" spans="1:11" ht="17.100000000000001" customHeight="1">
      <c r="B42" s="13"/>
      <c r="C42" s="32"/>
      <c r="D42" s="292" t="s">
        <v>791</v>
      </c>
      <c r="E42" s="119" t="s">
        <v>1</v>
      </c>
      <c r="F42" s="120"/>
      <c r="G42" s="121"/>
      <c r="H42" s="314"/>
      <c r="I42" s="314">
        <f>H42*G42</f>
        <v>0</v>
      </c>
      <c r="J42" s="6"/>
      <c r="K42" s="8"/>
    </row>
    <row r="43" spans="1:11" ht="17.100000000000001" customHeight="1">
      <c r="A43" s="1">
        <v>4</v>
      </c>
      <c r="B43" s="13"/>
      <c r="C43" s="32"/>
      <c r="D43" s="308"/>
      <c r="E43" s="304"/>
      <c r="F43" s="305"/>
      <c r="G43" s="306"/>
      <c r="H43" s="347"/>
      <c r="I43" s="122"/>
      <c r="J43" s="6"/>
      <c r="K43" s="8"/>
    </row>
    <row r="44" spans="1:11" ht="15.75">
      <c r="A44" s="1">
        <v>4</v>
      </c>
      <c r="B44" s="13"/>
      <c r="C44" s="32" t="s">
        <v>374</v>
      </c>
      <c r="D44" s="298" t="s">
        <v>637</v>
      </c>
      <c r="E44" s="119"/>
      <c r="F44" s="120"/>
      <c r="G44" s="121"/>
      <c r="H44" s="314"/>
      <c r="I44" s="122"/>
      <c r="J44" s="6"/>
      <c r="K44" s="8"/>
    </row>
    <row r="45" spans="1:11" ht="17.100000000000001" customHeight="1">
      <c r="A45" s="1">
        <v>4</v>
      </c>
      <c r="B45" s="13"/>
      <c r="C45" s="32"/>
      <c r="D45" s="292" t="s">
        <v>790</v>
      </c>
      <c r="E45" s="119" t="s">
        <v>1</v>
      </c>
      <c r="F45" s="305"/>
      <c r="G45" s="121"/>
      <c r="H45" s="314"/>
      <c r="I45" s="314">
        <f>H45*G45</f>
        <v>0</v>
      </c>
      <c r="J45" s="6"/>
      <c r="K45" s="8"/>
    </row>
    <row r="46" spans="1:11" ht="17.100000000000001" customHeight="1">
      <c r="B46" s="13"/>
      <c r="C46" s="226"/>
      <c r="D46" s="292" t="s">
        <v>791</v>
      </c>
      <c r="E46" s="119" t="s">
        <v>1</v>
      </c>
      <c r="F46" s="295"/>
      <c r="G46" s="121"/>
      <c r="H46" s="314"/>
      <c r="I46" s="314">
        <f>H46*G46</f>
        <v>0</v>
      </c>
      <c r="J46" s="6"/>
      <c r="K46" s="8"/>
    </row>
    <row r="47" spans="1:11" ht="17.100000000000001" customHeight="1">
      <c r="B47" s="13"/>
      <c r="C47" s="32"/>
      <c r="D47" s="318"/>
      <c r="E47" s="119"/>
      <c r="F47" s="120"/>
      <c r="G47" s="120"/>
      <c r="H47" s="314"/>
      <c r="I47" s="122"/>
      <c r="J47" s="6"/>
      <c r="K47" s="8"/>
    </row>
    <row r="48" spans="1:11" ht="17.100000000000001" customHeight="1">
      <c r="B48" s="13"/>
      <c r="C48" s="32" t="s">
        <v>376</v>
      </c>
      <c r="D48" s="298" t="s">
        <v>638</v>
      </c>
      <c r="E48" s="119"/>
      <c r="F48" s="120"/>
      <c r="G48" s="121"/>
      <c r="H48" s="314"/>
      <c r="I48" s="122"/>
      <c r="J48" s="6"/>
      <c r="K48" s="8"/>
    </row>
    <row r="49" spans="1:11" ht="17.100000000000001" customHeight="1">
      <c r="B49" s="13"/>
      <c r="C49" s="32"/>
      <c r="D49" s="292" t="s">
        <v>790</v>
      </c>
      <c r="E49" s="119" t="s">
        <v>1</v>
      </c>
      <c r="F49" s="305"/>
      <c r="G49" s="121"/>
      <c r="H49" s="314"/>
      <c r="I49" s="314">
        <f>H49*G49</f>
        <v>0</v>
      </c>
      <c r="J49" s="6"/>
      <c r="K49" s="8"/>
    </row>
    <row r="50" spans="1:11" ht="17.100000000000001" customHeight="1">
      <c r="B50" s="13"/>
      <c r="C50" s="226"/>
      <c r="D50" s="292" t="s">
        <v>791</v>
      </c>
      <c r="E50" s="119" t="s">
        <v>1</v>
      </c>
      <c r="F50" s="295"/>
      <c r="G50" s="121"/>
      <c r="H50" s="314"/>
      <c r="I50" s="314">
        <f>H50*G50</f>
        <v>0</v>
      </c>
      <c r="J50" s="6"/>
      <c r="K50" s="8"/>
    </row>
    <row r="51" spans="1:11" ht="17.100000000000001" customHeight="1">
      <c r="B51" s="13"/>
      <c r="C51" s="113"/>
      <c r="D51" s="318"/>
      <c r="E51" s="119"/>
      <c r="F51" s="120"/>
      <c r="G51" s="120"/>
      <c r="H51" s="314"/>
      <c r="I51" s="122"/>
      <c r="J51" s="6"/>
      <c r="K51" s="8"/>
    </row>
    <row r="52" spans="1:11" ht="15.75">
      <c r="A52" s="1">
        <v>4</v>
      </c>
      <c r="B52" s="13"/>
      <c r="C52" s="32" t="s">
        <v>377</v>
      </c>
      <c r="D52" s="298" t="s">
        <v>375</v>
      </c>
      <c r="E52" s="296"/>
      <c r="F52" s="120"/>
      <c r="G52" s="120"/>
      <c r="H52" s="314"/>
      <c r="I52" s="122"/>
      <c r="J52" s="6"/>
      <c r="K52" s="8"/>
    </row>
    <row r="53" spans="1:11" ht="15.75">
      <c r="A53" s="1">
        <v>4</v>
      </c>
      <c r="B53" s="13"/>
      <c r="C53" s="32"/>
      <c r="D53" s="292" t="s">
        <v>790</v>
      </c>
      <c r="E53" s="119" t="s">
        <v>1</v>
      </c>
      <c r="F53" s="120"/>
      <c r="G53" s="121"/>
      <c r="H53" s="314"/>
      <c r="I53" s="314">
        <f>H53*G53</f>
        <v>0</v>
      </c>
      <c r="J53" s="6"/>
      <c r="K53" s="8"/>
    </row>
    <row r="54" spans="1:11" ht="17.100000000000001" customHeight="1">
      <c r="A54" s="1">
        <v>4</v>
      </c>
      <c r="B54" s="13"/>
      <c r="C54" s="32"/>
      <c r="D54" s="292" t="s">
        <v>791</v>
      </c>
      <c r="E54" s="119" t="s">
        <v>1</v>
      </c>
      <c r="F54" s="120"/>
      <c r="G54" s="121"/>
      <c r="H54" s="314"/>
      <c r="I54" s="314">
        <f>H54*G54</f>
        <v>0</v>
      </c>
      <c r="J54" s="6"/>
      <c r="K54" s="8"/>
    </row>
    <row r="55" spans="1:11" ht="19.899999999999999" customHeight="1">
      <c r="A55" s="1">
        <v>4</v>
      </c>
      <c r="B55" s="13"/>
      <c r="C55" s="32"/>
      <c r="D55" s="308"/>
      <c r="E55" s="304"/>
      <c r="F55" s="305"/>
      <c r="G55" s="306"/>
      <c r="H55" s="346"/>
      <c r="I55" s="122"/>
      <c r="J55" s="6"/>
      <c r="K55" s="8"/>
    </row>
    <row r="56" spans="1:11" ht="17.100000000000001" customHeight="1">
      <c r="A56" s="1">
        <v>4</v>
      </c>
      <c r="B56" s="13"/>
      <c r="C56" s="32" t="s">
        <v>378</v>
      </c>
      <c r="D56" s="298" t="s">
        <v>379</v>
      </c>
      <c r="E56" s="119"/>
      <c r="F56" s="120"/>
      <c r="G56" s="121"/>
      <c r="H56" s="314"/>
      <c r="I56" s="122"/>
      <c r="J56" s="6"/>
      <c r="K56" s="8"/>
    </row>
    <row r="57" spans="1:11" ht="19.899999999999999" customHeight="1">
      <c r="A57" s="1">
        <v>4</v>
      </c>
      <c r="B57" s="13"/>
      <c r="C57" s="32"/>
      <c r="D57" s="292" t="s">
        <v>790</v>
      </c>
      <c r="E57" s="119" t="s">
        <v>1</v>
      </c>
      <c r="F57" s="305"/>
      <c r="G57" s="121"/>
      <c r="H57" s="314"/>
      <c r="I57" s="314">
        <f>H57*G57</f>
        <v>0</v>
      </c>
      <c r="J57" s="6"/>
      <c r="K57" s="8"/>
    </row>
    <row r="58" spans="1:11" ht="17.100000000000001" customHeight="1">
      <c r="B58" s="13"/>
      <c r="C58" s="32"/>
      <c r="D58" s="292" t="s">
        <v>791</v>
      </c>
      <c r="E58" s="119" t="s">
        <v>1</v>
      </c>
      <c r="F58" s="120"/>
      <c r="G58" s="121"/>
      <c r="H58" s="314"/>
      <c r="I58" s="314">
        <f>H58*G58</f>
        <v>0</v>
      </c>
      <c r="J58" s="6"/>
      <c r="K58" s="8"/>
    </row>
    <row r="59" spans="1:11" ht="15.75">
      <c r="A59" s="1">
        <v>4</v>
      </c>
      <c r="B59" s="13"/>
      <c r="C59" s="32"/>
      <c r="D59" s="319"/>
      <c r="E59" s="119"/>
      <c r="F59" s="120"/>
      <c r="G59" s="120"/>
      <c r="H59" s="314"/>
      <c r="I59" s="122"/>
      <c r="J59" s="6"/>
      <c r="K59" s="8"/>
    </row>
    <row r="60" spans="1:11" ht="17.100000000000001" customHeight="1">
      <c r="A60" s="1">
        <v>4</v>
      </c>
      <c r="B60" s="13"/>
      <c r="C60" s="32" t="s">
        <v>381</v>
      </c>
      <c r="D60" s="298" t="s">
        <v>380</v>
      </c>
      <c r="E60" s="119"/>
      <c r="F60" s="120"/>
      <c r="G60" s="121"/>
      <c r="H60" s="314"/>
      <c r="I60" s="122"/>
      <c r="J60" s="6"/>
      <c r="K60" s="8"/>
    </row>
    <row r="61" spans="1:11" ht="19.899999999999999" customHeight="1">
      <c r="A61" s="1">
        <v>4</v>
      </c>
      <c r="B61" s="13"/>
      <c r="C61" s="32"/>
      <c r="D61" s="292" t="s">
        <v>790</v>
      </c>
      <c r="E61" s="119" t="s">
        <v>1</v>
      </c>
      <c r="F61" s="305"/>
      <c r="G61" s="121"/>
      <c r="H61" s="314"/>
      <c r="I61" s="314">
        <f>H61*G61</f>
        <v>0</v>
      </c>
      <c r="J61" s="6"/>
      <c r="K61" s="294"/>
    </row>
    <row r="62" spans="1:11" ht="19.899999999999999" customHeight="1">
      <c r="A62" s="1">
        <v>4</v>
      </c>
      <c r="B62" s="13"/>
      <c r="C62" s="32"/>
      <c r="D62" s="292" t="s">
        <v>791</v>
      </c>
      <c r="E62" s="119" t="s">
        <v>1</v>
      </c>
      <c r="F62" s="305"/>
      <c r="G62" s="121"/>
      <c r="H62" s="314"/>
      <c r="I62" s="314">
        <f>H62*G62</f>
        <v>0</v>
      </c>
      <c r="J62" s="6"/>
    </row>
    <row r="63" spans="1:11" ht="17.100000000000001" customHeight="1">
      <c r="A63" s="1">
        <v>4</v>
      </c>
      <c r="B63" s="13"/>
      <c r="C63" s="32"/>
      <c r="D63" s="292"/>
      <c r="E63" s="119"/>
      <c r="F63" s="120"/>
      <c r="G63" s="121"/>
      <c r="H63" s="314"/>
      <c r="I63" s="122"/>
      <c r="J63" s="6"/>
      <c r="K63" s="8"/>
    </row>
    <row r="64" spans="1:11" ht="19.899999999999999" customHeight="1">
      <c r="A64" s="1">
        <v>4</v>
      </c>
      <c r="B64" s="13"/>
      <c r="C64" s="32" t="s">
        <v>382</v>
      </c>
      <c r="D64" s="298" t="s">
        <v>692</v>
      </c>
      <c r="E64" s="304"/>
      <c r="F64" s="305"/>
      <c r="G64" s="306"/>
      <c r="H64" s="346"/>
      <c r="I64" s="122"/>
      <c r="J64" s="6"/>
      <c r="K64" s="294"/>
    </row>
    <row r="65" spans="1:11" ht="19.899999999999999" customHeight="1">
      <c r="B65" s="13"/>
      <c r="C65" s="32" t="s">
        <v>687</v>
      </c>
      <c r="D65" s="298" t="s">
        <v>693</v>
      </c>
      <c r="E65" s="304"/>
      <c r="F65" s="305"/>
      <c r="G65" s="306"/>
      <c r="H65" s="346"/>
      <c r="I65" s="122"/>
      <c r="J65" s="6"/>
      <c r="K65" s="294"/>
    </row>
    <row r="66" spans="1:11" ht="19.899999999999999" customHeight="1">
      <c r="A66" s="1">
        <v>4</v>
      </c>
      <c r="B66" s="13"/>
      <c r="C66" s="32"/>
      <c r="D66" s="292" t="s">
        <v>790</v>
      </c>
      <c r="E66" s="119" t="s">
        <v>1</v>
      </c>
      <c r="F66" s="305"/>
      <c r="G66" s="121"/>
      <c r="H66" s="314"/>
      <c r="I66" s="314">
        <f>H66*G66</f>
        <v>0</v>
      </c>
      <c r="J66" s="6"/>
      <c r="K66" s="294"/>
    </row>
    <row r="67" spans="1:11" ht="17.100000000000001" customHeight="1">
      <c r="B67" s="13"/>
      <c r="C67" s="32"/>
      <c r="D67" s="292" t="s">
        <v>791</v>
      </c>
      <c r="E67" s="119" t="s">
        <v>1</v>
      </c>
      <c r="F67" s="120"/>
      <c r="G67" s="121"/>
      <c r="H67" s="314"/>
      <c r="I67" s="314">
        <f>H67*G67</f>
        <v>0</v>
      </c>
      <c r="J67" s="6"/>
      <c r="K67" s="8"/>
    </row>
    <row r="68" spans="1:11" ht="17.100000000000001" customHeight="1">
      <c r="B68" s="13"/>
      <c r="C68" s="113"/>
      <c r="D68" s="292"/>
      <c r="E68" s="119"/>
      <c r="F68" s="120"/>
      <c r="G68" s="121"/>
      <c r="H68" s="314"/>
      <c r="I68" s="314"/>
      <c r="J68" s="6"/>
      <c r="K68" s="8"/>
    </row>
    <row r="69" spans="1:11" ht="17.100000000000001" customHeight="1">
      <c r="B69" s="13"/>
      <c r="C69" s="32" t="s">
        <v>688</v>
      </c>
      <c r="D69" s="298" t="s">
        <v>694</v>
      </c>
      <c r="E69" s="119"/>
      <c r="F69" s="120"/>
      <c r="G69" s="121"/>
      <c r="H69" s="314"/>
      <c r="I69" s="314"/>
      <c r="J69" s="6"/>
      <c r="K69" s="8"/>
    </row>
    <row r="70" spans="1:11" ht="17.100000000000001" customHeight="1">
      <c r="B70" s="13"/>
      <c r="C70" s="113"/>
      <c r="D70" s="292" t="s">
        <v>790</v>
      </c>
      <c r="E70" s="119" t="s">
        <v>1</v>
      </c>
      <c r="F70" s="120"/>
      <c r="G70" s="121"/>
      <c r="H70" s="314"/>
      <c r="I70" s="314">
        <f>H70*G70</f>
        <v>0</v>
      </c>
      <c r="J70" s="6"/>
      <c r="K70" s="8"/>
    </row>
    <row r="71" spans="1:11" ht="17.100000000000001" customHeight="1">
      <c r="B71" s="13"/>
      <c r="C71" s="113"/>
      <c r="D71" s="292" t="s">
        <v>791</v>
      </c>
      <c r="E71" s="119" t="s">
        <v>1</v>
      </c>
      <c r="F71" s="120"/>
      <c r="G71" s="121"/>
      <c r="H71" s="314"/>
      <c r="I71" s="314">
        <f>H71*G71</f>
        <v>0</v>
      </c>
      <c r="J71" s="6"/>
      <c r="K71" s="8"/>
    </row>
    <row r="72" spans="1:11" ht="15.75">
      <c r="A72" s="1">
        <v>4</v>
      </c>
      <c r="B72" s="13"/>
      <c r="C72" s="32"/>
      <c r="D72" s="319"/>
      <c r="E72" s="119"/>
      <c r="F72" s="120"/>
      <c r="G72" s="120"/>
      <c r="H72" s="314"/>
      <c r="I72" s="122"/>
      <c r="J72" s="6"/>
      <c r="K72" s="8"/>
    </row>
    <row r="73" spans="1:11" ht="17.100000000000001" customHeight="1">
      <c r="A73" s="1">
        <v>4</v>
      </c>
      <c r="B73" s="13"/>
      <c r="C73" s="32" t="s">
        <v>383</v>
      </c>
      <c r="D73" s="298" t="s">
        <v>384</v>
      </c>
      <c r="E73" s="119"/>
      <c r="F73" s="120"/>
      <c r="G73" s="121"/>
      <c r="H73" s="314"/>
      <c r="I73" s="122"/>
      <c r="J73" s="6"/>
      <c r="K73" s="8"/>
    </row>
    <row r="74" spans="1:11" ht="19.899999999999999" customHeight="1">
      <c r="A74" s="1">
        <v>4</v>
      </c>
      <c r="B74" s="13"/>
      <c r="C74" s="32"/>
      <c r="D74" s="292" t="s">
        <v>790</v>
      </c>
      <c r="E74" s="119" t="s">
        <v>1</v>
      </c>
      <c r="F74" s="305"/>
      <c r="G74" s="121"/>
      <c r="H74" s="314"/>
      <c r="I74" s="314">
        <f>H74*G74</f>
        <v>0</v>
      </c>
      <c r="J74" s="6"/>
      <c r="K74" s="8"/>
    </row>
    <row r="75" spans="1:11" ht="19.899999999999999" customHeight="1">
      <c r="A75" s="1">
        <v>4</v>
      </c>
      <c r="B75" s="13"/>
      <c r="C75" s="32"/>
      <c r="D75" s="292" t="s">
        <v>791</v>
      </c>
      <c r="E75" s="119" t="s">
        <v>1</v>
      </c>
      <c r="F75" s="305"/>
      <c r="G75" s="121"/>
      <c r="H75" s="314"/>
      <c r="I75" s="314">
        <f>H75*G75</f>
        <v>0</v>
      </c>
      <c r="J75" s="6"/>
      <c r="K75" s="8"/>
    </row>
    <row r="76" spans="1:11" ht="17.100000000000001" customHeight="1">
      <c r="A76" s="1">
        <v>4</v>
      </c>
      <c r="B76" s="13"/>
      <c r="C76" s="32"/>
      <c r="D76" s="292"/>
      <c r="E76" s="119"/>
      <c r="F76" s="120"/>
      <c r="G76" s="121"/>
      <c r="H76" s="314"/>
      <c r="I76" s="122"/>
      <c r="J76" s="6"/>
      <c r="K76" s="8"/>
    </row>
    <row r="77" spans="1:11" ht="19.899999999999999" customHeight="1">
      <c r="A77" s="1">
        <v>4</v>
      </c>
      <c r="B77" s="13"/>
      <c r="C77" s="32" t="s">
        <v>639</v>
      </c>
      <c r="D77" s="298" t="s">
        <v>385</v>
      </c>
      <c r="E77" s="304"/>
      <c r="F77" s="305"/>
      <c r="G77" s="306"/>
      <c r="H77" s="346"/>
      <c r="I77" s="122"/>
      <c r="J77" s="6"/>
      <c r="K77" s="8"/>
    </row>
    <row r="78" spans="1:11" ht="17.100000000000001" customHeight="1">
      <c r="B78" s="13"/>
      <c r="C78" s="32"/>
      <c r="D78" s="292" t="s">
        <v>790</v>
      </c>
      <c r="E78" s="119" t="s">
        <v>18</v>
      </c>
      <c r="F78" s="120"/>
      <c r="G78" s="121"/>
      <c r="H78" s="314"/>
      <c r="I78" s="314">
        <f>H78*G78</f>
        <v>0</v>
      </c>
      <c r="J78" s="6"/>
      <c r="K78" s="8"/>
    </row>
    <row r="79" spans="1:11" ht="18.600000000000001" customHeight="1">
      <c r="A79" s="1">
        <v>4</v>
      </c>
      <c r="B79" s="13"/>
      <c r="C79" s="32"/>
      <c r="D79" s="292" t="s">
        <v>791</v>
      </c>
      <c r="E79" s="119" t="s">
        <v>18</v>
      </c>
      <c r="F79" s="120"/>
      <c r="G79" s="121"/>
      <c r="H79" s="314"/>
      <c r="I79" s="314">
        <f>H79*G79</f>
        <v>0</v>
      </c>
      <c r="J79" s="6"/>
      <c r="K79" s="8"/>
    </row>
    <row r="80" spans="1:11" ht="17.100000000000001" customHeight="1">
      <c r="A80" s="1">
        <v>4</v>
      </c>
      <c r="B80" s="13"/>
      <c r="C80" s="32"/>
      <c r="D80" s="292"/>
      <c r="E80" s="119"/>
      <c r="F80" s="120"/>
      <c r="G80" s="121"/>
      <c r="H80" s="314"/>
      <c r="I80" s="122"/>
      <c r="J80" s="6"/>
      <c r="K80" s="8"/>
    </row>
    <row r="81" spans="1:11" ht="17.100000000000001" customHeight="1">
      <c r="B81" s="13"/>
      <c r="C81" s="32" t="s">
        <v>695</v>
      </c>
      <c r="D81" s="298" t="s">
        <v>795</v>
      </c>
      <c r="E81" s="304"/>
      <c r="F81" s="120"/>
      <c r="G81" s="121"/>
      <c r="H81" s="314"/>
      <c r="I81" s="122"/>
      <c r="J81" s="6"/>
      <c r="K81" s="8"/>
    </row>
    <row r="82" spans="1:11" ht="17.100000000000001" customHeight="1">
      <c r="B82" s="13"/>
      <c r="C82" s="32"/>
      <c r="D82" s="292" t="s">
        <v>790</v>
      </c>
      <c r="E82" s="119" t="s">
        <v>18</v>
      </c>
      <c r="F82" s="120"/>
      <c r="G82" s="121"/>
      <c r="H82" s="314"/>
      <c r="I82" s="314">
        <f>H82*G82</f>
        <v>0</v>
      </c>
      <c r="J82" s="6"/>
      <c r="K82" s="8"/>
    </row>
    <row r="83" spans="1:11" ht="17.100000000000001" customHeight="1">
      <c r="B83" s="13"/>
      <c r="C83" s="32"/>
      <c r="D83" s="292" t="s">
        <v>791</v>
      </c>
      <c r="E83" s="119" t="s">
        <v>18</v>
      </c>
      <c r="F83" s="120"/>
      <c r="G83" s="121"/>
      <c r="H83" s="314"/>
      <c r="I83" s="314">
        <f>H83*G83</f>
        <v>0</v>
      </c>
      <c r="J83" s="6"/>
      <c r="K83" s="8"/>
    </row>
    <row r="84" spans="1:11" ht="19.899999999999999" customHeight="1">
      <c r="A84" s="1">
        <v>4</v>
      </c>
      <c r="B84" s="13"/>
      <c r="C84" s="32"/>
      <c r="D84" s="308" t="s">
        <v>409</v>
      </c>
      <c r="E84" s="304"/>
      <c r="F84" s="305"/>
      <c r="G84" s="306"/>
      <c r="H84" s="346"/>
      <c r="I84" s="314">
        <f>I78+I74+I66+I61+I57+I53+I45+I37+I33+I29+I24+I41+I49+I70+I82+I20</f>
        <v>0</v>
      </c>
      <c r="J84" s="6"/>
      <c r="K84" s="8"/>
    </row>
    <row r="85" spans="1:11" ht="19.899999999999999" customHeight="1">
      <c r="B85" s="13"/>
      <c r="C85" s="113"/>
      <c r="D85" s="308" t="s">
        <v>410</v>
      </c>
      <c r="E85" s="304"/>
      <c r="F85" s="305"/>
      <c r="G85" s="306"/>
      <c r="H85" s="346"/>
      <c r="I85" s="314">
        <f>I79+I75+I67+I62+I58+I54+I46+I38+I34+I30+I25+I42+I50+I71+I83+I21</f>
        <v>0</v>
      </c>
      <c r="J85" s="6"/>
      <c r="K85" s="8"/>
    </row>
    <row r="86" spans="1:11" ht="19.899999999999999" customHeight="1">
      <c r="B86" s="13"/>
      <c r="C86" s="113"/>
      <c r="D86" s="308"/>
      <c r="E86" s="304"/>
      <c r="F86" s="305"/>
      <c r="G86" s="306"/>
      <c r="H86" s="346"/>
      <c r="I86" s="122"/>
      <c r="J86" s="6"/>
      <c r="K86" s="8"/>
    </row>
    <row r="87" spans="1:11" ht="19.899999999999999" customHeight="1">
      <c r="A87" s="1">
        <v>4</v>
      </c>
      <c r="B87" s="13"/>
      <c r="C87" s="32" t="s">
        <v>388</v>
      </c>
      <c r="D87" s="295" t="s">
        <v>386</v>
      </c>
      <c r="E87" s="304"/>
      <c r="F87" s="305"/>
      <c r="G87" s="306"/>
      <c r="H87" s="346"/>
      <c r="I87" s="122"/>
      <c r="J87" s="6"/>
      <c r="K87" s="8"/>
    </row>
    <row r="88" spans="1:11" ht="19.899999999999999" customHeight="1">
      <c r="A88" s="1">
        <v>4</v>
      </c>
      <c r="B88" s="13"/>
      <c r="C88" s="32" t="s">
        <v>390</v>
      </c>
      <c r="D88" s="295" t="s">
        <v>413</v>
      </c>
      <c r="E88" s="304"/>
      <c r="F88" s="305"/>
      <c r="G88" s="306"/>
      <c r="H88" s="346"/>
      <c r="I88" s="122"/>
      <c r="J88" s="6"/>
      <c r="K88" s="8"/>
    </row>
    <row r="89" spans="1:11" ht="17.100000000000001" customHeight="1">
      <c r="A89" s="1">
        <v>4</v>
      </c>
      <c r="B89" s="13"/>
      <c r="C89" s="32"/>
      <c r="D89" s="292" t="s">
        <v>790</v>
      </c>
      <c r="E89" s="119" t="s">
        <v>1</v>
      </c>
      <c r="F89" s="120"/>
      <c r="G89" s="121"/>
      <c r="H89" s="314"/>
      <c r="I89" s="314">
        <f>H89*G89</f>
        <v>0</v>
      </c>
      <c r="J89" s="6"/>
      <c r="K89" s="8"/>
    </row>
    <row r="90" spans="1:11" ht="19.899999999999999" customHeight="1">
      <c r="A90" s="1">
        <v>4</v>
      </c>
      <c r="B90" s="13"/>
      <c r="C90" s="32"/>
      <c r="D90" s="292" t="s">
        <v>791</v>
      </c>
      <c r="E90" s="119" t="s">
        <v>1</v>
      </c>
      <c r="F90" s="305"/>
      <c r="G90" s="121"/>
      <c r="H90" s="314"/>
      <c r="I90" s="314">
        <f>H90*G90</f>
        <v>0</v>
      </c>
      <c r="J90" s="6"/>
      <c r="K90" s="8"/>
    </row>
    <row r="91" spans="1:11" ht="19.899999999999999" customHeight="1">
      <c r="A91" s="1">
        <v>4</v>
      </c>
      <c r="B91" s="13"/>
      <c r="C91" s="32"/>
      <c r="D91" s="308"/>
      <c r="E91" s="304"/>
      <c r="F91" s="305"/>
      <c r="G91" s="306"/>
      <c r="H91" s="346"/>
      <c r="I91" s="122"/>
      <c r="J91" s="6"/>
      <c r="K91" s="8"/>
    </row>
    <row r="92" spans="1:11" ht="15.75">
      <c r="A92" s="1">
        <v>4</v>
      </c>
      <c r="B92" s="13"/>
      <c r="C92" s="32" t="s">
        <v>391</v>
      </c>
      <c r="D92" s="298" t="s">
        <v>387</v>
      </c>
      <c r="E92" s="304"/>
      <c r="F92" s="305"/>
      <c r="G92" s="306"/>
      <c r="H92" s="346"/>
      <c r="I92" s="122"/>
      <c r="J92" s="6"/>
      <c r="K92" s="8"/>
    </row>
    <row r="93" spans="1:11" ht="17.100000000000001" customHeight="1">
      <c r="B93" s="13"/>
      <c r="C93" s="32"/>
      <c r="D93" s="292" t="s">
        <v>790</v>
      </c>
      <c r="E93" s="119" t="s">
        <v>1</v>
      </c>
      <c r="F93" s="120"/>
      <c r="G93" s="121"/>
      <c r="H93" s="314"/>
      <c r="I93" s="314">
        <f>H93*G93</f>
        <v>0</v>
      </c>
      <c r="J93" s="6"/>
      <c r="K93" s="8"/>
    </row>
    <row r="94" spans="1:11" ht="18.600000000000001" customHeight="1">
      <c r="A94" s="1">
        <v>4</v>
      </c>
      <c r="B94" s="13"/>
      <c r="C94" s="32"/>
      <c r="D94" s="292" t="s">
        <v>791</v>
      </c>
      <c r="E94" s="119" t="s">
        <v>1</v>
      </c>
      <c r="F94" s="120"/>
      <c r="G94" s="121"/>
      <c r="H94" s="314"/>
      <c r="I94" s="314">
        <f>H94*G94</f>
        <v>0</v>
      </c>
      <c r="J94" s="6"/>
      <c r="K94" s="8"/>
    </row>
    <row r="95" spans="1:11" ht="17.100000000000001" customHeight="1">
      <c r="A95" s="1">
        <v>4</v>
      </c>
      <c r="B95" s="13"/>
      <c r="C95" s="32"/>
      <c r="D95" s="292"/>
      <c r="E95" s="119"/>
      <c r="F95" s="120"/>
      <c r="G95" s="121"/>
      <c r="H95" s="314"/>
      <c r="I95" s="122"/>
      <c r="J95" s="6"/>
      <c r="K95" s="8"/>
    </row>
    <row r="96" spans="1:11" ht="15.75">
      <c r="B96" s="13"/>
      <c r="C96" s="32" t="s">
        <v>392</v>
      </c>
      <c r="D96" s="408" t="s">
        <v>796</v>
      </c>
      <c r="E96" s="304"/>
      <c r="F96" s="120"/>
      <c r="G96" s="121"/>
      <c r="H96" s="314"/>
      <c r="I96" s="122"/>
      <c r="J96" s="6"/>
      <c r="K96" s="8"/>
    </row>
    <row r="97" spans="1:11" ht="17.100000000000001" customHeight="1">
      <c r="B97" s="13"/>
      <c r="C97" s="32"/>
      <c r="D97" s="292" t="s">
        <v>790</v>
      </c>
      <c r="E97" s="119" t="s">
        <v>1</v>
      </c>
      <c r="F97" s="120"/>
      <c r="G97" s="121"/>
      <c r="H97" s="314"/>
      <c r="I97" s="314">
        <f>H97*G97</f>
        <v>0</v>
      </c>
      <c r="J97" s="6"/>
      <c r="K97" s="8"/>
    </row>
    <row r="98" spans="1:11" ht="17.100000000000001" customHeight="1">
      <c r="B98" s="13"/>
      <c r="C98" s="32"/>
      <c r="D98" s="292" t="s">
        <v>791</v>
      </c>
      <c r="E98" s="119" t="s">
        <v>1</v>
      </c>
      <c r="F98" s="120"/>
      <c r="G98" s="121"/>
      <c r="H98" s="314"/>
      <c r="I98" s="314">
        <f>H98*G98</f>
        <v>0</v>
      </c>
      <c r="J98" s="6"/>
      <c r="K98" s="8"/>
    </row>
    <row r="99" spans="1:11" ht="17.100000000000001" customHeight="1">
      <c r="B99" s="13"/>
      <c r="C99" s="113"/>
      <c r="D99" s="292"/>
      <c r="E99" s="119"/>
      <c r="F99" s="120"/>
      <c r="G99" s="121"/>
      <c r="H99" s="314"/>
      <c r="I99" s="122"/>
      <c r="J99" s="6"/>
      <c r="K99" s="8"/>
    </row>
    <row r="100" spans="1:11" ht="19.899999999999999" customHeight="1">
      <c r="A100" s="1">
        <v>4</v>
      </c>
      <c r="B100" s="13"/>
      <c r="C100" s="32" t="s">
        <v>393</v>
      </c>
      <c r="D100" s="298" t="s">
        <v>604</v>
      </c>
      <c r="E100" s="304"/>
      <c r="F100" s="305"/>
      <c r="G100" s="306"/>
      <c r="H100" s="346"/>
      <c r="I100" s="122"/>
      <c r="J100" s="6"/>
      <c r="K100" s="8"/>
    </row>
    <row r="101" spans="1:11" ht="19.899999999999999" customHeight="1">
      <c r="A101" s="1">
        <v>4</v>
      </c>
      <c r="B101" s="13"/>
      <c r="C101" s="32"/>
      <c r="D101" s="292" t="s">
        <v>790</v>
      </c>
      <c r="E101" s="119" t="s">
        <v>1</v>
      </c>
      <c r="F101" s="305"/>
      <c r="G101" s="121"/>
      <c r="H101" s="314"/>
      <c r="I101" s="314">
        <f>H101*G101</f>
        <v>0</v>
      </c>
      <c r="J101" s="6"/>
      <c r="K101" s="8"/>
    </row>
    <row r="102" spans="1:11" ht="19.899999999999999" customHeight="1">
      <c r="A102" s="1">
        <v>4</v>
      </c>
      <c r="B102" s="13"/>
      <c r="C102" s="32"/>
      <c r="D102" s="292" t="s">
        <v>791</v>
      </c>
      <c r="E102" s="119" t="s">
        <v>1</v>
      </c>
      <c r="F102" s="305"/>
      <c r="G102" s="121"/>
      <c r="H102" s="314"/>
      <c r="I102" s="314">
        <f>H102*G102</f>
        <v>0</v>
      </c>
      <c r="J102" s="6"/>
      <c r="K102" s="8"/>
    </row>
    <row r="103" spans="1:11" ht="17.100000000000001" customHeight="1">
      <c r="A103" s="1">
        <v>4</v>
      </c>
      <c r="B103" s="13"/>
      <c r="C103" s="32"/>
      <c r="D103" s="292"/>
      <c r="E103" s="119"/>
      <c r="F103" s="120"/>
      <c r="G103" s="121"/>
      <c r="H103" s="314"/>
      <c r="I103" s="122"/>
      <c r="J103" s="6"/>
      <c r="K103" s="8"/>
    </row>
    <row r="104" spans="1:11" ht="19.899999999999999" customHeight="1">
      <c r="A104" s="1">
        <v>4</v>
      </c>
      <c r="B104" s="13"/>
      <c r="C104" s="32" t="s">
        <v>394</v>
      </c>
      <c r="D104" s="298" t="s">
        <v>797</v>
      </c>
      <c r="E104" s="304"/>
      <c r="F104" s="305"/>
      <c r="G104" s="306"/>
      <c r="H104" s="346"/>
      <c r="I104" s="122"/>
      <c r="J104" s="6"/>
      <c r="K104" s="8"/>
    </row>
    <row r="105" spans="1:11" ht="19.899999999999999" customHeight="1">
      <c r="A105" s="1">
        <v>4</v>
      </c>
      <c r="B105" s="13"/>
      <c r="C105" s="32"/>
      <c r="D105" s="292" t="s">
        <v>790</v>
      </c>
      <c r="E105" s="119" t="s">
        <v>1</v>
      </c>
      <c r="F105" s="305"/>
      <c r="G105" s="121"/>
      <c r="H105" s="314"/>
      <c r="I105" s="314">
        <f>H105*G105</f>
        <v>0</v>
      </c>
      <c r="J105" s="6"/>
      <c r="K105" s="8"/>
    </row>
    <row r="106" spans="1:11" ht="19.899999999999999" customHeight="1">
      <c r="A106" s="1">
        <v>4</v>
      </c>
      <c r="B106" s="13"/>
      <c r="C106" s="32"/>
      <c r="D106" s="292" t="s">
        <v>791</v>
      </c>
      <c r="E106" s="119" t="s">
        <v>1</v>
      </c>
      <c r="F106" s="305"/>
      <c r="G106" s="121"/>
      <c r="H106" s="314"/>
      <c r="I106" s="314">
        <f>H106*G106</f>
        <v>0</v>
      </c>
      <c r="J106" s="6"/>
      <c r="K106" s="8"/>
    </row>
    <row r="107" spans="1:11" ht="17.100000000000001" customHeight="1">
      <c r="B107" s="13"/>
      <c r="C107" s="32"/>
      <c r="D107" s="295"/>
      <c r="E107" s="295"/>
      <c r="F107" s="295"/>
      <c r="G107" s="295"/>
      <c r="H107" s="348"/>
      <c r="I107" s="203"/>
      <c r="J107" s="6"/>
      <c r="K107" s="8"/>
    </row>
    <row r="108" spans="1:11" ht="17.100000000000001" customHeight="1">
      <c r="A108" s="1">
        <v>6</v>
      </c>
      <c r="B108" s="13"/>
      <c r="C108" s="32" t="s">
        <v>395</v>
      </c>
      <c r="D108" s="298" t="s">
        <v>414</v>
      </c>
      <c r="E108" s="320"/>
      <c r="F108" s="321"/>
      <c r="G108" s="321"/>
      <c r="H108" s="314"/>
      <c r="I108" s="122"/>
      <c r="J108" s="6"/>
      <c r="K108" s="8"/>
    </row>
    <row r="109" spans="1:11" ht="17.100000000000001" customHeight="1">
      <c r="B109" s="13"/>
      <c r="C109" s="226"/>
      <c r="D109" s="292" t="s">
        <v>790</v>
      </c>
      <c r="E109" s="119" t="s">
        <v>1</v>
      </c>
      <c r="F109" s="323"/>
      <c r="G109" s="121"/>
      <c r="H109" s="314"/>
      <c r="I109" s="314">
        <f>H109*G109</f>
        <v>0</v>
      </c>
      <c r="J109" s="6"/>
      <c r="K109" s="8"/>
    </row>
    <row r="110" spans="1:11" ht="17.100000000000001" customHeight="1">
      <c r="B110" s="13"/>
      <c r="C110" s="67"/>
      <c r="D110" s="292" t="s">
        <v>791</v>
      </c>
      <c r="E110" s="119" t="s">
        <v>1</v>
      </c>
      <c r="F110" s="120"/>
      <c r="G110" s="121"/>
      <c r="H110" s="314"/>
      <c r="I110" s="314">
        <f>H110*G110</f>
        <v>0</v>
      </c>
      <c r="J110" s="6"/>
      <c r="K110" s="8"/>
    </row>
    <row r="111" spans="1:11" ht="17.100000000000001" customHeight="1">
      <c r="B111" s="13"/>
      <c r="C111" s="202"/>
      <c r="D111" s="292"/>
      <c r="E111" s="119"/>
      <c r="F111" s="120"/>
      <c r="G111" s="120"/>
      <c r="H111" s="314"/>
      <c r="I111" s="122"/>
      <c r="J111" s="6"/>
      <c r="K111" s="8"/>
    </row>
    <row r="112" spans="1:11" ht="17.100000000000001" customHeight="1">
      <c r="A112" s="1">
        <v>7</v>
      </c>
      <c r="B112" s="13"/>
      <c r="C112" s="32" t="s">
        <v>396</v>
      </c>
      <c r="D112" s="298" t="s">
        <v>415</v>
      </c>
      <c r="E112" s="119"/>
      <c r="F112" s="120"/>
      <c r="G112" s="121"/>
      <c r="H112" s="314"/>
      <c r="I112" s="122"/>
      <c r="J112" s="6"/>
      <c r="K112" s="8"/>
    </row>
    <row r="113" spans="1:11" ht="17.100000000000001" customHeight="1">
      <c r="A113" s="1">
        <v>7</v>
      </c>
      <c r="B113" s="13"/>
      <c r="C113" s="67"/>
      <c r="D113" s="292" t="s">
        <v>790</v>
      </c>
      <c r="E113" s="119" t="s">
        <v>1</v>
      </c>
      <c r="F113" s="120"/>
      <c r="G113" s="121"/>
      <c r="H113" s="314"/>
      <c r="I113" s="314">
        <f>H113*G113</f>
        <v>0</v>
      </c>
      <c r="J113" s="6"/>
      <c r="K113" s="8"/>
    </row>
    <row r="114" spans="1:11" ht="15.75">
      <c r="A114" s="1">
        <v>7</v>
      </c>
      <c r="B114" s="13"/>
      <c r="C114" s="67"/>
      <c r="D114" s="292" t="s">
        <v>791</v>
      </c>
      <c r="E114" s="119" t="s">
        <v>1</v>
      </c>
      <c r="F114" s="120"/>
      <c r="G114" s="121"/>
      <c r="H114" s="314"/>
      <c r="I114" s="314">
        <f>H114*G114</f>
        <v>0</v>
      </c>
      <c r="J114" s="6"/>
      <c r="K114" s="8"/>
    </row>
    <row r="115" spans="1:11" ht="15.75">
      <c r="A115" s="1">
        <v>7</v>
      </c>
      <c r="B115" s="13"/>
      <c r="C115" s="67"/>
      <c r="D115" s="303"/>
      <c r="E115" s="119"/>
      <c r="F115" s="120"/>
      <c r="G115" s="120"/>
      <c r="H115" s="314"/>
      <c r="I115" s="122"/>
      <c r="J115" s="6"/>
      <c r="K115" s="8"/>
    </row>
    <row r="116" spans="1:11" ht="15.75">
      <c r="B116" s="13"/>
      <c r="C116" s="32" t="s">
        <v>397</v>
      </c>
      <c r="D116" s="298" t="s">
        <v>798</v>
      </c>
      <c r="E116" s="119"/>
      <c r="F116" s="120"/>
      <c r="G116" s="120"/>
      <c r="H116" s="314"/>
      <c r="I116" s="122"/>
      <c r="J116" s="6"/>
      <c r="K116" s="8"/>
    </row>
    <row r="117" spans="1:11" ht="15.75">
      <c r="B117" s="13"/>
      <c r="C117" s="67"/>
      <c r="D117" s="292" t="s">
        <v>790</v>
      </c>
      <c r="E117" s="119" t="s">
        <v>1</v>
      </c>
      <c r="F117" s="120"/>
      <c r="G117" s="120"/>
      <c r="H117" s="314"/>
      <c r="I117" s="314">
        <f>H117*G117</f>
        <v>0</v>
      </c>
      <c r="J117" s="6"/>
      <c r="K117" s="8"/>
    </row>
    <row r="118" spans="1:11" ht="15.75">
      <c r="B118" s="13"/>
      <c r="C118" s="67"/>
      <c r="D118" s="292" t="s">
        <v>791</v>
      </c>
      <c r="E118" s="119" t="s">
        <v>1</v>
      </c>
      <c r="F118" s="120"/>
      <c r="G118" s="120"/>
      <c r="H118" s="314"/>
      <c r="I118" s="314">
        <f>H118*G118</f>
        <v>0</v>
      </c>
      <c r="J118" s="6"/>
      <c r="K118" s="8"/>
    </row>
    <row r="119" spans="1:11" ht="15.75">
      <c r="B119" s="13"/>
      <c r="C119" s="202"/>
      <c r="D119" s="303"/>
      <c r="E119" s="119"/>
      <c r="F119" s="120"/>
      <c r="G119" s="120"/>
      <c r="H119" s="314"/>
      <c r="I119" s="122"/>
      <c r="J119" s="6"/>
      <c r="K119" s="8"/>
    </row>
    <row r="120" spans="1:11" ht="15.75">
      <c r="A120" s="1">
        <v>7</v>
      </c>
      <c r="B120" s="13"/>
      <c r="C120" s="32" t="s">
        <v>399</v>
      </c>
      <c r="D120" s="298" t="s">
        <v>416</v>
      </c>
      <c r="E120" s="119"/>
      <c r="F120" s="120"/>
      <c r="G120" s="120"/>
      <c r="H120" s="314"/>
      <c r="I120" s="122"/>
      <c r="J120" s="6"/>
      <c r="K120" s="8"/>
    </row>
    <row r="121" spans="1:11" ht="17.45" customHeight="1">
      <c r="A121" s="1">
        <v>7</v>
      </c>
      <c r="B121" s="13"/>
      <c r="C121" s="67"/>
      <c r="D121" s="292" t="s">
        <v>790</v>
      </c>
      <c r="E121" s="119" t="s">
        <v>1</v>
      </c>
      <c r="F121" s="120"/>
      <c r="G121" s="121"/>
      <c r="H121" s="314"/>
      <c r="I121" s="314">
        <f>H121*G121</f>
        <v>0</v>
      </c>
      <c r="J121" s="6"/>
      <c r="K121" s="8"/>
    </row>
    <row r="122" spans="1:11" ht="17.100000000000001" customHeight="1">
      <c r="B122" s="13"/>
      <c r="C122" s="67"/>
      <c r="D122" s="292" t="s">
        <v>791</v>
      </c>
      <c r="E122" s="119" t="s">
        <v>1</v>
      </c>
      <c r="F122" s="295"/>
      <c r="G122" s="121"/>
      <c r="H122" s="314"/>
      <c r="I122" s="314">
        <f>H122*G122</f>
        <v>0</v>
      </c>
      <c r="J122" s="6"/>
      <c r="K122" s="8"/>
    </row>
    <row r="123" spans="1:11" ht="17.100000000000001" customHeight="1">
      <c r="A123" s="1">
        <v>7</v>
      </c>
      <c r="B123" s="13"/>
      <c r="C123" s="67"/>
      <c r="D123" s="292"/>
      <c r="E123" s="119"/>
      <c r="F123" s="120"/>
      <c r="G123" s="121"/>
      <c r="H123" s="314"/>
      <c r="I123" s="122"/>
      <c r="J123" s="6"/>
      <c r="K123" s="8"/>
    </row>
    <row r="124" spans="1:11" ht="17.100000000000001" customHeight="1">
      <c r="B124" s="13"/>
      <c r="C124" s="32" t="s">
        <v>799</v>
      </c>
      <c r="D124" s="298" t="s">
        <v>400</v>
      </c>
      <c r="E124" s="119"/>
      <c r="F124" s="120"/>
      <c r="G124" s="120"/>
      <c r="H124" s="314"/>
      <c r="I124" s="122"/>
      <c r="J124" s="6"/>
      <c r="K124" s="8"/>
    </row>
    <row r="125" spans="1:11" ht="17.100000000000001" customHeight="1">
      <c r="A125" s="1">
        <v>4</v>
      </c>
      <c r="B125" s="13"/>
      <c r="C125" s="67"/>
      <c r="D125" s="292" t="s">
        <v>790</v>
      </c>
      <c r="E125" s="119" t="s">
        <v>1</v>
      </c>
      <c r="F125" s="120"/>
      <c r="G125" s="121"/>
      <c r="H125" s="314"/>
      <c r="I125" s="314">
        <f>H125*G125</f>
        <v>0</v>
      </c>
      <c r="J125" s="6"/>
      <c r="K125" s="8"/>
    </row>
    <row r="126" spans="1:11" ht="15.75">
      <c r="A126" s="1">
        <v>4</v>
      </c>
      <c r="B126" s="13"/>
      <c r="C126" s="67"/>
      <c r="D126" s="292" t="s">
        <v>791</v>
      </c>
      <c r="E126" s="119" t="s">
        <v>1</v>
      </c>
      <c r="F126" s="120"/>
      <c r="G126" s="121"/>
      <c r="H126" s="314"/>
      <c r="I126" s="314">
        <f>H126*G126</f>
        <v>0</v>
      </c>
      <c r="J126" s="6"/>
      <c r="K126" s="8"/>
    </row>
    <row r="127" spans="1:11" ht="17.100000000000001" customHeight="1">
      <c r="A127" s="1">
        <v>4</v>
      </c>
      <c r="B127" s="13"/>
      <c r="C127" s="32"/>
      <c r="D127" s="292"/>
      <c r="E127" s="119"/>
      <c r="F127" s="120"/>
      <c r="G127" s="121"/>
      <c r="H127" s="314"/>
      <c r="I127" s="122"/>
      <c r="J127" s="6"/>
      <c r="K127" s="8"/>
    </row>
    <row r="128" spans="1:11" ht="19.899999999999999" customHeight="1">
      <c r="A128" s="1">
        <v>4</v>
      </c>
      <c r="B128" s="13"/>
      <c r="C128" s="32" t="s">
        <v>800</v>
      </c>
      <c r="D128" s="298" t="s">
        <v>417</v>
      </c>
      <c r="E128" s="304"/>
      <c r="F128" s="305"/>
      <c r="G128" s="306"/>
      <c r="H128" s="346"/>
      <c r="I128" s="122"/>
      <c r="J128" s="6"/>
      <c r="K128" s="8"/>
    </row>
    <row r="129" spans="1:11" ht="19.899999999999999" customHeight="1">
      <c r="A129" s="1">
        <v>4</v>
      </c>
      <c r="B129" s="13"/>
      <c r="C129" s="32"/>
      <c r="D129" s="292" t="s">
        <v>790</v>
      </c>
      <c r="E129" s="119" t="s">
        <v>1</v>
      </c>
      <c r="F129" s="305"/>
      <c r="G129" s="121"/>
      <c r="H129" s="314"/>
      <c r="I129" s="314">
        <f>H129*G129</f>
        <v>0</v>
      </c>
      <c r="J129" s="6"/>
      <c r="K129" s="8"/>
    </row>
    <row r="130" spans="1:11" ht="19.899999999999999" customHeight="1">
      <c r="A130" s="1">
        <v>4</v>
      </c>
      <c r="B130" s="13"/>
      <c r="C130" s="32"/>
      <c r="D130" s="292" t="s">
        <v>791</v>
      </c>
      <c r="E130" s="119" t="s">
        <v>1</v>
      </c>
      <c r="F130" s="305"/>
      <c r="G130" s="121"/>
      <c r="H130" s="314"/>
      <c r="I130" s="314">
        <f>H130*G130</f>
        <v>0</v>
      </c>
      <c r="J130" s="6"/>
      <c r="K130" s="8"/>
    </row>
    <row r="131" spans="1:11" ht="17.100000000000001" customHeight="1">
      <c r="A131" s="1">
        <v>4</v>
      </c>
      <c r="B131" s="13"/>
      <c r="C131" s="32"/>
      <c r="D131" s="292"/>
      <c r="E131" s="119"/>
      <c r="F131" s="120"/>
      <c r="G131" s="121"/>
      <c r="H131" s="314"/>
      <c r="I131" s="122"/>
      <c r="J131" s="6"/>
      <c r="K131" s="8"/>
    </row>
    <row r="132" spans="1:11" ht="19.899999999999999" customHeight="1">
      <c r="A132" s="1">
        <v>4</v>
      </c>
      <c r="B132" s="13"/>
      <c r="C132" s="32"/>
      <c r="D132" s="308" t="s">
        <v>407</v>
      </c>
      <c r="E132" s="304"/>
      <c r="F132" s="305"/>
      <c r="G132" s="306"/>
      <c r="H132" s="346"/>
      <c r="I132" s="314">
        <f>I129+I125+I121+I113+I109+I105+I101+I93+I89+I117+I97</f>
        <v>0</v>
      </c>
      <c r="J132" s="6"/>
      <c r="K132" s="8"/>
    </row>
    <row r="133" spans="1:11" ht="19.899999999999999" customHeight="1">
      <c r="B133" s="13"/>
      <c r="C133" s="113"/>
      <c r="D133" s="308" t="s">
        <v>408</v>
      </c>
      <c r="E133" s="304"/>
      <c r="F133" s="305"/>
      <c r="G133" s="306"/>
      <c r="H133" s="346"/>
      <c r="I133" s="314">
        <f>I130+I126+I122+I114+I110+I106+I102+I94+I90+I118+I98</f>
        <v>0</v>
      </c>
      <c r="J133" s="6"/>
      <c r="K133" s="8"/>
    </row>
    <row r="134" spans="1:11" ht="19.899999999999999" customHeight="1">
      <c r="A134" s="1">
        <v>4</v>
      </c>
      <c r="B134" s="13"/>
      <c r="C134" s="32"/>
      <c r="D134" s="308"/>
      <c r="E134" s="304"/>
      <c r="F134" s="305"/>
      <c r="G134" s="306"/>
      <c r="H134" s="346"/>
      <c r="I134" s="122"/>
      <c r="J134" s="6"/>
      <c r="K134" s="8"/>
    </row>
    <row r="135" spans="1:11" ht="15.75">
      <c r="A135" s="1">
        <v>4</v>
      </c>
      <c r="B135" s="13"/>
      <c r="C135" s="309" t="s">
        <v>401</v>
      </c>
      <c r="D135" s="298" t="s">
        <v>801</v>
      </c>
      <c r="E135" s="304"/>
      <c r="F135" s="305"/>
      <c r="G135" s="306"/>
      <c r="H135" s="346"/>
      <c r="I135" s="122"/>
      <c r="J135" s="6"/>
      <c r="K135" s="8"/>
    </row>
    <row r="136" spans="1:11" ht="15.75">
      <c r="B136" s="13"/>
      <c r="C136" s="309" t="s">
        <v>402</v>
      </c>
      <c r="D136" s="298" t="s">
        <v>812</v>
      </c>
      <c r="E136" s="304"/>
      <c r="F136" s="305"/>
      <c r="G136" s="306"/>
      <c r="H136" s="346"/>
      <c r="I136" s="122"/>
      <c r="J136" s="6"/>
      <c r="K136" s="8"/>
    </row>
    <row r="137" spans="1:11" ht="15.75">
      <c r="B137" s="13"/>
      <c r="C137" s="309" t="s">
        <v>403</v>
      </c>
      <c r="D137" s="298" t="s">
        <v>363</v>
      </c>
      <c r="E137" s="119" t="s">
        <v>1</v>
      </c>
      <c r="F137" s="305"/>
      <c r="G137" s="121"/>
      <c r="H137" s="314"/>
      <c r="I137" s="314">
        <f t="shared" ref="I137:I141" si="0">H137*G137</f>
        <v>0</v>
      </c>
      <c r="J137" s="6"/>
      <c r="K137" s="8"/>
    </row>
    <row r="138" spans="1:11" ht="15.75">
      <c r="B138" s="13"/>
      <c r="C138" s="309" t="s">
        <v>404</v>
      </c>
      <c r="D138" s="298" t="s">
        <v>635</v>
      </c>
      <c r="E138" s="119" t="s">
        <v>1</v>
      </c>
      <c r="F138" s="305"/>
      <c r="G138" s="121"/>
      <c r="H138" s="314"/>
      <c r="I138" s="314">
        <f t="shared" si="0"/>
        <v>0</v>
      </c>
      <c r="J138" s="6"/>
      <c r="K138" s="8"/>
    </row>
    <row r="139" spans="1:11" ht="15.75">
      <c r="B139" s="13"/>
      <c r="C139" s="309" t="s">
        <v>479</v>
      </c>
      <c r="D139" s="295" t="s">
        <v>413</v>
      </c>
      <c r="E139" s="119" t="s">
        <v>1</v>
      </c>
      <c r="F139" s="305"/>
      <c r="G139" s="121"/>
      <c r="H139" s="314"/>
      <c r="I139" s="314">
        <f t="shared" si="0"/>
        <v>0</v>
      </c>
      <c r="J139" s="6"/>
      <c r="K139" s="8"/>
    </row>
    <row r="140" spans="1:11" ht="15.75">
      <c r="B140" s="13"/>
      <c r="C140" s="309" t="s">
        <v>480</v>
      </c>
      <c r="D140" s="298" t="s">
        <v>802</v>
      </c>
      <c r="E140" s="119" t="s">
        <v>1</v>
      </c>
      <c r="F140" s="305"/>
      <c r="G140" s="121"/>
      <c r="H140" s="314"/>
      <c r="I140" s="314">
        <f t="shared" si="0"/>
        <v>0</v>
      </c>
      <c r="J140" s="6"/>
      <c r="K140" s="8"/>
    </row>
    <row r="141" spans="1:11" ht="15.75">
      <c r="B141" s="13"/>
      <c r="C141" s="309" t="s">
        <v>600</v>
      </c>
      <c r="D141" s="298" t="s">
        <v>478</v>
      </c>
      <c r="E141" s="119" t="s">
        <v>1</v>
      </c>
      <c r="F141" s="305"/>
      <c r="G141" s="121"/>
      <c r="H141" s="314"/>
      <c r="I141" s="314">
        <f t="shared" si="0"/>
        <v>0</v>
      </c>
      <c r="J141" s="6"/>
      <c r="K141" s="8"/>
    </row>
    <row r="142" spans="1:11" ht="15.75">
      <c r="B142" s="13"/>
      <c r="E142" s="304"/>
      <c r="F142" s="305"/>
      <c r="G142" s="306"/>
      <c r="H142" s="346"/>
      <c r="I142" s="122"/>
      <c r="J142" s="6"/>
      <c r="K142" s="8"/>
    </row>
    <row r="143" spans="1:11" ht="15.75">
      <c r="A143" s="1">
        <v>4</v>
      </c>
      <c r="B143" s="13"/>
      <c r="C143" s="309" t="s">
        <v>481</v>
      </c>
      <c r="D143" s="298" t="s">
        <v>803</v>
      </c>
      <c r="E143" s="111"/>
      <c r="F143" s="120"/>
      <c r="G143" s="112"/>
      <c r="H143" s="349"/>
      <c r="I143" s="41"/>
      <c r="J143" s="6"/>
      <c r="K143" s="8"/>
    </row>
    <row r="144" spans="1:11" ht="19.899999999999999" customHeight="1">
      <c r="A144" s="1">
        <v>4</v>
      </c>
      <c r="B144" s="13"/>
      <c r="C144" s="309" t="s">
        <v>482</v>
      </c>
      <c r="D144" s="298" t="s">
        <v>363</v>
      </c>
      <c r="E144" s="119" t="s">
        <v>1</v>
      </c>
      <c r="F144" s="300"/>
      <c r="G144" s="121"/>
      <c r="H144" s="314"/>
      <c r="I144" s="314">
        <f>H144*G144</f>
        <v>0</v>
      </c>
      <c r="J144" s="6"/>
      <c r="K144" s="8"/>
    </row>
    <row r="145" spans="1:11" ht="19.899999999999999" customHeight="1">
      <c r="B145" s="13"/>
      <c r="C145" s="309" t="s">
        <v>605</v>
      </c>
      <c r="D145" s="298" t="s">
        <v>635</v>
      </c>
      <c r="E145" s="119" t="s">
        <v>1</v>
      </c>
      <c r="F145" s="305"/>
      <c r="G145" s="121"/>
      <c r="H145" s="314"/>
      <c r="I145" s="314">
        <f>H145*G145</f>
        <v>0</v>
      </c>
      <c r="J145" s="6"/>
      <c r="K145" s="8"/>
    </row>
    <row r="146" spans="1:11" ht="19.899999999999999" customHeight="1">
      <c r="B146" s="13"/>
      <c r="C146" s="309" t="s">
        <v>606</v>
      </c>
      <c r="D146" s="295" t="s">
        <v>413</v>
      </c>
      <c r="E146" s="119" t="s">
        <v>1</v>
      </c>
      <c r="F146" s="305"/>
      <c r="G146" s="121"/>
      <c r="H146" s="314"/>
      <c r="I146" s="314">
        <f t="shared" ref="I146:I147" si="1">H146*G146</f>
        <v>0</v>
      </c>
      <c r="J146" s="6"/>
      <c r="K146" s="8"/>
    </row>
    <row r="147" spans="1:11" ht="19.899999999999999" customHeight="1">
      <c r="B147" s="13"/>
      <c r="C147" s="309" t="s">
        <v>607</v>
      </c>
      <c r="D147" s="298" t="s">
        <v>802</v>
      </c>
      <c r="E147" s="119" t="s">
        <v>1</v>
      </c>
      <c r="F147" s="305"/>
      <c r="G147" s="121"/>
      <c r="H147" s="314"/>
      <c r="I147" s="314">
        <f t="shared" si="1"/>
        <v>0</v>
      </c>
      <c r="J147" s="6"/>
      <c r="K147" s="8"/>
    </row>
    <row r="148" spans="1:11" ht="19.899999999999999" customHeight="1">
      <c r="A148" s="1">
        <v>4</v>
      </c>
      <c r="B148" s="13"/>
      <c r="C148" s="309" t="s">
        <v>608</v>
      </c>
      <c r="D148" s="298" t="s">
        <v>398</v>
      </c>
      <c r="E148" s="119" t="s">
        <v>1</v>
      </c>
      <c r="F148" s="300"/>
      <c r="G148" s="121"/>
      <c r="H148" s="314"/>
      <c r="I148" s="314">
        <f>H148*G148</f>
        <v>0</v>
      </c>
      <c r="J148" s="6"/>
      <c r="K148" s="8"/>
    </row>
    <row r="149" spans="1:11" ht="19.899999999999999" customHeight="1">
      <c r="A149" s="1">
        <v>4</v>
      </c>
      <c r="B149" s="13"/>
      <c r="C149" s="309" t="s">
        <v>609</v>
      </c>
      <c r="D149" s="298" t="s">
        <v>478</v>
      </c>
      <c r="E149" s="119" t="s">
        <v>1</v>
      </c>
      <c r="F149" s="300"/>
      <c r="G149" s="121"/>
      <c r="H149" s="314"/>
      <c r="I149" s="314">
        <f>H149*G149</f>
        <v>0</v>
      </c>
      <c r="J149" s="6"/>
      <c r="K149" s="8"/>
    </row>
    <row r="150" spans="1:11" ht="19.899999999999999" customHeight="1">
      <c r="B150" s="13"/>
      <c r="C150" s="309"/>
      <c r="D150" s="298"/>
      <c r="E150" s="304"/>
      <c r="F150" s="305"/>
      <c r="G150" s="306"/>
      <c r="H150" s="307"/>
      <c r="I150" s="122"/>
      <c r="J150" s="6"/>
      <c r="K150" s="8"/>
    </row>
    <row r="151" spans="1:11" ht="17.100000000000001" customHeight="1">
      <c r="A151" s="1">
        <v>4</v>
      </c>
      <c r="B151" s="13"/>
      <c r="C151" s="32"/>
      <c r="D151" s="302" t="s">
        <v>914</v>
      </c>
      <c r="E151" s="119"/>
      <c r="F151" s="120"/>
      <c r="G151" s="121"/>
      <c r="H151" s="122"/>
      <c r="I151" s="314">
        <f>SUM(I135:I150)</f>
        <v>0</v>
      </c>
      <c r="J151" s="6"/>
      <c r="K151" s="8"/>
    </row>
    <row r="152" spans="1:11" ht="17.100000000000001" customHeight="1">
      <c r="B152" s="13"/>
      <c r="C152" s="226"/>
      <c r="D152" s="107"/>
      <c r="E152" s="108"/>
      <c r="F152" s="109"/>
      <c r="G152" s="109"/>
      <c r="H152" s="68"/>
      <c r="I152" s="69"/>
      <c r="J152" s="6"/>
      <c r="K152" s="8"/>
    </row>
    <row r="153" spans="1:11" ht="17.100000000000001" customHeight="1">
      <c r="B153" s="13"/>
      <c r="C153" s="42"/>
      <c r="D153" s="467" t="s">
        <v>405</v>
      </c>
      <c r="E153" s="468"/>
      <c r="F153" s="468"/>
      <c r="G153" s="426"/>
      <c r="H153" s="469"/>
      <c r="I153" s="328">
        <f>I132+I84+I14</f>
        <v>0</v>
      </c>
      <c r="J153" s="6"/>
      <c r="K153" s="8"/>
    </row>
    <row r="154" spans="1:11" ht="17.100000000000001" customHeight="1">
      <c r="B154" s="13"/>
      <c r="C154" s="38"/>
      <c r="D154" s="467" t="s">
        <v>406</v>
      </c>
      <c r="E154" s="468"/>
      <c r="F154" s="468"/>
      <c r="G154" s="426"/>
      <c r="H154" s="469"/>
      <c r="I154" s="328">
        <f>I133+I85+I15</f>
        <v>0</v>
      </c>
      <c r="J154" s="6"/>
      <c r="K154" s="8"/>
    </row>
    <row r="155" spans="1:11" ht="17.100000000000001" customHeight="1" thickBot="1">
      <c r="B155" s="13"/>
      <c r="C155" s="78"/>
      <c r="D155" s="95"/>
      <c r="E155" s="96"/>
      <c r="F155" s="97"/>
      <c r="G155" s="97"/>
      <c r="H155" s="36"/>
      <c r="I155" s="41"/>
      <c r="J155" s="6"/>
      <c r="K155" s="8"/>
    </row>
    <row r="156" spans="1:11" ht="17.100000000000001" customHeight="1">
      <c r="B156" s="9"/>
      <c r="C156" s="160"/>
      <c r="D156" s="56" t="s">
        <v>3</v>
      </c>
      <c r="E156" s="56"/>
      <c r="F156" s="57"/>
      <c r="G156" s="57"/>
      <c r="H156" s="58"/>
      <c r="I156" s="59">
        <f>I153+I154</f>
        <v>0</v>
      </c>
      <c r="J156" s="10"/>
      <c r="K156" s="11"/>
    </row>
    <row r="157" spans="1:11" ht="17.100000000000001" customHeight="1">
      <c r="C157" s="161"/>
      <c r="D157" s="162" t="s">
        <v>55</v>
      </c>
      <c r="E157" s="162"/>
      <c r="F157" s="163"/>
      <c r="G157" s="163"/>
      <c r="H157" s="164"/>
      <c r="I157" s="165">
        <f>I156*0.2</f>
        <v>0</v>
      </c>
      <c r="J157" s="12"/>
    </row>
    <row r="158" spans="1:11" ht="17.100000000000001" customHeight="1" thickBot="1">
      <c r="C158" s="166"/>
      <c r="D158" s="60" t="s">
        <v>4</v>
      </c>
      <c r="E158" s="60"/>
      <c r="F158" s="61"/>
      <c r="G158" s="61"/>
      <c r="H158" s="62"/>
      <c r="I158" s="167">
        <f>I156+I157</f>
        <v>0</v>
      </c>
      <c r="J158" s="12"/>
    </row>
    <row r="159" spans="1:11">
      <c r="C159" s="63"/>
      <c r="D159" s="63"/>
      <c r="E159" s="63"/>
      <c r="F159" s="63"/>
      <c r="G159" s="63"/>
      <c r="H159" s="63"/>
      <c r="I159" s="63"/>
    </row>
    <row r="160" spans="1:11" ht="13.5" thickBot="1">
      <c r="C160" s="63"/>
      <c r="D160" s="63"/>
      <c r="E160" s="63"/>
      <c r="F160" s="63"/>
      <c r="G160" s="63"/>
      <c r="H160" s="63"/>
      <c r="I160" s="63"/>
    </row>
    <row r="161" spans="3:11" ht="15.75">
      <c r="C161" s="160"/>
      <c r="D161" s="56" t="s">
        <v>477</v>
      </c>
      <c r="E161" s="56"/>
      <c r="F161" s="57"/>
      <c r="G161" s="57"/>
      <c r="H161" s="58"/>
      <c r="I161" s="59">
        <f>I156+I151</f>
        <v>0</v>
      </c>
    </row>
    <row r="162" spans="3:11" ht="15.75">
      <c r="C162" s="161"/>
      <c r="D162" s="162" t="s">
        <v>55</v>
      </c>
      <c r="E162" s="162"/>
      <c r="F162" s="163"/>
      <c r="G162" s="163"/>
      <c r="H162" s="164"/>
      <c r="I162" s="165">
        <f>I161*0.2</f>
        <v>0</v>
      </c>
      <c r="K162" s="11"/>
    </row>
    <row r="163" spans="3:11" ht="16.5" thickBot="1">
      <c r="C163" s="166"/>
      <c r="D163" s="60" t="s">
        <v>4</v>
      </c>
      <c r="E163" s="60"/>
      <c r="F163" s="61"/>
      <c r="G163" s="61"/>
      <c r="H163" s="62"/>
      <c r="I163" s="167">
        <f>I161+I162</f>
        <v>0</v>
      </c>
    </row>
    <row r="164" spans="3:11">
      <c r="C164" s="63"/>
      <c r="D164" s="63"/>
      <c r="E164" s="63"/>
      <c r="F164" s="63"/>
      <c r="G164" s="63"/>
      <c r="H164" s="63"/>
      <c r="I164" s="63"/>
    </row>
    <row r="165" spans="3:11">
      <c r="C165" s="63"/>
      <c r="D165" s="63"/>
      <c r="E165" s="63"/>
      <c r="F165" s="63"/>
      <c r="G165" s="63"/>
      <c r="H165" s="63"/>
      <c r="I165" s="63"/>
    </row>
    <row r="166" spans="3:11">
      <c r="C166" s="63"/>
      <c r="D166" s="63"/>
      <c r="E166" s="63"/>
      <c r="F166" s="63"/>
      <c r="G166" s="63"/>
      <c r="H166" s="63"/>
      <c r="I166" s="63"/>
    </row>
    <row r="167" spans="3:11">
      <c r="C167" s="63"/>
      <c r="D167" s="63"/>
      <c r="E167" s="63"/>
      <c r="F167" s="63"/>
      <c r="G167" s="63"/>
      <c r="H167" s="63"/>
      <c r="I167" s="63"/>
    </row>
    <row r="168" spans="3:11">
      <c r="C168" s="63"/>
      <c r="D168" s="63"/>
      <c r="E168" s="63"/>
      <c r="F168" s="63"/>
      <c r="G168" s="63"/>
      <c r="H168" s="63"/>
      <c r="I168" s="63"/>
    </row>
    <row r="169" spans="3:11">
      <c r="C169" s="63"/>
      <c r="D169" s="63"/>
      <c r="E169" s="63"/>
      <c r="F169" s="63"/>
      <c r="G169" s="63"/>
      <c r="H169" s="63"/>
      <c r="I169" s="63"/>
    </row>
    <row r="170" spans="3:11">
      <c r="C170" s="63"/>
      <c r="D170" s="63"/>
      <c r="E170" s="63"/>
      <c r="F170" s="63"/>
      <c r="G170" s="63"/>
      <c r="H170" s="64"/>
      <c r="I170" s="63"/>
    </row>
    <row r="172" spans="3:11">
      <c r="I172" s="11"/>
    </row>
    <row r="175" spans="3:11">
      <c r="J175" s="11"/>
    </row>
    <row r="176" spans="3:11">
      <c r="I176" s="11"/>
    </row>
  </sheetData>
  <autoFilter ref="A8:A159" xr:uid="{00000000-0001-0000-0200-000000000000}"/>
  <mergeCells count="5">
    <mergeCell ref="D153:H153"/>
    <mergeCell ref="C4:I4"/>
    <mergeCell ref="C5:I5"/>
    <mergeCell ref="C6:I6"/>
    <mergeCell ref="D154:H154"/>
  </mergeCells>
  <phoneticPr fontId="29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3E155-F575-4311-ADAA-BDB4038795D7}">
  <sheetPr>
    <tabColor theme="6" tint="0.39997558519241921"/>
  </sheetPr>
  <dimension ref="A2:K457"/>
  <sheetViews>
    <sheetView view="pageBreakPreview" topLeftCell="A418" zoomScaleNormal="85" zoomScaleSheetLayoutView="100" workbookViewId="0">
      <selection activeCell="I438" sqref="I438"/>
    </sheetView>
  </sheetViews>
  <sheetFormatPr baseColWidth="10" defaultColWidth="10.85546875" defaultRowHeight="12.75" outlineLevelRow="1" outlineLevelCol="1"/>
  <cols>
    <col min="1" max="1" width="10.85546875" style="1"/>
    <col min="2" max="2" width="15.140625" style="1" customWidth="1"/>
    <col min="3" max="3" width="10.7109375" style="1" bestFit="1" customWidth="1"/>
    <col min="4" max="4" width="103" style="1" bestFit="1" customWidth="1"/>
    <col min="5" max="5" width="8.42578125" style="1" customWidth="1"/>
    <col min="6" max="6" width="11.7109375" style="1" hidden="1" customWidth="1" outlineLevel="1"/>
    <col min="7" max="7" width="11.7109375" style="1" customWidth="1" collapsed="1"/>
    <col min="8" max="8" width="15" style="1" bestFit="1" customWidth="1"/>
    <col min="9" max="9" width="19" style="1" customWidth="1"/>
    <col min="10" max="10" width="15.140625" style="1" customWidth="1"/>
    <col min="11" max="11" width="73.7109375" style="1" bestFit="1" customWidth="1"/>
    <col min="12" max="16384" width="10.85546875" style="1"/>
  </cols>
  <sheetData>
    <row r="2" spans="1:11" ht="12" customHeight="1" thickBot="1"/>
    <row r="3" spans="1:11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1" ht="75" customHeight="1" thickBot="1">
      <c r="C4" s="428" t="s">
        <v>900</v>
      </c>
      <c r="D4" s="429"/>
      <c r="E4" s="429"/>
      <c r="F4" s="429"/>
      <c r="G4" s="429"/>
      <c r="H4" s="429"/>
      <c r="I4" s="430"/>
      <c r="J4" s="3"/>
      <c r="K4" s="3"/>
    </row>
    <row r="5" spans="1:11" ht="51.6" hidden="1" customHeight="1" outlineLevel="1" thickBot="1">
      <c r="C5" s="433" t="s">
        <v>281</v>
      </c>
      <c r="D5" s="434"/>
      <c r="E5" s="434"/>
      <c r="F5" s="434"/>
      <c r="G5" s="434"/>
      <c r="H5" s="434"/>
      <c r="I5" s="435"/>
      <c r="J5" s="3"/>
      <c r="K5" s="3"/>
    </row>
    <row r="6" spans="1:11" ht="46.15" customHeight="1" collapsed="1" thickBot="1">
      <c r="C6" s="436" t="s">
        <v>689</v>
      </c>
      <c r="D6" s="437"/>
      <c r="E6" s="437"/>
      <c r="F6" s="437"/>
      <c r="G6" s="437"/>
      <c r="H6" s="437"/>
      <c r="I6" s="438"/>
      <c r="J6" s="3"/>
      <c r="K6" s="3"/>
    </row>
    <row r="7" spans="1:11" ht="49.9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68" t="s">
        <v>279</v>
      </c>
      <c r="G7" s="168" t="s">
        <v>280</v>
      </c>
      <c r="H7" s="18" t="s">
        <v>54</v>
      </c>
      <c r="I7" s="19" t="s">
        <v>53</v>
      </c>
      <c r="J7" s="5"/>
      <c r="K7" s="5"/>
    </row>
    <row r="8" spans="1:11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1" ht="15.75">
      <c r="B9" s="13"/>
      <c r="C9" s="26">
        <v>4</v>
      </c>
      <c r="D9" s="333" t="s">
        <v>589</v>
      </c>
      <c r="E9" s="335"/>
      <c r="F9" s="336"/>
      <c r="G9" s="336"/>
      <c r="H9" s="337"/>
      <c r="I9" s="338"/>
      <c r="J9" s="66"/>
      <c r="K9" s="8"/>
    </row>
    <row r="10" spans="1:11" ht="17.100000000000001" customHeight="1">
      <c r="B10" s="13"/>
      <c r="C10" s="226" t="s">
        <v>518</v>
      </c>
      <c r="D10" s="334" t="s">
        <v>63</v>
      </c>
      <c r="E10" s="119"/>
      <c r="F10" s="120"/>
      <c r="G10" s="120"/>
      <c r="H10" s="314"/>
      <c r="I10" s="314"/>
      <c r="J10" s="357"/>
      <c r="K10" s="357"/>
    </row>
    <row r="11" spans="1:11" ht="17.100000000000001" customHeight="1">
      <c r="B11" s="13"/>
      <c r="C11" s="113"/>
      <c r="D11" s="313" t="s">
        <v>849</v>
      </c>
      <c r="E11" s="119" t="s">
        <v>18</v>
      </c>
      <c r="F11" s="120"/>
      <c r="G11" s="120"/>
      <c r="H11" s="314"/>
      <c r="I11" s="314">
        <f>H11*G11</f>
        <v>0</v>
      </c>
      <c r="J11" s="357"/>
      <c r="K11" s="357"/>
    </row>
    <row r="12" spans="1:11" ht="17.100000000000001" customHeight="1">
      <c r="B12" s="13"/>
      <c r="C12" s="113"/>
      <c r="D12" s="313" t="s">
        <v>848</v>
      </c>
      <c r="E12" s="119" t="s">
        <v>18</v>
      </c>
      <c r="F12" s="120"/>
      <c r="G12" s="120"/>
      <c r="H12" s="314"/>
      <c r="I12" s="314">
        <f>H12*G12</f>
        <v>0</v>
      </c>
      <c r="J12" s="357"/>
      <c r="K12" s="357"/>
    </row>
    <row r="13" spans="1:11" ht="17.100000000000001" customHeight="1">
      <c r="B13" s="13"/>
      <c r="C13" s="113"/>
      <c r="D13" s="334"/>
      <c r="E13" s="119"/>
      <c r="F13" s="120"/>
      <c r="G13" s="120"/>
      <c r="H13" s="314"/>
      <c r="I13" s="314"/>
      <c r="J13" s="357"/>
      <c r="K13" s="357"/>
    </row>
    <row r="14" spans="1:11" ht="15.75">
      <c r="B14" s="13"/>
      <c r="C14" s="226" t="s">
        <v>519</v>
      </c>
      <c r="D14" s="334" t="s">
        <v>697</v>
      </c>
      <c r="E14" s="119"/>
      <c r="F14" s="120"/>
      <c r="G14" s="121"/>
      <c r="H14" s="314"/>
      <c r="I14" s="314"/>
      <c r="J14"/>
      <c r="K14"/>
    </row>
    <row r="15" spans="1:11" ht="17.100000000000001" customHeight="1">
      <c r="B15" s="13"/>
      <c r="C15" s="226" t="s">
        <v>520</v>
      </c>
      <c r="D15" s="334" t="s">
        <v>813</v>
      </c>
      <c r="E15" s="295"/>
      <c r="F15" s="295"/>
      <c r="G15" s="121"/>
      <c r="H15" s="348"/>
      <c r="I15" s="314"/>
      <c r="J15"/>
      <c r="K15"/>
    </row>
    <row r="16" spans="1:11" ht="17.100000000000001" customHeight="1">
      <c r="B16" s="13"/>
      <c r="C16" s="226" t="s">
        <v>815</v>
      </c>
      <c r="D16" s="334" t="s">
        <v>814</v>
      </c>
      <c r="E16" s="295"/>
      <c r="F16" s="295"/>
      <c r="G16" s="121"/>
      <c r="H16" s="348"/>
      <c r="I16" s="314"/>
      <c r="J16"/>
      <c r="K16"/>
    </row>
    <row r="17" spans="2:11" ht="17.100000000000001" customHeight="1">
      <c r="B17" s="13"/>
      <c r="C17" s="113"/>
      <c r="D17" s="313" t="s">
        <v>849</v>
      </c>
      <c r="E17" s="119" t="s">
        <v>17</v>
      </c>
      <c r="F17" s="295"/>
      <c r="G17" s="121"/>
      <c r="H17" s="348"/>
      <c r="I17" s="314">
        <f>H17*G17</f>
        <v>0</v>
      </c>
      <c r="J17"/>
      <c r="K17"/>
    </row>
    <row r="18" spans="2:11" ht="17.100000000000001" customHeight="1">
      <c r="B18" s="13"/>
      <c r="C18" s="113"/>
      <c r="D18" s="313" t="s">
        <v>791</v>
      </c>
      <c r="E18" s="119" t="s">
        <v>17</v>
      </c>
      <c r="F18" s="295"/>
      <c r="G18" s="121"/>
      <c r="H18" s="348"/>
      <c r="I18" s="314">
        <f t="shared" ref="I18:I26" si="0">H18*G18</f>
        <v>0</v>
      </c>
      <c r="J18"/>
      <c r="K18"/>
    </row>
    <row r="19" spans="2:11" ht="17.100000000000001" customHeight="1">
      <c r="B19" s="13"/>
      <c r="C19" s="113"/>
      <c r="D19" s="407"/>
      <c r="E19" s="119"/>
      <c r="F19" s="295"/>
      <c r="G19" s="121"/>
      <c r="H19" s="348"/>
      <c r="I19" s="314"/>
      <c r="J19"/>
      <c r="K19"/>
    </row>
    <row r="20" spans="2:11" ht="17.100000000000001" customHeight="1">
      <c r="B20" s="13"/>
      <c r="C20" s="226" t="s">
        <v>816</v>
      </c>
      <c r="D20" s="334" t="s">
        <v>817</v>
      </c>
      <c r="E20" s="119"/>
      <c r="F20" s="295"/>
      <c r="G20" s="121"/>
      <c r="H20" s="348"/>
      <c r="I20" s="314"/>
      <c r="J20"/>
      <c r="K20"/>
    </row>
    <row r="21" spans="2:11" ht="17.100000000000001" customHeight="1">
      <c r="B21" s="13"/>
      <c r="C21" s="113"/>
      <c r="D21" s="313" t="s">
        <v>849</v>
      </c>
      <c r="E21" s="119"/>
      <c r="F21" s="295"/>
      <c r="G21" s="121"/>
      <c r="H21" s="348"/>
      <c r="I21" s="314"/>
      <c r="J21"/>
      <c r="K21"/>
    </row>
    <row r="22" spans="2:11" ht="17.100000000000001" customHeight="1">
      <c r="B22" s="13"/>
      <c r="C22" s="113"/>
      <c r="D22" s="345" t="s">
        <v>818</v>
      </c>
      <c r="E22" s="119" t="s">
        <v>17</v>
      </c>
      <c r="F22" s="295"/>
      <c r="G22" s="121"/>
      <c r="H22" s="348"/>
      <c r="I22" s="314">
        <f>H22*G22</f>
        <v>0</v>
      </c>
      <c r="J22"/>
      <c r="K22"/>
    </row>
    <row r="23" spans="2:11" ht="17.100000000000001" customHeight="1">
      <c r="B23" s="13"/>
      <c r="C23" s="113"/>
      <c r="D23" s="345" t="s">
        <v>819</v>
      </c>
      <c r="E23" s="119" t="s">
        <v>17</v>
      </c>
      <c r="F23" s="295"/>
      <c r="G23" s="121"/>
      <c r="H23" s="348"/>
      <c r="I23" s="314">
        <f t="shared" si="0"/>
        <v>0</v>
      </c>
      <c r="J23"/>
      <c r="K23"/>
    </row>
    <row r="24" spans="2:11" ht="17.100000000000001" customHeight="1">
      <c r="B24" s="13"/>
      <c r="C24" s="113"/>
      <c r="D24" s="313" t="s">
        <v>791</v>
      </c>
      <c r="E24" s="119"/>
      <c r="F24" s="295"/>
      <c r="G24" s="121"/>
      <c r="H24" s="348"/>
      <c r="I24" s="314"/>
      <c r="J24"/>
      <c r="K24"/>
    </row>
    <row r="25" spans="2:11" ht="17.100000000000001" customHeight="1">
      <c r="B25" s="13"/>
      <c r="C25" s="113"/>
      <c r="D25" s="345" t="s">
        <v>818</v>
      </c>
      <c r="E25" s="119" t="s">
        <v>17</v>
      </c>
      <c r="F25" s="295"/>
      <c r="G25" s="121"/>
      <c r="H25" s="348"/>
      <c r="I25" s="314">
        <f>H25*G25</f>
        <v>0</v>
      </c>
      <c r="J25"/>
      <c r="K25"/>
    </row>
    <row r="26" spans="2:11" ht="17.100000000000001" customHeight="1">
      <c r="B26" s="13"/>
      <c r="C26" s="113"/>
      <c r="D26" s="345" t="s">
        <v>819</v>
      </c>
      <c r="E26" s="119" t="s">
        <v>17</v>
      </c>
      <c r="F26" s="295"/>
      <c r="G26" s="121"/>
      <c r="H26" s="348"/>
      <c r="I26" s="314">
        <f t="shared" si="0"/>
        <v>0</v>
      </c>
      <c r="J26"/>
      <c r="K26"/>
    </row>
    <row r="27" spans="2:11" ht="17.100000000000001" customHeight="1">
      <c r="B27" s="13"/>
      <c r="C27" s="113"/>
      <c r="D27" s="407"/>
      <c r="E27" s="119"/>
      <c r="F27" s="295"/>
      <c r="G27" s="121"/>
      <c r="H27" s="348"/>
      <c r="I27" s="314"/>
      <c r="J27"/>
      <c r="K27"/>
    </row>
    <row r="28" spans="2:11" ht="17.100000000000001" customHeight="1">
      <c r="B28" s="13"/>
      <c r="C28" s="226" t="s">
        <v>521</v>
      </c>
      <c r="D28" s="334" t="s">
        <v>820</v>
      </c>
      <c r="E28" s="119"/>
      <c r="F28" s="295"/>
      <c r="G28" s="121"/>
      <c r="H28" s="348"/>
      <c r="I28" s="314"/>
      <c r="J28"/>
      <c r="K28"/>
    </row>
    <row r="29" spans="2:11" ht="17.100000000000001" customHeight="1">
      <c r="B29" s="13"/>
      <c r="C29" s="113"/>
      <c r="D29" s="313" t="s">
        <v>849</v>
      </c>
      <c r="E29" s="295"/>
      <c r="F29" s="295"/>
      <c r="G29" s="121"/>
      <c r="H29" s="348"/>
      <c r="I29" s="314"/>
      <c r="J29"/>
      <c r="K29"/>
    </row>
    <row r="30" spans="2:11" ht="17.100000000000001" customHeight="1">
      <c r="B30" s="13"/>
      <c r="C30" s="113"/>
      <c r="D30" s="407" t="s">
        <v>701</v>
      </c>
      <c r="E30" s="119" t="s">
        <v>17</v>
      </c>
      <c r="F30" s="295"/>
      <c r="G30" s="121"/>
      <c r="H30" s="348"/>
      <c r="I30" s="314">
        <f>H30*G30</f>
        <v>0</v>
      </c>
      <c r="J30"/>
      <c r="K30"/>
    </row>
    <row r="31" spans="2:11" ht="15.75">
      <c r="B31" s="13"/>
      <c r="C31" s="113"/>
      <c r="D31" s="334"/>
      <c r="E31" s="295"/>
      <c r="F31" s="295"/>
      <c r="G31" s="121"/>
      <c r="H31" s="348"/>
      <c r="I31" s="314"/>
      <c r="J31"/>
      <c r="K31"/>
    </row>
    <row r="32" spans="2:11" ht="15.75">
      <c r="B32" s="13"/>
      <c r="C32" s="226" t="s">
        <v>522</v>
      </c>
      <c r="D32" s="334" t="s">
        <v>696</v>
      </c>
      <c r="E32" s="295"/>
      <c r="F32" s="295"/>
      <c r="G32" s="121"/>
      <c r="H32" s="348"/>
      <c r="I32" s="314"/>
      <c r="J32"/>
      <c r="K32"/>
    </row>
    <row r="33" spans="2:11" ht="17.100000000000001" customHeight="1">
      <c r="B33" s="13"/>
      <c r="C33" s="226" t="s">
        <v>524</v>
      </c>
      <c r="D33" s="334" t="s">
        <v>821</v>
      </c>
      <c r="E33" s="322"/>
      <c r="F33" s="323"/>
      <c r="G33" s="121"/>
      <c r="H33" s="350"/>
      <c r="I33" s="314"/>
      <c r="J33"/>
      <c r="K33"/>
    </row>
    <row r="34" spans="2:11" ht="17.100000000000001" customHeight="1">
      <c r="B34" s="13"/>
      <c r="C34" s="113"/>
      <c r="D34" s="313" t="s">
        <v>849</v>
      </c>
      <c r="E34" s="119"/>
      <c r="F34" s="323"/>
      <c r="G34" s="121"/>
      <c r="H34" s="350"/>
      <c r="I34" s="314"/>
      <c r="J34"/>
      <c r="K34"/>
    </row>
    <row r="35" spans="2:11" ht="17.100000000000001" customHeight="1">
      <c r="B35" s="13"/>
      <c r="C35" s="113"/>
      <c r="D35" s="407" t="s">
        <v>716</v>
      </c>
      <c r="E35" s="119" t="s">
        <v>17</v>
      </c>
      <c r="F35" s="323"/>
      <c r="G35" s="121"/>
      <c r="H35" s="350"/>
      <c r="I35" s="314">
        <f t="shared" ref="I35:I147" si="1">H35*G35</f>
        <v>0</v>
      </c>
      <c r="J35"/>
      <c r="K35"/>
    </row>
    <row r="36" spans="2:11" ht="15.75">
      <c r="B36" s="13"/>
      <c r="C36" s="113"/>
      <c r="D36" s="334"/>
      <c r="E36" s="322"/>
      <c r="F36" s="323"/>
      <c r="G36" s="121"/>
      <c r="H36" s="350"/>
      <c r="I36" s="314"/>
      <c r="J36"/>
      <c r="K36"/>
    </row>
    <row r="37" spans="2:11" ht="17.100000000000001" customHeight="1">
      <c r="B37" s="13"/>
      <c r="C37" s="226" t="s">
        <v>526</v>
      </c>
      <c r="D37" s="334" t="s">
        <v>822</v>
      </c>
      <c r="E37" s="119"/>
      <c r="F37" s="120"/>
      <c r="G37" s="121"/>
      <c r="H37" s="314"/>
      <c r="I37" s="314"/>
      <c r="J37"/>
      <c r="K37"/>
    </row>
    <row r="38" spans="2:11" ht="17.100000000000001" customHeight="1">
      <c r="B38" s="13"/>
      <c r="C38" s="226" t="s">
        <v>823</v>
      </c>
      <c r="D38" s="334" t="s">
        <v>824</v>
      </c>
      <c r="E38" s="119"/>
      <c r="F38" s="120"/>
      <c r="G38" s="121"/>
      <c r="H38" s="314"/>
      <c r="I38" s="314"/>
      <c r="J38"/>
      <c r="K38"/>
    </row>
    <row r="39" spans="2:11" ht="17.100000000000001" customHeight="1">
      <c r="B39" s="13"/>
      <c r="C39" s="113"/>
      <c r="D39" s="313" t="s">
        <v>849</v>
      </c>
      <c r="E39" s="119"/>
      <c r="F39" s="120"/>
      <c r="G39" s="121"/>
      <c r="H39" s="314"/>
      <c r="I39" s="314"/>
      <c r="J39"/>
      <c r="K39"/>
    </row>
    <row r="40" spans="2:11" ht="17.100000000000001" customHeight="1">
      <c r="B40" s="13"/>
      <c r="C40" s="113"/>
      <c r="D40" s="407" t="s">
        <v>699</v>
      </c>
      <c r="E40" s="119" t="s">
        <v>17</v>
      </c>
      <c r="F40" s="120"/>
      <c r="G40" s="121"/>
      <c r="H40" s="314"/>
      <c r="I40" s="314">
        <f t="shared" si="1"/>
        <v>0</v>
      </c>
      <c r="J40"/>
      <c r="K40"/>
    </row>
    <row r="41" spans="2:11" ht="17.100000000000001" customHeight="1">
      <c r="B41" s="13"/>
      <c r="C41" s="113"/>
      <c r="D41" s="407" t="s">
        <v>717</v>
      </c>
      <c r="E41" s="119" t="s">
        <v>17</v>
      </c>
      <c r="F41" s="120"/>
      <c r="G41" s="121"/>
      <c r="H41" s="314"/>
      <c r="I41" s="314">
        <f t="shared" si="1"/>
        <v>0</v>
      </c>
      <c r="J41"/>
      <c r="K41"/>
    </row>
    <row r="42" spans="2:11" ht="17.100000000000001" customHeight="1">
      <c r="B42" s="13"/>
      <c r="C42" s="113"/>
      <c r="D42" s="313" t="s">
        <v>848</v>
      </c>
      <c r="E42" s="119"/>
      <c r="F42" s="120"/>
      <c r="G42" s="121"/>
      <c r="H42" s="314"/>
      <c r="I42" s="314"/>
      <c r="J42"/>
      <c r="K42"/>
    </row>
    <row r="43" spans="2:11" ht="17.100000000000001" customHeight="1">
      <c r="B43" s="13"/>
      <c r="C43" s="113"/>
      <c r="D43" s="407" t="s">
        <v>699</v>
      </c>
      <c r="E43" s="119" t="s">
        <v>17</v>
      </c>
      <c r="F43" s="120"/>
      <c r="G43" s="121"/>
      <c r="H43" s="314"/>
      <c r="I43" s="314">
        <f t="shared" si="1"/>
        <v>0</v>
      </c>
      <c r="J43"/>
      <c r="K43"/>
    </row>
    <row r="44" spans="2:11" ht="17.100000000000001" customHeight="1">
      <c r="B44" s="13"/>
      <c r="C44" s="113"/>
      <c r="D44" s="407" t="s">
        <v>717</v>
      </c>
      <c r="E44" s="119" t="s">
        <v>17</v>
      </c>
      <c r="F44" s="120"/>
      <c r="G44" s="121"/>
      <c r="H44" s="314"/>
      <c r="I44" s="314">
        <f t="shared" si="1"/>
        <v>0</v>
      </c>
      <c r="J44"/>
      <c r="K44"/>
    </row>
    <row r="45" spans="2:11" ht="17.100000000000001" customHeight="1">
      <c r="B45" s="13"/>
      <c r="C45" s="113"/>
      <c r="D45" s="407"/>
      <c r="E45" s="119"/>
      <c r="F45" s="120"/>
      <c r="G45" s="121"/>
      <c r="H45" s="314"/>
      <c r="I45" s="314"/>
      <c r="J45"/>
      <c r="K45"/>
    </row>
    <row r="46" spans="2:11" ht="17.100000000000001" customHeight="1">
      <c r="B46" s="13"/>
      <c r="C46" s="226" t="s">
        <v>826</v>
      </c>
      <c r="D46" s="334" t="s">
        <v>825</v>
      </c>
      <c r="E46" s="119"/>
      <c r="F46" s="120"/>
      <c r="G46" s="121"/>
      <c r="H46" s="314"/>
      <c r="I46" s="314"/>
      <c r="J46"/>
      <c r="K46"/>
    </row>
    <row r="47" spans="2:11" ht="17.100000000000001" customHeight="1">
      <c r="B47" s="13"/>
      <c r="C47" s="113"/>
      <c r="D47" s="313" t="s">
        <v>849</v>
      </c>
      <c r="E47" s="119"/>
      <c r="F47" s="120"/>
      <c r="G47" s="121"/>
      <c r="H47" s="314"/>
      <c r="I47" s="314"/>
      <c r="J47"/>
      <c r="K47"/>
    </row>
    <row r="48" spans="2:11" ht="17.100000000000001" customHeight="1">
      <c r="B48" s="13"/>
      <c r="C48" s="113"/>
      <c r="D48" s="407" t="s">
        <v>700</v>
      </c>
      <c r="E48" s="119" t="s">
        <v>17</v>
      </c>
      <c r="F48" s="120"/>
      <c r="G48" s="121"/>
      <c r="H48" s="314"/>
      <c r="I48" s="314">
        <f t="shared" si="1"/>
        <v>0</v>
      </c>
      <c r="J48"/>
      <c r="K48"/>
    </row>
    <row r="49" spans="2:11" ht="17.100000000000001" customHeight="1">
      <c r="B49" s="13"/>
      <c r="C49" s="113"/>
      <c r="D49" s="407" t="s">
        <v>827</v>
      </c>
      <c r="E49" s="119" t="s">
        <v>17</v>
      </c>
      <c r="F49" s="120"/>
      <c r="G49" s="121"/>
      <c r="H49" s="314"/>
      <c r="I49" s="314">
        <f t="shared" si="1"/>
        <v>0</v>
      </c>
      <c r="J49"/>
      <c r="K49"/>
    </row>
    <row r="50" spans="2:11" ht="17.100000000000001" customHeight="1">
      <c r="B50" s="13"/>
      <c r="C50" s="113"/>
      <c r="D50" s="313" t="s">
        <v>848</v>
      </c>
      <c r="E50" s="119"/>
      <c r="F50" s="120"/>
      <c r="G50" s="121"/>
      <c r="H50" s="314"/>
      <c r="I50" s="314"/>
      <c r="J50"/>
      <c r="K50"/>
    </row>
    <row r="51" spans="2:11" ht="17.100000000000001" customHeight="1">
      <c r="B51" s="13"/>
      <c r="C51" s="113"/>
      <c r="D51" s="407" t="s">
        <v>700</v>
      </c>
      <c r="E51" s="119" t="s">
        <v>17</v>
      </c>
      <c r="F51" s="120"/>
      <c r="G51" s="121"/>
      <c r="H51" s="314"/>
      <c r="I51" s="314">
        <f t="shared" ref="I51:I52" si="2">H51*G51</f>
        <v>0</v>
      </c>
      <c r="J51"/>
      <c r="K51"/>
    </row>
    <row r="52" spans="2:11" ht="17.100000000000001" customHeight="1">
      <c r="B52" s="13"/>
      <c r="C52" s="113"/>
      <c r="D52" s="407" t="s">
        <v>827</v>
      </c>
      <c r="E52" s="119" t="s">
        <v>17</v>
      </c>
      <c r="F52" s="120"/>
      <c r="G52" s="121"/>
      <c r="H52" s="314"/>
      <c r="I52" s="314">
        <f t="shared" si="2"/>
        <v>0</v>
      </c>
      <c r="J52"/>
      <c r="K52"/>
    </row>
    <row r="53" spans="2:11" ht="17.100000000000001" customHeight="1">
      <c r="B53" s="13"/>
      <c r="C53" s="113"/>
      <c r="D53" s="334"/>
      <c r="E53" s="119"/>
      <c r="F53" s="120"/>
      <c r="G53" s="121"/>
      <c r="H53" s="314"/>
      <c r="I53" s="314"/>
      <c r="J53"/>
      <c r="K53"/>
    </row>
    <row r="54" spans="2:11" ht="15.75">
      <c r="B54" s="13"/>
      <c r="C54" s="226" t="s">
        <v>527</v>
      </c>
      <c r="D54" s="334" t="s">
        <v>821</v>
      </c>
      <c r="E54" s="119"/>
      <c r="F54" s="120"/>
      <c r="G54" s="121"/>
      <c r="H54" s="314"/>
      <c r="I54" s="314"/>
      <c r="J54"/>
      <c r="K54"/>
    </row>
    <row r="55" spans="2:11" ht="15.75">
      <c r="B55" s="13"/>
      <c r="C55" s="113"/>
      <c r="D55" s="313" t="s">
        <v>791</v>
      </c>
      <c r="E55" s="119"/>
      <c r="F55" s="120"/>
      <c r="G55" s="121"/>
      <c r="H55" s="314"/>
      <c r="I55" s="314"/>
      <c r="J55"/>
      <c r="K55"/>
    </row>
    <row r="56" spans="2:11" ht="15.75">
      <c r="B56" s="13"/>
      <c r="C56" s="113"/>
      <c r="D56" s="407" t="s">
        <v>702</v>
      </c>
      <c r="E56" s="119" t="s">
        <v>17</v>
      </c>
      <c r="F56" s="120"/>
      <c r="G56" s="121"/>
      <c r="H56" s="314"/>
      <c r="I56" s="314">
        <f t="shared" si="1"/>
        <v>0</v>
      </c>
      <c r="J56"/>
      <c r="K56"/>
    </row>
    <row r="57" spans="2:11" ht="15.75">
      <c r="B57" s="13"/>
      <c r="C57" s="113"/>
      <c r="D57" s="334"/>
      <c r="E57" s="119"/>
      <c r="F57" s="120"/>
      <c r="G57" s="121"/>
      <c r="H57" s="314"/>
      <c r="I57" s="314"/>
      <c r="J57"/>
      <c r="K57"/>
    </row>
    <row r="58" spans="2:11" ht="19.899999999999999" customHeight="1">
      <c r="B58" s="13"/>
      <c r="C58" s="226" t="s">
        <v>529</v>
      </c>
      <c r="D58" s="334" t="s">
        <v>828</v>
      </c>
      <c r="E58" s="304"/>
      <c r="F58" s="305"/>
      <c r="G58" s="121"/>
      <c r="H58" s="346"/>
      <c r="I58" s="314"/>
      <c r="J58"/>
      <c r="K58"/>
    </row>
    <row r="59" spans="2:11" ht="19.899999999999999" customHeight="1">
      <c r="B59" s="13"/>
      <c r="C59" s="113"/>
      <c r="D59" s="313" t="s">
        <v>849</v>
      </c>
      <c r="E59" s="119"/>
      <c r="F59" s="305"/>
      <c r="G59" s="121"/>
      <c r="H59" s="346"/>
      <c r="I59" s="314"/>
      <c r="J59"/>
      <c r="K59"/>
    </row>
    <row r="60" spans="2:11" ht="19.899999999999999" customHeight="1">
      <c r="B60" s="13"/>
      <c r="C60" s="113"/>
      <c r="D60" s="407" t="s">
        <v>703</v>
      </c>
      <c r="E60" s="119" t="s">
        <v>17</v>
      </c>
      <c r="F60" s="305"/>
      <c r="G60" s="121"/>
      <c r="H60" s="346"/>
      <c r="I60" s="314">
        <f t="shared" si="1"/>
        <v>0</v>
      </c>
      <c r="J60"/>
      <c r="K60"/>
    </row>
    <row r="61" spans="2:11" ht="15.75">
      <c r="B61" s="13"/>
      <c r="C61" s="113"/>
      <c r="D61" s="334"/>
      <c r="E61" s="304"/>
      <c r="F61" s="305"/>
      <c r="G61" s="121"/>
      <c r="H61" s="346"/>
      <c r="I61" s="314"/>
      <c r="J61"/>
      <c r="K61"/>
    </row>
    <row r="62" spans="2:11" ht="19.899999999999999" customHeight="1">
      <c r="B62" s="13"/>
      <c r="C62" s="226" t="s">
        <v>704</v>
      </c>
      <c r="D62" s="334" t="s">
        <v>829</v>
      </c>
      <c r="E62" s="304"/>
      <c r="F62" s="305"/>
      <c r="G62" s="121"/>
      <c r="H62" s="346"/>
      <c r="I62" s="314"/>
      <c r="J62"/>
      <c r="K62"/>
    </row>
    <row r="63" spans="2:11" ht="19.899999999999999" customHeight="1">
      <c r="B63" s="13"/>
      <c r="C63" s="113"/>
      <c r="D63" s="313" t="s">
        <v>849</v>
      </c>
      <c r="E63" s="119"/>
      <c r="F63" s="305"/>
      <c r="G63" s="121"/>
      <c r="H63" s="346"/>
      <c r="I63" s="314"/>
      <c r="J63"/>
      <c r="K63"/>
    </row>
    <row r="64" spans="2:11" ht="19.899999999999999" customHeight="1">
      <c r="B64" s="13"/>
      <c r="C64" s="113"/>
      <c r="D64" s="407" t="s">
        <v>705</v>
      </c>
      <c r="E64" s="119" t="s">
        <v>17</v>
      </c>
      <c r="F64" s="305"/>
      <c r="G64" s="121"/>
      <c r="H64" s="346"/>
      <c r="I64" s="314">
        <f t="shared" si="1"/>
        <v>0</v>
      </c>
      <c r="J64"/>
      <c r="K64"/>
    </row>
    <row r="65" spans="2:11" ht="19.899999999999999" customHeight="1">
      <c r="B65" s="13"/>
      <c r="C65" s="113"/>
      <c r="D65" s="313" t="s">
        <v>848</v>
      </c>
      <c r="E65" s="119"/>
      <c r="F65" s="305"/>
      <c r="G65" s="121"/>
      <c r="H65" s="346"/>
      <c r="I65" s="314"/>
      <c r="J65"/>
      <c r="K65"/>
    </row>
    <row r="66" spans="2:11" ht="19.899999999999999" customHeight="1">
      <c r="B66" s="13"/>
      <c r="C66" s="113"/>
      <c r="D66" s="407" t="s">
        <v>705</v>
      </c>
      <c r="E66" s="119" t="s">
        <v>17</v>
      </c>
      <c r="F66" s="305"/>
      <c r="G66" s="121"/>
      <c r="H66" s="346"/>
      <c r="I66" s="314">
        <f t="shared" si="1"/>
        <v>0</v>
      </c>
      <c r="J66"/>
      <c r="K66"/>
    </row>
    <row r="67" spans="2:11" ht="15.75">
      <c r="B67" s="13"/>
      <c r="C67" s="113"/>
      <c r="D67" s="334"/>
      <c r="E67" s="304"/>
      <c r="F67" s="305"/>
      <c r="G67" s="121"/>
      <c r="H67" s="346"/>
      <c r="I67" s="314"/>
      <c r="J67"/>
      <c r="K67"/>
    </row>
    <row r="68" spans="2:11" ht="17.100000000000001" customHeight="1">
      <c r="B68" s="13"/>
      <c r="C68" s="226" t="s">
        <v>706</v>
      </c>
      <c r="D68" s="409" t="s">
        <v>610</v>
      </c>
      <c r="E68" s="119"/>
      <c r="F68" s="120"/>
      <c r="G68" s="121"/>
      <c r="H68" s="314"/>
      <c r="I68" s="314"/>
      <c r="J68"/>
      <c r="K68"/>
    </row>
    <row r="69" spans="2:11" ht="17.100000000000001" customHeight="1">
      <c r="B69" s="13"/>
      <c r="C69" s="113"/>
      <c r="D69" s="313" t="s">
        <v>849</v>
      </c>
      <c r="E69" s="119"/>
      <c r="F69" s="120"/>
      <c r="G69" s="121"/>
      <c r="H69" s="314"/>
      <c r="I69" s="314"/>
      <c r="J69"/>
      <c r="K69"/>
    </row>
    <row r="70" spans="2:11" ht="17.100000000000001" customHeight="1">
      <c r="B70" s="13"/>
      <c r="C70" s="113"/>
      <c r="D70" s="407" t="s">
        <v>707</v>
      </c>
      <c r="E70" s="119" t="s">
        <v>17</v>
      </c>
      <c r="F70" s="120"/>
      <c r="G70" s="121"/>
      <c r="H70" s="314"/>
      <c r="I70" s="314">
        <f t="shared" si="1"/>
        <v>0</v>
      </c>
      <c r="J70"/>
      <c r="K70"/>
    </row>
    <row r="71" spans="2:11" ht="17.100000000000001" customHeight="1">
      <c r="B71" s="13"/>
      <c r="C71" s="113"/>
      <c r="D71" s="313" t="s">
        <v>848</v>
      </c>
      <c r="E71" s="119"/>
      <c r="F71" s="120"/>
      <c r="G71" s="121"/>
      <c r="H71" s="314"/>
      <c r="I71" s="314"/>
      <c r="J71"/>
      <c r="K71"/>
    </row>
    <row r="72" spans="2:11" ht="17.100000000000001" customHeight="1">
      <c r="B72" s="13"/>
      <c r="C72" s="113"/>
      <c r="D72" s="407" t="s">
        <v>707</v>
      </c>
      <c r="E72" s="119" t="s">
        <v>17</v>
      </c>
      <c r="F72" s="120"/>
      <c r="G72" s="121"/>
      <c r="H72" s="314"/>
      <c r="I72" s="314">
        <f t="shared" si="1"/>
        <v>0</v>
      </c>
      <c r="J72"/>
      <c r="K72"/>
    </row>
    <row r="73" spans="2:11" ht="17.100000000000001" customHeight="1">
      <c r="B73" s="13"/>
      <c r="C73" s="113"/>
      <c r="D73" s="407"/>
      <c r="E73" s="119"/>
      <c r="F73" s="120"/>
      <c r="G73" s="121"/>
      <c r="H73" s="314"/>
      <c r="I73" s="314"/>
      <c r="J73"/>
      <c r="K73"/>
    </row>
    <row r="74" spans="2:11" ht="17.100000000000001" customHeight="1">
      <c r="B74" s="13"/>
      <c r="C74" s="226" t="s">
        <v>911</v>
      </c>
      <c r="D74" s="409" t="s">
        <v>912</v>
      </c>
      <c r="E74" s="119"/>
      <c r="F74" s="120"/>
      <c r="G74" s="121"/>
      <c r="H74" s="314"/>
      <c r="I74" s="314"/>
      <c r="J74"/>
      <c r="K74"/>
    </row>
    <row r="75" spans="2:11" ht="17.100000000000001" customHeight="1">
      <c r="B75" s="13"/>
      <c r="C75" s="113"/>
      <c r="D75" s="313" t="s">
        <v>849</v>
      </c>
      <c r="E75" s="119"/>
      <c r="F75" s="120"/>
      <c r="G75" s="121"/>
      <c r="H75" s="314"/>
      <c r="I75" s="314"/>
      <c r="J75"/>
      <c r="K75"/>
    </row>
    <row r="76" spans="2:11" ht="17.100000000000001" customHeight="1">
      <c r="B76" s="13"/>
      <c r="C76" s="113"/>
      <c r="D76" s="407" t="s">
        <v>913</v>
      </c>
      <c r="E76" s="119" t="s">
        <v>17</v>
      </c>
      <c r="F76" s="120"/>
      <c r="G76" s="121"/>
      <c r="H76" s="314"/>
      <c r="I76" s="314">
        <f t="shared" ref="I76" si="3">H76*G76</f>
        <v>0</v>
      </c>
      <c r="J76"/>
      <c r="K76"/>
    </row>
    <row r="77" spans="2:11" ht="17.100000000000001" customHeight="1">
      <c r="B77" s="13"/>
      <c r="C77" s="113"/>
      <c r="D77" s="313"/>
      <c r="E77" s="119"/>
      <c r="F77" s="120"/>
      <c r="G77" s="121"/>
      <c r="H77" s="314"/>
      <c r="I77" s="314"/>
      <c r="J77"/>
      <c r="K77"/>
    </row>
    <row r="78" spans="2:11" ht="19.899999999999999" customHeight="1">
      <c r="B78" s="13"/>
      <c r="C78" s="226" t="s">
        <v>530</v>
      </c>
      <c r="D78" s="334" t="s">
        <v>523</v>
      </c>
      <c r="E78" s="304"/>
      <c r="F78" s="305"/>
      <c r="G78" s="121"/>
      <c r="H78" s="346"/>
      <c r="I78" s="314"/>
      <c r="J78"/>
      <c r="K78"/>
    </row>
    <row r="79" spans="2:11" ht="19.899999999999999" customHeight="1">
      <c r="B79" s="13"/>
      <c r="C79" s="226" t="s">
        <v>611</v>
      </c>
      <c r="D79" s="334" t="s">
        <v>708</v>
      </c>
      <c r="E79" s="304"/>
      <c r="F79" s="305"/>
      <c r="G79" s="121"/>
      <c r="H79" s="346"/>
      <c r="I79" s="314"/>
      <c r="J79"/>
      <c r="K79"/>
    </row>
    <row r="80" spans="2:11" ht="19.899999999999999" customHeight="1">
      <c r="B80" s="13"/>
      <c r="C80" s="113"/>
      <c r="D80" s="313" t="s">
        <v>849</v>
      </c>
      <c r="E80" s="119"/>
      <c r="F80" s="305"/>
      <c r="G80" s="121"/>
      <c r="H80" s="346"/>
      <c r="I80" s="314"/>
      <c r="J80"/>
      <c r="K80"/>
    </row>
    <row r="81" spans="2:11" ht="19.899999999999999" customHeight="1">
      <c r="B81" s="13"/>
      <c r="C81" s="113"/>
      <c r="D81" s="407" t="s">
        <v>709</v>
      </c>
      <c r="E81" s="119" t="s">
        <v>17</v>
      </c>
      <c r="F81" s="305"/>
      <c r="G81" s="121"/>
      <c r="H81" s="346"/>
      <c r="I81" s="314">
        <f t="shared" si="1"/>
        <v>0</v>
      </c>
      <c r="J81"/>
      <c r="K81"/>
    </row>
    <row r="82" spans="2:11" ht="19.899999999999999" customHeight="1">
      <c r="B82" s="13"/>
      <c r="C82" s="113"/>
      <c r="D82" s="407" t="s">
        <v>830</v>
      </c>
      <c r="E82" s="119" t="s">
        <v>17</v>
      </c>
      <c r="F82" s="305"/>
      <c r="G82" s="121"/>
      <c r="H82" s="346"/>
      <c r="I82" s="314">
        <f t="shared" si="1"/>
        <v>0</v>
      </c>
      <c r="J82"/>
      <c r="K82"/>
    </row>
    <row r="83" spans="2:11" ht="19.899999999999999" customHeight="1">
      <c r="B83" s="13"/>
      <c r="C83" s="113"/>
      <c r="D83" s="407" t="s">
        <v>831</v>
      </c>
      <c r="E83" s="119" t="s">
        <v>17</v>
      </c>
      <c r="F83" s="305"/>
      <c r="G83" s="121"/>
      <c r="H83" s="346"/>
      <c r="I83" s="314">
        <f t="shared" si="1"/>
        <v>0</v>
      </c>
      <c r="J83"/>
      <c r="K83"/>
    </row>
    <row r="84" spans="2:11" ht="19.899999999999999" customHeight="1">
      <c r="B84" s="13"/>
      <c r="C84" s="113"/>
      <c r="D84" s="313" t="s">
        <v>791</v>
      </c>
      <c r="E84" s="119"/>
      <c r="F84" s="305"/>
      <c r="G84" s="121"/>
      <c r="H84" s="346"/>
      <c r="I84" s="314"/>
      <c r="J84"/>
      <c r="K84"/>
    </row>
    <row r="85" spans="2:11" ht="19.899999999999999" customHeight="1">
      <c r="B85" s="13"/>
      <c r="C85" s="113"/>
      <c r="D85" s="407" t="s">
        <v>709</v>
      </c>
      <c r="E85" s="119" t="s">
        <v>17</v>
      </c>
      <c r="F85" s="305"/>
      <c r="G85" s="121"/>
      <c r="H85" s="346"/>
      <c r="I85" s="314">
        <f t="shared" si="1"/>
        <v>0</v>
      </c>
      <c r="J85"/>
      <c r="K85"/>
    </row>
    <row r="86" spans="2:11" ht="19.899999999999999" customHeight="1">
      <c r="B86" s="13"/>
      <c r="C86" s="113"/>
      <c r="D86" s="334"/>
      <c r="E86" s="304"/>
      <c r="F86" s="305"/>
      <c r="G86" s="121"/>
      <c r="H86" s="346"/>
      <c r="I86" s="314"/>
      <c r="J86"/>
      <c r="K86"/>
    </row>
    <row r="87" spans="2:11" ht="19.899999999999999" customHeight="1">
      <c r="B87" s="13"/>
      <c r="C87" s="226" t="s">
        <v>612</v>
      </c>
      <c r="D87" s="334" t="s">
        <v>832</v>
      </c>
      <c r="E87" s="304"/>
      <c r="F87" s="305"/>
      <c r="G87" s="121"/>
      <c r="H87" s="346"/>
      <c r="I87" s="314"/>
      <c r="J87"/>
      <c r="K87"/>
    </row>
    <row r="88" spans="2:11" ht="19.899999999999999" customHeight="1">
      <c r="B88" s="13"/>
      <c r="C88" s="113"/>
      <c r="D88" s="313" t="s">
        <v>790</v>
      </c>
      <c r="E88" s="304"/>
      <c r="F88" s="305"/>
      <c r="G88" s="121"/>
      <c r="H88" s="346"/>
      <c r="I88" s="314"/>
      <c r="J88"/>
      <c r="K88"/>
    </row>
    <row r="89" spans="2:11" ht="19.899999999999999" customHeight="1">
      <c r="B89" s="13"/>
      <c r="C89" s="113"/>
      <c r="D89" s="407" t="s">
        <v>833</v>
      </c>
      <c r="E89" s="119" t="s">
        <v>17</v>
      </c>
      <c r="F89" s="305"/>
      <c r="G89" s="121"/>
      <c r="H89" s="346"/>
      <c r="I89" s="314">
        <f>H89*G89</f>
        <v>0</v>
      </c>
      <c r="J89"/>
      <c r="K89"/>
    </row>
    <row r="90" spans="2:11" ht="19.899999999999999" customHeight="1">
      <c r="B90" s="13"/>
      <c r="C90" s="113"/>
      <c r="D90" s="407" t="s">
        <v>834</v>
      </c>
      <c r="E90" s="119" t="s">
        <v>17</v>
      </c>
      <c r="F90" s="305"/>
      <c r="G90" s="121"/>
      <c r="H90" s="346"/>
      <c r="I90" s="314">
        <f t="shared" si="1"/>
        <v>0</v>
      </c>
      <c r="J90"/>
      <c r="K90"/>
    </row>
    <row r="91" spans="2:11" ht="19.899999999999999" customHeight="1">
      <c r="B91" s="13"/>
      <c r="C91" s="113"/>
      <c r="D91" s="313" t="s">
        <v>848</v>
      </c>
      <c r="E91" s="119"/>
      <c r="F91" s="305"/>
      <c r="G91" s="121"/>
      <c r="H91" s="346"/>
      <c r="I91" s="314"/>
      <c r="J91"/>
      <c r="K91"/>
    </row>
    <row r="92" spans="2:11" ht="19.899999999999999" customHeight="1">
      <c r="B92" s="13"/>
      <c r="C92" s="113"/>
      <c r="D92" s="407" t="s">
        <v>833</v>
      </c>
      <c r="E92" s="119" t="s">
        <v>17</v>
      </c>
      <c r="F92" s="305"/>
      <c r="G92" s="121"/>
      <c r="H92" s="346"/>
      <c r="I92" s="314">
        <f t="shared" si="1"/>
        <v>0</v>
      </c>
      <c r="J92"/>
      <c r="K92"/>
    </row>
    <row r="93" spans="2:11" ht="19.899999999999999" customHeight="1">
      <c r="B93" s="13"/>
      <c r="C93" s="113"/>
      <c r="D93" s="407" t="s">
        <v>834</v>
      </c>
      <c r="E93" s="119" t="s">
        <v>17</v>
      </c>
      <c r="F93" s="305"/>
      <c r="G93" s="121"/>
      <c r="H93" s="346"/>
      <c r="I93" s="314">
        <f t="shared" si="1"/>
        <v>0</v>
      </c>
      <c r="J93"/>
      <c r="K93"/>
    </row>
    <row r="94" spans="2:11" ht="19.899999999999999" customHeight="1">
      <c r="B94" s="13"/>
      <c r="C94" s="113"/>
      <c r="D94" s="334"/>
      <c r="E94" s="304"/>
      <c r="F94" s="305"/>
      <c r="G94" s="121"/>
      <c r="H94" s="346"/>
      <c r="I94" s="314"/>
      <c r="J94"/>
      <c r="K94"/>
    </row>
    <row r="95" spans="2:11" ht="19.899999999999999" customHeight="1">
      <c r="B95" s="13"/>
      <c r="C95" s="113"/>
      <c r="D95" s="334"/>
      <c r="E95" s="304"/>
      <c r="F95" s="305"/>
      <c r="G95" s="121"/>
      <c r="H95" s="346"/>
      <c r="I95" s="314"/>
      <c r="J95"/>
      <c r="K95"/>
    </row>
    <row r="96" spans="2:11" ht="19.899999999999999" customHeight="1">
      <c r="B96" s="13"/>
      <c r="C96" s="226" t="s">
        <v>712</v>
      </c>
      <c r="D96" s="334" t="s">
        <v>710</v>
      </c>
      <c r="E96" s="304"/>
      <c r="F96" s="305"/>
      <c r="G96" s="121"/>
      <c r="H96" s="346"/>
      <c r="I96" s="314"/>
      <c r="J96"/>
      <c r="K96"/>
    </row>
    <row r="97" spans="2:11" ht="19.899999999999999" customHeight="1">
      <c r="B97" s="13"/>
      <c r="C97" s="113"/>
      <c r="D97" s="313" t="s">
        <v>790</v>
      </c>
      <c r="E97" s="119"/>
      <c r="F97" s="305"/>
      <c r="G97" s="121"/>
      <c r="H97" s="346"/>
      <c r="I97" s="314"/>
      <c r="J97"/>
      <c r="K97"/>
    </row>
    <row r="98" spans="2:11" ht="19.899999999999999" customHeight="1">
      <c r="B98" s="13"/>
      <c r="C98" s="113"/>
      <c r="D98" s="407" t="s">
        <v>711</v>
      </c>
      <c r="E98" s="119" t="s">
        <v>17</v>
      </c>
      <c r="F98" s="305"/>
      <c r="G98" s="121"/>
      <c r="H98" s="346"/>
      <c r="I98" s="314">
        <f t="shared" si="1"/>
        <v>0</v>
      </c>
      <c r="J98"/>
      <c r="K98"/>
    </row>
    <row r="99" spans="2:11" ht="19.899999999999999" customHeight="1">
      <c r="B99" s="13"/>
      <c r="C99" s="113"/>
      <c r="D99" s="334"/>
      <c r="E99" s="304"/>
      <c r="F99" s="305"/>
      <c r="G99" s="121"/>
      <c r="H99" s="346"/>
      <c r="I99" s="314"/>
      <c r="J99"/>
      <c r="K99"/>
    </row>
    <row r="100" spans="2:11" ht="15.75">
      <c r="B100" s="13"/>
      <c r="C100" s="226" t="s">
        <v>715</v>
      </c>
      <c r="D100" s="334" t="s">
        <v>713</v>
      </c>
      <c r="E100" s="119"/>
      <c r="F100" s="120"/>
      <c r="G100" s="121"/>
      <c r="H100" s="314"/>
      <c r="I100" s="314"/>
      <c r="J100"/>
      <c r="K100"/>
    </row>
    <row r="101" spans="2:11" ht="15.75">
      <c r="B101" s="13"/>
      <c r="C101" s="113"/>
      <c r="D101" s="313" t="s">
        <v>849</v>
      </c>
      <c r="E101" s="119"/>
      <c r="F101" s="120"/>
      <c r="G101" s="121"/>
      <c r="H101" s="314"/>
      <c r="I101" s="314"/>
      <c r="J101"/>
      <c r="K101"/>
    </row>
    <row r="102" spans="2:11" ht="15.75">
      <c r="B102" s="13"/>
      <c r="C102" s="113"/>
      <c r="D102" s="407" t="s">
        <v>714</v>
      </c>
      <c r="E102" s="119" t="s">
        <v>17</v>
      </c>
      <c r="F102" s="120"/>
      <c r="G102" s="121"/>
      <c r="H102" s="314"/>
      <c r="I102" s="314">
        <f t="shared" si="1"/>
        <v>0</v>
      </c>
      <c r="J102"/>
      <c r="K102"/>
    </row>
    <row r="103" spans="2:11" ht="15.75">
      <c r="B103" s="13"/>
      <c r="C103" s="113"/>
      <c r="D103" s="313" t="s">
        <v>848</v>
      </c>
      <c r="E103" s="119"/>
      <c r="F103" s="120"/>
      <c r="G103" s="121"/>
      <c r="H103" s="314"/>
      <c r="I103" s="314"/>
      <c r="J103"/>
      <c r="K103"/>
    </row>
    <row r="104" spans="2:11" ht="15.75">
      <c r="B104" s="13"/>
      <c r="C104" s="113"/>
      <c r="D104" s="407" t="s">
        <v>714</v>
      </c>
      <c r="E104" s="119" t="s">
        <v>17</v>
      </c>
      <c r="F104" s="120"/>
      <c r="G104" s="121"/>
      <c r="H104" s="314"/>
      <c r="I104" s="314">
        <f t="shared" si="1"/>
        <v>0</v>
      </c>
      <c r="J104"/>
      <c r="K104"/>
    </row>
    <row r="105" spans="2:11" ht="15.75">
      <c r="B105" s="13"/>
      <c r="C105" s="113"/>
      <c r="D105" s="334"/>
      <c r="E105" s="119"/>
      <c r="F105" s="120"/>
      <c r="G105" s="121"/>
      <c r="H105" s="314"/>
      <c r="I105" s="314"/>
      <c r="J105"/>
      <c r="K105"/>
    </row>
    <row r="106" spans="2:11" ht="15.75">
      <c r="B106" s="13"/>
      <c r="C106" s="226" t="s">
        <v>722</v>
      </c>
      <c r="D106" s="334" t="s">
        <v>718</v>
      </c>
      <c r="E106" s="119"/>
      <c r="F106" s="120"/>
      <c r="G106" s="121"/>
      <c r="H106" s="314"/>
      <c r="I106" s="314"/>
      <c r="J106"/>
      <c r="K106"/>
    </row>
    <row r="107" spans="2:11" ht="15.75">
      <c r="B107" s="13"/>
      <c r="C107" s="113"/>
      <c r="D107" s="313" t="s">
        <v>849</v>
      </c>
      <c r="E107" s="119"/>
      <c r="F107" s="120"/>
      <c r="G107" s="121"/>
      <c r="H107" s="314"/>
      <c r="I107" s="314"/>
      <c r="J107"/>
      <c r="K107"/>
    </row>
    <row r="108" spans="2:11" ht="15.75">
      <c r="B108" s="13"/>
      <c r="C108" s="113"/>
      <c r="D108" s="407" t="s">
        <v>719</v>
      </c>
      <c r="E108" s="119" t="s">
        <v>17</v>
      </c>
      <c r="F108" s="120"/>
      <c r="G108" s="121"/>
      <c r="H108" s="314"/>
      <c r="I108" s="314">
        <f t="shared" si="1"/>
        <v>0</v>
      </c>
      <c r="J108"/>
      <c r="K108"/>
    </row>
    <row r="109" spans="2:11" ht="15.75">
      <c r="B109" s="13"/>
      <c r="C109" s="113"/>
      <c r="D109" s="334"/>
      <c r="E109" s="119"/>
      <c r="F109" s="120"/>
      <c r="G109" s="121"/>
      <c r="H109" s="314"/>
      <c r="I109" s="314"/>
      <c r="J109"/>
      <c r="K109"/>
    </row>
    <row r="110" spans="2:11" ht="15.75">
      <c r="B110" s="13"/>
      <c r="C110" s="226" t="s">
        <v>835</v>
      </c>
      <c r="D110" s="334" t="s">
        <v>836</v>
      </c>
      <c r="E110" s="119"/>
      <c r="F110" s="120"/>
      <c r="G110" s="121"/>
      <c r="H110" s="314"/>
      <c r="I110" s="314"/>
      <c r="J110"/>
      <c r="K110"/>
    </row>
    <row r="111" spans="2:11" ht="15.75">
      <c r="B111" s="13"/>
      <c r="C111" s="113"/>
      <c r="D111" s="313" t="s">
        <v>849</v>
      </c>
      <c r="E111" s="119"/>
      <c r="F111" s="120"/>
      <c r="G111" s="121"/>
      <c r="H111" s="314"/>
      <c r="I111" s="314"/>
      <c r="J111"/>
      <c r="K111"/>
    </row>
    <row r="112" spans="2:11" ht="15.75">
      <c r="B112" s="13"/>
      <c r="C112" s="113"/>
      <c r="D112" s="407" t="s">
        <v>837</v>
      </c>
      <c r="E112" s="119" t="s">
        <v>17</v>
      </c>
      <c r="F112" s="120"/>
      <c r="G112" s="121"/>
      <c r="H112" s="314"/>
      <c r="I112" s="314">
        <f t="shared" ref="I112" si="4">H112*G112</f>
        <v>0</v>
      </c>
      <c r="J112"/>
      <c r="K112"/>
    </row>
    <row r="113" spans="2:11" ht="15.75">
      <c r="B113" s="13"/>
      <c r="C113" s="113"/>
      <c r="D113" s="334"/>
      <c r="E113" s="119"/>
      <c r="F113" s="120"/>
      <c r="G113" s="121"/>
      <c r="H113" s="314"/>
      <c r="I113" s="314"/>
      <c r="J113"/>
      <c r="K113"/>
    </row>
    <row r="114" spans="2:11" ht="17.100000000000001" customHeight="1">
      <c r="B114" s="13"/>
      <c r="C114" s="226" t="s">
        <v>838</v>
      </c>
      <c r="D114" s="334" t="s">
        <v>720</v>
      </c>
      <c r="E114" s="119"/>
      <c r="F114" s="120"/>
      <c r="G114" s="121"/>
      <c r="H114" s="314"/>
      <c r="I114" s="314"/>
      <c r="J114"/>
      <c r="K114"/>
    </row>
    <row r="115" spans="2:11" ht="17.100000000000001" customHeight="1">
      <c r="B115" s="13"/>
      <c r="C115" s="113"/>
      <c r="D115" s="313" t="s">
        <v>849</v>
      </c>
      <c r="E115" s="119"/>
      <c r="F115" s="120"/>
      <c r="G115" s="121"/>
      <c r="H115" s="314"/>
      <c r="I115" s="314"/>
      <c r="J115"/>
      <c r="K115"/>
    </row>
    <row r="116" spans="2:11" ht="17.100000000000001" customHeight="1">
      <c r="B116" s="13"/>
      <c r="C116" s="113"/>
      <c r="D116" s="407" t="s">
        <v>721</v>
      </c>
      <c r="E116" s="119" t="s">
        <v>17</v>
      </c>
      <c r="F116" s="120"/>
      <c r="G116" s="121"/>
      <c r="H116" s="314"/>
      <c r="I116" s="314">
        <f t="shared" si="1"/>
        <v>0</v>
      </c>
      <c r="J116"/>
      <c r="K116"/>
    </row>
    <row r="117" spans="2:11" ht="17.100000000000001" customHeight="1">
      <c r="B117" s="13"/>
      <c r="C117" s="113"/>
      <c r="D117" s="313" t="s">
        <v>848</v>
      </c>
      <c r="E117" s="119"/>
      <c r="F117" s="120"/>
      <c r="G117" s="121"/>
      <c r="H117" s="314"/>
      <c r="I117" s="314"/>
      <c r="J117"/>
      <c r="K117"/>
    </row>
    <row r="118" spans="2:11" ht="17.100000000000001" customHeight="1">
      <c r="B118" s="13"/>
      <c r="C118" s="113"/>
      <c r="D118" s="407" t="s">
        <v>721</v>
      </c>
      <c r="E118" s="119" t="s">
        <v>17</v>
      </c>
      <c r="F118" s="120"/>
      <c r="G118" s="121"/>
      <c r="H118" s="314"/>
      <c r="I118" s="314">
        <f t="shared" si="1"/>
        <v>0</v>
      </c>
      <c r="J118"/>
      <c r="K118"/>
    </row>
    <row r="119" spans="2:11" ht="17.100000000000001" customHeight="1">
      <c r="B119" s="13"/>
      <c r="C119" s="113"/>
      <c r="D119" s="407"/>
      <c r="E119" s="119"/>
      <c r="F119" s="120"/>
      <c r="G119" s="121"/>
      <c r="H119" s="314"/>
      <c r="I119" s="314"/>
      <c r="J119"/>
      <c r="K119"/>
    </row>
    <row r="120" spans="2:11" ht="17.100000000000001" customHeight="1">
      <c r="B120" s="13"/>
      <c r="C120" s="226" t="s">
        <v>839</v>
      </c>
      <c r="D120" s="334" t="s">
        <v>840</v>
      </c>
      <c r="E120" s="119"/>
      <c r="F120" s="120"/>
      <c r="G120" s="121"/>
      <c r="H120" s="314"/>
      <c r="I120" s="314"/>
      <c r="J120"/>
      <c r="K120"/>
    </row>
    <row r="121" spans="2:11" ht="17.100000000000001" customHeight="1">
      <c r="B121" s="13"/>
      <c r="C121" s="113"/>
      <c r="D121" s="313" t="s">
        <v>849</v>
      </c>
      <c r="E121" s="119"/>
      <c r="F121" s="120"/>
      <c r="G121" s="121"/>
      <c r="H121" s="314"/>
      <c r="I121" s="314"/>
      <c r="J121"/>
      <c r="K121"/>
    </row>
    <row r="122" spans="2:11" ht="17.100000000000001" customHeight="1">
      <c r="B122" s="13"/>
      <c r="C122" s="113"/>
      <c r="D122" s="407" t="s">
        <v>847</v>
      </c>
      <c r="E122" s="119" t="s">
        <v>17</v>
      </c>
      <c r="F122" s="120"/>
      <c r="G122" s="121"/>
      <c r="H122" s="314"/>
      <c r="I122" s="314">
        <f t="shared" ref="I122" si="5">H122*G122</f>
        <v>0</v>
      </c>
      <c r="J122"/>
      <c r="K122"/>
    </row>
    <row r="123" spans="2:11" ht="17.100000000000001" customHeight="1">
      <c r="B123" s="13"/>
      <c r="C123" s="113"/>
      <c r="D123" s="407"/>
      <c r="E123" s="119"/>
      <c r="F123" s="120"/>
      <c r="G123" s="121"/>
      <c r="H123" s="314"/>
      <c r="I123" s="314"/>
      <c r="J123"/>
      <c r="K123"/>
    </row>
    <row r="124" spans="2:11" ht="17.100000000000001" customHeight="1">
      <c r="B124" s="13"/>
      <c r="C124" s="226" t="s">
        <v>841</v>
      </c>
      <c r="D124" s="334" t="s">
        <v>723</v>
      </c>
      <c r="E124" s="119"/>
      <c r="F124" s="120"/>
      <c r="G124" s="121"/>
      <c r="H124" s="314"/>
      <c r="I124" s="314"/>
      <c r="J124"/>
      <c r="K124"/>
    </row>
    <row r="125" spans="2:11" ht="17.100000000000001" customHeight="1">
      <c r="B125" s="13"/>
      <c r="C125" s="113"/>
      <c r="D125" s="313" t="s">
        <v>849</v>
      </c>
      <c r="E125" s="119"/>
      <c r="F125" s="120"/>
      <c r="G125" s="121"/>
      <c r="H125" s="314"/>
      <c r="I125" s="314"/>
      <c r="J125"/>
      <c r="K125"/>
    </row>
    <row r="126" spans="2:11" ht="17.100000000000001" customHeight="1">
      <c r="B126" s="13"/>
      <c r="C126" s="113"/>
      <c r="D126" s="407" t="s">
        <v>698</v>
      </c>
      <c r="E126" s="119" t="s">
        <v>17</v>
      </c>
      <c r="F126" s="120"/>
      <c r="G126" s="121"/>
      <c r="H126" s="314"/>
      <c r="I126" s="314">
        <f>H126*G126</f>
        <v>0</v>
      </c>
      <c r="J126"/>
      <c r="K126"/>
    </row>
    <row r="127" spans="2:11" ht="17.100000000000001" customHeight="1">
      <c r="B127" s="13"/>
      <c r="C127" s="113"/>
      <c r="D127" s="334"/>
      <c r="E127" s="119"/>
      <c r="F127" s="120"/>
      <c r="G127" s="121"/>
      <c r="H127" s="314"/>
      <c r="I127" s="314"/>
      <c r="J127"/>
      <c r="K127"/>
    </row>
    <row r="128" spans="2:11" ht="17.100000000000001" customHeight="1">
      <c r="B128" s="13"/>
      <c r="C128" s="226" t="s">
        <v>531</v>
      </c>
      <c r="D128" s="334" t="s">
        <v>842</v>
      </c>
      <c r="E128" s="119"/>
      <c r="F128" s="120"/>
      <c r="G128" s="121"/>
      <c r="H128" s="314"/>
      <c r="I128" s="314"/>
      <c r="J128"/>
      <c r="K128"/>
    </row>
    <row r="129" spans="2:11" ht="19.899999999999999" customHeight="1">
      <c r="B129" s="13"/>
      <c r="C129" s="226" t="s">
        <v>724</v>
      </c>
      <c r="D129" s="334" t="s">
        <v>843</v>
      </c>
      <c r="E129" s="304"/>
      <c r="F129" s="305"/>
      <c r="G129" s="121"/>
      <c r="H129" s="346"/>
      <c r="I129" s="314"/>
      <c r="J129"/>
      <c r="K129"/>
    </row>
    <row r="130" spans="2:11" ht="19.899999999999999" customHeight="1">
      <c r="B130" s="13"/>
      <c r="C130" s="113"/>
      <c r="D130" s="313" t="s">
        <v>849</v>
      </c>
      <c r="E130" s="410"/>
      <c r="F130" s="305"/>
      <c r="G130" s="121"/>
      <c r="H130" s="346"/>
      <c r="I130" s="314"/>
      <c r="J130"/>
      <c r="K130"/>
    </row>
    <row r="131" spans="2:11" ht="19.899999999999999" customHeight="1">
      <c r="B131" s="13"/>
      <c r="C131" s="113"/>
      <c r="D131" s="407" t="s">
        <v>726</v>
      </c>
      <c r="E131" s="119" t="s">
        <v>17</v>
      </c>
      <c r="F131" s="305"/>
      <c r="G131" s="121"/>
      <c r="H131" s="346"/>
      <c r="I131" s="314">
        <f t="shared" si="1"/>
        <v>0</v>
      </c>
      <c r="J131"/>
      <c r="K131"/>
    </row>
    <row r="132" spans="2:11" ht="19.899999999999999" customHeight="1">
      <c r="B132" s="13"/>
      <c r="C132" s="113"/>
      <c r="D132" s="313"/>
      <c r="E132" s="119"/>
      <c r="F132" s="305"/>
      <c r="G132" s="121"/>
      <c r="H132" s="346"/>
      <c r="I132" s="314"/>
      <c r="J132"/>
      <c r="K132"/>
    </row>
    <row r="133" spans="2:11" ht="19.899999999999999" customHeight="1">
      <c r="B133" s="13"/>
      <c r="C133" s="226" t="s">
        <v>725</v>
      </c>
      <c r="D133" s="334" t="s">
        <v>844</v>
      </c>
      <c r="E133" s="119"/>
      <c r="F133" s="305"/>
      <c r="G133" s="121"/>
      <c r="H133" s="346"/>
      <c r="I133" s="314"/>
      <c r="J133"/>
      <c r="K133"/>
    </row>
    <row r="134" spans="2:11" ht="19.899999999999999" customHeight="1">
      <c r="B134" s="13"/>
      <c r="C134" s="113"/>
      <c r="D134" s="313" t="s">
        <v>849</v>
      </c>
      <c r="E134" s="119"/>
      <c r="F134" s="305"/>
      <c r="G134" s="121"/>
      <c r="H134" s="346"/>
      <c r="I134" s="314"/>
      <c r="J134"/>
      <c r="K134"/>
    </row>
    <row r="135" spans="2:11" ht="19.899999999999999" customHeight="1">
      <c r="B135" s="13"/>
      <c r="C135" s="113"/>
      <c r="D135" s="407" t="s">
        <v>786</v>
      </c>
      <c r="E135" s="119" t="s">
        <v>17</v>
      </c>
      <c r="F135" s="305"/>
      <c r="G135" s="121"/>
      <c r="H135" s="346"/>
      <c r="I135" s="314">
        <f t="shared" si="1"/>
        <v>0</v>
      </c>
      <c r="J135"/>
      <c r="K135"/>
    </row>
    <row r="136" spans="2:11" ht="19.899999999999999" customHeight="1">
      <c r="B136" s="13"/>
      <c r="C136" s="113"/>
      <c r="D136" s="407"/>
      <c r="E136" s="119"/>
      <c r="F136" s="305"/>
      <c r="G136" s="121"/>
      <c r="H136" s="346"/>
      <c r="I136" s="314"/>
      <c r="J136"/>
      <c r="K136"/>
    </row>
    <row r="137" spans="2:11" ht="19.899999999999999" customHeight="1">
      <c r="B137" s="13"/>
      <c r="C137" s="226" t="s">
        <v>785</v>
      </c>
      <c r="D137" s="334" t="s">
        <v>845</v>
      </c>
      <c r="E137" s="119"/>
      <c r="F137" s="305"/>
      <c r="G137" s="121"/>
      <c r="H137" s="346"/>
      <c r="I137" s="314"/>
      <c r="J137"/>
      <c r="K137"/>
    </row>
    <row r="138" spans="2:11" ht="19.899999999999999" customHeight="1">
      <c r="B138" s="13"/>
      <c r="C138" s="113"/>
      <c r="D138" s="313" t="s">
        <v>848</v>
      </c>
      <c r="E138" s="119"/>
      <c r="F138" s="305"/>
      <c r="G138" s="121"/>
      <c r="H138" s="346"/>
      <c r="I138" s="314"/>
      <c r="J138"/>
      <c r="K138"/>
    </row>
    <row r="139" spans="2:11" ht="19.899999999999999" customHeight="1">
      <c r="B139" s="13"/>
      <c r="C139" s="113"/>
      <c r="D139" s="407" t="s">
        <v>846</v>
      </c>
      <c r="E139" s="119" t="s">
        <v>17</v>
      </c>
      <c r="F139" s="305"/>
      <c r="G139" s="121"/>
      <c r="H139" s="346"/>
      <c r="I139" s="314">
        <f t="shared" ref="I139" si="6">H139*G139</f>
        <v>0</v>
      </c>
      <c r="J139"/>
      <c r="K139"/>
    </row>
    <row r="140" spans="2:11" ht="19.899999999999999" customHeight="1">
      <c r="B140" s="13"/>
      <c r="C140" s="113"/>
      <c r="D140" s="407"/>
      <c r="E140" s="119"/>
      <c r="F140" s="305"/>
      <c r="G140" s="121"/>
      <c r="H140" s="346"/>
      <c r="I140" s="314"/>
      <c r="J140"/>
      <c r="K140"/>
    </row>
    <row r="141" spans="2:11" ht="19.899999999999999" customHeight="1">
      <c r="B141" s="13"/>
      <c r="C141" s="113"/>
      <c r="D141" s="308" t="s">
        <v>613</v>
      </c>
      <c r="E141" s="304"/>
      <c r="F141" s="305"/>
      <c r="G141" s="121"/>
      <c r="H141" s="346"/>
      <c r="I141" s="314">
        <f>I131+I116+I102+I98+I81+I70+I64+I60+I35+I17+I135+I11+I22+I40+I41+I48+I49+I108+I126+I30+I23+I82+I83+I89+I90+I112+I122+I76</f>
        <v>0</v>
      </c>
      <c r="J141"/>
      <c r="K141"/>
    </row>
    <row r="142" spans="2:11" ht="19.899999999999999" customHeight="1">
      <c r="B142" s="13"/>
      <c r="C142" s="113"/>
      <c r="D142" s="308" t="s">
        <v>614</v>
      </c>
      <c r="E142" s="304"/>
      <c r="F142" s="305"/>
      <c r="G142" s="121"/>
      <c r="H142" s="346"/>
      <c r="I142" s="314">
        <f>I12+I18+I25+I43+I44+I51+I56+I66+I72+I85+I104+I118+I26+I52+I92+I93+I139</f>
        <v>0</v>
      </c>
      <c r="J142"/>
      <c r="K142"/>
    </row>
    <row r="143" spans="2:11" ht="19.899999999999999" customHeight="1">
      <c r="B143" s="13"/>
      <c r="C143" s="113"/>
      <c r="D143" s="334"/>
      <c r="E143" s="304"/>
      <c r="F143" s="305"/>
      <c r="G143" s="121"/>
      <c r="H143" s="346"/>
      <c r="I143" s="314"/>
      <c r="J143"/>
      <c r="K143"/>
    </row>
    <row r="144" spans="2:11" ht="19.899999999999999" customHeight="1">
      <c r="B144" s="13"/>
      <c r="C144" s="226" t="s">
        <v>532</v>
      </c>
      <c r="D144" s="334" t="s">
        <v>533</v>
      </c>
      <c r="E144" s="304"/>
      <c r="F144" s="305"/>
      <c r="G144" s="121"/>
      <c r="H144" s="346"/>
      <c r="I144" s="314"/>
      <c r="J144"/>
      <c r="K144"/>
    </row>
    <row r="145" spans="2:11" ht="19.899999999999999" customHeight="1">
      <c r="B145" s="13"/>
      <c r="C145" s="113"/>
      <c r="D145" s="313" t="s">
        <v>790</v>
      </c>
      <c r="E145" s="304"/>
      <c r="F145" s="305"/>
      <c r="G145" s="121"/>
      <c r="H145" s="346"/>
      <c r="I145" s="314"/>
      <c r="J145"/>
      <c r="K145"/>
    </row>
    <row r="146" spans="2:11" ht="19.899999999999999" customHeight="1">
      <c r="B146" s="13"/>
      <c r="C146" s="113"/>
      <c r="D146" s="345" t="s">
        <v>850</v>
      </c>
      <c r="E146" s="296" t="s">
        <v>17</v>
      </c>
      <c r="F146" s="305"/>
      <c r="G146" s="121"/>
      <c r="H146" s="346"/>
      <c r="I146" s="314">
        <f t="shared" si="1"/>
        <v>0</v>
      </c>
      <c r="J146"/>
      <c r="K146"/>
    </row>
    <row r="147" spans="2:11" ht="19.899999999999999" customHeight="1">
      <c r="B147" s="13"/>
      <c r="C147" s="113"/>
      <c r="D147" s="345" t="s">
        <v>851</v>
      </c>
      <c r="E147" s="296" t="s">
        <v>17</v>
      </c>
      <c r="F147" s="305"/>
      <c r="G147" s="121"/>
      <c r="H147" s="346"/>
      <c r="I147" s="314">
        <f t="shared" si="1"/>
        <v>0</v>
      </c>
      <c r="J147"/>
      <c r="K147"/>
    </row>
    <row r="148" spans="2:11" ht="19.899999999999999" customHeight="1">
      <c r="B148" s="13"/>
      <c r="C148" s="113"/>
      <c r="D148" s="345" t="s">
        <v>852</v>
      </c>
      <c r="E148" s="296" t="s">
        <v>17</v>
      </c>
      <c r="F148" s="305"/>
      <c r="G148" s="121"/>
      <c r="H148" s="346"/>
      <c r="I148" s="314">
        <f t="shared" ref="I148:I157" si="7">H148*G148</f>
        <v>0</v>
      </c>
      <c r="J148"/>
      <c r="K148"/>
    </row>
    <row r="149" spans="2:11" ht="19.899999999999999" customHeight="1">
      <c r="B149" s="13"/>
      <c r="C149" s="113"/>
      <c r="D149" s="345" t="s">
        <v>853</v>
      </c>
      <c r="E149" s="296" t="s">
        <v>17</v>
      </c>
      <c r="F149" s="305"/>
      <c r="G149" s="121"/>
      <c r="H149" s="346"/>
      <c r="I149" s="314">
        <f t="shared" si="7"/>
        <v>0</v>
      </c>
      <c r="J149"/>
      <c r="K149"/>
    </row>
    <row r="150" spans="2:11" ht="19.899999999999999" customHeight="1">
      <c r="B150" s="13"/>
      <c r="C150" s="113"/>
      <c r="D150" s="345" t="s">
        <v>854</v>
      </c>
      <c r="E150" s="296" t="s">
        <v>17</v>
      </c>
      <c r="F150" s="305"/>
      <c r="G150" s="121"/>
      <c r="H150" s="346"/>
      <c r="I150" s="314">
        <f t="shared" si="7"/>
        <v>0</v>
      </c>
      <c r="J150"/>
      <c r="K150"/>
    </row>
    <row r="151" spans="2:11" ht="19.899999999999999" customHeight="1">
      <c r="B151" s="13"/>
      <c r="C151" s="113"/>
      <c r="D151" s="345" t="s">
        <v>855</v>
      </c>
      <c r="E151" s="296" t="s">
        <v>17</v>
      </c>
      <c r="F151" s="305"/>
      <c r="G151" s="121"/>
      <c r="H151" s="346"/>
      <c r="I151" s="314">
        <f t="shared" si="7"/>
        <v>0</v>
      </c>
      <c r="J151"/>
      <c r="K151"/>
    </row>
    <row r="152" spans="2:11" ht="19.899999999999999" customHeight="1">
      <c r="B152" s="13"/>
      <c r="C152" s="113"/>
      <c r="D152" s="345" t="s">
        <v>856</v>
      </c>
      <c r="E152" s="296" t="s">
        <v>17</v>
      </c>
      <c r="F152" s="305"/>
      <c r="G152" s="121"/>
      <c r="H152" s="346"/>
      <c r="I152" s="314">
        <f t="shared" si="7"/>
        <v>0</v>
      </c>
      <c r="J152"/>
      <c r="K152"/>
    </row>
    <row r="153" spans="2:11" ht="19.899999999999999" customHeight="1">
      <c r="B153" s="13"/>
      <c r="C153" s="113"/>
      <c r="D153" s="345" t="s">
        <v>857</v>
      </c>
      <c r="E153" s="296" t="s">
        <v>17</v>
      </c>
      <c r="F153" s="305"/>
      <c r="G153" s="121"/>
      <c r="H153" s="346"/>
      <c r="I153" s="314">
        <f t="shared" si="7"/>
        <v>0</v>
      </c>
      <c r="J153"/>
      <c r="K153"/>
    </row>
    <row r="154" spans="2:11" ht="19.899999999999999" customHeight="1">
      <c r="B154" s="13"/>
      <c r="C154" s="113"/>
      <c r="D154" s="345" t="s">
        <v>858</v>
      </c>
      <c r="E154" s="296" t="s">
        <v>17</v>
      </c>
      <c r="F154" s="305"/>
      <c r="G154" s="121"/>
      <c r="H154" s="346"/>
      <c r="I154" s="314">
        <f t="shared" si="7"/>
        <v>0</v>
      </c>
      <c r="J154"/>
      <c r="K154"/>
    </row>
    <row r="155" spans="2:11" ht="19.899999999999999" customHeight="1">
      <c r="B155" s="13"/>
      <c r="C155" s="113"/>
      <c r="D155" s="345" t="s">
        <v>859</v>
      </c>
      <c r="E155" s="296" t="s">
        <v>17</v>
      </c>
      <c r="F155" s="305"/>
      <c r="G155" s="121"/>
      <c r="H155" s="346"/>
      <c r="I155" s="314">
        <f t="shared" si="7"/>
        <v>0</v>
      </c>
      <c r="J155"/>
      <c r="K155"/>
    </row>
    <row r="156" spans="2:11" ht="19.899999999999999" customHeight="1">
      <c r="B156" s="13"/>
      <c r="C156" s="113"/>
      <c r="D156" s="345" t="s">
        <v>860</v>
      </c>
      <c r="E156" s="296" t="s">
        <v>17</v>
      </c>
      <c r="F156" s="305"/>
      <c r="G156" s="121"/>
      <c r="H156" s="346"/>
      <c r="I156" s="314">
        <f t="shared" si="7"/>
        <v>0</v>
      </c>
      <c r="J156"/>
      <c r="K156"/>
    </row>
    <row r="157" spans="2:11" ht="19.899999999999999" customHeight="1">
      <c r="B157" s="13"/>
      <c r="C157" s="113"/>
      <c r="D157" s="345" t="s">
        <v>861</v>
      </c>
      <c r="E157" s="296" t="s">
        <v>17</v>
      </c>
      <c r="F157" s="305"/>
      <c r="G157" s="121"/>
      <c r="H157" s="346"/>
      <c r="I157" s="314">
        <f t="shared" si="7"/>
        <v>0</v>
      </c>
      <c r="J157"/>
      <c r="K157"/>
    </row>
    <row r="158" spans="2:11" ht="19.899999999999999" customHeight="1">
      <c r="B158" s="13"/>
      <c r="C158" s="113"/>
      <c r="D158" s="313" t="s">
        <v>791</v>
      </c>
      <c r="E158" s="296"/>
      <c r="F158" s="305"/>
      <c r="G158" s="121"/>
      <c r="H158" s="346"/>
      <c r="I158" s="314"/>
      <c r="J158"/>
      <c r="K158"/>
    </row>
    <row r="159" spans="2:11" ht="19.899999999999999" customHeight="1">
      <c r="B159" s="13"/>
      <c r="C159" s="113"/>
      <c r="D159" s="345" t="s">
        <v>850</v>
      </c>
      <c r="E159" s="296" t="s">
        <v>17</v>
      </c>
      <c r="F159" s="305"/>
      <c r="G159" s="121"/>
      <c r="H159" s="346"/>
      <c r="I159" s="314">
        <f t="shared" ref="I159:I170" si="8">H159*G159</f>
        <v>0</v>
      </c>
      <c r="J159"/>
      <c r="K159"/>
    </row>
    <row r="160" spans="2:11" ht="19.899999999999999" customHeight="1">
      <c r="B160" s="13"/>
      <c r="C160" s="113"/>
      <c r="D160" s="345" t="s">
        <v>851</v>
      </c>
      <c r="E160" s="296" t="s">
        <v>17</v>
      </c>
      <c r="F160" s="305"/>
      <c r="G160" s="121"/>
      <c r="H160" s="346"/>
      <c r="I160" s="314">
        <f t="shared" si="8"/>
        <v>0</v>
      </c>
      <c r="J160"/>
      <c r="K160"/>
    </row>
    <row r="161" spans="2:11" ht="19.899999999999999" customHeight="1">
      <c r="B161" s="13"/>
      <c r="C161" s="113"/>
      <c r="D161" s="345" t="s">
        <v>852</v>
      </c>
      <c r="E161" s="296" t="s">
        <v>17</v>
      </c>
      <c r="F161" s="305"/>
      <c r="G161" s="121"/>
      <c r="H161" s="346"/>
      <c r="I161" s="314">
        <f t="shared" si="8"/>
        <v>0</v>
      </c>
      <c r="J161"/>
      <c r="K161"/>
    </row>
    <row r="162" spans="2:11" ht="19.899999999999999" customHeight="1">
      <c r="B162" s="13"/>
      <c r="C162" s="113"/>
      <c r="D162" s="345" t="s">
        <v>853</v>
      </c>
      <c r="E162" s="296" t="s">
        <v>17</v>
      </c>
      <c r="F162" s="305"/>
      <c r="G162" s="121"/>
      <c r="H162" s="346"/>
      <c r="I162" s="314">
        <f t="shared" si="8"/>
        <v>0</v>
      </c>
      <c r="J162"/>
      <c r="K162"/>
    </row>
    <row r="163" spans="2:11" ht="19.899999999999999" customHeight="1">
      <c r="B163" s="13"/>
      <c r="C163" s="113"/>
      <c r="D163" s="345" t="s">
        <v>854</v>
      </c>
      <c r="E163" s="296" t="s">
        <v>17</v>
      </c>
      <c r="F163" s="305"/>
      <c r="G163" s="121"/>
      <c r="H163" s="346"/>
      <c r="I163" s="314">
        <f t="shared" si="8"/>
        <v>0</v>
      </c>
      <c r="J163"/>
      <c r="K163"/>
    </row>
    <row r="164" spans="2:11" ht="19.899999999999999" customHeight="1">
      <c r="B164" s="13"/>
      <c r="C164" s="113"/>
      <c r="D164" s="345" t="s">
        <v>855</v>
      </c>
      <c r="E164" s="296" t="s">
        <v>17</v>
      </c>
      <c r="F164" s="305"/>
      <c r="G164" s="121"/>
      <c r="H164" s="346"/>
      <c r="I164" s="314">
        <f t="shared" si="8"/>
        <v>0</v>
      </c>
      <c r="J164"/>
      <c r="K164"/>
    </row>
    <row r="165" spans="2:11" ht="19.899999999999999" customHeight="1">
      <c r="B165" s="13"/>
      <c r="C165" s="113"/>
      <c r="D165" s="345" t="s">
        <v>856</v>
      </c>
      <c r="E165" s="296" t="s">
        <v>17</v>
      </c>
      <c r="F165" s="305"/>
      <c r="G165" s="121"/>
      <c r="H165" s="346"/>
      <c r="I165" s="314">
        <f t="shared" si="8"/>
        <v>0</v>
      </c>
      <c r="J165"/>
      <c r="K165"/>
    </row>
    <row r="166" spans="2:11" ht="19.899999999999999" customHeight="1">
      <c r="B166" s="13"/>
      <c r="C166" s="113"/>
      <c r="D166" s="345" t="s">
        <v>857</v>
      </c>
      <c r="E166" s="296" t="s">
        <v>17</v>
      </c>
      <c r="F166" s="305"/>
      <c r="G166" s="121"/>
      <c r="H166" s="346"/>
      <c r="I166" s="314">
        <f t="shared" si="8"/>
        <v>0</v>
      </c>
      <c r="J166"/>
      <c r="K166"/>
    </row>
    <row r="167" spans="2:11" ht="19.899999999999999" customHeight="1">
      <c r="B167" s="13"/>
      <c r="C167" s="113"/>
      <c r="D167" s="345" t="s">
        <v>858</v>
      </c>
      <c r="E167" s="296" t="s">
        <v>17</v>
      </c>
      <c r="F167" s="305"/>
      <c r="G167" s="121"/>
      <c r="H167" s="346"/>
      <c r="I167" s="314">
        <f t="shared" si="8"/>
        <v>0</v>
      </c>
      <c r="J167"/>
      <c r="K167"/>
    </row>
    <row r="168" spans="2:11" ht="19.899999999999999" customHeight="1">
      <c r="B168" s="13"/>
      <c r="C168" s="113"/>
      <c r="D168" s="345" t="s">
        <v>859</v>
      </c>
      <c r="E168" s="296" t="s">
        <v>17</v>
      </c>
      <c r="F168" s="305"/>
      <c r="G168" s="121"/>
      <c r="H168" s="346"/>
      <c r="I168" s="314">
        <f t="shared" si="8"/>
        <v>0</v>
      </c>
      <c r="J168"/>
      <c r="K168"/>
    </row>
    <row r="169" spans="2:11" ht="19.899999999999999" customHeight="1">
      <c r="B169" s="13"/>
      <c r="C169" s="113"/>
      <c r="D169" s="345" t="s">
        <v>860</v>
      </c>
      <c r="E169" s="296" t="s">
        <v>17</v>
      </c>
      <c r="F169" s="305"/>
      <c r="G169" s="121"/>
      <c r="H169" s="346"/>
      <c r="I169" s="314">
        <f t="shared" si="8"/>
        <v>0</v>
      </c>
      <c r="J169"/>
      <c r="K169"/>
    </row>
    <row r="170" spans="2:11" ht="19.899999999999999" customHeight="1">
      <c r="B170" s="13"/>
      <c r="C170" s="113"/>
      <c r="D170" s="345" t="s">
        <v>861</v>
      </c>
      <c r="E170" s="296" t="s">
        <v>17</v>
      </c>
      <c r="F170" s="305"/>
      <c r="G170" s="121"/>
      <c r="H170" s="346"/>
      <c r="I170" s="314">
        <f t="shared" si="8"/>
        <v>0</v>
      </c>
      <c r="J170"/>
      <c r="K170"/>
    </row>
    <row r="171" spans="2:11" ht="17.100000000000001" customHeight="1">
      <c r="B171" s="13"/>
      <c r="C171" s="226" t="s">
        <v>534</v>
      </c>
      <c r="D171" s="334" t="s">
        <v>535</v>
      </c>
      <c r="E171" s="119"/>
      <c r="F171" s="120"/>
      <c r="G171" s="121"/>
      <c r="H171" s="314"/>
      <c r="I171" s="314"/>
      <c r="J171"/>
      <c r="K171"/>
    </row>
    <row r="172" spans="2:11" ht="17.100000000000001" customHeight="1">
      <c r="B172" s="13"/>
      <c r="C172" s="113"/>
      <c r="D172" s="313" t="s">
        <v>790</v>
      </c>
      <c r="E172" s="119"/>
      <c r="F172" s="120"/>
      <c r="G172" s="121"/>
      <c r="H172" s="314"/>
      <c r="I172" s="314"/>
      <c r="J172"/>
      <c r="K172"/>
    </row>
    <row r="173" spans="2:11" ht="17.100000000000001" customHeight="1">
      <c r="B173" s="13"/>
      <c r="C173" s="113"/>
      <c r="D173" s="345" t="s">
        <v>862</v>
      </c>
      <c r="E173" s="119" t="s">
        <v>17</v>
      </c>
      <c r="F173" s="120"/>
      <c r="G173" s="121"/>
      <c r="H173" s="314"/>
      <c r="I173" s="314">
        <f t="shared" ref="I173:I237" si="9">H173*G173</f>
        <v>0</v>
      </c>
      <c r="J173"/>
      <c r="K173"/>
    </row>
    <row r="174" spans="2:11" ht="17.100000000000001" customHeight="1">
      <c r="B174" s="13"/>
      <c r="C174" s="113"/>
      <c r="D174" s="345" t="s">
        <v>863</v>
      </c>
      <c r="E174" s="119" t="s">
        <v>17</v>
      </c>
      <c r="F174" s="120"/>
      <c r="G174" s="121"/>
      <c r="H174" s="314"/>
      <c r="I174" s="314">
        <f t="shared" si="9"/>
        <v>0</v>
      </c>
      <c r="J174"/>
      <c r="K174"/>
    </row>
    <row r="175" spans="2:11" ht="17.100000000000001" customHeight="1">
      <c r="B175" s="13"/>
      <c r="C175" s="113"/>
      <c r="D175" s="345" t="s">
        <v>864</v>
      </c>
      <c r="E175" s="119" t="s">
        <v>17</v>
      </c>
      <c r="F175" s="120"/>
      <c r="G175" s="121"/>
      <c r="H175" s="314"/>
      <c r="I175" s="314">
        <f t="shared" si="9"/>
        <v>0</v>
      </c>
      <c r="J175"/>
      <c r="K175"/>
    </row>
    <row r="176" spans="2:11" ht="17.100000000000001" customHeight="1">
      <c r="B176" s="13"/>
      <c r="C176" s="113"/>
      <c r="D176" s="313" t="s">
        <v>791</v>
      </c>
      <c r="E176" s="119"/>
      <c r="F176" s="120"/>
      <c r="G176" s="121"/>
      <c r="H176" s="314"/>
      <c r="I176" s="314"/>
      <c r="J176"/>
      <c r="K176"/>
    </row>
    <row r="177" spans="2:11" ht="17.100000000000001" customHeight="1">
      <c r="B177" s="13"/>
      <c r="C177" s="113"/>
      <c r="D177" s="345" t="s">
        <v>862</v>
      </c>
      <c r="E177" s="119" t="s">
        <v>17</v>
      </c>
      <c r="F177" s="120"/>
      <c r="G177" s="121"/>
      <c r="H177" s="314"/>
      <c r="I177" s="314">
        <f t="shared" si="9"/>
        <v>0</v>
      </c>
      <c r="J177"/>
      <c r="K177"/>
    </row>
    <row r="178" spans="2:11" ht="17.100000000000001" customHeight="1">
      <c r="B178" s="13"/>
      <c r="C178" s="113"/>
      <c r="D178" s="345" t="s">
        <v>863</v>
      </c>
      <c r="E178" s="119" t="s">
        <v>17</v>
      </c>
      <c r="F178" s="120"/>
      <c r="G178" s="121"/>
      <c r="H178" s="314"/>
      <c r="I178" s="314">
        <f t="shared" si="9"/>
        <v>0</v>
      </c>
      <c r="J178"/>
      <c r="K178"/>
    </row>
    <row r="179" spans="2:11" ht="17.100000000000001" customHeight="1">
      <c r="B179" s="13"/>
      <c r="C179" s="113"/>
      <c r="D179" s="345" t="s">
        <v>864</v>
      </c>
      <c r="E179" s="119" t="s">
        <v>17</v>
      </c>
      <c r="F179" s="120"/>
      <c r="G179" s="121"/>
      <c r="H179" s="314"/>
      <c r="I179" s="314">
        <f t="shared" si="9"/>
        <v>0</v>
      </c>
      <c r="J179"/>
      <c r="K179"/>
    </row>
    <row r="180" spans="2:11" ht="17.100000000000001" customHeight="1">
      <c r="B180" s="13"/>
      <c r="C180" s="113"/>
      <c r="D180" s="313"/>
      <c r="E180" s="119"/>
      <c r="F180" s="120"/>
      <c r="G180" s="121"/>
      <c r="H180" s="314"/>
      <c r="I180" s="314"/>
      <c r="J180"/>
      <c r="K180"/>
    </row>
    <row r="181" spans="2:11" ht="15.75">
      <c r="B181" s="13"/>
      <c r="C181" s="113"/>
      <c r="D181" s="343" t="s">
        <v>615</v>
      </c>
      <c r="E181" s="119"/>
      <c r="F181" s="120"/>
      <c r="G181" s="121"/>
      <c r="H181" s="314"/>
      <c r="I181" s="314">
        <f>+SUM(I146:I157)+SUM(I173:I175)</f>
        <v>0</v>
      </c>
      <c r="J181"/>
      <c r="K181"/>
    </row>
    <row r="182" spans="2:11" ht="15.75">
      <c r="B182" s="13"/>
      <c r="C182" s="113"/>
      <c r="D182" s="343" t="s">
        <v>616</v>
      </c>
      <c r="E182" s="119"/>
      <c r="F182" s="120"/>
      <c r="G182" s="121"/>
      <c r="H182" s="314"/>
      <c r="I182" s="314">
        <f>SUM(I159:I170)+SUM(I177:I179)</f>
        <v>0</v>
      </c>
      <c r="J182"/>
      <c r="K182"/>
    </row>
    <row r="183" spans="2:11" ht="17.100000000000001" customHeight="1">
      <c r="B183" s="13"/>
      <c r="C183" s="113"/>
      <c r="D183" s="334"/>
      <c r="E183" s="119"/>
      <c r="F183" s="120"/>
      <c r="G183" s="121"/>
      <c r="H183" s="314"/>
      <c r="I183" s="314"/>
      <c r="J183"/>
      <c r="K183"/>
    </row>
    <row r="184" spans="2:11" ht="19.899999999999999" customHeight="1">
      <c r="B184" s="13"/>
      <c r="C184" s="226" t="s">
        <v>536</v>
      </c>
      <c r="D184" s="334" t="s">
        <v>537</v>
      </c>
      <c r="E184" s="304"/>
      <c r="F184" s="305"/>
      <c r="G184" s="121"/>
      <c r="H184" s="346"/>
      <c r="I184" s="314"/>
      <c r="J184"/>
      <c r="K184"/>
    </row>
    <row r="185" spans="2:11" ht="19.899999999999999" customHeight="1">
      <c r="B185" s="13"/>
      <c r="C185" s="226" t="s">
        <v>727</v>
      </c>
      <c r="D185" s="334" t="s">
        <v>640</v>
      </c>
      <c r="E185" s="304"/>
      <c r="F185" s="305"/>
      <c r="G185" s="121"/>
      <c r="H185" s="346"/>
      <c r="I185" s="314"/>
      <c r="J185"/>
      <c r="K185"/>
    </row>
    <row r="186" spans="2:11" ht="19.899999999999999" customHeight="1">
      <c r="B186" s="13"/>
      <c r="C186" s="113"/>
      <c r="D186" s="313" t="s">
        <v>790</v>
      </c>
      <c r="E186" s="296" t="s">
        <v>1</v>
      </c>
      <c r="F186" s="305"/>
      <c r="G186" s="121"/>
      <c r="H186" s="346"/>
      <c r="I186" s="314">
        <f t="shared" si="9"/>
        <v>0</v>
      </c>
      <c r="J186"/>
      <c r="K186"/>
    </row>
    <row r="187" spans="2:11" ht="19.899999999999999" customHeight="1">
      <c r="B187" s="13"/>
      <c r="C187" s="113"/>
      <c r="D187" s="313" t="s">
        <v>791</v>
      </c>
      <c r="E187" s="296" t="s">
        <v>1</v>
      </c>
      <c r="F187" s="305"/>
      <c r="G187" s="121"/>
      <c r="H187" s="346"/>
      <c r="I187" s="314">
        <f t="shared" si="9"/>
        <v>0</v>
      </c>
      <c r="J187"/>
      <c r="K187"/>
    </row>
    <row r="188" spans="2:11" ht="19.899999999999999" customHeight="1">
      <c r="B188" s="13"/>
      <c r="C188" s="113"/>
      <c r="D188" s="334"/>
      <c r="E188" s="304"/>
      <c r="F188" s="305"/>
      <c r="G188" s="121"/>
      <c r="H188" s="346"/>
      <c r="I188" s="314"/>
      <c r="J188"/>
      <c r="K188"/>
    </row>
    <row r="189" spans="2:11" ht="15.75">
      <c r="B189" s="13"/>
      <c r="C189" s="226" t="s">
        <v>728</v>
      </c>
      <c r="D189" s="334" t="s">
        <v>538</v>
      </c>
      <c r="E189" s="119"/>
      <c r="F189" s="120"/>
      <c r="G189" s="121"/>
      <c r="H189" s="314"/>
      <c r="I189" s="314"/>
      <c r="J189"/>
      <c r="K189"/>
    </row>
    <row r="190" spans="2:11" ht="15.75">
      <c r="B190" s="13"/>
      <c r="C190" s="113"/>
      <c r="D190" s="313" t="s">
        <v>790</v>
      </c>
      <c r="E190" s="296" t="s">
        <v>1</v>
      </c>
      <c r="F190" s="120"/>
      <c r="G190" s="121"/>
      <c r="H190" s="314"/>
      <c r="I190" s="314">
        <f t="shared" si="9"/>
        <v>0</v>
      </c>
      <c r="J190"/>
      <c r="K190"/>
    </row>
    <row r="191" spans="2:11" ht="15.75">
      <c r="B191" s="13"/>
      <c r="C191" s="113"/>
      <c r="D191" s="313" t="s">
        <v>791</v>
      </c>
      <c r="E191" s="296" t="s">
        <v>1</v>
      </c>
      <c r="F191" s="120"/>
      <c r="G191" s="121"/>
      <c r="H191" s="314"/>
      <c r="I191" s="314">
        <f t="shared" si="9"/>
        <v>0</v>
      </c>
      <c r="J191"/>
      <c r="K191"/>
    </row>
    <row r="192" spans="2:11" ht="15.75">
      <c r="B192" s="13"/>
      <c r="C192" s="113"/>
      <c r="D192" s="313"/>
      <c r="E192" s="119"/>
      <c r="F192" s="120"/>
      <c r="G192" s="121"/>
      <c r="H192" s="314"/>
      <c r="I192" s="314"/>
      <c r="J192"/>
      <c r="K192"/>
    </row>
    <row r="193" spans="2:11" ht="15.75">
      <c r="B193" s="13"/>
      <c r="C193" s="113"/>
      <c r="D193" s="343" t="s">
        <v>592</v>
      </c>
      <c r="E193" s="119"/>
      <c r="F193" s="120"/>
      <c r="G193" s="121"/>
      <c r="H193" s="314"/>
      <c r="I193" s="314">
        <f>I186+I190</f>
        <v>0</v>
      </c>
      <c r="J193"/>
      <c r="K193"/>
    </row>
    <row r="194" spans="2:11" ht="15.75">
      <c r="B194" s="13"/>
      <c r="C194" s="113"/>
      <c r="D194" s="343" t="s">
        <v>593</v>
      </c>
      <c r="E194" s="119"/>
      <c r="F194" s="120"/>
      <c r="G194" s="121"/>
      <c r="H194" s="314"/>
      <c r="I194" s="314">
        <f>I187+I191</f>
        <v>0</v>
      </c>
      <c r="J194"/>
      <c r="K194"/>
    </row>
    <row r="195" spans="2:11" ht="15.75">
      <c r="B195" s="13"/>
      <c r="C195" s="113"/>
      <c r="D195" s="334"/>
      <c r="E195" s="119"/>
      <c r="F195" s="120"/>
      <c r="G195" s="121"/>
      <c r="H195" s="314"/>
      <c r="I195" s="314"/>
      <c r="J195"/>
      <c r="K195"/>
    </row>
    <row r="196" spans="2:11" ht="17.100000000000001" customHeight="1">
      <c r="B196" s="13"/>
      <c r="C196" s="226" t="s">
        <v>539</v>
      </c>
      <c r="D196" s="334" t="s">
        <v>865</v>
      </c>
      <c r="E196" s="119"/>
      <c r="F196" s="120"/>
      <c r="G196" s="121"/>
      <c r="H196" s="314"/>
      <c r="I196" s="314"/>
      <c r="J196"/>
      <c r="K196"/>
    </row>
    <row r="197" spans="2:11" ht="17.100000000000001" customHeight="1">
      <c r="B197" s="13"/>
      <c r="C197" s="113"/>
      <c r="D197" s="313" t="s">
        <v>790</v>
      </c>
      <c r="E197" s="296" t="s">
        <v>1</v>
      </c>
      <c r="F197" s="120"/>
      <c r="G197" s="121"/>
      <c r="H197" s="314"/>
      <c r="I197" s="314">
        <f t="shared" si="9"/>
        <v>0</v>
      </c>
      <c r="J197"/>
      <c r="K197"/>
    </row>
    <row r="198" spans="2:11" ht="17.100000000000001" customHeight="1">
      <c r="B198" s="13"/>
      <c r="C198" s="113"/>
      <c r="D198" s="334"/>
      <c r="E198" s="119"/>
      <c r="F198" s="120"/>
      <c r="G198" s="121"/>
      <c r="H198" s="314"/>
      <c r="I198" s="314"/>
      <c r="J198"/>
      <c r="K198"/>
    </row>
    <row r="199" spans="2:11" ht="19.899999999999999" customHeight="1">
      <c r="B199" s="13"/>
      <c r="C199" s="226" t="s">
        <v>540</v>
      </c>
      <c r="D199" s="334" t="s">
        <v>541</v>
      </c>
      <c r="E199" s="304"/>
      <c r="F199" s="305"/>
      <c r="G199" s="121"/>
      <c r="H199" s="346"/>
      <c r="I199" s="314"/>
      <c r="J199"/>
      <c r="K199"/>
    </row>
    <row r="200" spans="2:11" ht="19.899999999999999" customHeight="1">
      <c r="B200" s="13"/>
      <c r="C200" s="226" t="s">
        <v>542</v>
      </c>
      <c r="D200" s="334" t="s">
        <v>543</v>
      </c>
      <c r="E200" s="304"/>
      <c r="F200" s="305"/>
      <c r="G200" s="121"/>
      <c r="H200" s="346"/>
      <c r="I200" s="314"/>
      <c r="J200"/>
      <c r="K200"/>
    </row>
    <row r="201" spans="2:11" ht="19.899999999999999" customHeight="1">
      <c r="B201" s="13"/>
      <c r="C201" s="113"/>
      <c r="D201" s="313" t="s">
        <v>790</v>
      </c>
      <c r="E201" s="296" t="s">
        <v>1</v>
      </c>
      <c r="F201" s="305"/>
      <c r="G201" s="121"/>
      <c r="H201" s="346"/>
      <c r="I201" s="314">
        <f t="shared" si="9"/>
        <v>0</v>
      </c>
      <c r="J201"/>
      <c r="K201"/>
    </row>
    <row r="202" spans="2:11" ht="19.899999999999999" customHeight="1">
      <c r="B202" s="13"/>
      <c r="C202" s="113"/>
      <c r="D202" s="313" t="s">
        <v>791</v>
      </c>
      <c r="E202" s="296" t="s">
        <v>1</v>
      </c>
      <c r="F202" s="305"/>
      <c r="G202" s="121"/>
      <c r="H202" s="346"/>
      <c r="I202" s="314">
        <f t="shared" si="9"/>
        <v>0</v>
      </c>
      <c r="J202"/>
      <c r="K202"/>
    </row>
    <row r="203" spans="2:11" ht="19.899999999999999" customHeight="1">
      <c r="B203" s="13"/>
      <c r="C203" s="113"/>
      <c r="D203" s="334"/>
      <c r="E203" s="304"/>
      <c r="F203" s="305"/>
      <c r="G203" s="121"/>
      <c r="H203" s="346"/>
      <c r="I203" s="314"/>
      <c r="J203"/>
      <c r="K203"/>
    </row>
    <row r="204" spans="2:11" ht="19.899999999999999" customHeight="1">
      <c r="B204" s="13"/>
      <c r="C204" s="226" t="s">
        <v>544</v>
      </c>
      <c r="D204" s="334" t="s">
        <v>642</v>
      </c>
      <c r="E204" s="304"/>
      <c r="F204" s="305"/>
      <c r="G204" s="121"/>
      <c r="H204" s="346"/>
      <c r="I204" s="314"/>
      <c r="J204"/>
      <c r="K204"/>
    </row>
    <row r="205" spans="2:11" ht="19.899999999999999" customHeight="1">
      <c r="B205" s="13"/>
      <c r="C205" s="113"/>
      <c r="D205" s="313" t="s">
        <v>790</v>
      </c>
      <c r="E205" s="296" t="s">
        <v>1</v>
      </c>
      <c r="F205" s="305"/>
      <c r="G205" s="121"/>
      <c r="H205" s="346"/>
      <c r="I205" s="314">
        <f t="shared" si="9"/>
        <v>0</v>
      </c>
      <c r="J205"/>
      <c r="K205"/>
    </row>
    <row r="206" spans="2:11" ht="19.899999999999999" customHeight="1">
      <c r="B206" s="13"/>
      <c r="C206" s="113"/>
      <c r="D206" s="313" t="s">
        <v>791</v>
      </c>
      <c r="E206" s="296" t="s">
        <v>1</v>
      </c>
      <c r="F206" s="305"/>
      <c r="G206" s="121"/>
      <c r="H206" s="346"/>
      <c r="I206" s="314">
        <f t="shared" si="9"/>
        <v>0</v>
      </c>
      <c r="J206"/>
      <c r="K206"/>
    </row>
    <row r="207" spans="2:11" ht="17.100000000000001" customHeight="1">
      <c r="B207" s="13"/>
      <c r="C207" s="113"/>
      <c r="D207" s="313"/>
      <c r="E207" s="119"/>
      <c r="F207" s="120"/>
      <c r="G207" s="121"/>
      <c r="H207" s="314"/>
      <c r="I207" s="314"/>
      <c r="J207"/>
      <c r="K207"/>
    </row>
    <row r="208" spans="2:11" ht="17.100000000000001" customHeight="1">
      <c r="B208" s="13"/>
      <c r="C208" s="113"/>
      <c r="D208" s="343" t="s">
        <v>617</v>
      </c>
      <c r="E208" s="119"/>
      <c r="F208" s="120"/>
      <c r="G208" s="121"/>
      <c r="H208" s="314"/>
      <c r="I208" s="314">
        <f>I197+I201+I205</f>
        <v>0</v>
      </c>
      <c r="J208"/>
      <c r="K208"/>
    </row>
    <row r="209" spans="2:11" ht="17.100000000000001" customHeight="1">
      <c r="B209" s="13"/>
      <c r="C209" s="113"/>
      <c r="D209" s="343" t="s">
        <v>618</v>
      </c>
      <c r="E209" s="119"/>
      <c r="F209" s="120"/>
      <c r="G209" s="121"/>
      <c r="H209" s="314"/>
      <c r="I209" s="314">
        <f>I202+I206</f>
        <v>0</v>
      </c>
      <c r="J209"/>
      <c r="K209"/>
    </row>
    <row r="210" spans="2:11" ht="17.100000000000001" customHeight="1">
      <c r="B210" s="13"/>
      <c r="C210" s="113"/>
      <c r="D210" s="334"/>
      <c r="E210" s="119"/>
      <c r="F210" s="120"/>
      <c r="G210" s="121"/>
      <c r="H210" s="314"/>
      <c r="I210" s="314"/>
      <c r="J210"/>
      <c r="K210"/>
    </row>
    <row r="211" spans="2:11" ht="19.899999999999999" customHeight="1">
      <c r="B211" s="13"/>
      <c r="C211" s="226" t="s">
        <v>545</v>
      </c>
      <c r="D211" s="334" t="s">
        <v>546</v>
      </c>
      <c r="E211" s="304"/>
      <c r="F211" s="305"/>
      <c r="G211" s="121"/>
      <c r="H211" s="346"/>
      <c r="I211" s="314"/>
      <c r="J211"/>
      <c r="K211"/>
    </row>
    <row r="212" spans="2:11" ht="19.899999999999999" customHeight="1">
      <c r="B212" s="13"/>
      <c r="C212" s="226" t="s">
        <v>547</v>
      </c>
      <c r="D212" s="334" t="s">
        <v>729</v>
      </c>
      <c r="E212" s="304"/>
      <c r="F212" s="305"/>
      <c r="G212" s="121"/>
      <c r="H212" s="346"/>
      <c r="I212" s="314"/>
      <c r="J212"/>
      <c r="K212"/>
    </row>
    <row r="213" spans="2:11" ht="19.899999999999999" customHeight="1">
      <c r="B213" s="13"/>
      <c r="C213" s="113"/>
      <c r="D213" s="313" t="s">
        <v>790</v>
      </c>
      <c r="E213" s="296" t="s">
        <v>18</v>
      </c>
      <c r="F213" s="305"/>
      <c r="G213" s="121"/>
      <c r="H213" s="346"/>
      <c r="I213" s="314">
        <f t="shared" ref="I213" si="10">H213*G213</f>
        <v>0</v>
      </c>
      <c r="J213"/>
      <c r="K213"/>
    </row>
    <row r="214" spans="2:11" ht="19.899999999999999" customHeight="1">
      <c r="B214" s="13"/>
      <c r="C214" s="113"/>
      <c r="D214" s="313"/>
      <c r="E214" s="296"/>
      <c r="F214" s="305"/>
      <c r="G214" s="121"/>
      <c r="H214" s="346"/>
      <c r="I214" s="314"/>
      <c r="J214"/>
      <c r="K214"/>
    </row>
    <row r="215" spans="2:11" ht="19.899999999999999" customHeight="1">
      <c r="B215" s="13"/>
      <c r="C215" s="226" t="s">
        <v>548</v>
      </c>
      <c r="D215" s="334" t="s">
        <v>866</v>
      </c>
      <c r="E215" s="304"/>
      <c r="F215" s="305"/>
      <c r="G215" s="121"/>
      <c r="H215" s="346"/>
      <c r="I215" s="314"/>
      <c r="J215"/>
      <c r="K215"/>
    </row>
    <row r="216" spans="2:11" ht="19.899999999999999" customHeight="1">
      <c r="B216" s="13"/>
      <c r="C216" s="113"/>
      <c r="D216" s="313" t="s">
        <v>790</v>
      </c>
      <c r="E216" s="296" t="s">
        <v>17</v>
      </c>
      <c r="F216" s="305"/>
      <c r="G216" s="121"/>
      <c r="H216" s="346"/>
      <c r="I216" s="314">
        <f t="shared" si="9"/>
        <v>0</v>
      </c>
      <c r="J216"/>
      <c r="K216"/>
    </row>
    <row r="217" spans="2:11" ht="19.899999999999999" customHeight="1">
      <c r="B217" s="13"/>
      <c r="C217" s="113"/>
      <c r="D217" s="334"/>
      <c r="E217" s="304"/>
      <c r="F217" s="305"/>
      <c r="G217" s="121"/>
      <c r="H217" s="346"/>
      <c r="I217" s="314"/>
      <c r="J217"/>
      <c r="K217"/>
    </row>
    <row r="218" spans="2:11" ht="19.899999999999999" customHeight="1">
      <c r="B218" s="13"/>
      <c r="C218" s="226" t="s">
        <v>550</v>
      </c>
      <c r="D218" s="334" t="s">
        <v>549</v>
      </c>
      <c r="E218" s="304"/>
      <c r="F218" s="305"/>
      <c r="G218" s="121"/>
      <c r="H218" s="346"/>
      <c r="I218" s="314"/>
      <c r="J218"/>
      <c r="K218"/>
    </row>
    <row r="219" spans="2:11" ht="19.899999999999999" customHeight="1">
      <c r="B219" s="13"/>
      <c r="C219" s="113"/>
      <c r="D219" s="313" t="s">
        <v>790</v>
      </c>
      <c r="E219" s="296" t="s">
        <v>16</v>
      </c>
      <c r="F219" s="305"/>
      <c r="G219" s="121"/>
      <c r="H219" s="346"/>
      <c r="I219" s="314">
        <f t="shared" si="9"/>
        <v>0</v>
      </c>
      <c r="J219"/>
      <c r="K219"/>
    </row>
    <row r="220" spans="2:11" ht="19.899999999999999" customHeight="1">
      <c r="B220" s="13"/>
      <c r="C220" s="113"/>
      <c r="D220" s="334"/>
      <c r="E220" s="304"/>
      <c r="F220" s="305"/>
      <c r="G220" s="121"/>
      <c r="H220" s="346"/>
      <c r="I220" s="314"/>
      <c r="J220"/>
      <c r="K220"/>
    </row>
    <row r="221" spans="2:11" ht="15.75">
      <c r="B221" s="13"/>
      <c r="C221" s="226" t="s">
        <v>552</v>
      </c>
      <c r="D221" s="334" t="s">
        <v>551</v>
      </c>
      <c r="E221" s="119"/>
      <c r="F221" s="120"/>
      <c r="G221" s="121"/>
      <c r="H221" s="314"/>
      <c r="I221" s="314"/>
      <c r="J221"/>
      <c r="K221"/>
    </row>
    <row r="222" spans="2:11" ht="15.75">
      <c r="B222" s="13"/>
      <c r="C222" s="113"/>
      <c r="D222" s="313" t="s">
        <v>790</v>
      </c>
      <c r="E222" s="296" t="s">
        <v>16</v>
      </c>
      <c r="F222" s="120"/>
      <c r="G222" s="121"/>
      <c r="H222" s="314"/>
      <c r="I222" s="314">
        <f t="shared" si="9"/>
        <v>0</v>
      </c>
      <c r="J222"/>
      <c r="K222"/>
    </row>
    <row r="223" spans="2:11" ht="15.75">
      <c r="B223" s="13"/>
      <c r="C223" s="113"/>
      <c r="D223" s="334"/>
      <c r="E223" s="119"/>
      <c r="F223" s="120"/>
      <c r="G223" s="121"/>
      <c r="H223" s="314"/>
      <c r="I223" s="314"/>
      <c r="J223"/>
      <c r="K223"/>
    </row>
    <row r="224" spans="2:11" ht="17.100000000000001" customHeight="1">
      <c r="B224" s="13"/>
      <c r="C224" s="226" t="s">
        <v>554</v>
      </c>
      <c r="D224" s="334" t="s">
        <v>553</v>
      </c>
      <c r="E224" s="119"/>
      <c r="F224" s="120"/>
      <c r="G224" s="121"/>
      <c r="H224" s="314"/>
      <c r="I224" s="314"/>
      <c r="J224"/>
      <c r="K224"/>
    </row>
    <row r="225" spans="2:11" ht="17.100000000000001" customHeight="1">
      <c r="B225" s="13"/>
      <c r="C225" s="113"/>
      <c r="D225" s="313" t="s">
        <v>790</v>
      </c>
      <c r="E225" s="296" t="s">
        <v>16</v>
      </c>
      <c r="F225" s="120"/>
      <c r="G225" s="121"/>
      <c r="H225" s="314"/>
      <c r="I225" s="314">
        <f t="shared" si="9"/>
        <v>0</v>
      </c>
      <c r="J225"/>
      <c r="K225"/>
    </row>
    <row r="226" spans="2:11" ht="17.100000000000001" customHeight="1">
      <c r="B226" s="13"/>
      <c r="C226" s="113"/>
      <c r="D226" s="334"/>
      <c r="E226" s="119"/>
      <c r="F226" s="120"/>
      <c r="G226" s="121"/>
      <c r="H226" s="314"/>
      <c r="I226" s="314"/>
      <c r="J226"/>
      <c r="K226"/>
    </row>
    <row r="227" spans="2:11" ht="19.899999999999999" customHeight="1">
      <c r="B227" s="13"/>
      <c r="C227" s="226" t="s">
        <v>556</v>
      </c>
      <c r="D227" s="334" t="s">
        <v>555</v>
      </c>
      <c r="E227" s="304"/>
      <c r="F227" s="305"/>
      <c r="G227" s="121"/>
      <c r="H227" s="346"/>
      <c r="I227" s="314"/>
      <c r="J227"/>
      <c r="K227"/>
    </row>
    <row r="228" spans="2:11" ht="19.899999999999999" customHeight="1">
      <c r="B228" s="13"/>
      <c r="C228" s="113"/>
      <c r="D228" s="313" t="s">
        <v>790</v>
      </c>
      <c r="E228" s="296" t="s">
        <v>16</v>
      </c>
      <c r="F228" s="305"/>
      <c r="G228" s="121"/>
      <c r="H228" s="346"/>
      <c r="I228" s="314">
        <f t="shared" si="9"/>
        <v>0</v>
      </c>
      <c r="J228"/>
      <c r="K228"/>
    </row>
    <row r="229" spans="2:11" ht="19.899999999999999" customHeight="1">
      <c r="B229" s="13"/>
      <c r="C229" s="113"/>
      <c r="D229" s="313"/>
      <c r="E229" s="304"/>
      <c r="F229" s="305"/>
      <c r="G229" s="121"/>
      <c r="H229" s="346"/>
      <c r="I229" s="314"/>
      <c r="J229"/>
      <c r="K229"/>
    </row>
    <row r="230" spans="2:11" ht="19.899999999999999" customHeight="1">
      <c r="B230" s="13"/>
      <c r="C230" s="226" t="s">
        <v>619</v>
      </c>
      <c r="D230" s="334" t="s">
        <v>557</v>
      </c>
      <c r="E230" s="304"/>
      <c r="F230" s="305"/>
      <c r="G230" s="121"/>
      <c r="H230" s="346"/>
      <c r="I230" s="314"/>
      <c r="J230"/>
      <c r="K230"/>
    </row>
    <row r="231" spans="2:11" ht="19.899999999999999" customHeight="1">
      <c r="B231" s="13"/>
      <c r="C231" s="113"/>
      <c r="D231" s="313" t="s">
        <v>790</v>
      </c>
      <c r="E231" s="296" t="s">
        <v>16</v>
      </c>
      <c r="F231" s="305"/>
      <c r="G231" s="121"/>
      <c r="H231" s="346"/>
      <c r="I231" s="314">
        <f t="shared" si="9"/>
        <v>0</v>
      </c>
      <c r="J231"/>
      <c r="K231"/>
    </row>
    <row r="232" spans="2:11" ht="19.899999999999999" customHeight="1">
      <c r="B232" s="13"/>
      <c r="C232" s="113"/>
      <c r="D232" s="313"/>
      <c r="E232" s="304"/>
      <c r="F232" s="305"/>
      <c r="G232" s="121"/>
      <c r="H232" s="346"/>
      <c r="I232" s="314"/>
      <c r="J232"/>
      <c r="K232"/>
    </row>
    <row r="233" spans="2:11" ht="19.899999999999999" customHeight="1">
      <c r="B233" s="13"/>
      <c r="C233" s="113"/>
      <c r="D233" s="343" t="s">
        <v>594</v>
      </c>
      <c r="E233" s="304"/>
      <c r="F233" s="305"/>
      <c r="G233" s="121"/>
      <c r="H233" s="346"/>
      <c r="I233" s="314">
        <f>I216+I219+I222+I225+I228+I231</f>
        <v>0</v>
      </c>
      <c r="J233"/>
      <c r="K233"/>
    </row>
    <row r="234" spans="2:11" ht="19.899999999999999" customHeight="1">
      <c r="B234" s="13"/>
      <c r="C234" s="113"/>
      <c r="D234" s="334"/>
      <c r="E234" s="304"/>
      <c r="F234" s="305"/>
      <c r="G234" s="121"/>
      <c r="H234" s="346"/>
      <c r="I234" s="314"/>
      <c r="J234"/>
      <c r="K234"/>
    </row>
    <row r="235" spans="2:11" ht="19.899999999999999" customHeight="1">
      <c r="B235" s="13"/>
      <c r="C235" s="226" t="s">
        <v>558</v>
      </c>
      <c r="D235" s="334" t="s">
        <v>559</v>
      </c>
      <c r="E235" s="304"/>
      <c r="F235" s="305"/>
      <c r="G235" s="121"/>
      <c r="H235" s="346"/>
      <c r="I235" s="314"/>
      <c r="J235"/>
      <c r="K235"/>
    </row>
    <row r="236" spans="2:11" ht="17.100000000000001" customHeight="1">
      <c r="B236" s="13"/>
      <c r="C236" s="226" t="s">
        <v>560</v>
      </c>
      <c r="D236" s="334" t="s">
        <v>561</v>
      </c>
      <c r="E236" s="119" t="s">
        <v>1</v>
      </c>
      <c r="F236" s="120"/>
      <c r="G236" s="121"/>
      <c r="H236" s="314"/>
      <c r="I236" s="314">
        <f t="shared" si="9"/>
        <v>0</v>
      </c>
      <c r="J236"/>
      <c r="K236"/>
    </row>
    <row r="237" spans="2:11" ht="19.899999999999999" customHeight="1">
      <c r="B237" s="13"/>
      <c r="C237" s="226" t="s">
        <v>562</v>
      </c>
      <c r="D237" s="334" t="s">
        <v>563</v>
      </c>
      <c r="E237" s="296" t="s">
        <v>1</v>
      </c>
      <c r="F237" s="305"/>
      <c r="G237" s="121"/>
      <c r="H237" s="346"/>
      <c r="I237" s="314">
        <f t="shared" si="9"/>
        <v>0</v>
      </c>
      <c r="J237"/>
      <c r="K237"/>
    </row>
    <row r="238" spans="2:11" ht="19.899999999999999" customHeight="1">
      <c r="B238" s="13"/>
      <c r="C238" s="226" t="s">
        <v>564</v>
      </c>
      <c r="D238" s="334" t="s">
        <v>359</v>
      </c>
      <c r="E238" s="296" t="s">
        <v>17</v>
      </c>
      <c r="F238" s="305"/>
      <c r="G238" s="121"/>
      <c r="H238" s="346"/>
      <c r="I238" s="314">
        <f t="shared" ref="I238:I329" si="11">H238*G238</f>
        <v>0</v>
      </c>
      <c r="J238"/>
      <c r="K238"/>
    </row>
    <row r="239" spans="2:11" ht="19.899999999999999" customHeight="1">
      <c r="B239" s="13"/>
      <c r="C239" s="226" t="s">
        <v>565</v>
      </c>
      <c r="D239" s="334" t="s">
        <v>641</v>
      </c>
      <c r="E239" s="296" t="s">
        <v>17</v>
      </c>
      <c r="F239" s="305"/>
      <c r="G239" s="121"/>
      <c r="H239" s="346"/>
      <c r="I239" s="314">
        <f t="shared" si="11"/>
        <v>0</v>
      </c>
      <c r="J239"/>
      <c r="K239"/>
    </row>
    <row r="240" spans="2:11" ht="15.75">
      <c r="B240" s="13"/>
      <c r="C240" s="226" t="s">
        <v>566</v>
      </c>
      <c r="D240" s="334" t="s">
        <v>642</v>
      </c>
      <c r="E240" s="119" t="s">
        <v>1</v>
      </c>
      <c r="F240" s="120"/>
      <c r="G240" s="121"/>
      <c r="H240" s="314"/>
      <c r="I240" s="314">
        <f t="shared" si="11"/>
        <v>0</v>
      </c>
      <c r="J240"/>
      <c r="K240"/>
    </row>
    <row r="241" spans="2:11" ht="15.75">
      <c r="B241" s="13"/>
      <c r="C241" s="226" t="s">
        <v>568</v>
      </c>
      <c r="D241" s="334" t="s">
        <v>867</v>
      </c>
      <c r="E241" s="119" t="s">
        <v>1</v>
      </c>
      <c r="F241" s="120"/>
      <c r="G241" s="121"/>
      <c r="H241" s="314"/>
      <c r="I241" s="314">
        <f t="shared" si="11"/>
        <v>0</v>
      </c>
      <c r="J241"/>
      <c r="K241"/>
    </row>
    <row r="242" spans="2:11" ht="15.75">
      <c r="B242" s="13"/>
      <c r="C242" s="226" t="s">
        <v>644</v>
      </c>
      <c r="D242" s="334" t="s">
        <v>868</v>
      </c>
      <c r="E242" s="119" t="s">
        <v>17</v>
      </c>
      <c r="F242" s="120"/>
      <c r="G242" s="121"/>
      <c r="H242" s="314"/>
      <c r="I242" s="314">
        <f t="shared" si="11"/>
        <v>0</v>
      </c>
      <c r="J242"/>
      <c r="K242"/>
    </row>
    <row r="243" spans="2:11" ht="17.100000000000001" customHeight="1">
      <c r="B243" s="13"/>
      <c r="C243" s="226" t="s">
        <v>730</v>
      </c>
      <c r="D243" s="334" t="s">
        <v>569</v>
      </c>
      <c r="E243" s="119" t="s">
        <v>1</v>
      </c>
      <c r="F243" s="120"/>
      <c r="G243" s="121"/>
      <c r="H243" s="314"/>
      <c r="I243" s="314">
        <f t="shared" si="11"/>
        <v>0</v>
      </c>
      <c r="J243"/>
      <c r="K243"/>
    </row>
    <row r="244" spans="2:11" ht="19.899999999999999" customHeight="1">
      <c r="B244" s="13"/>
      <c r="C244" s="226" t="s">
        <v>869</v>
      </c>
      <c r="D244" s="334" t="s">
        <v>533</v>
      </c>
      <c r="E244" s="304"/>
      <c r="F244" s="305"/>
      <c r="G244" s="121"/>
      <c r="H244" s="346"/>
      <c r="I244" s="314"/>
      <c r="J244"/>
      <c r="K244"/>
    </row>
    <row r="245" spans="2:11" ht="19.899999999999999" customHeight="1">
      <c r="B245" s="13"/>
      <c r="C245" s="113"/>
      <c r="D245" s="345" t="s">
        <v>851</v>
      </c>
      <c r="E245" s="296" t="s">
        <v>17</v>
      </c>
      <c r="F245" s="305"/>
      <c r="G245" s="121"/>
      <c r="H245" s="346"/>
      <c r="I245" s="314">
        <f t="shared" ref="I245:I247" si="12">H245*G245</f>
        <v>0</v>
      </c>
      <c r="J245"/>
      <c r="K245"/>
    </row>
    <row r="246" spans="2:11" ht="19.899999999999999" customHeight="1">
      <c r="B246" s="13"/>
      <c r="C246" s="113"/>
      <c r="D246" s="345" t="s">
        <v>852</v>
      </c>
      <c r="E246" s="296" t="s">
        <v>17</v>
      </c>
      <c r="F246" s="305"/>
      <c r="G246" s="121"/>
      <c r="H246" s="346"/>
      <c r="I246" s="314">
        <f t="shared" si="12"/>
        <v>0</v>
      </c>
      <c r="J246"/>
      <c r="K246"/>
    </row>
    <row r="247" spans="2:11" ht="19.899999999999999" customHeight="1">
      <c r="B247" s="13"/>
      <c r="C247" s="113"/>
      <c r="D247" s="345" t="s">
        <v>853</v>
      </c>
      <c r="E247" s="296" t="s">
        <v>17</v>
      </c>
      <c r="F247" s="305"/>
      <c r="G247" s="121"/>
      <c r="H247" s="346"/>
      <c r="I247" s="314">
        <f t="shared" si="12"/>
        <v>0</v>
      </c>
      <c r="J247"/>
      <c r="K247"/>
    </row>
    <row r="248" spans="2:11" ht="19.899999999999999" customHeight="1">
      <c r="B248" s="13"/>
      <c r="C248" s="113"/>
      <c r="D248" s="334"/>
      <c r="E248" s="304"/>
      <c r="F248" s="305"/>
      <c r="G248" s="121"/>
      <c r="H248" s="346"/>
      <c r="I248" s="314"/>
      <c r="J248"/>
      <c r="K248"/>
    </row>
    <row r="249" spans="2:11" ht="19.899999999999999" customHeight="1">
      <c r="B249" s="13"/>
      <c r="C249" s="113"/>
      <c r="D249" s="343" t="s">
        <v>595</v>
      </c>
      <c r="E249" s="304"/>
      <c r="F249" s="305"/>
      <c r="G249" s="121"/>
      <c r="H249" s="346"/>
      <c r="I249" s="314">
        <f>SUM(I236:I248)</f>
        <v>0</v>
      </c>
      <c r="J249"/>
      <c r="K249"/>
    </row>
    <row r="250" spans="2:11" ht="19.899999999999999" customHeight="1">
      <c r="B250" s="13"/>
      <c r="C250" s="113"/>
      <c r="D250" s="334"/>
      <c r="E250" s="304"/>
      <c r="F250" s="305"/>
      <c r="G250" s="121"/>
      <c r="H250" s="346"/>
      <c r="I250" s="314"/>
      <c r="J250"/>
      <c r="K250"/>
    </row>
    <row r="251" spans="2:11" ht="19.899999999999999" customHeight="1">
      <c r="B251" s="13"/>
      <c r="C251" s="226" t="s">
        <v>570</v>
      </c>
      <c r="D251" s="334" t="s">
        <v>575</v>
      </c>
      <c r="E251" s="304"/>
      <c r="F251" s="305"/>
      <c r="G251" s="121"/>
      <c r="H251" s="346"/>
      <c r="I251" s="314"/>
      <c r="J251"/>
      <c r="K251"/>
    </row>
    <row r="252" spans="2:11" ht="19.899999999999999" customHeight="1">
      <c r="B252" s="13"/>
      <c r="C252" s="226" t="s">
        <v>571</v>
      </c>
      <c r="D252" s="334" t="s">
        <v>359</v>
      </c>
      <c r="E252" s="304"/>
      <c r="F252" s="305"/>
      <c r="G252" s="121"/>
      <c r="H252" s="346"/>
      <c r="I252" s="314"/>
      <c r="J252"/>
      <c r="K252"/>
    </row>
    <row r="253" spans="2:11" ht="19.899999999999999" customHeight="1">
      <c r="B253" s="13"/>
      <c r="C253" s="113"/>
      <c r="D253" s="313" t="s">
        <v>790</v>
      </c>
      <c r="E253" s="119" t="s">
        <v>17</v>
      </c>
      <c r="F253" s="305"/>
      <c r="G253" s="121"/>
      <c r="H253" s="346"/>
      <c r="I253" s="314">
        <f t="shared" si="11"/>
        <v>0</v>
      </c>
      <c r="J253"/>
      <c r="K253"/>
    </row>
    <row r="254" spans="2:11" ht="19.899999999999999" customHeight="1">
      <c r="B254" s="13"/>
      <c r="C254" s="113"/>
      <c r="D254" s="313" t="s">
        <v>791</v>
      </c>
      <c r="E254" s="119" t="s">
        <v>17</v>
      </c>
      <c r="F254" s="305"/>
      <c r="G254" s="121"/>
      <c r="H254" s="346"/>
      <c r="I254" s="314">
        <f t="shared" si="11"/>
        <v>0</v>
      </c>
      <c r="J254"/>
      <c r="K254"/>
    </row>
    <row r="255" spans="2:11" ht="19.899999999999999" customHeight="1">
      <c r="B255" s="13"/>
      <c r="C255" s="113"/>
      <c r="D255" s="334"/>
      <c r="E255" s="304"/>
      <c r="F255" s="305"/>
      <c r="G255" s="121"/>
      <c r="H255" s="346"/>
      <c r="I255" s="314"/>
      <c r="J255"/>
      <c r="K255"/>
    </row>
    <row r="256" spans="2:11" ht="15.75">
      <c r="B256" s="13"/>
      <c r="C256" s="226" t="s">
        <v>572</v>
      </c>
      <c r="D256" s="334" t="s">
        <v>870</v>
      </c>
      <c r="E256" s="119"/>
      <c r="F256" s="120"/>
      <c r="G256" s="121"/>
      <c r="H256" s="314"/>
      <c r="I256" s="314"/>
      <c r="J256"/>
      <c r="K256"/>
    </row>
    <row r="257" spans="2:11" ht="15.75">
      <c r="B257" s="13"/>
      <c r="C257" s="113"/>
      <c r="D257" s="313" t="s">
        <v>790</v>
      </c>
      <c r="E257" s="119"/>
      <c r="F257" s="120"/>
      <c r="G257" s="121"/>
      <c r="H257" s="314"/>
      <c r="I257" s="314"/>
      <c r="J257"/>
      <c r="K257"/>
    </row>
    <row r="258" spans="2:11" ht="15.75">
      <c r="B258" s="13"/>
      <c r="C258" s="113"/>
      <c r="D258" s="345" t="s">
        <v>871</v>
      </c>
      <c r="E258" s="119" t="s">
        <v>17</v>
      </c>
      <c r="F258" s="120"/>
      <c r="G258" s="121"/>
      <c r="H258" s="314"/>
      <c r="I258" s="314">
        <v>0</v>
      </c>
      <c r="J258"/>
      <c r="K258"/>
    </row>
    <row r="259" spans="2:11" ht="15.75">
      <c r="B259" s="13"/>
      <c r="C259" s="113"/>
      <c r="D259" s="345" t="s">
        <v>872</v>
      </c>
      <c r="E259" s="119" t="s">
        <v>17</v>
      </c>
      <c r="F259" s="120"/>
      <c r="G259" s="121"/>
      <c r="H259" s="314"/>
      <c r="I259" s="314">
        <f t="shared" si="11"/>
        <v>0</v>
      </c>
      <c r="J259"/>
      <c r="K259"/>
    </row>
    <row r="260" spans="2:11" ht="15.75">
      <c r="B260" s="13"/>
      <c r="C260" s="113"/>
      <c r="D260" s="334"/>
      <c r="E260" s="119"/>
      <c r="F260" s="120"/>
      <c r="G260" s="121"/>
      <c r="H260" s="314"/>
      <c r="I260" s="314"/>
      <c r="J260"/>
      <c r="K260"/>
    </row>
    <row r="261" spans="2:11" ht="17.100000000000001" customHeight="1">
      <c r="B261" s="13"/>
      <c r="C261" s="226" t="s">
        <v>573</v>
      </c>
      <c r="D261" s="334" t="s">
        <v>731</v>
      </c>
      <c r="E261" s="119"/>
      <c r="F261" s="120"/>
      <c r="G261" s="121"/>
      <c r="H261" s="314"/>
      <c r="I261" s="314"/>
      <c r="J261"/>
      <c r="K261"/>
    </row>
    <row r="262" spans="2:11" ht="17.100000000000001" customHeight="1">
      <c r="B262" s="13"/>
      <c r="C262" s="113"/>
      <c r="D262" s="313" t="s">
        <v>790</v>
      </c>
      <c r="E262" s="119" t="s">
        <v>17</v>
      </c>
      <c r="F262" s="120"/>
      <c r="G262" s="121"/>
      <c r="H262" s="314"/>
      <c r="I262" s="314">
        <f t="shared" si="11"/>
        <v>0</v>
      </c>
      <c r="J262"/>
      <c r="K262"/>
    </row>
    <row r="263" spans="2:11" ht="17.100000000000001" customHeight="1">
      <c r="B263" s="13"/>
      <c r="C263" s="113"/>
      <c r="D263" s="334"/>
      <c r="E263" s="119"/>
      <c r="F263" s="120"/>
      <c r="G263" s="121"/>
      <c r="H263" s="314"/>
      <c r="I263" s="314"/>
      <c r="J263"/>
      <c r="K263"/>
    </row>
    <row r="264" spans="2:11" ht="19.899999999999999" customHeight="1">
      <c r="B264" s="13"/>
      <c r="C264" s="226" t="s">
        <v>620</v>
      </c>
      <c r="D264" s="334" t="s">
        <v>732</v>
      </c>
      <c r="E264" s="304"/>
      <c r="F264" s="305"/>
      <c r="G264" s="121"/>
      <c r="H264" s="346"/>
      <c r="I264" s="314"/>
      <c r="J264"/>
      <c r="K264"/>
    </row>
    <row r="265" spans="2:11" ht="19.899999999999999" customHeight="1">
      <c r="B265" s="13"/>
      <c r="C265" s="113"/>
      <c r="D265" s="313" t="s">
        <v>790</v>
      </c>
      <c r="E265" s="296" t="s">
        <v>17</v>
      </c>
      <c r="F265" s="305"/>
      <c r="G265" s="121"/>
      <c r="H265" s="346"/>
      <c r="I265" s="314">
        <f t="shared" si="11"/>
        <v>0</v>
      </c>
      <c r="J265"/>
      <c r="K265"/>
    </row>
    <row r="266" spans="2:11" ht="19.899999999999999" customHeight="1">
      <c r="B266" s="13"/>
      <c r="C266" s="113"/>
      <c r="D266" s="334"/>
      <c r="E266" s="304"/>
      <c r="F266" s="305"/>
      <c r="G266" s="121"/>
      <c r="H266" s="346"/>
      <c r="I266" s="314"/>
      <c r="J266"/>
      <c r="K266"/>
    </row>
    <row r="267" spans="2:11" ht="19.899999999999999" customHeight="1">
      <c r="B267" s="13"/>
      <c r="C267" s="226" t="s">
        <v>621</v>
      </c>
      <c r="D267" s="334" t="s">
        <v>643</v>
      </c>
      <c r="E267" s="304"/>
      <c r="F267" s="305"/>
      <c r="G267" s="121"/>
      <c r="H267" s="346"/>
      <c r="I267" s="314"/>
      <c r="J267"/>
      <c r="K267"/>
    </row>
    <row r="268" spans="2:11" ht="19.899999999999999" customHeight="1">
      <c r="B268" s="13"/>
      <c r="C268" s="113"/>
      <c r="D268" s="313" t="s">
        <v>790</v>
      </c>
      <c r="E268" s="296" t="s">
        <v>17</v>
      </c>
      <c r="F268" s="305"/>
      <c r="G268" s="121"/>
      <c r="H268" s="346"/>
      <c r="I268" s="314">
        <f t="shared" ref="I268:I269" si="13">H268*G268</f>
        <v>0</v>
      </c>
      <c r="J268"/>
      <c r="K268"/>
    </row>
    <row r="269" spans="2:11" ht="19.899999999999999" customHeight="1">
      <c r="B269" s="13"/>
      <c r="C269" s="113"/>
      <c r="D269" s="313" t="s">
        <v>791</v>
      </c>
      <c r="E269" s="296" t="s">
        <v>17</v>
      </c>
      <c r="F269" s="305"/>
      <c r="G269" s="121"/>
      <c r="H269" s="346"/>
      <c r="I269" s="314">
        <f t="shared" si="13"/>
        <v>0</v>
      </c>
      <c r="J269"/>
      <c r="K269"/>
    </row>
    <row r="270" spans="2:11" ht="19.899999999999999" customHeight="1">
      <c r="B270" s="13"/>
      <c r="C270" s="113"/>
      <c r="D270" s="313"/>
      <c r="E270" s="296"/>
      <c r="F270" s="305"/>
      <c r="G270" s="121"/>
      <c r="H270" s="346"/>
      <c r="I270" s="314"/>
      <c r="J270"/>
      <c r="K270"/>
    </row>
    <row r="271" spans="2:11" ht="19.899999999999999" customHeight="1">
      <c r="B271" s="13"/>
      <c r="C271" s="226" t="s">
        <v>622</v>
      </c>
      <c r="D271" s="334" t="s">
        <v>733</v>
      </c>
      <c r="E271" s="296"/>
      <c r="F271" s="305"/>
      <c r="G271" s="121"/>
      <c r="H271" s="346"/>
      <c r="I271" s="314"/>
      <c r="J271"/>
      <c r="K271"/>
    </row>
    <row r="272" spans="2:11" ht="19.899999999999999" customHeight="1">
      <c r="B272" s="13"/>
      <c r="C272" s="113"/>
      <c r="D272" s="313" t="s">
        <v>790</v>
      </c>
      <c r="E272" s="296" t="s">
        <v>18</v>
      </c>
      <c r="F272" s="305"/>
      <c r="G272" s="121"/>
      <c r="H272" s="346"/>
      <c r="I272" s="314">
        <f t="shared" ref="I272" si="14">H272*G272</f>
        <v>0</v>
      </c>
      <c r="J272"/>
      <c r="K272"/>
    </row>
    <row r="273" spans="2:11" ht="19.899999999999999" customHeight="1">
      <c r="B273" s="13"/>
      <c r="C273" s="113"/>
      <c r="D273" s="313"/>
      <c r="E273" s="296"/>
      <c r="F273" s="305"/>
      <c r="G273" s="121"/>
      <c r="H273" s="346"/>
      <c r="I273" s="314"/>
      <c r="J273"/>
      <c r="K273"/>
    </row>
    <row r="274" spans="2:11" ht="19.899999999999999" customHeight="1">
      <c r="B274" s="13"/>
      <c r="C274" s="226" t="s">
        <v>623</v>
      </c>
      <c r="D274" s="334" t="s">
        <v>873</v>
      </c>
      <c r="E274" s="296"/>
      <c r="F274" s="305"/>
      <c r="G274" s="121"/>
      <c r="H274" s="346"/>
      <c r="I274" s="314"/>
      <c r="J274"/>
      <c r="K274"/>
    </row>
    <row r="275" spans="2:11" ht="19.899999999999999" customHeight="1">
      <c r="B275" s="13"/>
      <c r="C275" s="113"/>
      <c r="D275" s="313" t="s">
        <v>791</v>
      </c>
      <c r="E275" s="296" t="s">
        <v>17</v>
      </c>
      <c r="F275" s="305"/>
      <c r="G275" s="121"/>
      <c r="H275" s="346"/>
      <c r="I275" s="314">
        <f t="shared" ref="I275" si="15">H275*G275</f>
        <v>0</v>
      </c>
      <c r="J275"/>
      <c r="K275"/>
    </row>
    <row r="276" spans="2:11" ht="19.899999999999999" customHeight="1">
      <c r="B276" s="13"/>
      <c r="C276" s="113"/>
      <c r="D276" s="313"/>
      <c r="E276" s="296"/>
      <c r="F276" s="305"/>
      <c r="G276" s="121"/>
      <c r="H276" s="346"/>
      <c r="I276" s="314"/>
      <c r="J276"/>
      <c r="K276"/>
    </row>
    <row r="277" spans="2:11" ht="19.899999999999999" customHeight="1">
      <c r="B277" s="13"/>
      <c r="C277" s="226" t="s">
        <v>624</v>
      </c>
      <c r="D277" s="334" t="s">
        <v>578</v>
      </c>
      <c r="E277" s="304"/>
      <c r="F277" s="305"/>
      <c r="G277" s="121"/>
      <c r="H277" s="346"/>
      <c r="I277" s="314"/>
      <c r="J277"/>
      <c r="K277"/>
    </row>
    <row r="278" spans="2:11" ht="19.899999999999999" customHeight="1">
      <c r="B278" s="13"/>
      <c r="C278" s="113"/>
      <c r="D278" s="313" t="s">
        <v>361</v>
      </c>
      <c r="E278" s="296" t="s">
        <v>16</v>
      </c>
      <c r="F278" s="305"/>
      <c r="G278" s="121"/>
      <c r="H278" s="346"/>
      <c r="I278" s="314">
        <f t="shared" si="11"/>
        <v>0</v>
      </c>
      <c r="J278"/>
      <c r="K278"/>
    </row>
    <row r="279" spans="2:11" ht="19.899999999999999" customHeight="1">
      <c r="B279" s="13"/>
      <c r="C279" s="113"/>
      <c r="D279" s="313" t="s">
        <v>362</v>
      </c>
      <c r="E279" s="296" t="s">
        <v>16</v>
      </c>
      <c r="F279" s="305"/>
      <c r="G279" s="121"/>
      <c r="H279" s="346"/>
      <c r="I279" s="314">
        <f t="shared" si="11"/>
        <v>0</v>
      </c>
      <c r="J279"/>
      <c r="K279"/>
    </row>
    <row r="280" spans="2:11" ht="19.899999999999999" customHeight="1">
      <c r="B280" s="13"/>
      <c r="C280" s="113"/>
      <c r="D280" s="334"/>
      <c r="E280" s="304"/>
      <c r="F280" s="305"/>
      <c r="G280" s="121"/>
      <c r="H280" s="346"/>
      <c r="I280" s="314"/>
      <c r="J280"/>
      <c r="K280"/>
    </row>
    <row r="281" spans="2:11" ht="19.899999999999999" customHeight="1">
      <c r="B281" s="13"/>
      <c r="C281" s="226" t="s">
        <v>874</v>
      </c>
      <c r="D281" s="334" t="s">
        <v>579</v>
      </c>
      <c r="E281" s="304"/>
      <c r="F281" s="305"/>
      <c r="G281" s="121"/>
      <c r="H281" s="346"/>
      <c r="I281" s="314"/>
      <c r="J281"/>
      <c r="K281"/>
    </row>
    <row r="282" spans="2:11" ht="19.899999999999999" customHeight="1">
      <c r="B282" s="13"/>
      <c r="C282" s="113"/>
      <c r="D282" s="313" t="s">
        <v>361</v>
      </c>
      <c r="E282" s="296" t="s">
        <v>16</v>
      </c>
      <c r="F282" s="305"/>
      <c r="G282" s="121"/>
      <c r="H282" s="346"/>
      <c r="I282" s="314">
        <f t="shared" si="11"/>
        <v>0</v>
      </c>
      <c r="J282"/>
      <c r="K282"/>
    </row>
    <row r="283" spans="2:11" ht="19.899999999999999" customHeight="1">
      <c r="B283" s="13"/>
      <c r="C283" s="113"/>
      <c r="D283" s="313" t="s">
        <v>362</v>
      </c>
      <c r="E283" s="296" t="s">
        <v>16</v>
      </c>
      <c r="F283" s="305"/>
      <c r="G283" s="121"/>
      <c r="H283" s="346"/>
      <c r="I283" s="314">
        <f t="shared" si="11"/>
        <v>0</v>
      </c>
      <c r="J283"/>
      <c r="K283"/>
    </row>
    <row r="284" spans="2:11" ht="19.899999999999999" customHeight="1">
      <c r="B284" s="13"/>
      <c r="C284" s="113"/>
      <c r="D284" s="313"/>
      <c r="E284" s="304"/>
      <c r="F284" s="305"/>
      <c r="G284" s="121"/>
      <c r="H284" s="346"/>
      <c r="I284" s="314"/>
      <c r="J284"/>
      <c r="K284"/>
    </row>
    <row r="285" spans="2:11" ht="19.899999999999999" customHeight="1">
      <c r="B285" s="13"/>
      <c r="C285" s="113"/>
      <c r="D285" s="343" t="s">
        <v>596</v>
      </c>
      <c r="E285" s="119"/>
      <c r="F285" s="305"/>
      <c r="G285" s="121"/>
      <c r="H285" s="346"/>
      <c r="I285" s="314">
        <f>I253+I258+I262+I265+I278+I282+I268+I272+I259</f>
        <v>0</v>
      </c>
      <c r="J285"/>
      <c r="K285"/>
    </row>
    <row r="286" spans="2:11" ht="19.899999999999999" customHeight="1">
      <c r="B286" s="13"/>
      <c r="C286" s="113"/>
      <c r="D286" s="343" t="s">
        <v>597</v>
      </c>
      <c r="E286" s="119"/>
      <c r="F286" s="305"/>
      <c r="G286" s="121"/>
      <c r="H286" s="346"/>
      <c r="I286" s="314">
        <f>I254+I279+I283+I269+I275</f>
        <v>0</v>
      </c>
      <c r="J286"/>
      <c r="K286"/>
    </row>
    <row r="287" spans="2:11" ht="19.899999999999999" customHeight="1">
      <c r="B287" s="13"/>
      <c r="C287" s="113"/>
      <c r="D287" s="334"/>
      <c r="E287" s="119"/>
      <c r="F287" s="305"/>
      <c r="G287" s="121"/>
      <c r="H287" s="346"/>
      <c r="I287" s="314"/>
      <c r="J287"/>
      <c r="K287"/>
    </row>
    <row r="288" spans="2:11" ht="17.100000000000001" customHeight="1">
      <c r="B288" s="13"/>
      <c r="C288" s="226" t="s">
        <v>574</v>
      </c>
      <c r="D288" s="334" t="s">
        <v>466</v>
      </c>
      <c r="E288" s="119"/>
      <c r="F288" s="120"/>
      <c r="G288" s="121"/>
      <c r="H288" s="314"/>
      <c r="I288" s="314"/>
      <c r="J288"/>
      <c r="K288"/>
    </row>
    <row r="289" spans="2:11" ht="17.100000000000001" customHeight="1">
      <c r="B289" s="13"/>
      <c r="C289" s="226" t="s">
        <v>576</v>
      </c>
      <c r="D289" s="295" t="s">
        <v>645</v>
      </c>
      <c r="E289" s="119"/>
      <c r="F289" s="360"/>
      <c r="G289" s="121"/>
      <c r="H289" s="314"/>
      <c r="I289" s="314"/>
      <c r="J289"/>
      <c r="K289"/>
    </row>
    <row r="290" spans="2:11" ht="17.100000000000001" customHeight="1">
      <c r="B290" s="13"/>
      <c r="C290" s="226" t="s">
        <v>625</v>
      </c>
      <c r="D290" s="295" t="s">
        <v>646</v>
      </c>
      <c r="E290" s="359"/>
      <c r="F290">
        <v>109</v>
      </c>
      <c r="G290" s="121"/>
      <c r="H290" s="314"/>
      <c r="I290" s="314"/>
      <c r="J290"/>
      <c r="K290"/>
    </row>
    <row r="291" spans="2:11" ht="17.100000000000001" customHeight="1">
      <c r="B291" s="13"/>
      <c r="C291" s="358"/>
      <c r="D291" s="292" t="s">
        <v>849</v>
      </c>
      <c r="E291" s="119" t="s">
        <v>1</v>
      </c>
      <c r="F291"/>
      <c r="G291" s="121"/>
      <c r="H291" s="314"/>
      <c r="I291" s="314">
        <f t="shared" si="11"/>
        <v>0</v>
      </c>
      <c r="J291"/>
      <c r="K291"/>
    </row>
    <row r="292" spans="2:11" ht="17.100000000000001" customHeight="1">
      <c r="B292" s="13"/>
      <c r="C292" s="358"/>
      <c r="D292" s="292" t="s">
        <v>848</v>
      </c>
      <c r="E292" s="119" t="s">
        <v>1</v>
      </c>
      <c r="F292"/>
      <c r="G292" s="121"/>
      <c r="H292" s="314"/>
      <c r="I292" s="314">
        <f t="shared" si="11"/>
        <v>0</v>
      </c>
      <c r="J292"/>
      <c r="K292"/>
    </row>
    <row r="293" spans="2:11" ht="17.100000000000001" customHeight="1">
      <c r="B293" s="13"/>
      <c r="C293" s="358"/>
      <c r="D293" s="359"/>
      <c r="E293" s="359"/>
      <c r="F293"/>
      <c r="G293" s="121"/>
      <c r="H293" s="314"/>
      <c r="I293" s="314"/>
      <c r="J293"/>
      <c r="K293"/>
    </row>
    <row r="294" spans="2:11" ht="17.100000000000001" customHeight="1">
      <c r="B294" s="13"/>
      <c r="C294" s="113" t="s">
        <v>626</v>
      </c>
      <c r="D294" s="295" t="s">
        <v>647</v>
      </c>
      <c r="E294" s="359"/>
      <c r="F294">
        <v>109</v>
      </c>
      <c r="G294" s="121"/>
      <c r="H294" s="314"/>
      <c r="I294" s="314"/>
      <c r="J294"/>
      <c r="K294"/>
    </row>
    <row r="295" spans="2:11" ht="17.100000000000001" customHeight="1">
      <c r="B295" s="13"/>
      <c r="C295" s="358"/>
      <c r="D295" s="292" t="s">
        <v>849</v>
      </c>
      <c r="E295" s="119" t="s">
        <v>17</v>
      </c>
      <c r="F295"/>
      <c r="G295" s="121"/>
      <c r="H295" s="314"/>
      <c r="I295" s="314">
        <f t="shared" si="11"/>
        <v>0</v>
      </c>
      <c r="J295"/>
      <c r="K295"/>
    </row>
    <row r="296" spans="2:11" ht="17.100000000000001" customHeight="1">
      <c r="B296" s="13"/>
      <c r="C296" s="358"/>
      <c r="D296" s="292" t="s">
        <v>848</v>
      </c>
      <c r="E296" s="119" t="s">
        <v>17</v>
      </c>
      <c r="F296"/>
      <c r="G296" s="121"/>
      <c r="H296" s="314"/>
      <c r="I296" s="314">
        <f t="shared" si="11"/>
        <v>0</v>
      </c>
      <c r="J296"/>
      <c r="K296"/>
    </row>
    <row r="297" spans="2:11" ht="17.100000000000001" customHeight="1">
      <c r="B297" s="13"/>
      <c r="C297" s="358"/>
      <c r="D297" s="359"/>
      <c r="E297" s="359"/>
      <c r="F297"/>
      <c r="G297" s="121"/>
      <c r="H297" s="314"/>
      <c r="I297" s="314"/>
      <c r="J297"/>
      <c r="K297"/>
    </row>
    <row r="298" spans="2:11" ht="17.100000000000001" customHeight="1">
      <c r="B298" s="13"/>
      <c r="C298" s="113" t="s">
        <v>627</v>
      </c>
      <c r="D298" s="295" t="s">
        <v>648</v>
      </c>
      <c r="E298" s="359"/>
      <c r="F298">
        <v>109</v>
      </c>
      <c r="G298" s="121"/>
      <c r="H298" s="314"/>
      <c r="I298" s="314"/>
      <c r="J298"/>
      <c r="K298"/>
    </row>
    <row r="299" spans="2:11" ht="17.100000000000001" customHeight="1">
      <c r="B299" s="13"/>
      <c r="C299" s="113"/>
      <c r="D299" s="292" t="s">
        <v>849</v>
      </c>
      <c r="E299" s="119" t="s">
        <v>18</v>
      </c>
      <c r="F299">
        <v>110</v>
      </c>
      <c r="G299" s="121"/>
      <c r="H299" s="314"/>
      <c r="I299" s="314">
        <f t="shared" si="11"/>
        <v>0</v>
      </c>
      <c r="J299"/>
      <c r="K299"/>
    </row>
    <row r="300" spans="2:11" ht="17.100000000000001" customHeight="1">
      <c r="B300" s="13"/>
      <c r="C300" s="113"/>
      <c r="D300" s="292" t="s">
        <v>848</v>
      </c>
      <c r="E300" s="119" t="s">
        <v>18</v>
      </c>
      <c r="F300" s="120"/>
      <c r="G300" s="121"/>
      <c r="H300" s="314"/>
      <c r="I300" s="314">
        <f t="shared" si="11"/>
        <v>0</v>
      </c>
      <c r="J300"/>
      <c r="K300"/>
    </row>
    <row r="301" spans="2:11" ht="17.100000000000001" customHeight="1">
      <c r="B301" s="13"/>
      <c r="C301" s="113"/>
      <c r="D301" s="334"/>
      <c r="E301" s="119"/>
      <c r="F301" s="120"/>
      <c r="G301" s="121"/>
      <c r="H301" s="314"/>
      <c r="I301" s="314"/>
      <c r="J301"/>
      <c r="K301"/>
    </row>
    <row r="302" spans="2:11" ht="17.100000000000001" customHeight="1">
      <c r="B302" s="13"/>
      <c r="C302" s="226" t="s">
        <v>577</v>
      </c>
      <c r="D302" s="334" t="s">
        <v>633</v>
      </c>
      <c r="E302" s="119"/>
      <c r="F302" s="305"/>
      <c r="G302" s="121"/>
      <c r="H302" s="346"/>
      <c r="I302" s="314"/>
      <c r="J302"/>
      <c r="K302"/>
    </row>
    <row r="303" spans="2:11" ht="17.100000000000001" customHeight="1">
      <c r="B303" s="13"/>
      <c r="C303" s="113"/>
      <c r="D303" s="292" t="s">
        <v>849</v>
      </c>
      <c r="E303" s="119" t="s">
        <v>16</v>
      </c>
      <c r="F303" s="305"/>
      <c r="G303" s="121"/>
      <c r="H303" s="346"/>
      <c r="I303" s="314">
        <f t="shared" ref="I303:I304" si="16">H303*G303</f>
        <v>0</v>
      </c>
      <c r="J303"/>
      <c r="K303"/>
    </row>
    <row r="304" spans="2:11" ht="17.100000000000001" customHeight="1">
      <c r="B304" s="13"/>
      <c r="C304" s="113"/>
      <c r="D304" s="292" t="s">
        <v>848</v>
      </c>
      <c r="E304" s="119" t="s">
        <v>16</v>
      </c>
      <c r="F304" s="305"/>
      <c r="G304" s="121"/>
      <c r="H304" s="346"/>
      <c r="I304" s="314">
        <f t="shared" si="16"/>
        <v>0</v>
      </c>
      <c r="J304"/>
      <c r="K304"/>
    </row>
    <row r="305" spans="2:11" ht="17.100000000000001" customHeight="1">
      <c r="B305" s="13"/>
      <c r="C305" s="113"/>
      <c r="D305" s="334"/>
      <c r="E305" s="119"/>
      <c r="F305" s="120"/>
      <c r="G305" s="121"/>
      <c r="H305" s="314"/>
      <c r="I305" s="314"/>
      <c r="J305"/>
      <c r="K305"/>
    </row>
    <row r="306" spans="2:11" ht="17.100000000000001" customHeight="1">
      <c r="B306" s="13"/>
      <c r="C306" s="226" t="s">
        <v>734</v>
      </c>
      <c r="D306" s="298" t="s">
        <v>632</v>
      </c>
      <c r="E306" s="119"/>
      <c r="F306" s="305"/>
      <c r="G306" s="121"/>
      <c r="H306" s="346"/>
      <c r="I306" s="314"/>
      <c r="J306"/>
      <c r="K306"/>
    </row>
    <row r="307" spans="2:11" ht="17.100000000000001" customHeight="1">
      <c r="B307" s="13"/>
      <c r="C307" s="324"/>
      <c r="D307" s="292" t="s">
        <v>849</v>
      </c>
      <c r="E307" s="296" t="s">
        <v>16</v>
      </c>
      <c r="F307" s="305"/>
      <c r="G307" s="121"/>
      <c r="H307" s="346"/>
      <c r="I307" s="314">
        <f t="shared" ref="I307:I308" si="17">H307*G307</f>
        <v>0</v>
      </c>
      <c r="J307"/>
      <c r="K307"/>
    </row>
    <row r="308" spans="2:11" ht="17.100000000000001" customHeight="1">
      <c r="B308" s="13"/>
      <c r="C308" s="324"/>
      <c r="D308" s="292" t="s">
        <v>848</v>
      </c>
      <c r="E308" s="296" t="s">
        <v>16</v>
      </c>
      <c r="F308" s="305"/>
      <c r="G308" s="121"/>
      <c r="H308" s="346"/>
      <c r="I308" s="314">
        <f t="shared" si="17"/>
        <v>0</v>
      </c>
      <c r="J308"/>
      <c r="K308"/>
    </row>
    <row r="309" spans="2:11" ht="17.100000000000001" customHeight="1">
      <c r="B309" s="13"/>
      <c r="C309" s="113"/>
      <c r="D309" s="334"/>
      <c r="E309" s="119"/>
      <c r="F309" s="120"/>
      <c r="G309" s="121"/>
      <c r="H309" s="314"/>
      <c r="I309" s="314"/>
      <c r="J309"/>
      <c r="K309"/>
    </row>
    <row r="310" spans="2:11" ht="17.100000000000001" customHeight="1">
      <c r="B310" s="13"/>
      <c r="C310" s="226" t="s">
        <v>735</v>
      </c>
      <c r="D310" s="334" t="s">
        <v>581</v>
      </c>
      <c r="E310" s="119"/>
      <c r="F310" s="305"/>
      <c r="G310" s="121"/>
      <c r="H310" s="346"/>
      <c r="I310" s="314"/>
      <c r="J310"/>
      <c r="K310"/>
    </row>
    <row r="311" spans="2:11" ht="17.100000000000001" customHeight="1">
      <c r="B311" s="13"/>
      <c r="C311" s="113"/>
      <c r="D311" s="292" t="s">
        <v>849</v>
      </c>
      <c r="E311" s="119" t="s">
        <v>1</v>
      </c>
      <c r="F311" s="305"/>
      <c r="G311" s="121"/>
      <c r="H311" s="346"/>
      <c r="I311" s="314">
        <f t="shared" ref="I311:I312" si="18">H311*G311</f>
        <v>0</v>
      </c>
      <c r="J311"/>
      <c r="K311"/>
    </row>
    <row r="312" spans="2:11" ht="17.100000000000001" customHeight="1">
      <c r="B312" s="13"/>
      <c r="C312" s="113"/>
      <c r="D312" s="292" t="s">
        <v>848</v>
      </c>
      <c r="E312" s="119" t="s">
        <v>1</v>
      </c>
      <c r="F312" s="305"/>
      <c r="G312" s="121"/>
      <c r="H312" s="346"/>
      <c r="I312" s="314">
        <f t="shared" si="18"/>
        <v>0</v>
      </c>
      <c r="J312"/>
      <c r="K312"/>
    </row>
    <row r="313" spans="2:11" ht="17.100000000000001" customHeight="1">
      <c r="B313" s="13"/>
      <c r="C313" s="113"/>
      <c r="D313" s="313"/>
      <c r="E313" s="119"/>
      <c r="F313" s="305"/>
      <c r="G313" s="121"/>
      <c r="H313" s="346"/>
      <c r="I313" s="314"/>
      <c r="J313"/>
      <c r="K313"/>
    </row>
    <row r="314" spans="2:11" ht="19.899999999999999" customHeight="1">
      <c r="B314" s="13"/>
      <c r="C314" s="226" t="s">
        <v>736</v>
      </c>
      <c r="D314" s="334" t="s">
        <v>580</v>
      </c>
      <c r="E314" s="119"/>
      <c r="F314" s="305"/>
      <c r="G314" s="121"/>
      <c r="H314" s="346"/>
      <c r="I314" s="314"/>
      <c r="J314"/>
      <c r="K314"/>
    </row>
    <row r="315" spans="2:11" ht="19.899999999999999" customHeight="1">
      <c r="B315" s="13"/>
      <c r="C315" s="113"/>
      <c r="D315" s="292" t="s">
        <v>849</v>
      </c>
      <c r="E315" s="119" t="s">
        <v>18</v>
      </c>
      <c r="F315" s="305"/>
      <c r="G315" s="121"/>
      <c r="H315" s="346"/>
      <c r="I315" s="314">
        <f t="shared" si="11"/>
        <v>0</v>
      </c>
      <c r="J315"/>
      <c r="K315"/>
    </row>
    <row r="316" spans="2:11" ht="19.899999999999999" customHeight="1">
      <c r="B316" s="13"/>
      <c r="C316" s="113"/>
      <c r="D316" s="292" t="s">
        <v>848</v>
      </c>
      <c r="E316" s="119" t="s">
        <v>18</v>
      </c>
      <c r="F316" s="305"/>
      <c r="G316" s="121"/>
      <c r="H316" s="346"/>
      <c r="I316" s="314">
        <f t="shared" si="11"/>
        <v>0</v>
      </c>
      <c r="J316"/>
      <c r="K316"/>
    </row>
    <row r="317" spans="2:11" ht="19.899999999999999" customHeight="1">
      <c r="B317" s="13"/>
      <c r="C317" s="113"/>
      <c r="D317" s="313"/>
      <c r="E317" s="119"/>
      <c r="F317" s="305"/>
      <c r="G317" s="121"/>
      <c r="H317" s="346"/>
      <c r="I317" s="314"/>
      <c r="J317"/>
      <c r="K317"/>
    </row>
    <row r="318" spans="2:11" ht="19.899999999999999" customHeight="1">
      <c r="B318" s="13"/>
      <c r="C318" s="226" t="s">
        <v>737</v>
      </c>
      <c r="D318" s="334" t="s">
        <v>649</v>
      </c>
      <c r="E318" s="119"/>
      <c r="F318" s="305"/>
      <c r="G318" s="121"/>
      <c r="H318" s="346"/>
      <c r="I318" s="314"/>
      <c r="J318"/>
      <c r="K318"/>
    </row>
    <row r="319" spans="2:11" ht="19.899999999999999" customHeight="1">
      <c r="B319" s="13"/>
      <c r="C319" s="113"/>
      <c r="D319" s="292" t="s">
        <v>849</v>
      </c>
      <c r="E319" s="119" t="s">
        <v>17</v>
      </c>
      <c r="F319" s="305"/>
      <c r="G319" s="121"/>
      <c r="H319" s="346"/>
      <c r="I319" s="314">
        <f t="shared" ref="I319:I320" si="19">H319*G319</f>
        <v>0</v>
      </c>
      <c r="J319"/>
      <c r="K319"/>
    </row>
    <row r="320" spans="2:11" ht="19.899999999999999" customHeight="1">
      <c r="B320" s="13"/>
      <c r="C320" s="113"/>
      <c r="D320" s="292" t="s">
        <v>848</v>
      </c>
      <c r="E320" s="119" t="s">
        <v>17</v>
      </c>
      <c r="F320" s="305"/>
      <c r="G320" s="121"/>
      <c r="H320" s="346"/>
      <c r="I320" s="314">
        <f t="shared" si="19"/>
        <v>0</v>
      </c>
      <c r="J320"/>
      <c r="K320"/>
    </row>
    <row r="321" spans="2:11" ht="19.899999999999999" customHeight="1">
      <c r="B321" s="13"/>
      <c r="C321" s="113"/>
      <c r="D321" s="313"/>
      <c r="E321" s="119"/>
      <c r="F321" s="305"/>
      <c r="G321" s="121"/>
      <c r="H321" s="346"/>
      <c r="I321" s="314"/>
      <c r="J321"/>
      <c r="K321"/>
    </row>
    <row r="322" spans="2:11" ht="15.75">
      <c r="B322" s="13"/>
      <c r="C322" s="226" t="s">
        <v>738</v>
      </c>
      <c r="D322" s="334" t="s">
        <v>582</v>
      </c>
      <c r="E322" s="119"/>
      <c r="F322" s="120"/>
      <c r="G322" s="121"/>
      <c r="H322" s="314"/>
      <c r="I322" s="314"/>
      <c r="J322"/>
      <c r="K322"/>
    </row>
    <row r="323" spans="2:11" ht="17.100000000000001" customHeight="1">
      <c r="B323" s="13"/>
      <c r="C323" s="226" t="s">
        <v>739</v>
      </c>
      <c r="D323" s="334" t="s">
        <v>583</v>
      </c>
      <c r="E323" s="119"/>
      <c r="F323" s="120"/>
      <c r="G323" s="121"/>
      <c r="H323" s="314"/>
      <c r="I323" s="314"/>
      <c r="J323"/>
      <c r="K323"/>
    </row>
    <row r="324" spans="2:11" ht="17.100000000000001" customHeight="1">
      <c r="B324" s="13"/>
      <c r="C324" s="113"/>
      <c r="D324" s="292" t="s">
        <v>849</v>
      </c>
      <c r="E324" s="119" t="s">
        <v>17</v>
      </c>
      <c r="F324" s="120"/>
      <c r="G324" s="121"/>
      <c r="H324" s="314"/>
      <c r="I324" s="314">
        <f t="shared" si="11"/>
        <v>0</v>
      </c>
      <c r="J324"/>
      <c r="K324"/>
    </row>
    <row r="325" spans="2:11" ht="17.100000000000001" customHeight="1">
      <c r="B325" s="13"/>
      <c r="C325" s="113"/>
      <c r="D325" s="292" t="s">
        <v>848</v>
      </c>
      <c r="E325" s="119" t="s">
        <v>17</v>
      </c>
      <c r="F325" s="120"/>
      <c r="G325" s="121"/>
      <c r="H325" s="314"/>
      <c r="I325" s="314">
        <f t="shared" si="11"/>
        <v>0</v>
      </c>
      <c r="J325"/>
      <c r="K325"/>
    </row>
    <row r="326" spans="2:11" ht="17.100000000000001" customHeight="1">
      <c r="B326" s="13"/>
      <c r="C326" s="113"/>
      <c r="D326" s="334"/>
      <c r="E326" s="119"/>
      <c r="F326" s="120"/>
      <c r="G326" s="121"/>
      <c r="H326" s="314"/>
      <c r="I326" s="314"/>
      <c r="J326"/>
      <c r="K326"/>
    </row>
    <row r="327" spans="2:11" ht="19.899999999999999" customHeight="1">
      <c r="B327" s="13"/>
      <c r="C327" s="226" t="s">
        <v>740</v>
      </c>
      <c r="D327" s="334" t="s">
        <v>549</v>
      </c>
      <c r="E327" s="119"/>
      <c r="F327" s="305"/>
      <c r="G327" s="121"/>
      <c r="H327" s="346"/>
      <c r="I327" s="314"/>
      <c r="J327"/>
      <c r="K327"/>
    </row>
    <row r="328" spans="2:11" ht="19.899999999999999" customHeight="1">
      <c r="B328" s="13"/>
      <c r="C328" s="113"/>
      <c r="D328" s="292" t="s">
        <v>849</v>
      </c>
      <c r="E328" s="119" t="s">
        <v>16</v>
      </c>
      <c r="F328" s="305"/>
      <c r="G328" s="121"/>
      <c r="H328" s="346"/>
      <c r="I328" s="314">
        <f t="shared" si="11"/>
        <v>0</v>
      </c>
      <c r="J328"/>
      <c r="K328"/>
    </row>
    <row r="329" spans="2:11" ht="19.899999999999999" customHeight="1">
      <c r="B329" s="13"/>
      <c r="C329" s="113"/>
      <c r="D329" s="292" t="s">
        <v>848</v>
      </c>
      <c r="E329" s="119" t="s">
        <v>16</v>
      </c>
      <c r="F329" s="305"/>
      <c r="G329" s="121"/>
      <c r="H329" s="346"/>
      <c r="I329" s="314">
        <f t="shared" si="11"/>
        <v>0</v>
      </c>
      <c r="J329"/>
      <c r="K329"/>
    </row>
    <row r="330" spans="2:11" ht="19.899999999999999" customHeight="1">
      <c r="B330" s="13"/>
      <c r="C330" s="113"/>
      <c r="D330" s="334"/>
      <c r="E330" s="119"/>
      <c r="F330" s="305"/>
      <c r="G330" s="121"/>
      <c r="H330" s="346"/>
      <c r="I330" s="314"/>
      <c r="J330"/>
      <c r="K330"/>
    </row>
    <row r="331" spans="2:11" ht="19.899999999999999" customHeight="1">
      <c r="B331" s="13"/>
      <c r="C331" s="226" t="s">
        <v>741</v>
      </c>
      <c r="D331" s="334" t="s">
        <v>551</v>
      </c>
      <c r="E331" s="119"/>
      <c r="F331" s="305"/>
      <c r="G331" s="121"/>
      <c r="H331" s="346"/>
      <c r="I331" s="314"/>
      <c r="J331"/>
      <c r="K331"/>
    </row>
    <row r="332" spans="2:11" ht="19.899999999999999" customHeight="1">
      <c r="B332" s="13"/>
      <c r="C332" s="113"/>
      <c r="D332" s="292" t="s">
        <v>849</v>
      </c>
      <c r="E332" s="119" t="s">
        <v>16</v>
      </c>
      <c r="F332" s="305"/>
      <c r="G332" s="121"/>
      <c r="H332" s="346"/>
      <c r="I332" s="314">
        <f t="shared" ref="I332:I435" si="20">H332*G332</f>
        <v>0</v>
      </c>
      <c r="J332"/>
      <c r="K332"/>
    </row>
    <row r="333" spans="2:11" ht="19.899999999999999" customHeight="1">
      <c r="B333" s="13"/>
      <c r="C333" s="113"/>
      <c r="D333" s="292" t="s">
        <v>848</v>
      </c>
      <c r="E333" s="119" t="s">
        <v>16</v>
      </c>
      <c r="F333" s="305"/>
      <c r="G333" s="121"/>
      <c r="H333" s="346"/>
      <c r="I333" s="314">
        <f t="shared" si="20"/>
        <v>0</v>
      </c>
      <c r="J333"/>
      <c r="K333"/>
    </row>
    <row r="334" spans="2:11" ht="19.899999999999999" customHeight="1">
      <c r="B334" s="13"/>
      <c r="C334" s="113"/>
      <c r="D334" s="334"/>
      <c r="E334" s="119"/>
      <c r="F334" s="305"/>
      <c r="G334" s="121"/>
      <c r="H334" s="346"/>
      <c r="I334" s="314"/>
      <c r="J334"/>
      <c r="K334"/>
    </row>
    <row r="335" spans="2:11" ht="19.899999999999999" customHeight="1">
      <c r="B335" s="13"/>
      <c r="C335" s="226" t="s">
        <v>742</v>
      </c>
      <c r="D335" s="334" t="s">
        <v>553</v>
      </c>
      <c r="E335" s="119"/>
      <c r="F335" s="305"/>
      <c r="G335" s="121"/>
      <c r="H335" s="346"/>
      <c r="I335" s="314"/>
      <c r="J335"/>
      <c r="K335"/>
    </row>
    <row r="336" spans="2:11" ht="19.899999999999999" customHeight="1">
      <c r="B336" s="13"/>
      <c r="C336" s="113"/>
      <c r="D336" s="292" t="s">
        <v>849</v>
      </c>
      <c r="E336" s="119" t="s">
        <v>16</v>
      </c>
      <c r="F336" s="305"/>
      <c r="G336" s="121"/>
      <c r="H336" s="346"/>
      <c r="I336" s="314">
        <f t="shared" si="20"/>
        <v>0</v>
      </c>
      <c r="J336"/>
      <c r="K336"/>
    </row>
    <row r="337" spans="2:11" ht="19.899999999999999" customHeight="1">
      <c r="B337" s="13"/>
      <c r="C337" s="113"/>
      <c r="D337" s="292" t="s">
        <v>848</v>
      </c>
      <c r="E337" s="119" t="s">
        <v>16</v>
      </c>
      <c r="F337" s="305"/>
      <c r="G337" s="121"/>
      <c r="H337" s="346"/>
      <c r="I337" s="314">
        <f t="shared" si="20"/>
        <v>0</v>
      </c>
      <c r="J337"/>
      <c r="K337"/>
    </row>
    <row r="338" spans="2:11" ht="19.899999999999999" customHeight="1">
      <c r="B338" s="13"/>
      <c r="C338" s="113"/>
      <c r="D338" s="334"/>
      <c r="E338" s="119"/>
      <c r="F338" s="305"/>
      <c r="G338" s="121"/>
      <c r="H338" s="346"/>
      <c r="I338" s="314"/>
      <c r="J338"/>
      <c r="K338"/>
    </row>
    <row r="339" spans="2:11" ht="15.75">
      <c r="B339" s="13"/>
      <c r="C339" s="226" t="s">
        <v>743</v>
      </c>
      <c r="D339" s="340" t="s">
        <v>584</v>
      </c>
      <c r="E339" s="119" t="s">
        <v>16</v>
      </c>
      <c r="F339" s="120"/>
      <c r="G339" s="121"/>
      <c r="H339" s="314"/>
      <c r="I339" s="314">
        <f t="shared" si="20"/>
        <v>0</v>
      </c>
      <c r="J339"/>
      <c r="K339"/>
    </row>
    <row r="340" spans="2:11" ht="15.75">
      <c r="B340" s="13"/>
      <c r="C340" s="226" t="s">
        <v>744</v>
      </c>
      <c r="D340" s="340" t="s">
        <v>585</v>
      </c>
      <c r="E340" s="119" t="s">
        <v>16</v>
      </c>
      <c r="F340" s="305"/>
      <c r="G340" s="121"/>
      <c r="H340" s="346"/>
      <c r="I340" s="314">
        <f t="shared" si="20"/>
        <v>0</v>
      </c>
      <c r="J340"/>
      <c r="K340"/>
    </row>
    <row r="341" spans="2:11" ht="19.899999999999999" customHeight="1">
      <c r="B341" s="13"/>
      <c r="C341" s="226" t="s">
        <v>745</v>
      </c>
      <c r="D341" s="334" t="s">
        <v>557</v>
      </c>
      <c r="E341" s="119"/>
      <c r="F341" s="305"/>
      <c r="G341" s="121"/>
      <c r="H341" s="346"/>
      <c r="I341" s="314"/>
      <c r="J341"/>
      <c r="K341"/>
    </row>
    <row r="342" spans="2:11" ht="19.899999999999999" customHeight="1">
      <c r="B342" s="13"/>
      <c r="C342" s="113"/>
      <c r="D342" s="292" t="s">
        <v>849</v>
      </c>
      <c r="E342" s="119" t="s">
        <v>16</v>
      </c>
      <c r="F342" s="305"/>
      <c r="G342" s="121"/>
      <c r="H342" s="346"/>
      <c r="I342" s="314">
        <f t="shared" si="20"/>
        <v>0</v>
      </c>
      <c r="J342"/>
      <c r="K342"/>
    </row>
    <row r="343" spans="2:11" ht="19.899999999999999" customHeight="1">
      <c r="B343" s="13"/>
      <c r="C343" s="113"/>
      <c r="D343" s="292" t="s">
        <v>848</v>
      </c>
      <c r="E343" s="119" t="s">
        <v>16</v>
      </c>
      <c r="F343" s="305"/>
      <c r="G343" s="121"/>
      <c r="H343" s="346"/>
      <c r="I343" s="314">
        <f t="shared" si="20"/>
        <v>0</v>
      </c>
      <c r="J343"/>
      <c r="K343"/>
    </row>
    <row r="344" spans="2:11" ht="19.899999999999999" customHeight="1">
      <c r="B344" s="13"/>
      <c r="C344" s="113"/>
      <c r="D344" s="313"/>
      <c r="E344" s="119"/>
      <c r="F344" s="305"/>
      <c r="G344" s="121"/>
      <c r="H344" s="346"/>
      <c r="I344" s="314"/>
      <c r="J344"/>
      <c r="K344"/>
    </row>
    <row r="345" spans="2:11" ht="19.899999999999999" customHeight="1">
      <c r="B345" s="13"/>
      <c r="C345" s="226" t="s">
        <v>748</v>
      </c>
      <c r="D345" s="334" t="s">
        <v>893</v>
      </c>
      <c r="E345" s="119"/>
      <c r="F345" s="305"/>
      <c r="G345" s="121"/>
      <c r="H345" s="346"/>
      <c r="I345" s="314"/>
      <c r="J345"/>
      <c r="K345"/>
    </row>
    <row r="346" spans="2:11" ht="19.899999999999999" customHeight="1">
      <c r="B346" s="13"/>
      <c r="C346" s="113"/>
      <c r="D346" s="292" t="s">
        <v>848</v>
      </c>
      <c r="E346" s="119" t="s">
        <v>1</v>
      </c>
      <c r="F346" s="305"/>
      <c r="G346" s="121"/>
      <c r="H346" s="346"/>
      <c r="I346" s="314">
        <f t="shared" si="20"/>
        <v>0</v>
      </c>
      <c r="J346"/>
      <c r="K346"/>
    </row>
    <row r="347" spans="2:11" ht="19.899999999999999" customHeight="1">
      <c r="B347" s="13"/>
      <c r="C347" s="113"/>
      <c r="D347" s="313"/>
      <c r="E347" s="119"/>
      <c r="F347" s="305"/>
      <c r="G347" s="121"/>
      <c r="H347" s="346"/>
      <c r="I347" s="314"/>
      <c r="J347"/>
      <c r="K347"/>
    </row>
    <row r="348" spans="2:11" ht="19.899999999999999" customHeight="1">
      <c r="B348" s="13"/>
      <c r="C348" s="226" t="s">
        <v>746</v>
      </c>
      <c r="D348" s="334" t="s">
        <v>894</v>
      </c>
      <c r="E348" s="119"/>
      <c r="F348" s="305"/>
      <c r="G348" s="121"/>
      <c r="H348" s="346"/>
      <c r="I348" s="314"/>
      <c r="J348"/>
      <c r="K348"/>
    </row>
    <row r="349" spans="2:11" ht="19.899999999999999" customHeight="1">
      <c r="B349" s="13"/>
      <c r="C349" s="113"/>
      <c r="D349" s="292" t="s">
        <v>848</v>
      </c>
      <c r="E349" s="119" t="s">
        <v>1</v>
      </c>
      <c r="F349" s="305"/>
      <c r="G349" s="121"/>
      <c r="H349" s="346"/>
      <c r="I349" s="314">
        <f t="shared" si="20"/>
        <v>0</v>
      </c>
      <c r="J349"/>
      <c r="K349"/>
    </row>
    <row r="350" spans="2:11" ht="19.899999999999999" customHeight="1">
      <c r="B350" s="13"/>
      <c r="C350" s="113"/>
      <c r="D350" s="313"/>
      <c r="E350" s="119"/>
      <c r="F350" s="305"/>
      <c r="G350" s="121"/>
      <c r="H350" s="346"/>
      <c r="I350" s="314"/>
      <c r="J350"/>
      <c r="K350"/>
    </row>
    <row r="351" spans="2:11" ht="19.899999999999999" customHeight="1">
      <c r="B351" s="13"/>
      <c r="C351" s="226" t="s">
        <v>747</v>
      </c>
      <c r="D351" s="334" t="s">
        <v>749</v>
      </c>
      <c r="E351" s="119"/>
      <c r="F351" s="305"/>
      <c r="G351" s="121"/>
      <c r="H351" s="346"/>
      <c r="I351" s="314"/>
      <c r="J351"/>
      <c r="K351"/>
    </row>
    <row r="352" spans="2:11" ht="19.899999999999999" customHeight="1">
      <c r="B352" s="13"/>
      <c r="C352" s="226" t="s">
        <v>895</v>
      </c>
      <c r="D352" s="334" t="s">
        <v>875</v>
      </c>
      <c r="E352" s="119"/>
      <c r="F352" s="305"/>
      <c r="G352" s="121"/>
      <c r="H352" s="346"/>
      <c r="I352" s="314"/>
      <c r="J352"/>
      <c r="K352"/>
    </row>
    <row r="353" spans="2:11" ht="19.899999999999999" customHeight="1">
      <c r="B353" s="13"/>
      <c r="C353" s="113"/>
      <c r="D353" s="313" t="s">
        <v>361</v>
      </c>
      <c r="E353" s="119" t="s">
        <v>1</v>
      </c>
      <c r="F353" s="305"/>
      <c r="G353" s="121"/>
      <c r="H353" s="346"/>
      <c r="I353" s="314">
        <f t="shared" si="20"/>
        <v>0</v>
      </c>
      <c r="J353"/>
      <c r="K353"/>
    </row>
    <row r="354" spans="2:11" ht="19.899999999999999" customHeight="1">
      <c r="B354" s="13"/>
      <c r="C354" s="113"/>
      <c r="D354" s="313"/>
      <c r="E354" s="119"/>
      <c r="F354" s="305"/>
      <c r="G354" s="121"/>
      <c r="H354" s="346"/>
      <c r="I354" s="314"/>
      <c r="J354"/>
      <c r="K354"/>
    </row>
    <row r="355" spans="2:11" ht="19.899999999999999" customHeight="1">
      <c r="B355" s="13"/>
      <c r="C355" s="226" t="s">
        <v>896</v>
      </c>
      <c r="D355" s="334" t="s">
        <v>876</v>
      </c>
      <c r="E355" s="119"/>
      <c r="F355" s="305"/>
      <c r="G355" s="121"/>
      <c r="H355" s="346"/>
      <c r="I355" s="314"/>
      <c r="J355"/>
      <c r="K355"/>
    </row>
    <row r="356" spans="2:11" ht="19.899999999999999" customHeight="1">
      <c r="B356" s="13"/>
      <c r="C356" s="113"/>
      <c r="D356" s="313" t="s">
        <v>362</v>
      </c>
      <c r="E356" s="119" t="s">
        <v>1</v>
      </c>
      <c r="F356" s="305"/>
      <c r="G356" s="121"/>
      <c r="H356" s="346"/>
      <c r="I356" s="314">
        <f t="shared" ref="I356" si="21">H356*G356</f>
        <v>0</v>
      </c>
      <c r="J356"/>
      <c r="K356"/>
    </row>
    <row r="357" spans="2:11" ht="19.899999999999999" customHeight="1">
      <c r="B357" s="13"/>
      <c r="C357" s="113"/>
      <c r="D357" s="313"/>
      <c r="E357" s="119"/>
      <c r="F357" s="305"/>
      <c r="G357" s="121"/>
      <c r="H357" s="346"/>
      <c r="I357" s="314"/>
      <c r="J357"/>
      <c r="K357"/>
    </row>
    <row r="358" spans="2:11" ht="19.899999999999999" customHeight="1">
      <c r="B358" s="13"/>
      <c r="C358" s="226" t="s">
        <v>897</v>
      </c>
      <c r="D358" s="334" t="s">
        <v>750</v>
      </c>
      <c r="E358" s="119"/>
      <c r="F358" s="305"/>
      <c r="G358" s="121"/>
      <c r="H358" s="346"/>
      <c r="I358" s="314"/>
      <c r="J358"/>
      <c r="K358"/>
    </row>
    <row r="359" spans="2:11" ht="19.899999999999999" customHeight="1">
      <c r="B359" s="13"/>
      <c r="C359" s="113"/>
      <c r="D359" s="313" t="s">
        <v>362</v>
      </c>
      <c r="E359" s="119" t="s">
        <v>18</v>
      </c>
      <c r="F359" s="305"/>
      <c r="G359" s="121"/>
      <c r="H359" s="346"/>
      <c r="I359" s="314">
        <f t="shared" ref="I359" si="22">H359*G359</f>
        <v>0</v>
      </c>
      <c r="J359"/>
      <c r="K359"/>
    </row>
    <row r="360" spans="2:11" ht="19.899999999999999" customHeight="1">
      <c r="B360" s="13"/>
      <c r="C360" s="113"/>
      <c r="D360" s="313"/>
      <c r="E360" s="119"/>
      <c r="F360" s="305"/>
      <c r="G360" s="121"/>
      <c r="H360" s="346"/>
      <c r="I360" s="314"/>
      <c r="J360"/>
      <c r="K360"/>
    </row>
    <row r="361" spans="2:11" ht="19.899999999999999" customHeight="1">
      <c r="B361" s="13"/>
      <c r="C361" s="226" t="s">
        <v>752</v>
      </c>
      <c r="D361" s="334" t="s">
        <v>586</v>
      </c>
      <c r="E361" s="119"/>
      <c r="F361" s="305"/>
      <c r="G361" s="121"/>
      <c r="H361" s="346"/>
      <c r="I361" s="314"/>
      <c r="J361"/>
      <c r="K361"/>
    </row>
    <row r="362" spans="2:11" ht="19.899999999999999" customHeight="1">
      <c r="B362" s="13"/>
      <c r="C362" s="113"/>
      <c r="D362" s="292" t="s">
        <v>849</v>
      </c>
      <c r="E362" s="119" t="s">
        <v>17</v>
      </c>
      <c r="F362" s="305"/>
      <c r="G362" s="121"/>
      <c r="H362" s="346"/>
      <c r="I362" s="314">
        <f t="shared" si="20"/>
        <v>0</v>
      </c>
      <c r="J362"/>
      <c r="K362"/>
    </row>
    <row r="363" spans="2:11" ht="19.899999999999999" customHeight="1">
      <c r="B363" s="13"/>
      <c r="C363" s="113"/>
      <c r="D363" s="292" t="s">
        <v>848</v>
      </c>
      <c r="E363" s="119" t="s">
        <v>17</v>
      </c>
      <c r="F363" s="305"/>
      <c r="G363" s="121"/>
      <c r="H363" s="346"/>
      <c r="I363" s="314">
        <f t="shared" si="20"/>
        <v>0</v>
      </c>
      <c r="J363"/>
      <c r="K363"/>
    </row>
    <row r="364" spans="2:11" ht="19.899999999999999" customHeight="1">
      <c r="B364" s="13"/>
      <c r="C364" s="113"/>
      <c r="D364" s="334"/>
      <c r="E364" s="119"/>
      <c r="F364" s="305"/>
      <c r="G364" s="121"/>
      <c r="H364" s="346"/>
      <c r="I364" s="314"/>
      <c r="J364"/>
      <c r="K364"/>
    </row>
    <row r="365" spans="2:11" ht="19.899999999999999" customHeight="1">
      <c r="B365" s="13"/>
      <c r="C365" s="226" t="s">
        <v>753</v>
      </c>
      <c r="D365" s="334" t="s">
        <v>751</v>
      </c>
      <c r="E365" s="119"/>
      <c r="F365" s="305"/>
      <c r="G365" s="121"/>
      <c r="H365" s="346"/>
      <c r="I365" s="314"/>
      <c r="J365"/>
      <c r="K365"/>
    </row>
    <row r="366" spans="2:11" ht="19.899999999999999" customHeight="1">
      <c r="B366" s="13"/>
      <c r="C366" s="113"/>
      <c r="D366" s="292" t="s">
        <v>849</v>
      </c>
      <c r="E366" s="119" t="s">
        <v>16</v>
      </c>
      <c r="F366" s="305"/>
      <c r="G366" s="121"/>
      <c r="H366" s="346"/>
      <c r="I366" s="314">
        <f t="shared" ref="I366:I367" si="23">H366*G366</f>
        <v>0</v>
      </c>
      <c r="J366"/>
      <c r="K366"/>
    </row>
    <row r="367" spans="2:11" ht="19.899999999999999" customHeight="1">
      <c r="B367" s="13"/>
      <c r="C367" s="113"/>
      <c r="D367" s="292" t="s">
        <v>848</v>
      </c>
      <c r="E367" s="119" t="s">
        <v>16</v>
      </c>
      <c r="F367" s="305"/>
      <c r="G367" s="121"/>
      <c r="H367" s="346"/>
      <c r="I367" s="314">
        <f t="shared" si="23"/>
        <v>0</v>
      </c>
      <c r="J367"/>
      <c r="K367"/>
    </row>
    <row r="368" spans="2:11" ht="19.899999999999999" customHeight="1">
      <c r="B368" s="13"/>
      <c r="C368" s="113"/>
      <c r="D368" s="313"/>
      <c r="E368" s="119"/>
      <c r="F368" s="305"/>
      <c r="G368" s="121"/>
      <c r="H368" s="346"/>
      <c r="I368" s="314"/>
      <c r="J368"/>
      <c r="K368"/>
    </row>
    <row r="369" spans="2:11" ht="15.75">
      <c r="B369" s="13"/>
      <c r="C369" s="226" t="s">
        <v>754</v>
      </c>
      <c r="D369" s="334" t="s">
        <v>587</v>
      </c>
      <c r="E369" s="119"/>
      <c r="F369" s="120"/>
      <c r="G369" s="121"/>
      <c r="H369" s="314"/>
      <c r="I369" s="314"/>
      <c r="J369"/>
      <c r="K369"/>
    </row>
    <row r="370" spans="2:11" ht="15.75">
      <c r="B370" s="13"/>
      <c r="C370" s="113"/>
      <c r="D370" s="292" t="s">
        <v>849</v>
      </c>
      <c r="E370" s="119" t="s">
        <v>17</v>
      </c>
      <c r="F370" s="120"/>
      <c r="G370" s="121"/>
      <c r="H370" s="314"/>
      <c r="I370" s="314">
        <f t="shared" si="20"/>
        <v>0</v>
      </c>
      <c r="J370"/>
      <c r="K370"/>
    </row>
    <row r="371" spans="2:11" ht="15.75">
      <c r="B371" s="13"/>
      <c r="C371" s="113"/>
      <c r="D371" s="292" t="s">
        <v>848</v>
      </c>
      <c r="E371" s="119" t="s">
        <v>17</v>
      </c>
      <c r="F371" s="120"/>
      <c r="G371" s="121"/>
      <c r="H371" s="314"/>
      <c r="I371" s="314">
        <f t="shared" si="20"/>
        <v>0</v>
      </c>
      <c r="J371"/>
      <c r="K371"/>
    </row>
    <row r="372" spans="2:11" ht="15.75">
      <c r="B372" s="13"/>
      <c r="C372" s="113"/>
      <c r="D372" s="334"/>
      <c r="E372" s="119"/>
      <c r="F372" s="120"/>
      <c r="G372" s="121"/>
      <c r="H372" s="314"/>
      <c r="I372" s="314"/>
      <c r="J372"/>
      <c r="K372"/>
    </row>
    <row r="373" spans="2:11" ht="17.100000000000001" customHeight="1">
      <c r="B373" s="13"/>
      <c r="C373" s="226" t="s">
        <v>898</v>
      </c>
      <c r="D373" s="334" t="s">
        <v>877</v>
      </c>
      <c r="E373" s="119"/>
      <c r="F373" s="120"/>
      <c r="G373" s="121"/>
      <c r="H373" s="314"/>
      <c r="I373" s="314"/>
      <c r="J373"/>
      <c r="K373"/>
    </row>
    <row r="374" spans="2:11" ht="17.100000000000001" customHeight="1">
      <c r="B374" s="13"/>
      <c r="C374" s="226" t="s">
        <v>901</v>
      </c>
      <c r="D374" s="334" t="s">
        <v>878</v>
      </c>
      <c r="E374" s="119"/>
      <c r="F374" s="120"/>
      <c r="G374" s="121"/>
      <c r="H374" s="314"/>
      <c r="I374" s="314"/>
      <c r="J374"/>
      <c r="K374"/>
    </row>
    <row r="375" spans="2:11" ht="17.100000000000001" customHeight="1">
      <c r="B375" s="13"/>
      <c r="C375" s="113"/>
      <c r="D375" s="292" t="s">
        <v>849</v>
      </c>
      <c r="E375" s="119" t="s">
        <v>18</v>
      </c>
      <c r="F375" s="120"/>
      <c r="G375" s="121"/>
      <c r="H375" s="314"/>
      <c r="I375" s="314">
        <f t="shared" si="20"/>
        <v>0</v>
      </c>
      <c r="J375"/>
      <c r="K375"/>
    </row>
    <row r="376" spans="2:11" ht="17.100000000000001" customHeight="1">
      <c r="B376" s="13"/>
      <c r="C376" s="113"/>
      <c r="D376" s="292" t="s">
        <v>848</v>
      </c>
      <c r="E376" s="119" t="s">
        <v>18</v>
      </c>
      <c r="F376" s="120"/>
      <c r="G376" s="121"/>
      <c r="H376" s="314"/>
      <c r="I376" s="314">
        <f t="shared" si="20"/>
        <v>0</v>
      </c>
      <c r="J376"/>
      <c r="K376"/>
    </row>
    <row r="377" spans="2:11" ht="17.100000000000001" customHeight="1">
      <c r="B377" s="13"/>
      <c r="C377" s="113"/>
      <c r="D377" s="334"/>
      <c r="E377" s="119"/>
      <c r="F377" s="120"/>
      <c r="G377" s="121"/>
      <c r="H377" s="314"/>
      <c r="I377" s="314"/>
      <c r="J377"/>
      <c r="K377"/>
    </row>
    <row r="378" spans="2:11" ht="17.100000000000001" customHeight="1">
      <c r="B378" s="13"/>
      <c r="C378" s="226" t="s">
        <v>902</v>
      </c>
      <c r="D378" s="334" t="s">
        <v>879</v>
      </c>
      <c r="E378" s="304"/>
      <c r="F378" s="305"/>
      <c r="G378" s="121"/>
      <c r="H378" s="346"/>
      <c r="I378" s="314"/>
      <c r="J378"/>
      <c r="K378"/>
    </row>
    <row r="379" spans="2:11" ht="17.100000000000001" customHeight="1">
      <c r="B379" s="13"/>
      <c r="C379" s="113"/>
      <c r="D379" s="292" t="s">
        <v>849</v>
      </c>
      <c r="E379" s="119" t="s">
        <v>17</v>
      </c>
      <c r="F379" s="305"/>
      <c r="G379" s="121"/>
      <c r="H379" s="346"/>
      <c r="I379" s="314">
        <f t="shared" si="20"/>
        <v>0</v>
      </c>
      <c r="J379"/>
      <c r="K379"/>
    </row>
    <row r="380" spans="2:11" ht="17.100000000000001" customHeight="1">
      <c r="B380" s="13"/>
      <c r="C380" s="113"/>
      <c r="D380" s="292" t="s">
        <v>848</v>
      </c>
      <c r="E380" s="119" t="s">
        <v>17</v>
      </c>
      <c r="F380" s="305"/>
      <c r="G380" s="121"/>
      <c r="H380" s="346"/>
      <c r="I380" s="314">
        <f t="shared" si="20"/>
        <v>0</v>
      </c>
      <c r="J380"/>
      <c r="K380"/>
    </row>
    <row r="381" spans="2:11" ht="17.100000000000001" customHeight="1">
      <c r="B381" s="13"/>
      <c r="C381" s="113"/>
      <c r="D381" s="334"/>
      <c r="E381" s="119"/>
      <c r="F381" s="305"/>
      <c r="G381" s="121"/>
      <c r="H381" s="346"/>
      <c r="I381" s="314"/>
      <c r="J381"/>
      <c r="K381"/>
    </row>
    <row r="382" spans="2:11" ht="17.100000000000001" customHeight="1">
      <c r="B382" s="13"/>
      <c r="C382" s="226" t="s">
        <v>903</v>
      </c>
      <c r="D382" s="334" t="s">
        <v>880</v>
      </c>
      <c r="E382" s="119"/>
      <c r="F382" s="295"/>
      <c r="G382" s="121"/>
      <c r="H382" s="348"/>
      <c r="I382" s="314"/>
      <c r="J382"/>
      <c r="K382"/>
    </row>
    <row r="383" spans="2:11" ht="17.100000000000001" customHeight="1">
      <c r="B383" s="13"/>
      <c r="C383" s="113"/>
      <c r="D383" s="292" t="s">
        <v>849</v>
      </c>
      <c r="E383" s="119" t="s">
        <v>17</v>
      </c>
      <c r="F383" s="295"/>
      <c r="G383" s="121"/>
      <c r="H383" s="348"/>
      <c r="I383" s="314">
        <f t="shared" si="20"/>
        <v>0</v>
      </c>
      <c r="J383"/>
      <c r="K383"/>
    </row>
    <row r="384" spans="2:11" ht="17.100000000000001" customHeight="1">
      <c r="B384" s="13"/>
      <c r="C384" s="113"/>
      <c r="D384" s="292" t="s">
        <v>848</v>
      </c>
      <c r="E384" s="119" t="s">
        <v>17</v>
      </c>
      <c r="F384" s="295"/>
      <c r="G384" s="121"/>
      <c r="H384" s="348"/>
      <c r="I384" s="314">
        <f t="shared" si="20"/>
        <v>0</v>
      </c>
      <c r="J384"/>
      <c r="K384"/>
    </row>
    <row r="385" spans="2:11" ht="17.100000000000001" customHeight="1">
      <c r="B385" s="13"/>
      <c r="C385" s="113"/>
      <c r="D385" s="313"/>
      <c r="E385" s="119"/>
      <c r="F385" s="295"/>
      <c r="G385" s="121"/>
      <c r="H385" s="348"/>
      <c r="I385" s="314"/>
      <c r="J385"/>
      <c r="K385"/>
    </row>
    <row r="386" spans="2:11" ht="17.100000000000001" customHeight="1">
      <c r="B386" s="13"/>
      <c r="C386" s="226" t="s">
        <v>904</v>
      </c>
      <c r="D386" s="334" t="s">
        <v>881</v>
      </c>
      <c r="E386" s="119"/>
      <c r="F386" s="295"/>
      <c r="G386" s="121"/>
      <c r="H386" s="348"/>
      <c r="I386" s="314"/>
      <c r="J386"/>
      <c r="K386"/>
    </row>
    <row r="387" spans="2:11" ht="17.100000000000001" customHeight="1">
      <c r="B387" s="13"/>
      <c r="C387" s="113"/>
      <c r="D387" s="292" t="s">
        <v>849</v>
      </c>
      <c r="E387" s="119" t="s">
        <v>17</v>
      </c>
      <c r="F387" s="295"/>
      <c r="G387" s="121"/>
      <c r="H387" s="348"/>
      <c r="I387" s="314">
        <f t="shared" ref="I387:I388" si="24">H387*G387</f>
        <v>0</v>
      </c>
      <c r="J387"/>
      <c r="K387"/>
    </row>
    <row r="388" spans="2:11" ht="17.100000000000001" customHeight="1">
      <c r="B388" s="13"/>
      <c r="C388" s="113"/>
      <c r="D388" s="292" t="s">
        <v>848</v>
      </c>
      <c r="E388" s="119" t="s">
        <v>17</v>
      </c>
      <c r="F388" s="295"/>
      <c r="G388" s="121"/>
      <c r="H388" s="348"/>
      <c r="I388" s="314">
        <f t="shared" si="24"/>
        <v>0</v>
      </c>
      <c r="J388"/>
      <c r="K388"/>
    </row>
    <row r="389" spans="2:11" ht="17.100000000000001" customHeight="1">
      <c r="B389" s="13"/>
      <c r="C389" s="113"/>
      <c r="D389" s="313"/>
      <c r="E389" s="119"/>
      <c r="F389" s="295"/>
      <c r="G389" s="121"/>
      <c r="H389" s="348"/>
      <c r="I389" s="314"/>
      <c r="J389"/>
      <c r="K389"/>
    </row>
    <row r="390" spans="2:11" ht="17.100000000000001" customHeight="1">
      <c r="B390" s="13"/>
      <c r="C390" s="226" t="s">
        <v>905</v>
      </c>
      <c r="D390" s="334" t="s">
        <v>882</v>
      </c>
      <c r="E390" s="119"/>
      <c r="F390" s="295"/>
      <c r="G390" s="121"/>
      <c r="H390" s="348"/>
      <c r="I390" s="314"/>
      <c r="J390"/>
      <c r="K390"/>
    </row>
    <row r="391" spans="2:11" ht="17.100000000000001" customHeight="1">
      <c r="B391" s="13"/>
      <c r="C391" s="113"/>
      <c r="D391" s="292" t="s">
        <v>849</v>
      </c>
      <c r="E391" s="119" t="s">
        <v>17</v>
      </c>
      <c r="F391" s="295"/>
      <c r="G391" s="121"/>
      <c r="H391" s="348"/>
      <c r="I391" s="314">
        <f t="shared" ref="I391:I392" si="25">H391*G391</f>
        <v>0</v>
      </c>
      <c r="J391"/>
      <c r="K391"/>
    </row>
    <row r="392" spans="2:11" ht="17.100000000000001" customHeight="1">
      <c r="B392" s="13"/>
      <c r="C392" s="113"/>
      <c r="D392" s="292" t="s">
        <v>848</v>
      </c>
      <c r="E392" s="119" t="s">
        <v>17</v>
      </c>
      <c r="F392" s="295"/>
      <c r="G392" s="121"/>
      <c r="H392" s="348"/>
      <c r="I392" s="314">
        <f t="shared" si="25"/>
        <v>0</v>
      </c>
      <c r="J392"/>
      <c r="K392"/>
    </row>
    <row r="393" spans="2:11" ht="17.100000000000001" customHeight="1">
      <c r="B393" s="13"/>
      <c r="C393" s="113"/>
      <c r="D393" s="334"/>
      <c r="E393" s="119"/>
      <c r="F393" s="295"/>
      <c r="G393" s="121"/>
      <c r="H393" s="348"/>
      <c r="I393" s="314"/>
      <c r="J393"/>
      <c r="K393"/>
    </row>
    <row r="394" spans="2:11" ht="17.100000000000001" customHeight="1">
      <c r="B394" s="13"/>
      <c r="C394" s="226" t="s">
        <v>905</v>
      </c>
      <c r="D394" s="334" t="s">
        <v>883</v>
      </c>
      <c r="E394" s="119"/>
      <c r="F394" s="295"/>
      <c r="G394" s="121"/>
      <c r="H394" s="348"/>
      <c r="I394" s="314"/>
      <c r="J394"/>
      <c r="K394"/>
    </row>
    <row r="395" spans="2:11" ht="17.100000000000001" customHeight="1">
      <c r="B395" s="13"/>
      <c r="C395" s="113"/>
      <c r="D395" s="292" t="s">
        <v>849</v>
      </c>
      <c r="E395" s="119" t="s">
        <v>17</v>
      </c>
      <c r="F395" s="295"/>
      <c r="G395" s="121"/>
      <c r="H395" s="348"/>
      <c r="I395" s="314">
        <f t="shared" ref="I395:I396" si="26">H395*G395</f>
        <v>0</v>
      </c>
      <c r="J395"/>
      <c r="K395"/>
    </row>
    <row r="396" spans="2:11" ht="17.100000000000001" customHeight="1">
      <c r="B396" s="13"/>
      <c r="C396" s="113"/>
      <c r="D396" s="292" t="s">
        <v>848</v>
      </c>
      <c r="E396" s="119" t="s">
        <v>17</v>
      </c>
      <c r="F396" s="295"/>
      <c r="G396" s="121"/>
      <c r="H396" s="348"/>
      <c r="I396" s="314">
        <f t="shared" si="26"/>
        <v>0</v>
      </c>
      <c r="J396"/>
      <c r="K396"/>
    </row>
    <row r="397" spans="2:11" ht="17.100000000000001" customHeight="1">
      <c r="B397" s="13"/>
      <c r="C397" s="113"/>
      <c r="D397" s="334"/>
      <c r="E397" s="119"/>
      <c r="F397" s="295"/>
      <c r="G397" s="121"/>
      <c r="H397" s="348"/>
      <c r="I397" s="314"/>
      <c r="J397"/>
      <c r="K397"/>
    </row>
    <row r="398" spans="2:11" ht="17.100000000000001" customHeight="1">
      <c r="B398" s="13"/>
      <c r="C398" s="226" t="s">
        <v>906</v>
      </c>
      <c r="D398" s="334" t="s">
        <v>884</v>
      </c>
      <c r="E398" s="119"/>
      <c r="F398" s="295"/>
      <c r="G398" s="121"/>
      <c r="H398" s="348"/>
      <c r="I398" s="314"/>
      <c r="J398"/>
      <c r="K398"/>
    </row>
    <row r="399" spans="2:11" ht="17.100000000000001" customHeight="1">
      <c r="B399" s="13"/>
      <c r="C399" s="113"/>
      <c r="D399" s="292" t="s">
        <v>849</v>
      </c>
      <c r="E399" s="119" t="s">
        <v>17</v>
      </c>
      <c r="F399" s="295"/>
      <c r="G399" s="121"/>
      <c r="H399" s="348"/>
      <c r="I399" s="314">
        <f t="shared" ref="I399:I400" si="27">H399*G399</f>
        <v>0</v>
      </c>
      <c r="J399"/>
      <c r="K399"/>
    </row>
    <row r="400" spans="2:11" ht="17.100000000000001" customHeight="1">
      <c r="B400" s="13"/>
      <c r="C400" s="113"/>
      <c r="D400" s="292" t="s">
        <v>848</v>
      </c>
      <c r="E400" s="119" t="s">
        <v>17</v>
      </c>
      <c r="F400" s="295"/>
      <c r="G400" s="121"/>
      <c r="H400" s="348"/>
      <c r="I400" s="314">
        <f t="shared" si="27"/>
        <v>0</v>
      </c>
      <c r="J400"/>
      <c r="K400"/>
    </row>
    <row r="401" spans="2:11" ht="17.100000000000001" customHeight="1">
      <c r="B401" s="13"/>
      <c r="C401" s="113"/>
      <c r="D401" s="334"/>
      <c r="E401" s="119"/>
      <c r="F401" s="295"/>
      <c r="G401" s="121"/>
      <c r="H401" s="348"/>
      <c r="I401" s="314"/>
      <c r="J401"/>
      <c r="K401"/>
    </row>
    <row r="402" spans="2:11" ht="17.100000000000001" customHeight="1">
      <c r="B402" s="13"/>
      <c r="C402" s="226" t="s">
        <v>899</v>
      </c>
      <c r="D402" s="334" t="s">
        <v>588</v>
      </c>
      <c r="E402" s="119"/>
      <c r="F402" s="326"/>
      <c r="G402" s="121"/>
      <c r="H402" s="314"/>
      <c r="I402" s="314"/>
      <c r="J402"/>
      <c r="K402"/>
    </row>
    <row r="403" spans="2:11" ht="17.100000000000001" customHeight="1">
      <c r="B403" s="13"/>
      <c r="C403" s="113"/>
      <c r="D403" s="292" t="s">
        <v>849</v>
      </c>
      <c r="E403" s="119" t="s">
        <v>17</v>
      </c>
      <c r="F403" s="326"/>
      <c r="G403" s="121"/>
      <c r="H403" s="314"/>
      <c r="I403" s="314">
        <f t="shared" si="20"/>
        <v>0</v>
      </c>
      <c r="J403"/>
      <c r="K403"/>
    </row>
    <row r="404" spans="2:11" ht="17.100000000000001" customHeight="1">
      <c r="B404" s="13"/>
      <c r="C404" s="113"/>
      <c r="D404" s="292" t="s">
        <v>848</v>
      </c>
      <c r="E404" s="119" t="s">
        <v>17</v>
      </c>
      <c r="F404" s="326"/>
      <c r="G404" s="121"/>
      <c r="H404" s="314"/>
      <c r="I404" s="314">
        <f t="shared" si="20"/>
        <v>0</v>
      </c>
      <c r="J404"/>
      <c r="K404"/>
    </row>
    <row r="405" spans="2:11" ht="17.100000000000001" customHeight="1">
      <c r="B405" s="13"/>
      <c r="C405" s="113"/>
      <c r="D405" s="313"/>
      <c r="E405" s="296"/>
      <c r="F405" s="326"/>
      <c r="G405" s="121"/>
      <c r="H405" s="314"/>
      <c r="I405" s="314"/>
      <c r="J405"/>
      <c r="K405"/>
    </row>
    <row r="406" spans="2:11" ht="17.100000000000001" customHeight="1">
      <c r="B406" s="13"/>
      <c r="C406" s="113"/>
      <c r="D406" s="343" t="s">
        <v>598</v>
      </c>
      <c r="E406" s="296"/>
      <c r="F406" s="326"/>
      <c r="G406" s="121"/>
      <c r="H406" s="314"/>
      <c r="I406" s="314">
        <f>I291+I295+I299+I303+I307+I311+I315+I319+I324+I328+I332+I336+I339+I342+I353+I362+I366+I370+I375+I379+I383+I387+I391+I395+I399+I403</f>
        <v>0</v>
      </c>
      <c r="J406"/>
      <c r="K406"/>
    </row>
    <row r="407" spans="2:11" ht="17.100000000000001" customHeight="1">
      <c r="B407" s="13"/>
      <c r="C407" s="113"/>
      <c r="D407" s="343" t="s">
        <v>599</v>
      </c>
      <c r="E407" s="296"/>
      <c r="F407" s="326"/>
      <c r="G407" s="121"/>
      <c r="H407" s="314"/>
      <c r="I407" s="314">
        <f>I292+I296+I300+I304+I308+I312+I316+I320+I325+I329+I333+I337+I340+I343+I356+I363+I367+I371+I376+I380+I384+I388+I392+I396+I400+I404+I359+I346+I349</f>
        <v>0</v>
      </c>
      <c r="J407"/>
      <c r="K407"/>
    </row>
    <row r="408" spans="2:11" ht="17.100000000000001" customHeight="1">
      <c r="B408" s="13"/>
      <c r="C408" s="113"/>
      <c r="D408" s="313"/>
      <c r="E408" s="296"/>
      <c r="F408" s="326"/>
      <c r="G408" s="121"/>
      <c r="H408" s="314"/>
      <c r="I408" s="314"/>
      <c r="J408"/>
      <c r="K408"/>
    </row>
    <row r="409" spans="2:11" ht="17.100000000000001" customHeight="1">
      <c r="B409" s="13"/>
      <c r="C409" s="226" t="s">
        <v>755</v>
      </c>
      <c r="D409" s="334" t="s">
        <v>806</v>
      </c>
      <c r="E409" s="119"/>
      <c r="F409" s="120"/>
      <c r="G409" s="121"/>
      <c r="H409" s="314"/>
      <c r="I409" s="314"/>
      <c r="J409"/>
      <c r="K409"/>
    </row>
    <row r="410" spans="2:11" ht="17.100000000000001" customHeight="1">
      <c r="B410" s="13"/>
      <c r="C410" s="226" t="s">
        <v>756</v>
      </c>
      <c r="D410" s="334" t="s">
        <v>885</v>
      </c>
      <c r="E410" s="304"/>
      <c r="F410" s="305"/>
      <c r="G410" s="121"/>
      <c r="H410" s="314"/>
      <c r="I410" s="314"/>
      <c r="J410"/>
      <c r="K410"/>
    </row>
    <row r="411" spans="2:11" ht="17.100000000000001" customHeight="1">
      <c r="B411" s="13"/>
      <c r="C411" s="226" t="s">
        <v>757</v>
      </c>
      <c r="D411" s="334" t="s">
        <v>561</v>
      </c>
      <c r="E411" s="119" t="s">
        <v>1</v>
      </c>
      <c r="F411" s="305"/>
      <c r="G411" s="121"/>
      <c r="H411" s="314"/>
      <c r="I411" s="314">
        <f t="shared" si="20"/>
        <v>0</v>
      </c>
      <c r="J411"/>
      <c r="K411"/>
    </row>
    <row r="412" spans="2:11" ht="17.100000000000001" customHeight="1">
      <c r="B412" s="13"/>
      <c r="C412" s="226" t="s">
        <v>758</v>
      </c>
      <c r="D412" s="334" t="s">
        <v>563</v>
      </c>
      <c r="E412" s="296" t="s">
        <v>17</v>
      </c>
      <c r="F412" s="305"/>
      <c r="G412" s="121"/>
      <c r="H412" s="314"/>
      <c r="I412" s="314">
        <f t="shared" si="20"/>
        <v>0</v>
      </c>
      <c r="J412"/>
      <c r="K412"/>
    </row>
    <row r="413" spans="2:11" ht="17.100000000000001" customHeight="1">
      <c r="B413" s="13"/>
      <c r="C413" s="226" t="s">
        <v>759</v>
      </c>
      <c r="D413" s="334" t="s">
        <v>359</v>
      </c>
      <c r="E413" s="296" t="s">
        <v>17</v>
      </c>
      <c r="F413" s="120"/>
      <c r="G413" s="121"/>
      <c r="H413" s="314"/>
      <c r="I413" s="314">
        <f t="shared" si="20"/>
        <v>0</v>
      </c>
      <c r="J413"/>
      <c r="K413"/>
    </row>
    <row r="414" spans="2:11" ht="17.100000000000001" customHeight="1">
      <c r="B414" s="13"/>
      <c r="C414" s="226" t="s">
        <v>760</v>
      </c>
      <c r="D414" s="334" t="s">
        <v>641</v>
      </c>
      <c r="E414" s="296" t="s">
        <v>17</v>
      </c>
      <c r="F414" s="295"/>
      <c r="G414" s="121"/>
      <c r="H414" s="314"/>
      <c r="I414" s="314">
        <f t="shared" si="20"/>
        <v>0</v>
      </c>
      <c r="J414"/>
      <c r="K414"/>
    </row>
    <row r="415" spans="2:11" ht="17.100000000000001" customHeight="1">
      <c r="B415" s="13"/>
      <c r="C415" s="226" t="s">
        <v>761</v>
      </c>
      <c r="D415" s="334" t="s">
        <v>567</v>
      </c>
      <c r="E415" s="119" t="s">
        <v>1</v>
      </c>
      <c r="F415" s="339"/>
      <c r="G415" s="121"/>
      <c r="H415" s="314"/>
      <c r="I415" s="314">
        <f t="shared" si="20"/>
        <v>0</v>
      </c>
      <c r="J415"/>
      <c r="K415"/>
    </row>
    <row r="416" spans="2:11" ht="17.100000000000001" customHeight="1">
      <c r="B416" s="13"/>
      <c r="C416" s="226" t="s">
        <v>762</v>
      </c>
      <c r="D416" s="334" t="s">
        <v>533</v>
      </c>
      <c r="E416" s="119"/>
      <c r="F416" s="339"/>
      <c r="G416" s="121"/>
      <c r="H416" s="314"/>
      <c r="I416" s="314"/>
      <c r="J416"/>
      <c r="K416"/>
    </row>
    <row r="417" spans="2:11" ht="17.100000000000001" customHeight="1">
      <c r="B417" s="13"/>
      <c r="C417" s="113"/>
      <c r="D417" s="345" t="s">
        <v>886</v>
      </c>
      <c r="E417" s="119" t="s">
        <v>17</v>
      </c>
      <c r="F417" s="339"/>
      <c r="G417" s="121"/>
      <c r="H417" s="314"/>
      <c r="I417" s="314">
        <f t="shared" si="20"/>
        <v>0</v>
      </c>
      <c r="J417"/>
      <c r="K417"/>
    </row>
    <row r="418" spans="2:11" ht="17.100000000000001" customHeight="1">
      <c r="B418" s="13"/>
      <c r="C418" s="226" t="s">
        <v>763</v>
      </c>
      <c r="D418" s="334" t="s">
        <v>867</v>
      </c>
      <c r="E418" s="119" t="s">
        <v>1</v>
      </c>
      <c r="F418" s="339"/>
      <c r="G418" s="121"/>
      <c r="H418" s="314"/>
      <c r="I418" s="314">
        <f t="shared" si="20"/>
        <v>0</v>
      </c>
      <c r="J418"/>
      <c r="K418"/>
    </row>
    <row r="419" spans="2:11" ht="17.100000000000001" customHeight="1">
      <c r="B419" s="13"/>
      <c r="C419" s="226" t="s">
        <v>764</v>
      </c>
      <c r="D419" s="334" t="s">
        <v>528</v>
      </c>
      <c r="E419" s="119" t="s">
        <v>17</v>
      </c>
      <c r="F419" s="120"/>
      <c r="G419" s="121"/>
      <c r="H419" s="314"/>
      <c r="I419" s="314">
        <f t="shared" si="20"/>
        <v>0</v>
      </c>
      <c r="J419"/>
      <c r="K419"/>
    </row>
    <row r="420" spans="2:11" ht="17.100000000000001" customHeight="1">
      <c r="B420" s="13"/>
      <c r="C420" s="226" t="s">
        <v>765</v>
      </c>
      <c r="D420" s="334" t="s">
        <v>751</v>
      </c>
      <c r="E420" s="119" t="s">
        <v>16</v>
      </c>
      <c r="F420" s="120"/>
      <c r="G420" s="121"/>
      <c r="H420" s="314"/>
      <c r="I420" s="314">
        <f t="shared" si="20"/>
        <v>0</v>
      </c>
      <c r="J420"/>
      <c r="K420"/>
    </row>
    <row r="421" spans="2:11" ht="17.100000000000001" customHeight="1">
      <c r="B421" s="13"/>
      <c r="C421" s="226" t="s">
        <v>766</v>
      </c>
      <c r="D421" s="334" t="s">
        <v>887</v>
      </c>
      <c r="E421" s="119" t="s">
        <v>18</v>
      </c>
      <c r="F421" s="120"/>
      <c r="G421" s="121"/>
      <c r="H421" s="314"/>
      <c r="I421" s="314">
        <f t="shared" si="20"/>
        <v>0</v>
      </c>
      <c r="J421"/>
      <c r="K421"/>
    </row>
    <row r="422" spans="2:11" ht="17.100000000000001" customHeight="1">
      <c r="B422" s="13"/>
      <c r="C422" s="226" t="s">
        <v>888</v>
      </c>
      <c r="D422" s="334" t="s">
        <v>549</v>
      </c>
      <c r="E422" s="119" t="s">
        <v>16</v>
      </c>
      <c r="F422" s="120"/>
      <c r="G422" s="121"/>
      <c r="H422" s="314"/>
      <c r="I422" s="314">
        <f t="shared" si="20"/>
        <v>0</v>
      </c>
      <c r="J422"/>
      <c r="K422"/>
    </row>
    <row r="423" spans="2:11" ht="17.100000000000001" customHeight="1">
      <c r="B423" s="13"/>
      <c r="C423" s="226" t="s">
        <v>889</v>
      </c>
      <c r="D423" s="334" t="s">
        <v>551</v>
      </c>
      <c r="E423" s="119" t="s">
        <v>18</v>
      </c>
      <c r="F423" s="120"/>
      <c r="G423" s="121"/>
      <c r="H423" s="314"/>
      <c r="I423" s="314">
        <f t="shared" si="20"/>
        <v>0</v>
      </c>
      <c r="J423"/>
      <c r="K423"/>
    </row>
    <row r="424" spans="2:11" ht="17.100000000000001" customHeight="1">
      <c r="B424" s="13"/>
      <c r="C424" s="226" t="s">
        <v>890</v>
      </c>
      <c r="D424" s="334" t="s">
        <v>553</v>
      </c>
      <c r="E424" s="119" t="s">
        <v>16</v>
      </c>
      <c r="F424" s="120"/>
      <c r="G424" s="121"/>
      <c r="H424" s="314"/>
      <c r="I424" s="314">
        <f t="shared" si="20"/>
        <v>0</v>
      </c>
      <c r="J424"/>
      <c r="K424"/>
    </row>
    <row r="425" spans="2:11" ht="17.100000000000001" customHeight="1">
      <c r="B425" s="13"/>
      <c r="C425" s="202"/>
      <c r="D425" s="334"/>
      <c r="E425" s="119"/>
      <c r="F425" s="120"/>
      <c r="G425" s="121"/>
      <c r="H425" s="314"/>
      <c r="I425" s="314"/>
      <c r="J425"/>
      <c r="K425"/>
    </row>
    <row r="426" spans="2:11" ht="17.100000000000001" customHeight="1">
      <c r="B426" s="13"/>
      <c r="C426" s="226" t="s">
        <v>767</v>
      </c>
      <c r="D426" s="334" t="s">
        <v>891</v>
      </c>
      <c r="E426" s="308"/>
      <c r="F426" s="308"/>
      <c r="G426" s="121"/>
      <c r="H426" s="314"/>
      <c r="I426" s="314"/>
      <c r="J426"/>
      <c r="K426"/>
    </row>
    <row r="427" spans="2:11" ht="17.100000000000001" customHeight="1">
      <c r="B427" s="13"/>
      <c r="C427" s="226" t="s">
        <v>768</v>
      </c>
      <c r="D427" s="334" t="s">
        <v>563</v>
      </c>
      <c r="E427" s="296" t="s">
        <v>17</v>
      </c>
      <c r="F427" s="308"/>
      <c r="G427" s="121"/>
      <c r="H427" s="314"/>
      <c r="I427" s="314">
        <f t="shared" si="20"/>
        <v>0</v>
      </c>
      <c r="J427" s="6"/>
      <c r="K427" s="8"/>
    </row>
    <row r="428" spans="2:11" ht="17.100000000000001" customHeight="1">
      <c r="B428" s="13"/>
      <c r="C428" s="226" t="s">
        <v>769</v>
      </c>
      <c r="D428" s="334" t="s">
        <v>359</v>
      </c>
      <c r="E428" s="296" t="s">
        <v>17</v>
      </c>
      <c r="F428" s="308"/>
      <c r="G428" s="121"/>
      <c r="H428" s="314"/>
      <c r="I428" s="314">
        <f t="shared" si="20"/>
        <v>0</v>
      </c>
      <c r="J428" s="6"/>
      <c r="K428" s="8"/>
    </row>
    <row r="429" spans="2:11" ht="17.100000000000001" customHeight="1">
      <c r="B429" s="13"/>
      <c r="C429" s="226" t="s">
        <v>770</v>
      </c>
      <c r="D429" s="334" t="s">
        <v>641</v>
      </c>
      <c r="E429" s="296" t="s">
        <v>17</v>
      </c>
      <c r="F429" s="308"/>
      <c r="G429" s="121"/>
      <c r="H429" s="314"/>
      <c r="I429" s="314">
        <f t="shared" si="20"/>
        <v>0</v>
      </c>
      <c r="J429" s="6"/>
      <c r="K429" s="8"/>
    </row>
    <row r="430" spans="2:11" ht="17.100000000000001" customHeight="1">
      <c r="B430" s="13"/>
      <c r="C430" s="226" t="s">
        <v>771</v>
      </c>
      <c r="D430" s="334" t="s">
        <v>567</v>
      </c>
      <c r="E430" s="119" t="s">
        <v>1</v>
      </c>
      <c r="F430" s="308"/>
      <c r="G430" s="121"/>
      <c r="H430" s="314"/>
      <c r="I430" s="314">
        <f t="shared" si="20"/>
        <v>0</v>
      </c>
      <c r="J430" s="6"/>
      <c r="K430" s="8"/>
    </row>
    <row r="431" spans="2:11" ht="17.100000000000001" customHeight="1">
      <c r="B431" s="13"/>
      <c r="C431" s="226" t="s">
        <v>772</v>
      </c>
      <c r="D431" s="334" t="s">
        <v>533</v>
      </c>
      <c r="E431" s="119"/>
      <c r="F431" s="323"/>
      <c r="G431" s="121"/>
      <c r="H431" s="314"/>
      <c r="I431" s="314"/>
      <c r="J431" s="6"/>
      <c r="K431" s="8"/>
    </row>
    <row r="432" spans="2:11" ht="17.100000000000001" customHeight="1">
      <c r="B432" s="341"/>
      <c r="C432" s="113"/>
      <c r="D432" s="345" t="s">
        <v>886</v>
      </c>
      <c r="E432" s="320" t="s">
        <v>17</v>
      </c>
      <c r="F432" s="323"/>
      <c r="G432" s="121"/>
      <c r="H432" s="314"/>
      <c r="I432" s="314">
        <f t="shared" si="20"/>
        <v>0</v>
      </c>
      <c r="J432" s="6"/>
      <c r="K432" s="8"/>
    </row>
    <row r="433" spans="2:11" ht="17.100000000000001" customHeight="1">
      <c r="B433" s="341"/>
      <c r="C433" s="226" t="s">
        <v>773</v>
      </c>
      <c r="D433" s="334" t="s">
        <v>867</v>
      </c>
      <c r="E433" s="320" t="s">
        <v>1</v>
      </c>
      <c r="F433" s="323"/>
      <c r="G433" s="121"/>
      <c r="H433" s="314"/>
      <c r="I433" s="314">
        <f t="shared" si="20"/>
        <v>0</v>
      </c>
      <c r="J433" s="6"/>
      <c r="K433" s="8"/>
    </row>
    <row r="434" spans="2:11" ht="17.100000000000001" customHeight="1">
      <c r="B434" s="341"/>
      <c r="C434" s="226" t="s">
        <v>774</v>
      </c>
      <c r="D434" s="334" t="s">
        <v>525</v>
      </c>
      <c r="E434" s="320" t="s">
        <v>17</v>
      </c>
      <c r="F434" s="323"/>
      <c r="G434" s="121"/>
      <c r="H434" s="314"/>
      <c r="I434" s="314">
        <f t="shared" si="20"/>
        <v>0</v>
      </c>
      <c r="J434" s="6"/>
      <c r="K434" s="8"/>
    </row>
    <row r="435" spans="2:11" ht="17.100000000000001" customHeight="1">
      <c r="B435" s="341"/>
      <c r="C435" s="226" t="s">
        <v>775</v>
      </c>
      <c r="D435" s="334" t="s">
        <v>892</v>
      </c>
      <c r="E435" s="320" t="s">
        <v>17</v>
      </c>
      <c r="F435" s="323"/>
      <c r="G435" s="121"/>
      <c r="H435" s="314"/>
      <c r="I435" s="314">
        <f t="shared" si="20"/>
        <v>0</v>
      </c>
      <c r="J435" s="6"/>
      <c r="K435" s="8"/>
    </row>
    <row r="436" spans="2:11" ht="17.100000000000001" customHeight="1">
      <c r="B436" s="341"/>
      <c r="C436" s="226" t="s">
        <v>776</v>
      </c>
      <c r="D436" s="334" t="s">
        <v>751</v>
      </c>
      <c r="E436" s="119" t="s">
        <v>16</v>
      </c>
      <c r="F436" s="120"/>
      <c r="G436" s="121"/>
      <c r="H436" s="314"/>
      <c r="I436" s="314">
        <f t="shared" ref="I436" si="28">H436*G436</f>
        <v>0</v>
      </c>
      <c r="J436" s="6"/>
      <c r="K436" s="8"/>
    </row>
    <row r="437" spans="2:11" ht="17.100000000000001" customHeight="1">
      <c r="B437" s="341"/>
      <c r="C437" s="113"/>
      <c r="D437" s="334"/>
      <c r="E437" s="322"/>
      <c r="F437" s="323"/>
      <c r="G437" s="121"/>
      <c r="H437" s="350"/>
      <c r="I437" s="325"/>
      <c r="J437" s="6"/>
      <c r="K437" s="8"/>
    </row>
    <row r="438" spans="2:11" ht="17.100000000000001" customHeight="1">
      <c r="B438" s="341"/>
      <c r="C438" s="113"/>
      <c r="D438" s="343" t="s">
        <v>914</v>
      </c>
      <c r="E438" s="343"/>
      <c r="F438" s="343"/>
      <c r="G438" s="121"/>
      <c r="H438" s="351"/>
      <c r="I438" s="342">
        <f>SUM(I411:I437)</f>
        <v>0</v>
      </c>
      <c r="J438" s="6"/>
      <c r="K438" s="8"/>
    </row>
    <row r="439" spans="2:11" ht="17.100000000000001" customHeight="1">
      <c r="B439" s="341"/>
      <c r="C439" s="113"/>
      <c r="D439" s="308"/>
      <c r="E439" s="322"/>
      <c r="F439" s="323"/>
      <c r="G439" s="121"/>
      <c r="H439" s="350"/>
      <c r="I439" s="342"/>
      <c r="J439" s="6"/>
      <c r="K439" s="8"/>
    </row>
    <row r="440" spans="2:11" ht="17.100000000000001" customHeight="1">
      <c r="B440" s="341"/>
      <c r="C440" s="113"/>
      <c r="D440" s="467" t="s">
        <v>590</v>
      </c>
      <c r="E440" s="468"/>
      <c r="F440" s="468"/>
      <c r="G440" s="426"/>
      <c r="H440" s="469"/>
      <c r="I440" s="342">
        <f>I406+I285+I233+I208+I193+I181+I141+I249</f>
        <v>0</v>
      </c>
      <c r="J440" s="6"/>
      <c r="K440" s="8"/>
    </row>
    <row r="441" spans="2:11" ht="17.100000000000001" customHeight="1" thickBot="1">
      <c r="B441" s="14"/>
      <c r="C441" s="38"/>
      <c r="D441" s="467" t="s">
        <v>591</v>
      </c>
      <c r="E441" s="468"/>
      <c r="F441" s="468"/>
      <c r="G441" s="426"/>
      <c r="H441" s="469"/>
      <c r="I441" s="342">
        <f>I407+I286+I209+I194+I182+I142</f>
        <v>0</v>
      </c>
      <c r="J441" s="6"/>
      <c r="K441" s="8"/>
    </row>
    <row r="442" spans="2:11" ht="17.100000000000001" customHeight="1" thickTop="1" thickBot="1">
      <c r="B442" s="7"/>
      <c r="C442" s="51"/>
      <c r="D442" s="52"/>
      <c r="E442" s="53"/>
      <c r="F442" s="159"/>
      <c r="G442" s="159"/>
      <c r="H442" s="54"/>
      <c r="I442" s="55"/>
      <c r="J442" s="6"/>
      <c r="K442" s="8"/>
    </row>
    <row r="443" spans="2:11" ht="17.100000000000001" customHeight="1">
      <c r="B443" s="9"/>
      <c r="C443" s="160"/>
      <c r="D443" s="56" t="s">
        <v>3</v>
      </c>
      <c r="E443" s="56"/>
      <c r="F443" s="57"/>
      <c r="G443" s="57"/>
      <c r="H443" s="58"/>
      <c r="I443" s="59">
        <f>I440+I441</f>
        <v>0</v>
      </c>
      <c r="J443" s="10"/>
      <c r="K443" s="11"/>
    </row>
    <row r="444" spans="2:11" ht="17.100000000000001" customHeight="1">
      <c r="C444" s="161"/>
      <c r="D444" s="162" t="s">
        <v>55</v>
      </c>
      <c r="E444" s="162"/>
      <c r="F444" s="163"/>
      <c r="G444" s="163"/>
      <c r="H444" s="164"/>
      <c r="I444" s="344">
        <f>I443*0.2</f>
        <v>0</v>
      </c>
      <c r="J444" s="12"/>
    </row>
    <row r="445" spans="2:11" ht="17.100000000000001" customHeight="1" thickBot="1">
      <c r="C445" s="166"/>
      <c r="D445" s="60" t="s">
        <v>4</v>
      </c>
      <c r="E445" s="60"/>
      <c r="F445" s="61"/>
      <c r="G445" s="61"/>
      <c r="H445" s="62"/>
      <c r="I445" s="167">
        <f>I443+I444</f>
        <v>0</v>
      </c>
      <c r="J445" s="12"/>
    </row>
    <row r="446" spans="2:11" ht="13.5" thickBot="1">
      <c r="C446" s="63"/>
      <c r="D446" s="63"/>
      <c r="E446" s="63"/>
      <c r="F446" s="63"/>
      <c r="G446" s="63"/>
      <c r="H446" s="63"/>
      <c r="I446" s="63"/>
    </row>
    <row r="447" spans="2:11" ht="15.75">
      <c r="C447" s="160"/>
      <c r="D447" s="56" t="s">
        <v>477</v>
      </c>
      <c r="E447" s="56"/>
      <c r="F447" s="57"/>
      <c r="G447" s="57"/>
      <c r="H447" s="58"/>
      <c r="I447" s="59">
        <f>I443+I438</f>
        <v>0</v>
      </c>
    </row>
    <row r="448" spans="2:11" ht="15.75">
      <c r="C448" s="161"/>
      <c r="D448" s="162" t="s">
        <v>55</v>
      </c>
      <c r="E448" s="162"/>
      <c r="F448" s="163"/>
      <c r="G448" s="163"/>
      <c r="H448" s="164"/>
      <c r="I448" s="165">
        <f>I447*0.2</f>
        <v>0</v>
      </c>
    </row>
    <row r="449" spans="3:10" ht="16.5" thickBot="1">
      <c r="C449" s="166"/>
      <c r="D449" s="60" t="s">
        <v>4</v>
      </c>
      <c r="E449" s="60"/>
      <c r="F449" s="61"/>
      <c r="G449" s="61"/>
      <c r="H449" s="62"/>
      <c r="I449" s="167">
        <f>I447+I448</f>
        <v>0</v>
      </c>
    </row>
    <row r="450" spans="3:10">
      <c r="C450" s="63"/>
      <c r="D450" s="63"/>
      <c r="E450" s="63"/>
      <c r="F450" s="63"/>
      <c r="G450" s="63"/>
      <c r="H450" s="63"/>
      <c r="I450" s="63"/>
    </row>
    <row r="451" spans="3:10">
      <c r="C451" s="63"/>
      <c r="D451" s="63"/>
      <c r="E451" s="63"/>
      <c r="F451" s="63"/>
      <c r="G451" s="63"/>
      <c r="H451" s="63"/>
      <c r="I451" s="63"/>
    </row>
    <row r="452" spans="3:10">
      <c r="C452" s="63"/>
      <c r="D452" s="63"/>
      <c r="E452" s="63"/>
      <c r="F452" s="63"/>
      <c r="G452" s="63"/>
      <c r="H452" s="63"/>
      <c r="I452" s="63"/>
    </row>
    <row r="453" spans="3:10">
      <c r="I453" s="11"/>
    </row>
    <row r="456" spans="3:10">
      <c r="J456" s="11"/>
    </row>
    <row r="457" spans="3:10">
      <c r="I457" s="11"/>
    </row>
  </sheetData>
  <autoFilter ref="A8:A446" xr:uid="{00000000-0001-0000-0200-000000000000}"/>
  <mergeCells count="5">
    <mergeCell ref="C4:I4"/>
    <mergeCell ref="C5:I5"/>
    <mergeCell ref="C6:I6"/>
    <mergeCell ref="D440:H440"/>
    <mergeCell ref="D441:H441"/>
  </mergeCells>
  <phoneticPr fontId="29" type="noConversion"/>
  <printOptions horizontalCentered="1"/>
  <pageMargins left="0.23622047244094499" right="0.23622047244094499" top="0.74803149606299202" bottom="0.74803149606299202" header="0.31496062992126" footer="0.31496062992126"/>
  <pageSetup paperSize="9" scale="73" orientation="portrait" r:id="rId1"/>
  <rowBreaks count="2" manualBreakCount="2">
    <brk id="220" max="16383" man="1"/>
    <brk id="31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89563-A1F0-4917-9ACB-358596C6185C}">
  <sheetPr>
    <tabColor theme="6" tint="0.39997558519241921"/>
  </sheetPr>
  <dimension ref="A2:L157"/>
  <sheetViews>
    <sheetView view="pageBreakPreview" topLeftCell="A103" zoomScale="85" zoomScaleNormal="85" zoomScaleSheetLayoutView="85" workbookViewId="0">
      <selection activeCell="D126" sqref="D126"/>
    </sheetView>
  </sheetViews>
  <sheetFormatPr baseColWidth="10" defaultColWidth="10.85546875" defaultRowHeight="12.75" outlineLevelRow="1" outlineLevelCol="1"/>
  <cols>
    <col min="1" max="1" width="10.85546875" style="1"/>
    <col min="2" max="2" width="15.140625" style="1" customWidth="1"/>
    <col min="3" max="3" width="9.42578125" style="1" customWidth="1"/>
    <col min="4" max="4" width="86.42578125" style="1" bestFit="1" customWidth="1"/>
    <col min="5" max="5" width="8.42578125" style="1" customWidth="1"/>
    <col min="6" max="6" width="11.7109375" style="1" hidden="1" customWidth="1" outlineLevel="1"/>
    <col min="7" max="7" width="11.7109375" style="1" customWidth="1" collapsed="1"/>
    <col min="8" max="8" width="12.140625" style="1" bestFit="1" customWidth="1"/>
    <col min="9" max="9" width="19" style="1" customWidth="1"/>
    <col min="10" max="10" width="15.140625" style="1" customWidth="1"/>
    <col min="11" max="11" width="15.7109375" style="1" customWidth="1"/>
    <col min="12" max="12" width="14.140625" style="1" bestFit="1" customWidth="1"/>
    <col min="13" max="16384" width="10.85546875" style="1"/>
  </cols>
  <sheetData>
    <row r="2" spans="1:11" ht="12" customHeight="1" thickBot="1"/>
    <row r="3" spans="1:11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1" ht="79.150000000000006" customHeight="1" thickBot="1">
      <c r="C4" s="428" t="s">
        <v>900</v>
      </c>
      <c r="D4" s="429"/>
      <c r="E4" s="429"/>
      <c r="F4" s="429"/>
      <c r="G4" s="429"/>
      <c r="H4" s="429"/>
      <c r="I4" s="430"/>
      <c r="J4" s="3"/>
      <c r="K4" s="3"/>
    </row>
    <row r="5" spans="1:11" ht="54" hidden="1" customHeight="1" outlineLevel="1" thickBot="1">
      <c r="C5" s="433" t="s">
        <v>281</v>
      </c>
      <c r="D5" s="434"/>
      <c r="E5" s="434"/>
      <c r="F5" s="434"/>
      <c r="G5" s="434"/>
      <c r="H5" s="434"/>
      <c r="I5" s="435"/>
      <c r="J5" s="3"/>
      <c r="K5" s="3"/>
    </row>
    <row r="6" spans="1:11" ht="41.45" customHeight="1" collapsed="1" thickBot="1">
      <c r="C6" s="436" t="s">
        <v>689</v>
      </c>
      <c r="D6" s="437"/>
      <c r="E6" s="437"/>
      <c r="F6" s="437"/>
      <c r="G6" s="437"/>
      <c r="H6" s="437"/>
      <c r="I6" s="438"/>
      <c r="J6" s="3"/>
      <c r="K6" s="3"/>
    </row>
    <row r="7" spans="1:11" ht="49.9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68" t="s">
        <v>279</v>
      </c>
      <c r="G7" s="168" t="s">
        <v>280</v>
      </c>
      <c r="H7" s="18" t="s">
        <v>54</v>
      </c>
      <c r="I7" s="19" t="s">
        <v>53</v>
      </c>
      <c r="J7" s="5"/>
      <c r="K7" s="5"/>
    </row>
    <row r="8" spans="1:11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1" ht="15.75">
      <c r="A9" s="1">
        <v>8</v>
      </c>
      <c r="B9" s="13"/>
      <c r="C9" s="26">
        <v>5</v>
      </c>
      <c r="D9" s="310" t="s">
        <v>474</v>
      </c>
      <c r="E9" s="28"/>
      <c r="F9" s="50"/>
      <c r="G9" s="50"/>
      <c r="H9" s="30" t="str">
        <f>IF($B9=""," ",IF(VLOOKUP($B9,#REF!,5,FALSE)=0,"",(VLOOKUP($B9,#REF!,5,FALSE)*#REF!*#REF!*#REF!*#REF!)))</f>
        <v xml:space="preserve"> </v>
      </c>
      <c r="I9" s="31"/>
      <c r="J9" s="66"/>
      <c r="K9" s="8"/>
    </row>
    <row r="10" spans="1:11" ht="17.100000000000001" customHeight="1">
      <c r="B10" s="13"/>
      <c r="C10" s="226" t="s">
        <v>419</v>
      </c>
      <c r="D10" s="298" t="s">
        <v>420</v>
      </c>
      <c r="E10" s="99"/>
      <c r="F10" s="100"/>
      <c r="G10" s="100"/>
      <c r="H10" s="101"/>
      <c r="I10" s="102"/>
      <c r="J10" s="6"/>
      <c r="K10" s="8"/>
    </row>
    <row r="11" spans="1:11" ht="17.100000000000001" customHeight="1">
      <c r="B11" s="13"/>
      <c r="C11" s="226" t="s">
        <v>421</v>
      </c>
      <c r="D11" s="298" t="s">
        <v>418</v>
      </c>
      <c r="E11" s="99"/>
      <c r="F11" s="100"/>
      <c r="G11" s="100"/>
      <c r="H11" s="352"/>
      <c r="I11" s="102"/>
      <c r="J11" s="6"/>
      <c r="K11" s="8"/>
    </row>
    <row r="12" spans="1:11" ht="17.100000000000001" customHeight="1">
      <c r="A12" s="1">
        <v>7</v>
      </c>
      <c r="B12" s="13"/>
      <c r="C12" s="324"/>
      <c r="D12" s="292" t="s">
        <v>790</v>
      </c>
      <c r="E12" s="119" t="s">
        <v>1</v>
      </c>
      <c r="F12" s="120"/>
      <c r="G12" s="121"/>
      <c r="H12" s="314"/>
      <c r="I12" s="327">
        <f>H12*G12</f>
        <v>0</v>
      </c>
      <c r="J12" s="6"/>
      <c r="K12" s="8"/>
    </row>
    <row r="13" spans="1:11" ht="19.899999999999999" customHeight="1">
      <c r="A13" s="1">
        <v>7</v>
      </c>
      <c r="B13" s="13"/>
      <c r="C13" s="324"/>
      <c r="D13" s="292" t="s">
        <v>791</v>
      </c>
      <c r="E13" s="119" t="s">
        <v>1</v>
      </c>
      <c r="F13" s="305"/>
      <c r="G13" s="306"/>
      <c r="H13" s="346"/>
      <c r="I13" s="327">
        <f>H13*G13</f>
        <v>0</v>
      </c>
      <c r="J13" s="6"/>
      <c r="K13" s="294"/>
    </row>
    <row r="14" spans="1:11" ht="15.75">
      <c r="B14" s="13"/>
      <c r="C14" s="324"/>
      <c r="D14" s="324"/>
      <c r="E14" s="304"/>
      <c r="F14" s="305"/>
      <c r="G14" s="306"/>
      <c r="H14" s="346"/>
      <c r="I14" s="122"/>
      <c r="J14" s="6"/>
      <c r="K14" s="294"/>
    </row>
    <row r="15" spans="1:11" ht="19.899999999999999" customHeight="1">
      <c r="B15" s="13"/>
      <c r="C15" s="113" t="s">
        <v>423</v>
      </c>
      <c r="D15" s="298" t="s">
        <v>422</v>
      </c>
      <c r="E15" s="304"/>
      <c r="F15" s="305"/>
      <c r="G15" s="306"/>
      <c r="H15" s="346"/>
      <c r="I15" s="122"/>
      <c r="J15" s="6"/>
      <c r="K15" s="294"/>
    </row>
    <row r="16" spans="1:11" ht="19.899999999999999" customHeight="1">
      <c r="B16" s="13"/>
      <c r="C16" s="113"/>
      <c r="D16" s="292" t="s">
        <v>790</v>
      </c>
      <c r="E16" s="119" t="s">
        <v>1</v>
      </c>
      <c r="F16" s="305"/>
      <c r="G16" s="306"/>
      <c r="H16" s="346"/>
      <c r="I16" s="327">
        <f>H16*G16</f>
        <v>0</v>
      </c>
      <c r="J16" s="6"/>
      <c r="K16" s="294"/>
    </row>
    <row r="17" spans="1:12" ht="19.899999999999999" customHeight="1">
      <c r="B17" s="13"/>
      <c r="C17" s="113"/>
      <c r="D17" s="292" t="s">
        <v>791</v>
      </c>
      <c r="E17" s="119" t="s">
        <v>1</v>
      </c>
      <c r="F17" s="305"/>
      <c r="G17" s="306"/>
      <c r="H17" s="346"/>
      <c r="I17" s="327">
        <f>H17*G17</f>
        <v>0</v>
      </c>
      <c r="J17" s="6"/>
      <c r="K17" s="294"/>
    </row>
    <row r="18" spans="1:12" ht="15.75">
      <c r="B18" s="13"/>
      <c r="C18" s="324"/>
      <c r="D18" s="324"/>
      <c r="E18" s="304"/>
      <c r="F18" s="305"/>
      <c r="G18" s="306"/>
      <c r="H18" s="346"/>
      <c r="I18" s="122"/>
      <c r="J18" s="6"/>
      <c r="K18" s="294"/>
    </row>
    <row r="19" spans="1:12" ht="19.899999999999999" customHeight="1">
      <c r="B19" s="13"/>
      <c r="C19" s="113" t="s">
        <v>424</v>
      </c>
      <c r="D19" s="298" t="s">
        <v>425</v>
      </c>
      <c r="E19" s="304"/>
      <c r="F19" s="305"/>
      <c r="G19" s="306"/>
      <c r="H19" s="346"/>
      <c r="I19" s="122"/>
      <c r="J19" s="6"/>
      <c r="K19" s="294"/>
    </row>
    <row r="20" spans="1:12" ht="19.899999999999999" customHeight="1">
      <c r="B20" s="13"/>
      <c r="C20" s="113"/>
      <c r="D20" s="292" t="s">
        <v>790</v>
      </c>
      <c r="E20" s="119" t="s">
        <v>1</v>
      </c>
      <c r="F20" s="305"/>
      <c r="G20" s="306"/>
      <c r="H20" s="346"/>
      <c r="I20" s="327">
        <f>H20*G20</f>
        <v>0</v>
      </c>
      <c r="J20" s="6"/>
      <c r="K20" s="294"/>
    </row>
    <row r="21" spans="1:12" ht="19.899999999999999" customHeight="1">
      <c r="B21" s="13"/>
      <c r="C21" s="113"/>
      <c r="D21" s="292" t="s">
        <v>791</v>
      </c>
      <c r="E21" s="119" t="s">
        <v>1</v>
      </c>
      <c r="F21" s="305"/>
      <c r="G21" s="306"/>
      <c r="H21" s="346"/>
      <c r="I21" s="327">
        <f>H21*G21</f>
        <v>0</v>
      </c>
      <c r="J21" s="6"/>
      <c r="K21" s="294"/>
    </row>
    <row r="22" spans="1:12" ht="15.75">
      <c r="B22" s="13"/>
      <c r="C22" s="113"/>
      <c r="D22" s="324"/>
      <c r="E22" s="304"/>
      <c r="F22" s="305"/>
      <c r="G22" s="306"/>
      <c r="H22" s="346"/>
      <c r="I22" s="122"/>
      <c r="J22" s="6"/>
      <c r="K22" s="294"/>
    </row>
    <row r="23" spans="1:12" ht="19.899999999999999" customHeight="1">
      <c r="A23" s="1">
        <v>7</v>
      </c>
      <c r="B23" s="13"/>
      <c r="C23" s="113" t="s">
        <v>427</v>
      </c>
      <c r="D23" s="298" t="s">
        <v>430</v>
      </c>
      <c r="E23" s="304"/>
      <c r="F23" s="305"/>
      <c r="G23" s="306"/>
      <c r="H23" s="346"/>
      <c r="I23" s="122"/>
      <c r="J23" s="6"/>
      <c r="K23" s="294"/>
      <c r="L23" s="294"/>
    </row>
    <row r="24" spans="1:12" ht="17.100000000000001" customHeight="1">
      <c r="A24" s="1">
        <v>7</v>
      </c>
      <c r="B24" s="13"/>
      <c r="C24" s="113" t="s">
        <v>428</v>
      </c>
      <c r="D24" s="298" t="s">
        <v>418</v>
      </c>
      <c r="E24" s="119"/>
      <c r="F24" s="120"/>
      <c r="G24" s="121"/>
      <c r="H24" s="314"/>
      <c r="I24" s="122"/>
      <c r="J24" s="6"/>
      <c r="K24" s="8"/>
    </row>
    <row r="25" spans="1:12" ht="19.899999999999999" customHeight="1">
      <c r="A25" s="1">
        <v>7</v>
      </c>
      <c r="B25" s="13"/>
      <c r="C25" s="324"/>
      <c r="D25" s="292" t="s">
        <v>790</v>
      </c>
      <c r="E25" s="119" t="s">
        <v>1</v>
      </c>
      <c r="F25" s="305"/>
      <c r="G25" s="306"/>
      <c r="H25" s="346"/>
      <c r="I25" s="327">
        <f>H25*G25</f>
        <v>0</v>
      </c>
      <c r="J25" s="6"/>
      <c r="K25" s="294"/>
    </row>
    <row r="26" spans="1:12" ht="19.899999999999999" customHeight="1">
      <c r="B26" s="13"/>
      <c r="C26" s="324"/>
      <c r="D26" s="292" t="s">
        <v>791</v>
      </c>
      <c r="E26" s="119" t="s">
        <v>1</v>
      </c>
      <c r="F26" s="305"/>
      <c r="G26" s="306"/>
      <c r="H26" s="346"/>
      <c r="I26" s="327">
        <f>H26*G26</f>
        <v>0</v>
      </c>
      <c r="J26" s="6"/>
      <c r="K26" s="294"/>
    </row>
    <row r="27" spans="1:12" ht="15.75">
      <c r="A27" s="1">
        <v>7</v>
      </c>
      <c r="B27" s="13"/>
      <c r="C27" s="324"/>
      <c r="D27" s="324"/>
      <c r="E27" s="304"/>
      <c r="F27" s="305"/>
      <c r="G27" s="306"/>
      <c r="H27" s="346"/>
      <c r="I27" s="122"/>
      <c r="J27" s="6"/>
      <c r="K27" s="294"/>
    </row>
    <row r="28" spans="1:12" ht="19.899999999999999" customHeight="1">
      <c r="A28" s="1">
        <v>7</v>
      </c>
      <c r="B28" s="13"/>
      <c r="C28" s="113" t="s">
        <v>429</v>
      </c>
      <c r="D28" s="298" t="s">
        <v>426</v>
      </c>
      <c r="E28" s="304"/>
      <c r="F28" s="305"/>
      <c r="G28" s="306"/>
      <c r="H28" s="346"/>
      <c r="I28" s="122"/>
      <c r="J28" s="6"/>
      <c r="K28" s="8"/>
    </row>
    <row r="29" spans="1:12" ht="17.100000000000001" customHeight="1">
      <c r="B29" s="13"/>
      <c r="C29" s="324"/>
      <c r="D29" s="292" t="s">
        <v>790</v>
      </c>
      <c r="E29" s="119" t="s">
        <v>1</v>
      </c>
      <c r="F29" s="323"/>
      <c r="G29" s="323"/>
      <c r="H29" s="350"/>
      <c r="I29" s="327">
        <f>H29*G29</f>
        <v>0</v>
      </c>
      <c r="J29" s="6"/>
      <c r="K29" s="8"/>
    </row>
    <row r="30" spans="1:12" ht="15.75">
      <c r="B30" s="13"/>
      <c r="C30" s="324"/>
      <c r="D30" s="292" t="s">
        <v>791</v>
      </c>
      <c r="E30" s="119" t="s">
        <v>1</v>
      </c>
      <c r="F30" s="323"/>
      <c r="G30" s="323"/>
      <c r="H30" s="350"/>
      <c r="I30" s="327">
        <f>H30*G30</f>
        <v>0</v>
      </c>
      <c r="J30" s="6"/>
      <c r="K30" s="8"/>
    </row>
    <row r="31" spans="1:12" ht="15.75">
      <c r="A31" s="1">
        <v>7</v>
      </c>
      <c r="B31" s="13"/>
      <c r="C31" s="113"/>
      <c r="D31" s="308"/>
      <c r="E31" s="119"/>
      <c r="F31" s="120"/>
      <c r="G31" s="121"/>
      <c r="H31" s="314"/>
      <c r="I31" s="122"/>
      <c r="J31" s="6"/>
      <c r="K31" s="8"/>
    </row>
    <row r="32" spans="1:12" ht="19.899999999999999" customHeight="1">
      <c r="A32" s="1">
        <v>7</v>
      </c>
      <c r="B32" s="13"/>
      <c r="C32" s="113" t="s">
        <v>431</v>
      </c>
      <c r="D32" s="298" t="s">
        <v>432</v>
      </c>
      <c r="E32" s="304"/>
      <c r="F32" s="305"/>
      <c r="G32" s="306"/>
      <c r="H32" s="346"/>
      <c r="I32" s="122"/>
      <c r="J32" s="6"/>
      <c r="K32" s="8"/>
    </row>
    <row r="33" spans="1:11" ht="19.899999999999999" customHeight="1">
      <c r="A33" s="1">
        <v>7</v>
      </c>
      <c r="B33" s="13"/>
      <c r="C33" s="113" t="s">
        <v>434</v>
      </c>
      <c r="D33" s="298" t="s">
        <v>418</v>
      </c>
      <c r="E33" s="304"/>
      <c r="F33" s="305"/>
      <c r="G33" s="306"/>
      <c r="H33" s="346"/>
      <c r="I33" s="122"/>
      <c r="J33" s="6"/>
      <c r="K33" s="8"/>
    </row>
    <row r="34" spans="1:11" ht="19.899999999999999" customHeight="1">
      <c r="A34" s="1">
        <v>7</v>
      </c>
      <c r="B34" s="13"/>
      <c r="C34" s="324"/>
      <c r="D34" s="292" t="s">
        <v>790</v>
      </c>
      <c r="E34" s="119" t="s">
        <v>1</v>
      </c>
      <c r="F34" s="324"/>
      <c r="G34" s="324"/>
      <c r="H34" s="353"/>
      <c r="I34" s="327">
        <f>H34*G34</f>
        <v>0</v>
      </c>
      <c r="J34" s="6"/>
      <c r="K34" s="8"/>
    </row>
    <row r="35" spans="1:11" ht="17.100000000000001" customHeight="1">
      <c r="A35" s="1">
        <v>7</v>
      </c>
      <c r="B35" s="13"/>
      <c r="C35" s="324"/>
      <c r="D35" s="292" t="s">
        <v>791</v>
      </c>
      <c r="E35" s="119" t="s">
        <v>1</v>
      </c>
      <c r="F35" s="324"/>
      <c r="G35" s="324"/>
      <c r="H35" s="353"/>
      <c r="I35" s="327">
        <f>H35*G35</f>
        <v>0</v>
      </c>
      <c r="J35" s="6"/>
      <c r="K35" s="8"/>
    </row>
    <row r="36" spans="1:11" ht="15">
      <c r="A36" s="1">
        <v>7</v>
      </c>
      <c r="B36" s="13"/>
      <c r="C36" s="324"/>
      <c r="D36" s="324"/>
      <c r="E36" s="324"/>
      <c r="F36" s="324"/>
      <c r="G36" s="324"/>
      <c r="H36" s="353"/>
      <c r="I36" s="324"/>
      <c r="J36" s="6"/>
      <c r="K36" s="8"/>
    </row>
    <row r="37" spans="1:11" ht="19.899999999999999" customHeight="1">
      <c r="B37" s="13"/>
      <c r="C37" s="113" t="s">
        <v>435</v>
      </c>
      <c r="D37" s="298" t="s">
        <v>433</v>
      </c>
      <c r="E37" s="304"/>
      <c r="F37" s="305"/>
      <c r="G37" s="306"/>
      <c r="H37" s="346"/>
      <c r="I37" s="122"/>
      <c r="J37" s="6"/>
      <c r="K37" s="8"/>
    </row>
    <row r="38" spans="1:11" ht="19.899999999999999" customHeight="1">
      <c r="A38" s="1">
        <v>7</v>
      </c>
      <c r="B38" s="13"/>
      <c r="C38" s="324"/>
      <c r="D38" s="292" t="s">
        <v>790</v>
      </c>
      <c r="E38" s="119" t="s">
        <v>1</v>
      </c>
      <c r="F38" s="324"/>
      <c r="G38" s="324"/>
      <c r="H38" s="353"/>
      <c r="I38" s="327">
        <f>H38*G38</f>
        <v>0</v>
      </c>
      <c r="J38" s="6"/>
      <c r="K38" s="8"/>
    </row>
    <row r="39" spans="1:11" ht="19.899999999999999" customHeight="1">
      <c r="A39" s="1">
        <v>7</v>
      </c>
      <c r="B39" s="13"/>
      <c r="C39" s="324"/>
      <c r="D39" s="292" t="s">
        <v>791</v>
      </c>
      <c r="E39" s="119" t="s">
        <v>1</v>
      </c>
      <c r="F39" s="324"/>
      <c r="G39" s="324"/>
      <c r="H39" s="353"/>
      <c r="I39" s="327">
        <f>H39*G39</f>
        <v>0</v>
      </c>
      <c r="J39" s="6"/>
      <c r="K39" s="8"/>
    </row>
    <row r="40" spans="1:11" ht="15">
      <c r="B40" s="13"/>
      <c r="C40" s="324"/>
      <c r="D40" s="324"/>
      <c r="E40" s="324"/>
      <c r="F40" s="324"/>
      <c r="G40" s="324"/>
      <c r="H40" s="353"/>
      <c r="I40" s="324"/>
      <c r="J40" s="6"/>
      <c r="K40" s="8"/>
    </row>
    <row r="41" spans="1:11" ht="17.100000000000001" customHeight="1">
      <c r="A41" s="1">
        <v>7</v>
      </c>
      <c r="B41" s="13"/>
      <c r="C41" s="113" t="s">
        <v>436</v>
      </c>
      <c r="D41" s="298" t="s">
        <v>437</v>
      </c>
      <c r="E41" s="119"/>
      <c r="F41" s="120"/>
      <c r="G41" s="121"/>
      <c r="H41" s="314"/>
      <c r="I41" s="122"/>
      <c r="J41" s="6"/>
      <c r="K41" s="8"/>
    </row>
    <row r="42" spans="1:11" ht="19.899999999999999" customHeight="1">
      <c r="A42" s="1">
        <v>7</v>
      </c>
      <c r="B42" s="13"/>
      <c r="C42" s="324"/>
      <c r="D42" s="292" t="s">
        <v>362</v>
      </c>
      <c r="E42" s="119" t="s">
        <v>1</v>
      </c>
      <c r="F42" s="324"/>
      <c r="G42" s="324"/>
      <c r="H42" s="353"/>
      <c r="I42" s="327">
        <f>H42*G42</f>
        <v>0</v>
      </c>
      <c r="J42" s="6"/>
      <c r="K42" s="8"/>
    </row>
    <row r="43" spans="1:11" ht="19.899999999999999" customHeight="1">
      <c r="A43" s="1">
        <v>7</v>
      </c>
      <c r="B43" s="13"/>
      <c r="C43" s="324"/>
      <c r="D43" s="324"/>
      <c r="E43" s="324"/>
      <c r="F43" s="324"/>
      <c r="G43" s="324"/>
      <c r="H43" s="353"/>
      <c r="I43" s="324"/>
      <c r="J43" s="6"/>
      <c r="K43" s="8"/>
    </row>
    <row r="44" spans="1:11" ht="19.899999999999999" customHeight="1">
      <c r="A44" s="1">
        <v>7</v>
      </c>
      <c r="B44" s="13"/>
      <c r="C44" s="113" t="s">
        <v>439</v>
      </c>
      <c r="D44" s="298" t="s">
        <v>438</v>
      </c>
      <c r="E44" s="304"/>
      <c r="F44" s="305"/>
      <c r="G44" s="306"/>
      <c r="H44" s="346"/>
      <c r="I44" s="122"/>
      <c r="J44" s="6"/>
      <c r="K44" s="8"/>
    </row>
    <row r="45" spans="1:11" ht="17.100000000000001" customHeight="1">
      <c r="A45" s="1">
        <v>7</v>
      </c>
      <c r="B45" s="13"/>
      <c r="C45" s="113" t="s">
        <v>443</v>
      </c>
      <c r="D45" s="298" t="s">
        <v>440</v>
      </c>
      <c r="E45" s="304"/>
      <c r="F45" s="305"/>
      <c r="G45" s="306"/>
      <c r="H45" s="346"/>
      <c r="I45" s="122"/>
      <c r="J45" s="6"/>
      <c r="K45" s="8"/>
    </row>
    <row r="46" spans="1:11" ht="19.899999999999999" customHeight="1">
      <c r="A46" s="1">
        <v>7</v>
      </c>
      <c r="B46" s="13"/>
      <c r="C46" s="324"/>
      <c r="D46" s="292" t="s">
        <v>790</v>
      </c>
      <c r="E46" s="119" t="s">
        <v>1</v>
      </c>
      <c r="F46" s="324"/>
      <c r="G46" s="324"/>
      <c r="H46" s="353"/>
      <c r="I46" s="327">
        <f>H46*G46</f>
        <v>0</v>
      </c>
      <c r="J46" s="6"/>
      <c r="K46" s="8"/>
    </row>
    <row r="47" spans="1:11" ht="19.899999999999999" customHeight="1">
      <c r="B47" s="13"/>
      <c r="C47" s="324"/>
      <c r="D47" s="292" t="s">
        <v>791</v>
      </c>
      <c r="E47" s="119" t="s">
        <v>1</v>
      </c>
      <c r="F47" s="324"/>
      <c r="G47" s="324"/>
      <c r="H47" s="353"/>
      <c r="I47" s="327">
        <f>H47*G47</f>
        <v>0</v>
      </c>
      <c r="J47" s="6"/>
      <c r="K47" s="8"/>
    </row>
    <row r="48" spans="1:11" ht="19.899999999999999" customHeight="1">
      <c r="A48" s="1">
        <v>7</v>
      </c>
      <c r="B48" s="13"/>
      <c r="C48" s="324"/>
      <c r="D48" s="324"/>
      <c r="E48" s="324"/>
      <c r="F48" s="324"/>
      <c r="G48" s="324"/>
      <c r="H48" s="353"/>
      <c r="I48" s="122"/>
      <c r="J48" s="6"/>
      <c r="K48" s="8"/>
    </row>
    <row r="49" spans="1:11" ht="19.899999999999999" customHeight="1">
      <c r="A49" s="1">
        <v>7</v>
      </c>
      <c r="B49" s="13"/>
      <c r="C49" s="113" t="s">
        <v>444</v>
      </c>
      <c r="D49" s="298" t="s">
        <v>418</v>
      </c>
      <c r="E49" s="324"/>
      <c r="F49" s="324"/>
      <c r="G49" s="324"/>
      <c r="H49" s="353"/>
      <c r="I49" s="122"/>
      <c r="J49" s="6"/>
      <c r="K49" s="8"/>
    </row>
    <row r="50" spans="1:11" ht="15.75">
      <c r="B50" s="13"/>
      <c r="C50" s="324"/>
      <c r="D50" s="292" t="s">
        <v>790</v>
      </c>
      <c r="E50" s="119" t="s">
        <v>1</v>
      </c>
      <c r="F50" s="324"/>
      <c r="G50" s="324"/>
      <c r="H50" s="353"/>
      <c r="I50" s="327">
        <f>H50*G50</f>
        <v>0</v>
      </c>
      <c r="J50" s="6"/>
      <c r="K50" s="8"/>
    </row>
    <row r="51" spans="1:11" ht="17.100000000000001" customHeight="1">
      <c r="A51" s="1">
        <v>7</v>
      </c>
      <c r="B51" s="13"/>
      <c r="C51" s="324"/>
      <c r="D51" s="292" t="s">
        <v>791</v>
      </c>
      <c r="E51" s="119" t="s">
        <v>1</v>
      </c>
      <c r="F51" s="324"/>
      <c r="G51" s="324"/>
      <c r="H51" s="353"/>
      <c r="I51" s="327">
        <f>H51*G51</f>
        <v>0</v>
      </c>
      <c r="J51" s="6"/>
      <c r="K51" s="8"/>
    </row>
    <row r="52" spans="1:11" ht="19.899999999999999" customHeight="1">
      <c r="A52" s="1">
        <v>7</v>
      </c>
      <c r="B52" s="13"/>
      <c r="C52" s="324"/>
      <c r="D52" s="324"/>
      <c r="E52" s="324"/>
      <c r="F52" s="324"/>
      <c r="G52" s="324"/>
      <c r="H52" s="353"/>
      <c r="I52" s="122"/>
      <c r="J52" s="6"/>
      <c r="K52" s="8"/>
    </row>
    <row r="53" spans="1:11" ht="17.100000000000001" customHeight="1">
      <c r="A53" s="1">
        <v>7</v>
      </c>
      <c r="B53" s="13"/>
      <c r="C53" s="113" t="s">
        <v>445</v>
      </c>
      <c r="D53" s="298" t="s">
        <v>441</v>
      </c>
      <c r="E53" s="324"/>
      <c r="F53" s="324"/>
      <c r="G53" s="324"/>
      <c r="H53" s="353"/>
      <c r="I53" s="122"/>
      <c r="J53" s="6"/>
      <c r="K53" s="8"/>
    </row>
    <row r="54" spans="1:11" ht="19.899999999999999" customHeight="1">
      <c r="A54" s="1">
        <v>7</v>
      </c>
      <c r="B54" s="13"/>
      <c r="C54" s="324"/>
      <c r="D54" s="292" t="s">
        <v>790</v>
      </c>
      <c r="E54" s="119" t="s">
        <v>1</v>
      </c>
      <c r="F54" s="324"/>
      <c r="G54" s="324"/>
      <c r="H54" s="353"/>
      <c r="I54" s="327">
        <f>H54*G54</f>
        <v>0</v>
      </c>
      <c r="J54" s="6"/>
      <c r="K54" s="8"/>
    </row>
    <row r="55" spans="1:11" ht="15.75">
      <c r="B55" s="13"/>
      <c r="C55" s="324"/>
      <c r="D55" s="292" t="s">
        <v>791</v>
      </c>
      <c r="E55" s="119" t="s">
        <v>1</v>
      </c>
      <c r="F55" s="324"/>
      <c r="G55" s="324"/>
      <c r="H55" s="353"/>
      <c r="I55" s="327">
        <f>H55*G55</f>
        <v>0</v>
      </c>
      <c r="J55" s="6"/>
      <c r="K55" s="8"/>
    </row>
    <row r="56" spans="1:11" ht="15.75">
      <c r="A56" s="1">
        <v>7</v>
      </c>
      <c r="B56" s="13"/>
      <c r="C56" s="324"/>
      <c r="D56" s="324"/>
      <c r="E56" s="324"/>
      <c r="F56" s="324"/>
      <c r="G56" s="324"/>
      <c r="H56" s="353"/>
      <c r="I56" s="122"/>
      <c r="J56" s="6"/>
      <c r="K56" s="8"/>
    </row>
    <row r="57" spans="1:11" ht="19.899999999999999" customHeight="1">
      <c r="A57" s="1">
        <v>7</v>
      </c>
      <c r="B57" s="13"/>
      <c r="C57" s="113" t="s">
        <v>446</v>
      </c>
      <c r="D57" s="298" t="s">
        <v>442</v>
      </c>
      <c r="E57" s="324"/>
      <c r="F57" s="324"/>
      <c r="G57" s="324"/>
      <c r="H57" s="353"/>
      <c r="I57" s="325"/>
      <c r="J57" s="6"/>
      <c r="K57" s="8"/>
    </row>
    <row r="58" spans="1:11" ht="19.899999999999999" customHeight="1">
      <c r="A58" s="1">
        <v>7</v>
      </c>
      <c r="B58" s="13"/>
      <c r="C58" s="324"/>
      <c r="D58" s="292" t="s">
        <v>790</v>
      </c>
      <c r="E58" s="119" t="s">
        <v>1</v>
      </c>
      <c r="F58" s="324"/>
      <c r="G58" s="324"/>
      <c r="H58" s="353"/>
      <c r="I58" s="327">
        <f>H58*G58</f>
        <v>0</v>
      </c>
      <c r="J58" s="6"/>
      <c r="K58" s="8"/>
    </row>
    <row r="59" spans="1:11" ht="19.899999999999999" customHeight="1">
      <c r="A59" s="1">
        <v>7</v>
      </c>
      <c r="B59" s="13"/>
      <c r="C59" s="324"/>
      <c r="D59" s="292" t="s">
        <v>791</v>
      </c>
      <c r="E59" s="119" t="s">
        <v>1</v>
      </c>
      <c r="F59" s="324"/>
      <c r="G59" s="324"/>
      <c r="H59" s="353"/>
      <c r="I59" s="327">
        <f>H59*G59</f>
        <v>0</v>
      </c>
      <c r="J59" s="6"/>
      <c r="K59" s="8"/>
    </row>
    <row r="60" spans="1:11" ht="15.75">
      <c r="A60" s="1">
        <v>7</v>
      </c>
      <c r="B60" s="13"/>
      <c r="C60" s="324"/>
      <c r="D60" s="324"/>
      <c r="E60" s="304"/>
      <c r="F60" s="305"/>
      <c r="G60" s="306"/>
      <c r="H60" s="346"/>
      <c r="I60" s="122"/>
      <c r="J60" s="6"/>
      <c r="K60" s="8"/>
    </row>
    <row r="61" spans="1:11" ht="19.899999999999999" customHeight="1">
      <c r="A61" s="1">
        <v>7</v>
      </c>
      <c r="B61" s="13"/>
      <c r="C61" s="113" t="s">
        <v>448</v>
      </c>
      <c r="D61" s="298" t="s">
        <v>447</v>
      </c>
      <c r="E61" s="322"/>
      <c r="F61" s="323"/>
      <c r="G61" s="323"/>
      <c r="H61" s="350"/>
      <c r="I61" s="122"/>
      <c r="J61" s="6"/>
      <c r="K61" s="8"/>
    </row>
    <row r="62" spans="1:11" ht="17.100000000000001" customHeight="1">
      <c r="A62" s="1">
        <v>7</v>
      </c>
      <c r="B62" s="13"/>
      <c r="C62" s="113" t="s">
        <v>450</v>
      </c>
      <c r="D62" s="298" t="s">
        <v>449</v>
      </c>
      <c r="E62" s="304"/>
      <c r="F62" s="305"/>
      <c r="G62" s="306"/>
      <c r="H62" s="346"/>
      <c r="I62" s="122"/>
      <c r="J62" s="6"/>
      <c r="K62" s="8"/>
    </row>
    <row r="63" spans="1:11" ht="19.899999999999999" customHeight="1">
      <c r="A63" s="1">
        <v>7</v>
      </c>
      <c r="B63" s="13"/>
      <c r="C63" s="324"/>
      <c r="D63" s="292" t="s">
        <v>790</v>
      </c>
      <c r="E63" s="119" t="s">
        <v>1</v>
      </c>
      <c r="F63" s="120"/>
      <c r="G63" s="121"/>
      <c r="H63" s="314"/>
      <c r="I63" s="327">
        <f>H63*G63</f>
        <v>0</v>
      </c>
      <c r="J63" s="6"/>
      <c r="K63" s="8"/>
    </row>
    <row r="64" spans="1:11" ht="19.899999999999999" customHeight="1">
      <c r="A64" s="1">
        <v>7</v>
      </c>
      <c r="B64" s="13"/>
      <c r="C64" s="324"/>
      <c r="D64" s="292" t="s">
        <v>791</v>
      </c>
      <c r="E64" s="119" t="s">
        <v>1</v>
      </c>
      <c r="F64" s="305"/>
      <c r="G64" s="306"/>
      <c r="H64" s="346"/>
      <c r="I64" s="327">
        <f>H64*G64</f>
        <v>0</v>
      </c>
      <c r="J64" s="6"/>
      <c r="K64" s="8"/>
    </row>
    <row r="65" spans="1:11" ht="15.75">
      <c r="A65" s="1">
        <v>7</v>
      </c>
      <c r="B65" s="13"/>
      <c r="C65" s="324"/>
      <c r="D65" s="324"/>
      <c r="E65" s="304"/>
      <c r="F65" s="305"/>
      <c r="G65" s="306"/>
      <c r="H65" s="346"/>
      <c r="I65" s="122"/>
      <c r="J65" s="6"/>
      <c r="K65" s="294"/>
    </row>
    <row r="66" spans="1:11" ht="17.100000000000001" customHeight="1">
      <c r="A66" s="1">
        <v>7</v>
      </c>
      <c r="B66" s="13"/>
      <c r="C66" s="113" t="s">
        <v>452</v>
      </c>
      <c r="D66" s="298" t="s">
        <v>451</v>
      </c>
      <c r="E66" s="304"/>
      <c r="F66" s="305"/>
      <c r="G66" s="306"/>
      <c r="H66" s="346"/>
      <c r="I66" s="122"/>
      <c r="J66" s="6"/>
      <c r="K66" s="8"/>
    </row>
    <row r="67" spans="1:11" ht="19.899999999999999" customHeight="1">
      <c r="A67" s="1">
        <v>7</v>
      </c>
      <c r="B67" s="13"/>
      <c r="C67" s="324"/>
      <c r="D67" s="292" t="s">
        <v>790</v>
      </c>
      <c r="E67" s="119" t="s">
        <v>1</v>
      </c>
      <c r="F67" s="305"/>
      <c r="G67" s="306"/>
      <c r="H67" s="346"/>
      <c r="I67" s="327">
        <f>H67*G67</f>
        <v>0</v>
      </c>
      <c r="J67" s="6"/>
      <c r="K67" s="8"/>
    </row>
    <row r="68" spans="1:11" ht="19.899999999999999" customHeight="1">
      <c r="A68" s="1">
        <v>7</v>
      </c>
      <c r="B68" s="13"/>
      <c r="C68" s="324"/>
      <c r="D68" s="292" t="s">
        <v>791</v>
      </c>
      <c r="E68" s="119" t="s">
        <v>1</v>
      </c>
      <c r="F68" s="323"/>
      <c r="G68" s="323"/>
      <c r="H68" s="350"/>
      <c r="I68" s="327">
        <f>H68*G68</f>
        <v>0</v>
      </c>
      <c r="J68" s="6"/>
      <c r="K68" s="8"/>
    </row>
    <row r="69" spans="1:11" ht="15.75">
      <c r="A69" s="1">
        <v>7</v>
      </c>
      <c r="B69" s="13"/>
      <c r="C69" s="324"/>
      <c r="D69" s="324"/>
      <c r="E69" s="119"/>
      <c r="F69" s="120"/>
      <c r="G69" s="121"/>
      <c r="H69" s="314"/>
      <c r="I69" s="122"/>
      <c r="J69" s="6"/>
      <c r="K69" s="8"/>
    </row>
    <row r="70" spans="1:11" ht="15.75">
      <c r="B70" s="13"/>
      <c r="C70" s="113" t="s">
        <v>454</v>
      </c>
      <c r="D70" s="298" t="s">
        <v>453</v>
      </c>
      <c r="E70" s="304"/>
      <c r="F70" s="305"/>
      <c r="G70" s="306"/>
      <c r="H70" s="346"/>
      <c r="I70" s="325"/>
      <c r="J70" s="6"/>
      <c r="K70" s="8"/>
    </row>
    <row r="71" spans="1:11" ht="17.100000000000001" customHeight="1">
      <c r="A71" s="1">
        <v>7</v>
      </c>
      <c r="B71" s="13"/>
      <c r="C71" s="324"/>
      <c r="D71" s="292" t="s">
        <v>790</v>
      </c>
      <c r="E71" s="119" t="s">
        <v>1</v>
      </c>
      <c r="F71" s="120"/>
      <c r="G71" s="121"/>
      <c r="H71" s="314"/>
      <c r="I71" s="327">
        <f>H71*G71</f>
        <v>0</v>
      </c>
      <c r="J71" s="6"/>
      <c r="K71" s="8"/>
    </row>
    <row r="72" spans="1:11" ht="19.899999999999999" customHeight="1">
      <c r="A72" s="1">
        <v>7</v>
      </c>
      <c r="B72" s="13"/>
      <c r="C72" s="324"/>
      <c r="D72" s="292" t="s">
        <v>791</v>
      </c>
      <c r="E72" s="119" t="s">
        <v>1</v>
      </c>
      <c r="F72" s="305"/>
      <c r="G72" s="306"/>
      <c r="H72" s="346"/>
      <c r="I72" s="327">
        <f>H72*G72</f>
        <v>0</v>
      </c>
      <c r="J72" s="6"/>
      <c r="K72" s="8"/>
    </row>
    <row r="73" spans="1:11" ht="15.75">
      <c r="A73" s="1">
        <v>7</v>
      </c>
      <c r="B73" s="13"/>
      <c r="C73" s="324"/>
      <c r="D73" s="324"/>
      <c r="E73" s="322"/>
      <c r="F73" s="323"/>
      <c r="G73" s="323"/>
      <c r="H73" s="350"/>
      <c r="I73" s="122"/>
      <c r="J73" s="6"/>
      <c r="K73" s="8"/>
    </row>
    <row r="74" spans="1:11" ht="19.899999999999999" customHeight="1">
      <c r="A74" s="1">
        <v>7</v>
      </c>
      <c r="B74" s="13"/>
      <c r="C74" s="113" t="s">
        <v>456</v>
      </c>
      <c r="D74" s="298" t="s">
        <v>455</v>
      </c>
      <c r="E74" s="119"/>
      <c r="F74" s="120"/>
      <c r="G74" s="121"/>
      <c r="H74" s="314"/>
      <c r="I74" s="122"/>
      <c r="J74" s="6"/>
      <c r="K74" s="8"/>
    </row>
    <row r="75" spans="1:11" ht="17.100000000000001" customHeight="1">
      <c r="A75" s="1">
        <v>7</v>
      </c>
      <c r="B75" s="13"/>
      <c r="C75" s="324"/>
      <c r="D75" s="292" t="s">
        <v>790</v>
      </c>
      <c r="E75" s="296" t="s">
        <v>16</v>
      </c>
      <c r="F75" s="305"/>
      <c r="G75" s="306"/>
      <c r="H75" s="346"/>
      <c r="I75" s="327">
        <f>H75*G75</f>
        <v>0</v>
      </c>
      <c r="J75" s="6"/>
      <c r="K75" s="8"/>
    </row>
    <row r="76" spans="1:11" ht="19.899999999999999" customHeight="1">
      <c r="A76" s="1">
        <v>7</v>
      </c>
      <c r="B76" s="13"/>
      <c r="C76" s="324"/>
      <c r="D76" s="292" t="s">
        <v>791</v>
      </c>
      <c r="E76" s="296" t="s">
        <v>16</v>
      </c>
      <c r="F76" s="305"/>
      <c r="G76" s="306"/>
      <c r="H76" s="346"/>
      <c r="I76" s="327">
        <f>H76*G76</f>
        <v>0</v>
      </c>
      <c r="J76" s="6"/>
      <c r="K76" s="8"/>
    </row>
    <row r="77" spans="1:11" ht="19.899999999999999" customHeight="1">
      <c r="A77" s="1">
        <v>7</v>
      </c>
      <c r="B77" s="13"/>
      <c r="C77" s="324"/>
      <c r="D77" s="324"/>
      <c r="E77" s="304"/>
      <c r="F77" s="305"/>
      <c r="G77" s="306"/>
      <c r="H77" s="346"/>
      <c r="I77" s="122"/>
      <c r="J77" s="6"/>
      <c r="K77" s="8"/>
    </row>
    <row r="78" spans="1:11" ht="19.899999999999999" customHeight="1">
      <c r="A78" s="1">
        <v>7</v>
      </c>
      <c r="B78" s="13"/>
      <c r="C78" s="113" t="s">
        <v>458</v>
      </c>
      <c r="D78" s="298" t="s">
        <v>457</v>
      </c>
      <c r="E78" s="119"/>
      <c r="F78" s="120"/>
      <c r="G78" s="121"/>
      <c r="H78" s="314"/>
      <c r="I78" s="122"/>
      <c r="J78" s="6"/>
      <c r="K78" s="8"/>
    </row>
    <row r="79" spans="1:11" ht="17.100000000000001" customHeight="1">
      <c r="B79" s="13"/>
      <c r="C79" s="324"/>
      <c r="D79" s="292" t="s">
        <v>790</v>
      </c>
      <c r="E79" s="296" t="s">
        <v>16</v>
      </c>
      <c r="F79" s="305"/>
      <c r="G79" s="306"/>
      <c r="H79" s="346"/>
      <c r="I79" s="327">
        <f>H79*G79</f>
        <v>0</v>
      </c>
      <c r="J79" s="6"/>
      <c r="K79" s="8"/>
    </row>
    <row r="80" spans="1:11" ht="17.100000000000001" customHeight="1">
      <c r="B80" s="13"/>
      <c r="C80" s="324"/>
      <c r="D80" s="292" t="s">
        <v>791</v>
      </c>
      <c r="E80" s="296" t="s">
        <v>16</v>
      </c>
      <c r="F80" s="305"/>
      <c r="G80" s="306"/>
      <c r="H80" s="346"/>
      <c r="I80" s="327">
        <f>H80*G80</f>
        <v>0</v>
      </c>
      <c r="J80" s="6"/>
      <c r="K80" s="8"/>
    </row>
    <row r="81" spans="1:11" ht="17.100000000000001" customHeight="1">
      <c r="B81" s="13"/>
      <c r="C81" s="324"/>
      <c r="D81" s="324"/>
      <c r="E81" s="304"/>
      <c r="F81" s="305"/>
      <c r="G81" s="306"/>
      <c r="H81" s="346"/>
      <c r="I81" s="325"/>
      <c r="J81" s="6"/>
      <c r="K81" s="8"/>
    </row>
    <row r="82" spans="1:11" ht="17.100000000000001" customHeight="1">
      <c r="A82" s="1">
        <v>7</v>
      </c>
      <c r="B82" s="13"/>
      <c r="C82" s="324"/>
      <c r="D82" s="308" t="s">
        <v>472</v>
      </c>
      <c r="E82" s="119"/>
      <c r="F82" s="120"/>
      <c r="G82" s="121"/>
      <c r="H82" s="314"/>
      <c r="I82" s="327">
        <f>I79+I75+I71+I67+I63+I58+I54+I50+I46+I38+I34+I29+I25+I20+I16+I12</f>
        <v>0</v>
      </c>
      <c r="J82" s="6"/>
      <c r="K82" s="8"/>
    </row>
    <row r="83" spans="1:11" ht="19.899999999999999" customHeight="1">
      <c r="A83" s="1">
        <v>7</v>
      </c>
      <c r="B83" s="13"/>
      <c r="C83" s="324"/>
      <c r="D83" s="308" t="s">
        <v>473</v>
      </c>
      <c r="E83" s="304"/>
      <c r="F83" s="305"/>
      <c r="G83" s="306"/>
      <c r="H83" s="346"/>
      <c r="I83" s="327">
        <f>I80+I76+I72+I68+I64+I59+I55+I51+I47+I39+I35+I30+I26+I21+I17+I13+I42</f>
        <v>0</v>
      </c>
      <c r="J83" s="6"/>
      <c r="K83" s="8"/>
    </row>
    <row r="84" spans="1:11" ht="17.100000000000001" customHeight="1">
      <c r="B84" s="13"/>
      <c r="C84" s="113"/>
      <c r="D84" s="308"/>
      <c r="E84" s="322"/>
      <c r="F84" s="323"/>
      <c r="G84" s="323"/>
      <c r="H84" s="350"/>
      <c r="I84" s="325"/>
      <c r="J84" s="6"/>
      <c r="K84" s="8"/>
    </row>
    <row r="85" spans="1:11" ht="17.100000000000001" customHeight="1">
      <c r="A85" s="1">
        <v>7</v>
      </c>
      <c r="B85" s="13"/>
      <c r="C85" s="113" t="s">
        <v>459</v>
      </c>
      <c r="D85" s="298" t="s">
        <v>460</v>
      </c>
      <c r="E85" s="119"/>
      <c r="F85" s="120"/>
      <c r="G85" s="121"/>
      <c r="H85" s="314"/>
      <c r="I85" s="122"/>
      <c r="J85" s="6"/>
      <c r="K85" s="8"/>
    </row>
    <row r="86" spans="1:11" ht="19.899999999999999" customHeight="1">
      <c r="A86" s="1">
        <v>7</v>
      </c>
      <c r="B86" s="13"/>
      <c r="C86" s="113" t="s">
        <v>462</v>
      </c>
      <c r="D86" s="298" t="s">
        <v>461</v>
      </c>
      <c r="E86" s="304"/>
      <c r="F86" s="305"/>
      <c r="G86" s="306"/>
      <c r="H86" s="346"/>
      <c r="I86" s="122"/>
      <c r="J86" s="6"/>
      <c r="K86" s="8"/>
    </row>
    <row r="87" spans="1:11" ht="19.899999999999999" customHeight="1">
      <c r="A87" s="1">
        <v>7</v>
      </c>
      <c r="B87" s="13"/>
      <c r="C87" s="324"/>
      <c r="D87" s="292" t="s">
        <v>790</v>
      </c>
      <c r="E87" s="119" t="s">
        <v>1</v>
      </c>
      <c r="F87" s="305"/>
      <c r="G87" s="306"/>
      <c r="H87" s="346"/>
      <c r="I87" s="327">
        <f>H87*G87</f>
        <v>0</v>
      </c>
      <c r="J87" s="6"/>
      <c r="K87" s="8"/>
    </row>
    <row r="88" spans="1:11" ht="19.899999999999999" customHeight="1">
      <c r="A88" s="1">
        <v>7</v>
      </c>
      <c r="B88" s="13"/>
      <c r="C88" s="324"/>
      <c r="D88" s="292" t="s">
        <v>791</v>
      </c>
      <c r="E88" s="119" t="s">
        <v>1</v>
      </c>
      <c r="F88" s="305"/>
      <c r="G88" s="306"/>
      <c r="H88" s="346"/>
      <c r="I88" s="327">
        <f>H88*G88</f>
        <v>0</v>
      </c>
      <c r="J88" s="6"/>
      <c r="K88" s="8"/>
    </row>
    <row r="89" spans="1:11" ht="17.100000000000001" customHeight="1">
      <c r="A89" s="1">
        <v>7</v>
      </c>
      <c r="B89" s="13"/>
      <c r="C89" s="324"/>
      <c r="D89" s="324"/>
      <c r="E89" s="119"/>
      <c r="F89" s="120"/>
      <c r="G89" s="121"/>
      <c r="H89" s="314"/>
      <c r="I89" s="122"/>
      <c r="J89" s="6"/>
      <c r="K89" s="8"/>
    </row>
    <row r="90" spans="1:11" ht="19.899999999999999" customHeight="1">
      <c r="A90" s="1">
        <v>7</v>
      </c>
      <c r="B90" s="13"/>
      <c r="C90" s="113" t="s">
        <v>464</v>
      </c>
      <c r="D90" s="298" t="s">
        <v>463</v>
      </c>
      <c r="E90" s="304"/>
      <c r="F90" s="305"/>
      <c r="G90" s="306"/>
      <c r="H90" s="346"/>
      <c r="I90" s="122"/>
      <c r="J90" s="6"/>
      <c r="K90" s="8"/>
    </row>
    <row r="91" spans="1:11" ht="19.899999999999999" customHeight="1">
      <c r="A91" s="1">
        <v>7</v>
      </c>
      <c r="B91" s="13"/>
      <c r="C91" s="113"/>
      <c r="D91" s="292" t="s">
        <v>790</v>
      </c>
      <c r="E91" s="119" t="s">
        <v>1</v>
      </c>
      <c r="F91" s="305"/>
      <c r="G91" s="306"/>
      <c r="H91" s="346"/>
      <c r="I91" s="327">
        <f>H91*G91</f>
        <v>0</v>
      </c>
      <c r="J91" s="6"/>
      <c r="K91" s="8"/>
    </row>
    <row r="92" spans="1:11" ht="19.899999999999999" customHeight="1">
      <c r="A92" s="1">
        <v>7</v>
      </c>
      <c r="B92" s="13"/>
      <c r="C92" s="324"/>
      <c r="D92" s="292" t="s">
        <v>791</v>
      </c>
      <c r="E92" s="119" t="s">
        <v>1</v>
      </c>
      <c r="F92" s="305"/>
      <c r="G92" s="306"/>
      <c r="H92" s="346"/>
      <c r="I92" s="327">
        <f>H92*G92</f>
        <v>0</v>
      </c>
      <c r="J92" s="6"/>
      <c r="K92" s="8"/>
    </row>
    <row r="93" spans="1:11" ht="17.100000000000001" customHeight="1">
      <c r="B93" s="13"/>
      <c r="C93" s="324"/>
      <c r="D93" s="324"/>
      <c r="E93" s="322"/>
      <c r="F93" s="323"/>
      <c r="G93" s="323"/>
      <c r="H93" s="350"/>
      <c r="I93" s="325"/>
      <c r="J93" s="6"/>
      <c r="K93" s="8"/>
    </row>
    <row r="94" spans="1:11" ht="17.100000000000001" customHeight="1">
      <c r="B94" s="13"/>
      <c r="C94" s="113" t="s">
        <v>465</v>
      </c>
      <c r="D94" s="298" t="s">
        <v>777</v>
      </c>
      <c r="E94" s="119"/>
      <c r="F94" s="323"/>
      <c r="G94" s="323"/>
      <c r="H94" s="350"/>
      <c r="I94" s="327"/>
      <c r="J94" s="6"/>
      <c r="K94" s="8"/>
    </row>
    <row r="95" spans="1:11" ht="17.100000000000001" customHeight="1">
      <c r="B95" s="13"/>
      <c r="C95" s="113" t="s">
        <v>779</v>
      </c>
      <c r="D95" s="298" t="s">
        <v>778</v>
      </c>
      <c r="E95" s="119"/>
      <c r="F95" s="323"/>
      <c r="G95" s="323"/>
      <c r="H95" s="350"/>
      <c r="I95" s="327"/>
      <c r="J95" s="6"/>
      <c r="K95" s="8"/>
    </row>
    <row r="96" spans="1:11" ht="17.100000000000001" customHeight="1">
      <c r="B96" s="13"/>
      <c r="C96" s="113"/>
      <c r="D96" s="292" t="s">
        <v>362</v>
      </c>
      <c r="E96" s="119" t="s">
        <v>1</v>
      </c>
      <c r="F96" s="323"/>
      <c r="G96" s="323"/>
      <c r="H96" s="350"/>
      <c r="I96" s="327">
        <f>H96*G96</f>
        <v>0</v>
      </c>
      <c r="J96" s="6"/>
      <c r="K96" s="8"/>
    </row>
    <row r="97" spans="1:11" ht="17.100000000000001" customHeight="1">
      <c r="B97" s="13"/>
      <c r="C97" s="113"/>
      <c r="D97" s="292"/>
      <c r="E97" s="119"/>
      <c r="F97" s="323"/>
      <c r="G97" s="323"/>
      <c r="H97" s="350"/>
      <c r="I97" s="327"/>
      <c r="J97" s="6"/>
      <c r="K97" s="8"/>
    </row>
    <row r="98" spans="1:11" ht="17.100000000000001" customHeight="1">
      <c r="B98" s="13"/>
      <c r="C98" s="113" t="s">
        <v>780</v>
      </c>
      <c r="D98" s="298" t="s">
        <v>781</v>
      </c>
      <c r="E98" s="119"/>
      <c r="F98" s="323"/>
      <c r="G98" s="323"/>
      <c r="H98" s="350"/>
      <c r="I98" s="327"/>
      <c r="J98" s="6"/>
      <c r="K98" s="8"/>
    </row>
    <row r="99" spans="1:11" ht="17.100000000000001" customHeight="1">
      <c r="B99" s="13"/>
      <c r="C99" s="113"/>
      <c r="D99" s="292" t="s">
        <v>361</v>
      </c>
      <c r="E99" s="119" t="s">
        <v>1</v>
      </c>
      <c r="F99" s="323"/>
      <c r="G99" s="323"/>
      <c r="H99" s="350"/>
      <c r="I99" s="327">
        <f>H99*G99</f>
        <v>0</v>
      </c>
      <c r="J99" s="6"/>
      <c r="K99" s="8"/>
    </row>
    <row r="100" spans="1:11" ht="17.100000000000001" customHeight="1">
      <c r="B100" s="13"/>
      <c r="C100" s="113"/>
      <c r="D100" s="298"/>
      <c r="E100" s="119"/>
      <c r="F100" s="323"/>
      <c r="G100" s="323"/>
      <c r="H100" s="350"/>
      <c r="I100" s="327"/>
      <c r="J100" s="6"/>
      <c r="K100" s="8"/>
    </row>
    <row r="101" spans="1:11" ht="17.100000000000001" customHeight="1">
      <c r="A101" s="1">
        <v>7</v>
      </c>
      <c r="B101" s="13"/>
      <c r="C101" s="113" t="s">
        <v>470</v>
      </c>
      <c r="D101" s="298" t="s">
        <v>466</v>
      </c>
      <c r="E101" s="119"/>
      <c r="F101" s="120"/>
      <c r="G101" s="121"/>
      <c r="H101" s="314"/>
      <c r="I101" s="122"/>
      <c r="J101" s="6"/>
      <c r="K101" s="8"/>
    </row>
    <row r="102" spans="1:11" ht="19.899999999999999" customHeight="1">
      <c r="A102" s="1">
        <v>7</v>
      </c>
      <c r="B102" s="13"/>
      <c r="C102" s="113" t="s">
        <v>471</v>
      </c>
      <c r="D102" s="298" t="s">
        <v>467</v>
      </c>
      <c r="E102" s="304"/>
      <c r="F102" s="305"/>
      <c r="G102" s="306"/>
      <c r="H102" s="346"/>
      <c r="I102" s="122"/>
      <c r="J102" s="6"/>
      <c r="K102" s="8"/>
    </row>
    <row r="103" spans="1:11" ht="17.100000000000001" customHeight="1">
      <c r="B103" s="13"/>
      <c r="C103" s="324"/>
      <c r="D103" s="292" t="s">
        <v>790</v>
      </c>
      <c r="E103" s="320" t="s">
        <v>18</v>
      </c>
      <c r="F103" s="323"/>
      <c r="G103" s="323"/>
      <c r="H103" s="350"/>
      <c r="I103" s="327">
        <f>H103*G103</f>
        <v>0</v>
      </c>
      <c r="J103" s="6"/>
      <c r="K103" s="8"/>
    </row>
    <row r="104" spans="1:11" ht="17.100000000000001" customHeight="1">
      <c r="B104" s="13"/>
      <c r="C104" s="324"/>
      <c r="D104" s="292" t="s">
        <v>791</v>
      </c>
      <c r="E104" s="320" t="s">
        <v>18</v>
      </c>
      <c r="F104" s="323"/>
      <c r="G104" s="323"/>
      <c r="H104" s="350"/>
      <c r="I104" s="327">
        <f>H104*G104</f>
        <v>0</v>
      </c>
      <c r="J104" s="6"/>
      <c r="K104" s="8"/>
    </row>
    <row r="105" spans="1:11" ht="17.100000000000001" customHeight="1">
      <c r="A105" s="1">
        <v>7</v>
      </c>
      <c r="B105" s="13"/>
      <c r="C105" s="324"/>
      <c r="D105" s="324"/>
      <c r="E105" s="119"/>
      <c r="F105" s="120"/>
      <c r="G105" s="121"/>
      <c r="H105" s="314"/>
      <c r="I105" s="122"/>
      <c r="J105" s="6"/>
      <c r="K105" s="8"/>
    </row>
    <row r="106" spans="1:11" ht="17.100000000000001" customHeight="1">
      <c r="A106" s="1">
        <v>7</v>
      </c>
      <c r="B106" s="13"/>
      <c r="C106" s="113" t="s">
        <v>629</v>
      </c>
      <c r="D106" s="298" t="s">
        <v>468</v>
      </c>
      <c r="E106" s="119"/>
      <c r="F106" s="120"/>
      <c r="G106" s="121"/>
      <c r="H106" s="314"/>
      <c r="I106" s="122"/>
      <c r="J106" s="6"/>
      <c r="K106" s="8"/>
    </row>
    <row r="107" spans="1:11" ht="19.899999999999999" customHeight="1">
      <c r="A107" s="1">
        <v>7</v>
      </c>
      <c r="B107" s="13"/>
      <c r="C107" s="324"/>
      <c r="D107" s="292" t="s">
        <v>790</v>
      </c>
      <c r="E107" s="296" t="s">
        <v>16</v>
      </c>
      <c r="F107" s="305"/>
      <c r="G107" s="306"/>
      <c r="H107" s="346"/>
      <c r="I107" s="327">
        <f>H107*G107</f>
        <v>0</v>
      </c>
      <c r="J107" s="6"/>
      <c r="K107" s="8"/>
    </row>
    <row r="108" spans="1:11" ht="19.899999999999999" customHeight="1">
      <c r="A108" s="1">
        <v>7</v>
      </c>
      <c r="B108" s="13"/>
      <c r="C108" s="324"/>
      <c r="D108" s="292" t="s">
        <v>791</v>
      </c>
      <c r="E108" s="296" t="s">
        <v>16</v>
      </c>
      <c r="F108" s="305"/>
      <c r="G108" s="306"/>
      <c r="H108" s="346"/>
      <c r="I108" s="327">
        <f>H108*G108</f>
        <v>0</v>
      </c>
      <c r="J108" s="6"/>
      <c r="K108" s="8"/>
    </row>
    <row r="109" spans="1:11" ht="19.899999999999999" customHeight="1">
      <c r="A109" s="1">
        <v>7</v>
      </c>
      <c r="B109" s="13"/>
      <c r="C109" s="324"/>
      <c r="D109" s="324"/>
      <c r="E109" s="304"/>
      <c r="F109" s="305"/>
      <c r="G109" s="306"/>
      <c r="H109" s="346"/>
      <c r="I109" s="122"/>
      <c r="J109" s="6"/>
      <c r="K109" s="8"/>
    </row>
    <row r="110" spans="1:11" ht="15.75">
      <c r="A110" s="1">
        <v>7</v>
      </c>
      <c r="B110" s="13"/>
      <c r="C110" s="113" t="s">
        <v>672</v>
      </c>
      <c r="D110" s="298" t="s">
        <v>469</v>
      </c>
      <c r="E110" s="304"/>
      <c r="F110" s="305"/>
      <c r="G110" s="306"/>
      <c r="H110" s="346"/>
      <c r="I110" s="122"/>
      <c r="J110" s="6"/>
      <c r="K110" s="8"/>
    </row>
    <row r="111" spans="1:11" ht="17.100000000000001" customHeight="1">
      <c r="A111" s="1">
        <v>7</v>
      </c>
      <c r="B111" s="13"/>
      <c r="C111" s="324"/>
      <c r="D111" s="292" t="s">
        <v>790</v>
      </c>
      <c r="E111" s="119" t="s">
        <v>1</v>
      </c>
      <c r="F111" s="120"/>
      <c r="G111" s="121"/>
      <c r="H111" s="314"/>
      <c r="I111" s="327">
        <f>H111*G111</f>
        <v>0</v>
      </c>
      <c r="J111" s="6"/>
      <c r="K111" s="8"/>
    </row>
    <row r="112" spans="1:11" ht="19.899999999999999" customHeight="1">
      <c r="A112" s="1">
        <v>7</v>
      </c>
      <c r="B112" s="13"/>
      <c r="C112" s="324"/>
      <c r="D112" s="292" t="s">
        <v>791</v>
      </c>
      <c r="E112" s="119" t="s">
        <v>1</v>
      </c>
      <c r="F112" s="305"/>
      <c r="G112" s="306"/>
      <c r="H112" s="346"/>
      <c r="I112" s="327">
        <f>H112*G112</f>
        <v>0</v>
      </c>
      <c r="J112" s="6"/>
      <c r="K112" s="8"/>
    </row>
    <row r="113" spans="1:11" ht="19.899999999999999" customHeight="1">
      <c r="A113" s="1">
        <v>7</v>
      </c>
      <c r="B113" s="13"/>
      <c r="C113" s="324"/>
      <c r="D113" s="324"/>
      <c r="E113" s="304"/>
      <c r="F113" s="305"/>
      <c r="G113" s="306"/>
      <c r="H113" s="346"/>
      <c r="I113" s="122"/>
      <c r="J113" s="6"/>
      <c r="K113" s="8"/>
    </row>
    <row r="114" spans="1:11" ht="19.899999999999999" customHeight="1">
      <c r="A114" s="1">
        <v>7</v>
      </c>
      <c r="B114" s="13"/>
      <c r="C114" s="324"/>
      <c r="D114" s="308" t="s">
        <v>782</v>
      </c>
      <c r="E114" s="304"/>
      <c r="F114" s="305"/>
      <c r="G114" s="306"/>
      <c r="H114" s="346"/>
      <c r="I114" s="327">
        <f>I87+I91+I103+I107+I111+I99</f>
        <v>0</v>
      </c>
      <c r="J114" s="6"/>
      <c r="K114" s="8"/>
    </row>
    <row r="115" spans="1:11" ht="15.75">
      <c r="A115" s="1">
        <v>7</v>
      </c>
      <c r="B115" s="13"/>
      <c r="C115" s="113"/>
      <c r="D115" s="308" t="s">
        <v>783</v>
      </c>
      <c r="E115" s="304"/>
      <c r="F115" s="305"/>
      <c r="G115" s="306"/>
      <c r="H115" s="346"/>
      <c r="I115" s="327">
        <f>I88+I92+I104+I108+I112+I99+I96</f>
        <v>0</v>
      </c>
      <c r="J115" s="6"/>
      <c r="K115" s="8"/>
    </row>
    <row r="116" spans="1:11" ht="17.100000000000001" customHeight="1">
      <c r="A116" s="1">
        <v>7</v>
      </c>
      <c r="B116" s="13"/>
      <c r="C116" s="113"/>
      <c r="D116" s="292"/>
      <c r="E116" s="119"/>
      <c r="F116" s="120"/>
      <c r="G116" s="121"/>
      <c r="H116" s="314"/>
      <c r="I116" s="122"/>
      <c r="J116" s="6"/>
      <c r="K116" s="8"/>
    </row>
    <row r="117" spans="1:11" ht="19.899999999999999" customHeight="1">
      <c r="A117" s="1">
        <v>7</v>
      </c>
      <c r="B117" s="13"/>
      <c r="C117" s="113" t="s">
        <v>673</v>
      </c>
      <c r="D117" s="298" t="s">
        <v>806</v>
      </c>
      <c r="E117" s="304"/>
      <c r="F117" s="305"/>
      <c r="G117" s="306"/>
      <c r="H117" s="346"/>
      <c r="I117" s="122"/>
      <c r="J117" s="6"/>
      <c r="K117" s="8"/>
    </row>
    <row r="118" spans="1:11" ht="19.899999999999999" customHeight="1">
      <c r="A118" s="1">
        <v>7</v>
      </c>
      <c r="B118" s="13"/>
      <c r="C118" s="113" t="s">
        <v>674</v>
      </c>
      <c r="D118" s="298" t="s">
        <v>810</v>
      </c>
      <c r="E118" s="304"/>
      <c r="F118" s="305"/>
      <c r="G118" s="306"/>
      <c r="H118" s="346"/>
      <c r="I118" s="122"/>
      <c r="J118" s="6"/>
      <c r="K118" s="8"/>
    </row>
    <row r="119" spans="1:11" ht="19.899999999999999" customHeight="1">
      <c r="A119" s="1">
        <v>7</v>
      </c>
      <c r="B119" s="13"/>
      <c r="C119" s="113" t="s">
        <v>675</v>
      </c>
      <c r="D119" s="298" t="s">
        <v>418</v>
      </c>
      <c r="E119" s="119" t="s">
        <v>1</v>
      </c>
      <c r="F119" s="305"/>
      <c r="G119" s="306"/>
      <c r="H119" s="346"/>
      <c r="I119" s="327">
        <f>H119*G119</f>
        <v>0</v>
      </c>
      <c r="J119" s="6"/>
      <c r="K119" s="8"/>
    </row>
    <row r="120" spans="1:11" ht="19.899999999999999" customHeight="1">
      <c r="B120" s="13"/>
      <c r="C120" s="113" t="s">
        <v>676</v>
      </c>
      <c r="D120" s="298" t="s">
        <v>440</v>
      </c>
      <c r="E120" s="119" t="s">
        <v>1</v>
      </c>
      <c r="F120" s="305"/>
      <c r="G120" s="306"/>
      <c r="H120" s="346"/>
      <c r="I120" s="327">
        <f t="shared" ref="I120:I126" si="0">H120*G120</f>
        <v>0</v>
      </c>
      <c r="J120" s="6"/>
      <c r="K120" s="8"/>
    </row>
    <row r="121" spans="1:11" ht="19.899999999999999" customHeight="1">
      <c r="B121" s="13"/>
      <c r="C121" s="113" t="s">
        <v>677</v>
      </c>
      <c r="D121" s="298" t="s">
        <v>461</v>
      </c>
      <c r="E121" s="119" t="s">
        <v>1</v>
      </c>
      <c r="F121" s="305"/>
      <c r="G121" s="306"/>
      <c r="H121" s="346"/>
      <c r="I121" s="327">
        <f t="shared" si="0"/>
        <v>0</v>
      </c>
      <c r="J121" s="6"/>
      <c r="K121" s="8"/>
    </row>
    <row r="122" spans="1:11" ht="19.899999999999999" customHeight="1">
      <c r="B122" s="13"/>
      <c r="C122" s="113" t="s">
        <v>678</v>
      </c>
      <c r="D122" s="298" t="s">
        <v>442</v>
      </c>
      <c r="E122" s="119" t="s">
        <v>1</v>
      </c>
      <c r="F122" s="305"/>
      <c r="G122" s="306"/>
      <c r="H122" s="346"/>
      <c r="I122" s="327">
        <f t="shared" si="0"/>
        <v>0</v>
      </c>
      <c r="J122" s="6"/>
      <c r="K122" s="8"/>
    </row>
    <row r="123" spans="1:11" ht="19.899999999999999" customHeight="1">
      <c r="B123" s="13"/>
      <c r="C123" s="113" t="s">
        <v>679</v>
      </c>
      <c r="D123" s="298" t="s">
        <v>449</v>
      </c>
      <c r="E123" s="119" t="s">
        <v>1</v>
      </c>
      <c r="F123" s="305"/>
      <c r="G123" s="306"/>
      <c r="H123" s="346"/>
      <c r="I123" s="327">
        <f t="shared" si="0"/>
        <v>0</v>
      </c>
      <c r="J123" s="6"/>
      <c r="K123" s="8"/>
    </row>
    <row r="124" spans="1:11" ht="19.899999999999999" customHeight="1">
      <c r="B124" s="13"/>
      <c r="C124" s="113" t="s">
        <v>680</v>
      </c>
      <c r="D124" s="298" t="s">
        <v>457</v>
      </c>
      <c r="E124" s="296" t="s">
        <v>16</v>
      </c>
      <c r="F124" s="305"/>
      <c r="G124" s="306"/>
      <c r="H124" s="346"/>
      <c r="I124" s="327">
        <f t="shared" si="0"/>
        <v>0</v>
      </c>
      <c r="J124" s="6"/>
      <c r="K124" s="8"/>
    </row>
    <row r="125" spans="1:11" ht="19.899999999999999" customHeight="1">
      <c r="B125" s="13"/>
      <c r="C125" s="113" t="s">
        <v>681</v>
      </c>
      <c r="D125" s="298" t="s">
        <v>426</v>
      </c>
      <c r="E125" s="119" t="s">
        <v>1</v>
      </c>
      <c r="F125" s="305"/>
      <c r="G125" s="306"/>
      <c r="H125" s="346"/>
      <c r="I125" s="327">
        <f t="shared" si="0"/>
        <v>0</v>
      </c>
      <c r="J125" s="6"/>
      <c r="K125" s="8"/>
    </row>
    <row r="126" spans="1:11" ht="19.899999999999999" customHeight="1">
      <c r="B126" s="13"/>
      <c r="C126" s="113" t="s">
        <v>682</v>
      </c>
      <c r="D126" s="298" t="s">
        <v>628</v>
      </c>
      <c r="E126" s="119" t="s">
        <v>1</v>
      </c>
      <c r="F126" s="305"/>
      <c r="G126" s="306"/>
      <c r="H126" s="346"/>
      <c r="I126" s="327">
        <f t="shared" si="0"/>
        <v>0</v>
      </c>
      <c r="J126" s="6"/>
      <c r="K126" s="8"/>
    </row>
    <row r="127" spans="1:11" ht="19.899999999999999" customHeight="1">
      <c r="B127" s="13"/>
      <c r="C127" s="113"/>
      <c r="D127" s="298"/>
      <c r="E127" s="304"/>
      <c r="F127" s="305"/>
      <c r="G127" s="306"/>
      <c r="H127" s="346"/>
      <c r="I127" s="122"/>
      <c r="J127" s="6"/>
      <c r="K127" s="8"/>
    </row>
    <row r="128" spans="1:11" ht="17.100000000000001" customHeight="1">
      <c r="B128" s="13"/>
      <c r="C128" s="113" t="s">
        <v>683</v>
      </c>
      <c r="D128" s="298" t="s">
        <v>811</v>
      </c>
      <c r="E128" s="119"/>
      <c r="F128" s="120"/>
      <c r="G128" s="121"/>
      <c r="H128" s="314"/>
      <c r="I128" s="327"/>
      <c r="J128" s="6"/>
      <c r="K128" s="8"/>
    </row>
    <row r="129" spans="1:11" ht="17.100000000000001" customHeight="1">
      <c r="B129" s="13"/>
      <c r="C129" s="113" t="s">
        <v>684</v>
      </c>
      <c r="D129" s="298" t="s">
        <v>418</v>
      </c>
      <c r="E129" s="119" t="s">
        <v>1</v>
      </c>
      <c r="F129" s="120"/>
      <c r="G129" s="121"/>
      <c r="H129" s="314"/>
      <c r="I129" s="327">
        <f>H129*G129</f>
        <v>0</v>
      </c>
      <c r="J129" s="6"/>
      <c r="K129" s="8"/>
    </row>
    <row r="130" spans="1:11" ht="17.100000000000001" customHeight="1">
      <c r="B130" s="13"/>
      <c r="C130" s="113" t="s">
        <v>685</v>
      </c>
      <c r="D130" s="298" t="s">
        <v>426</v>
      </c>
      <c r="E130" s="119" t="s">
        <v>1</v>
      </c>
      <c r="F130" s="120"/>
      <c r="G130" s="121"/>
      <c r="H130" s="314"/>
      <c r="I130" s="327">
        <f t="shared" ref="I130:I131" si="1">H130*G130</f>
        <v>0</v>
      </c>
      <c r="J130" s="6"/>
      <c r="K130" s="8"/>
    </row>
    <row r="131" spans="1:11" ht="17.100000000000001" customHeight="1">
      <c r="B131" s="13"/>
      <c r="C131" s="113" t="s">
        <v>686</v>
      </c>
      <c r="D131" s="298" t="s">
        <v>628</v>
      </c>
      <c r="E131" s="119" t="s">
        <v>1</v>
      </c>
      <c r="F131" s="120"/>
      <c r="G131" s="121"/>
      <c r="H131" s="314"/>
      <c r="I131" s="327">
        <f t="shared" si="1"/>
        <v>0</v>
      </c>
      <c r="J131" s="6"/>
      <c r="K131" s="8"/>
    </row>
    <row r="132" spans="1:11" ht="17.100000000000001" customHeight="1">
      <c r="B132" s="13"/>
      <c r="C132" s="202"/>
      <c r="D132" s="298"/>
      <c r="E132" s="119"/>
      <c r="F132" s="120"/>
      <c r="G132" s="121"/>
      <c r="H132" s="314"/>
      <c r="I132" s="327"/>
      <c r="J132" s="6"/>
      <c r="K132" s="8"/>
    </row>
    <row r="133" spans="1:11" ht="17.100000000000001" customHeight="1">
      <c r="A133" s="1">
        <v>7</v>
      </c>
      <c r="B133" s="13"/>
      <c r="C133" s="202"/>
      <c r="D133" s="308" t="s">
        <v>915</v>
      </c>
      <c r="E133" s="301"/>
      <c r="F133" s="311"/>
      <c r="G133" s="312"/>
      <c r="H133" s="314"/>
      <c r="I133" s="329">
        <f>SUM(I118:I132)</f>
        <v>0</v>
      </c>
      <c r="J133" s="6"/>
      <c r="K133" s="8"/>
    </row>
    <row r="134" spans="1:11" ht="17.100000000000001" customHeight="1">
      <c r="A134" s="1">
        <v>7</v>
      </c>
      <c r="B134" s="13"/>
      <c r="C134" s="67"/>
      <c r="D134" s="292"/>
      <c r="E134" s="119"/>
      <c r="F134" s="120"/>
      <c r="G134" s="121"/>
      <c r="H134" s="354"/>
      <c r="I134" s="41"/>
      <c r="J134" s="6"/>
      <c r="K134" s="8"/>
    </row>
    <row r="135" spans="1:11" ht="17.100000000000001" customHeight="1">
      <c r="B135" s="13"/>
      <c r="C135" s="67"/>
      <c r="D135" s="98"/>
      <c r="E135" s="99"/>
      <c r="F135" s="100"/>
      <c r="G135" s="100"/>
      <c r="H135" s="352"/>
      <c r="I135" s="102"/>
      <c r="J135" s="6"/>
      <c r="K135" s="8"/>
    </row>
    <row r="136" spans="1:11" ht="17.100000000000001" customHeight="1">
      <c r="B136" s="13"/>
      <c r="C136" s="42"/>
      <c r="D136" s="467" t="s">
        <v>475</v>
      </c>
      <c r="E136" s="468"/>
      <c r="F136" s="468"/>
      <c r="G136" s="426"/>
      <c r="H136" s="469"/>
      <c r="I136" s="328">
        <f>I114+I82</f>
        <v>0</v>
      </c>
      <c r="J136" s="297"/>
      <c r="K136" s="8"/>
    </row>
    <row r="137" spans="1:11" ht="17.100000000000001" customHeight="1">
      <c r="B137" s="13"/>
      <c r="C137" s="38"/>
      <c r="D137" s="467" t="s">
        <v>476</v>
      </c>
      <c r="E137" s="468"/>
      <c r="F137" s="468"/>
      <c r="G137" s="426"/>
      <c r="H137" s="469"/>
      <c r="I137" s="328">
        <f>I115+I83</f>
        <v>0</v>
      </c>
      <c r="J137" s="6"/>
      <c r="K137" s="8"/>
    </row>
    <row r="138" spans="1:11" ht="17.100000000000001" customHeight="1" thickBot="1">
      <c r="B138" s="7"/>
      <c r="C138" s="51"/>
      <c r="D138" s="52"/>
      <c r="E138" s="53"/>
      <c r="F138" s="159"/>
      <c r="G138" s="159"/>
      <c r="H138" s="54"/>
      <c r="I138" s="55"/>
      <c r="J138" s="6"/>
      <c r="K138" s="8"/>
    </row>
    <row r="139" spans="1:11" ht="17.100000000000001" customHeight="1">
      <c r="B139" s="9"/>
      <c r="C139" s="160"/>
      <c r="D139" s="56" t="s">
        <v>3</v>
      </c>
      <c r="E139" s="56"/>
      <c r="F139" s="57"/>
      <c r="G139" s="57"/>
      <c r="H139" s="58"/>
      <c r="I139" s="59">
        <f>I136+I137</f>
        <v>0</v>
      </c>
      <c r="J139" s="10"/>
      <c r="K139" s="11"/>
    </row>
    <row r="140" spans="1:11" ht="17.100000000000001" customHeight="1">
      <c r="C140" s="161"/>
      <c r="D140" s="162" t="s">
        <v>55</v>
      </c>
      <c r="E140" s="162"/>
      <c r="F140" s="163"/>
      <c r="G140" s="163"/>
      <c r="H140" s="164"/>
      <c r="I140" s="165">
        <f>I139*0.2</f>
        <v>0</v>
      </c>
      <c r="J140" s="12"/>
    </row>
    <row r="141" spans="1:11" ht="17.100000000000001" customHeight="1" thickBot="1">
      <c r="C141" s="166"/>
      <c r="D141" s="60" t="s">
        <v>4</v>
      </c>
      <c r="E141" s="60"/>
      <c r="F141" s="61"/>
      <c r="G141" s="61"/>
      <c r="H141" s="62"/>
      <c r="I141" s="167">
        <f>I139+I140</f>
        <v>0</v>
      </c>
      <c r="J141" s="12"/>
    </row>
    <row r="142" spans="1:11" ht="13.5" thickBot="1">
      <c r="C142" s="63"/>
      <c r="D142" s="63"/>
      <c r="E142" s="63"/>
      <c r="F142" s="63"/>
      <c r="G142" s="63"/>
      <c r="H142" s="63"/>
      <c r="I142" s="63"/>
    </row>
    <row r="143" spans="1:11" ht="15.75">
      <c r="C143" s="160"/>
      <c r="D143" s="56" t="s">
        <v>477</v>
      </c>
      <c r="E143" s="56"/>
      <c r="F143" s="57"/>
      <c r="G143" s="57"/>
      <c r="H143" s="58"/>
      <c r="I143" s="59">
        <f>I139+I133</f>
        <v>0</v>
      </c>
      <c r="K143" s="11"/>
    </row>
    <row r="144" spans="1:11" ht="15.75">
      <c r="C144" s="161"/>
      <c r="D144" s="162" t="s">
        <v>55</v>
      </c>
      <c r="E144" s="162"/>
      <c r="F144" s="163"/>
      <c r="G144" s="163"/>
      <c r="H144" s="164"/>
      <c r="I144" s="165">
        <f>I143*0.2</f>
        <v>0</v>
      </c>
      <c r="K144" s="11"/>
    </row>
    <row r="145" spans="3:11" ht="16.5" thickBot="1">
      <c r="C145" s="166"/>
      <c r="D145" s="60" t="s">
        <v>4</v>
      </c>
      <c r="E145" s="60"/>
      <c r="F145" s="61"/>
      <c r="G145" s="61"/>
      <c r="H145" s="62"/>
      <c r="I145" s="167">
        <f>I143+I144</f>
        <v>0</v>
      </c>
      <c r="K145" s="11"/>
    </row>
    <row r="146" spans="3:11">
      <c r="C146" s="63"/>
      <c r="D146" s="63"/>
      <c r="E146" s="63"/>
      <c r="F146" s="63"/>
      <c r="G146" s="63"/>
      <c r="H146" s="63"/>
      <c r="I146" s="63"/>
    </row>
    <row r="147" spans="3:11">
      <c r="C147" s="63"/>
      <c r="D147" s="63"/>
      <c r="E147" s="63"/>
      <c r="F147" s="63"/>
      <c r="G147" s="63"/>
      <c r="H147" s="63"/>
      <c r="I147" s="63"/>
    </row>
    <row r="148" spans="3:11">
      <c r="C148" s="63"/>
      <c r="D148" s="63"/>
      <c r="E148" s="63"/>
      <c r="F148" s="63"/>
      <c r="G148" s="63"/>
      <c r="H148" s="63"/>
      <c r="I148" s="63"/>
    </row>
    <row r="149" spans="3:11">
      <c r="C149" s="63"/>
      <c r="D149" s="63"/>
      <c r="E149" s="63"/>
      <c r="F149" s="63"/>
      <c r="G149" s="63"/>
      <c r="H149" s="63"/>
      <c r="I149" s="63"/>
    </row>
    <row r="150" spans="3:11">
      <c r="C150" s="63"/>
      <c r="D150" s="63"/>
      <c r="E150" s="63"/>
      <c r="F150" s="63"/>
      <c r="G150" s="63"/>
      <c r="H150" s="63"/>
      <c r="I150" s="63"/>
    </row>
    <row r="151" spans="3:11">
      <c r="C151" s="63"/>
      <c r="D151" s="63"/>
      <c r="E151" s="63"/>
      <c r="F151" s="63"/>
      <c r="G151" s="63"/>
      <c r="H151" s="64"/>
      <c r="I151" s="63"/>
    </row>
    <row r="153" spans="3:11">
      <c r="I153" s="11"/>
    </row>
    <row r="156" spans="3:11">
      <c r="J156" s="11"/>
    </row>
    <row r="157" spans="3:11">
      <c r="I157" s="11"/>
    </row>
  </sheetData>
  <autoFilter ref="A8:A142" xr:uid="{00000000-0001-0000-0200-000000000000}"/>
  <mergeCells count="5">
    <mergeCell ref="D137:H137"/>
    <mergeCell ref="D136:H136"/>
    <mergeCell ref="C4:I4"/>
    <mergeCell ref="C5:I5"/>
    <mergeCell ref="C6:I6"/>
  </mergeCells>
  <phoneticPr fontId="29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B02D7-9A4F-4C09-B5BA-A6AC29BA443A}">
  <sheetPr>
    <tabColor theme="6" tint="0.39997558519241921"/>
  </sheetPr>
  <dimension ref="A2:L122"/>
  <sheetViews>
    <sheetView view="pageBreakPreview" topLeftCell="A85" zoomScale="85" zoomScaleNormal="85" zoomScaleSheetLayoutView="85" workbookViewId="0">
      <selection activeCell="D96" sqref="D96"/>
    </sheetView>
  </sheetViews>
  <sheetFormatPr baseColWidth="10" defaultColWidth="10.85546875" defaultRowHeight="12.75" outlineLevelRow="1" outlineLevelCol="1"/>
  <cols>
    <col min="1" max="1" width="10.85546875" style="1"/>
    <col min="2" max="2" width="15.140625" style="1" customWidth="1"/>
    <col min="3" max="3" width="9.42578125" style="1" customWidth="1"/>
    <col min="4" max="4" width="65.140625" style="1" customWidth="1"/>
    <col min="5" max="5" width="8.42578125" style="1" customWidth="1"/>
    <col min="6" max="6" width="11.7109375" style="1" hidden="1" customWidth="1" outlineLevel="1"/>
    <col min="7" max="7" width="11.7109375" style="1" customWidth="1" collapsed="1"/>
    <col min="8" max="8" width="12.5703125" style="1" bestFit="1" customWidth="1"/>
    <col min="9" max="9" width="19" style="1" customWidth="1"/>
    <col min="10" max="10" width="15.140625" style="1" customWidth="1"/>
    <col min="11" max="11" width="15.7109375" style="1" customWidth="1"/>
    <col min="12" max="12" width="14.140625" style="1" bestFit="1" customWidth="1"/>
    <col min="13" max="16384" width="10.85546875" style="1"/>
  </cols>
  <sheetData>
    <row r="2" spans="1:11" ht="12" customHeight="1" thickBot="1"/>
    <row r="3" spans="1:11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1" ht="69" customHeight="1" thickBot="1">
      <c r="C4" s="428" t="s">
        <v>900</v>
      </c>
      <c r="D4" s="429"/>
      <c r="E4" s="429"/>
      <c r="F4" s="429"/>
      <c r="G4" s="429"/>
      <c r="H4" s="429"/>
      <c r="I4" s="430"/>
      <c r="J4" s="3"/>
      <c r="K4" s="3"/>
    </row>
    <row r="5" spans="1:11" ht="54" hidden="1" customHeight="1" outlineLevel="1" thickBot="1">
      <c r="C5" s="433" t="s">
        <v>281</v>
      </c>
      <c r="D5" s="434"/>
      <c r="E5" s="434"/>
      <c r="F5" s="434"/>
      <c r="G5" s="434"/>
      <c r="H5" s="434"/>
      <c r="I5" s="435"/>
      <c r="J5" s="3"/>
      <c r="K5" s="3"/>
    </row>
    <row r="6" spans="1:11" ht="48.6" customHeight="1" collapsed="1" thickBot="1">
      <c r="C6" s="436" t="s">
        <v>689</v>
      </c>
      <c r="D6" s="437"/>
      <c r="E6" s="437"/>
      <c r="F6" s="437"/>
      <c r="G6" s="437"/>
      <c r="H6" s="437"/>
      <c r="I6" s="438"/>
      <c r="J6" s="3"/>
      <c r="K6" s="3"/>
    </row>
    <row r="7" spans="1:11" ht="49.9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68" t="s">
        <v>279</v>
      </c>
      <c r="G7" s="168" t="s">
        <v>280</v>
      </c>
      <c r="H7" s="18" t="s">
        <v>54</v>
      </c>
      <c r="I7" s="19" t="s">
        <v>53</v>
      </c>
      <c r="J7" s="5"/>
      <c r="K7" s="5"/>
    </row>
    <row r="8" spans="1:11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1" ht="17.100000000000001" customHeight="1">
      <c r="A9" s="1">
        <v>9</v>
      </c>
      <c r="B9" s="13"/>
      <c r="C9" s="26">
        <v>6</v>
      </c>
      <c r="D9" s="73" t="s">
        <v>483</v>
      </c>
      <c r="E9" s="28"/>
      <c r="F9" s="50"/>
      <c r="G9" s="50"/>
      <c r="H9" s="30" t="str">
        <f>IF($B9=""," ",IF(VLOOKUP($B9,#REF!,5,FALSE)=0,"",(VLOOKUP($B9,#REF!,5,FALSE)*#REF!*#REF!*#REF!*#REF!)))</f>
        <v xml:space="preserve"> </v>
      </c>
      <c r="I9" s="31"/>
      <c r="J9" s="6"/>
      <c r="K9" s="8"/>
    </row>
    <row r="10" spans="1:11" ht="17.100000000000001" customHeight="1">
      <c r="A10" s="1">
        <v>9</v>
      </c>
      <c r="B10" s="13"/>
      <c r="C10" s="309" t="s">
        <v>497</v>
      </c>
      <c r="D10" s="295" t="s">
        <v>484</v>
      </c>
      <c r="E10" s="296"/>
      <c r="F10" s="326"/>
      <c r="G10" s="326"/>
      <c r="H10" s="314"/>
      <c r="I10" s="122"/>
      <c r="J10" s="6"/>
      <c r="K10" s="8"/>
    </row>
    <row r="11" spans="1:11" ht="17.100000000000001" customHeight="1">
      <c r="A11" s="1">
        <v>9</v>
      </c>
      <c r="B11" s="13"/>
      <c r="C11" s="309" t="s">
        <v>498</v>
      </c>
      <c r="D11" s="295" t="s">
        <v>485</v>
      </c>
      <c r="E11" s="296"/>
      <c r="F11" s="326"/>
      <c r="G11" s="326"/>
      <c r="H11" s="314"/>
      <c r="I11" s="331"/>
      <c r="J11" s="6"/>
      <c r="K11" s="8"/>
    </row>
    <row r="12" spans="1:11" ht="17.100000000000001" customHeight="1">
      <c r="A12" s="1">
        <v>7</v>
      </c>
      <c r="B12" s="13"/>
      <c r="C12" s="324"/>
      <c r="D12" s="292" t="s">
        <v>790</v>
      </c>
      <c r="E12" s="119" t="s">
        <v>1</v>
      </c>
      <c r="F12" s="324"/>
      <c r="G12" s="324"/>
      <c r="H12" s="353"/>
      <c r="I12" s="314">
        <f>H12*G12</f>
        <v>0</v>
      </c>
      <c r="J12" s="6"/>
      <c r="K12" s="8"/>
    </row>
    <row r="13" spans="1:11" ht="19.899999999999999" customHeight="1" outlineLevel="1">
      <c r="A13" s="1">
        <v>7</v>
      </c>
      <c r="B13" s="13"/>
      <c r="C13" s="324"/>
      <c r="D13" s="292" t="s">
        <v>791</v>
      </c>
      <c r="E13" s="119" t="s">
        <v>1</v>
      </c>
      <c r="F13" s="324"/>
      <c r="G13" s="324"/>
      <c r="H13" s="353"/>
      <c r="I13" s="314">
        <f>H13*G13</f>
        <v>0</v>
      </c>
      <c r="J13" s="6"/>
      <c r="K13" s="8"/>
    </row>
    <row r="14" spans="1:11" ht="19.899999999999999" customHeight="1" outlineLevel="1">
      <c r="B14" s="13"/>
      <c r="C14" s="324"/>
      <c r="D14" s="324"/>
      <c r="E14" s="324"/>
      <c r="F14" s="324"/>
      <c r="G14" s="324"/>
      <c r="H14" s="353"/>
      <c r="I14" s="324"/>
      <c r="J14" s="6"/>
      <c r="K14" s="8"/>
    </row>
    <row r="15" spans="1:11" ht="19.899999999999999" customHeight="1" outlineLevel="1">
      <c r="A15" s="1">
        <v>7</v>
      </c>
      <c r="B15" s="13"/>
      <c r="C15" s="309" t="s">
        <v>500</v>
      </c>
      <c r="D15" s="295" t="s">
        <v>486</v>
      </c>
      <c r="E15" s="119"/>
      <c r="F15" s="120"/>
      <c r="G15" s="121"/>
      <c r="H15" s="314"/>
      <c r="I15" s="332"/>
      <c r="J15" s="6"/>
      <c r="K15" s="8"/>
    </row>
    <row r="16" spans="1:11" ht="19.899999999999999" customHeight="1" outlineLevel="1">
      <c r="B16" s="13"/>
      <c r="C16" s="309"/>
      <c r="D16" s="292" t="s">
        <v>790</v>
      </c>
      <c r="E16" s="119" t="s">
        <v>1</v>
      </c>
      <c r="F16" s="120"/>
      <c r="G16" s="121"/>
      <c r="H16" s="314"/>
      <c r="I16" s="314">
        <f>H16*G16</f>
        <v>0</v>
      </c>
      <c r="J16" s="6"/>
      <c r="K16" s="8"/>
    </row>
    <row r="17" spans="1:11" ht="19.899999999999999" customHeight="1" outlineLevel="1">
      <c r="B17" s="13"/>
      <c r="C17" s="309"/>
      <c r="D17" s="292" t="s">
        <v>791</v>
      </c>
      <c r="E17" s="119" t="s">
        <v>1</v>
      </c>
      <c r="F17" s="120"/>
      <c r="G17" s="121"/>
      <c r="H17" s="314"/>
      <c r="I17" s="314">
        <f>H17*G17</f>
        <v>0</v>
      </c>
      <c r="J17" s="6"/>
      <c r="K17" s="8"/>
    </row>
    <row r="18" spans="1:11" ht="19.899999999999999" customHeight="1" outlineLevel="1">
      <c r="B18" s="13"/>
      <c r="C18" s="309"/>
      <c r="D18" s="295"/>
      <c r="E18" s="119"/>
      <c r="F18" s="120"/>
      <c r="G18" s="121"/>
      <c r="H18" s="314"/>
      <c r="I18" s="314"/>
      <c r="J18" s="6"/>
      <c r="K18" s="8"/>
    </row>
    <row r="19" spans="1:11" ht="19.899999999999999" customHeight="1" outlineLevel="1">
      <c r="A19" s="1">
        <v>7</v>
      </c>
      <c r="B19" s="13"/>
      <c r="C19" s="309" t="s">
        <v>501</v>
      </c>
      <c r="D19" s="295" t="s">
        <v>487</v>
      </c>
      <c r="E19" s="304"/>
      <c r="F19" s="305"/>
      <c r="G19" s="306"/>
      <c r="H19" s="346"/>
      <c r="I19" s="314"/>
      <c r="J19" s="6"/>
      <c r="K19" s="8"/>
    </row>
    <row r="20" spans="1:11" ht="19.899999999999999" customHeight="1" outlineLevel="1">
      <c r="B20" s="13"/>
      <c r="C20" s="309"/>
      <c r="D20" s="292" t="s">
        <v>790</v>
      </c>
      <c r="E20" s="119" t="s">
        <v>1</v>
      </c>
      <c r="F20" s="305"/>
      <c r="G20" s="306"/>
      <c r="H20" s="346"/>
      <c r="I20" s="314">
        <f>H20*G20</f>
        <v>0</v>
      </c>
      <c r="J20" s="6"/>
      <c r="K20" s="8"/>
    </row>
    <row r="21" spans="1:11" ht="19.899999999999999" customHeight="1" outlineLevel="1">
      <c r="B21" s="13"/>
      <c r="C21" s="309"/>
      <c r="D21" s="292" t="s">
        <v>791</v>
      </c>
      <c r="E21" s="119" t="s">
        <v>1</v>
      </c>
      <c r="F21" s="305"/>
      <c r="G21" s="306"/>
      <c r="H21" s="346"/>
      <c r="I21" s="314">
        <f>H21*G21</f>
        <v>0</v>
      </c>
      <c r="J21" s="6"/>
      <c r="K21" s="8"/>
    </row>
    <row r="22" spans="1:11" ht="19.899999999999999" customHeight="1" outlineLevel="1">
      <c r="B22" s="13"/>
      <c r="C22" s="309"/>
      <c r="D22" s="295"/>
      <c r="E22" s="304"/>
      <c r="F22" s="305"/>
      <c r="G22" s="306"/>
      <c r="H22" s="346"/>
      <c r="I22" s="314"/>
      <c r="J22" s="6"/>
      <c r="K22" s="8"/>
    </row>
    <row r="23" spans="1:11" ht="19.899999999999999" customHeight="1" outlineLevel="1">
      <c r="A23" s="1">
        <v>7</v>
      </c>
      <c r="B23" s="13"/>
      <c r="C23" s="309" t="s">
        <v>502</v>
      </c>
      <c r="D23" s="295" t="s">
        <v>499</v>
      </c>
      <c r="E23" s="304"/>
      <c r="F23" s="305"/>
      <c r="G23" s="306"/>
      <c r="H23" s="346"/>
      <c r="I23" s="314"/>
      <c r="J23" s="6"/>
      <c r="K23" s="8"/>
    </row>
    <row r="24" spans="1:11" ht="19.899999999999999" customHeight="1" outlineLevel="1">
      <c r="B24" s="13"/>
      <c r="C24" s="309"/>
      <c r="D24" s="292" t="s">
        <v>790</v>
      </c>
      <c r="E24" s="119" t="s">
        <v>1</v>
      </c>
      <c r="F24" s="305"/>
      <c r="G24" s="306"/>
      <c r="H24" s="346"/>
      <c r="I24" s="314">
        <f>H24*G24</f>
        <v>0</v>
      </c>
      <c r="J24" s="6"/>
      <c r="K24" s="8"/>
    </row>
    <row r="25" spans="1:11" ht="19.899999999999999" customHeight="1" outlineLevel="1">
      <c r="B25" s="13"/>
      <c r="C25" s="309"/>
      <c r="D25" s="292" t="s">
        <v>791</v>
      </c>
      <c r="E25" s="119" t="s">
        <v>1</v>
      </c>
      <c r="F25" s="305"/>
      <c r="G25" s="306"/>
      <c r="H25" s="346"/>
      <c r="I25" s="314">
        <f>H25*G25</f>
        <v>0</v>
      </c>
      <c r="J25" s="6"/>
      <c r="K25" s="8"/>
    </row>
    <row r="26" spans="1:11" ht="19.899999999999999" customHeight="1" outlineLevel="1">
      <c r="B26" s="13"/>
      <c r="C26" s="309"/>
      <c r="D26" s="295"/>
      <c r="E26" s="304"/>
      <c r="F26" s="305"/>
      <c r="G26" s="306"/>
      <c r="H26" s="346"/>
      <c r="I26" s="314"/>
      <c r="J26" s="6"/>
      <c r="K26" s="8"/>
    </row>
    <row r="27" spans="1:11" ht="19.899999999999999" customHeight="1" outlineLevel="1">
      <c r="A27" s="1">
        <v>7</v>
      </c>
      <c r="B27" s="13"/>
      <c r="C27" s="309" t="s">
        <v>503</v>
      </c>
      <c r="D27" s="295" t="s">
        <v>488</v>
      </c>
      <c r="E27" s="304"/>
      <c r="F27" s="305"/>
      <c r="G27" s="306"/>
      <c r="H27" s="346"/>
      <c r="I27" s="314"/>
      <c r="J27" s="6"/>
      <c r="K27" s="8"/>
    </row>
    <row r="28" spans="1:11" ht="19.899999999999999" customHeight="1" outlineLevel="1">
      <c r="B28" s="13"/>
      <c r="C28" s="202"/>
      <c r="D28" s="292" t="s">
        <v>790</v>
      </c>
      <c r="E28" s="119" t="s">
        <v>1</v>
      </c>
      <c r="F28" s="305"/>
      <c r="G28" s="306"/>
      <c r="H28" s="346"/>
      <c r="I28" s="314">
        <f>H28*G28</f>
        <v>0</v>
      </c>
      <c r="J28" s="6"/>
      <c r="K28" s="8"/>
    </row>
    <row r="29" spans="1:11" ht="19.899999999999999" customHeight="1" outlineLevel="1">
      <c r="B29" s="13"/>
      <c r="C29" s="202"/>
      <c r="D29" s="292" t="s">
        <v>791</v>
      </c>
      <c r="E29" s="119" t="s">
        <v>1</v>
      </c>
      <c r="F29" s="305"/>
      <c r="G29" s="306"/>
      <c r="H29" s="346"/>
      <c r="I29" s="314">
        <f>H29*G29</f>
        <v>0</v>
      </c>
      <c r="J29" s="6"/>
      <c r="K29" s="8"/>
    </row>
    <row r="30" spans="1:11" ht="19.899999999999999" customHeight="1" outlineLevel="1">
      <c r="B30" s="13"/>
      <c r="C30" s="202"/>
      <c r="D30" s="295"/>
      <c r="E30" s="304"/>
      <c r="F30" s="305"/>
      <c r="G30" s="306"/>
      <c r="H30" s="346"/>
      <c r="I30" s="314"/>
      <c r="J30" s="6"/>
      <c r="K30" s="8"/>
    </row>
    <row r="31" spans="1:11" ht="17.100000000000001" customHeight="1">
      <c r="B31" s="13"/>
      <c r="C31" s="113" t="s">
        <v>504</v>
      </c>
      <c r="D31" s="295" t="s">
        <v>489</v>
      </c>
      <c r="E31" s="304"/>
      <c r="F31" s="305"/>
      <c r="G31" s="306"/>
      <c r="H31" s="346"/>
      <c r="I31" s="314"/>
      <c r="J31" s="6"/>
      <c r="K31" s="8"/>
    </row>
    <row r="32" spans="1:11" ht="17.100000000000001" customHeight="1">
      <c r="A32" s="1">
        <v>9</v>
      </c>
      <c r="B32" s="13"/>
      <c r="C32" s="113" t="s">
        <v>505</v>
      </c>
      <c r="D32" s="295" t="s">
        <v>490</v>
      </c>
      <c r="E32" s="304"/>
      <c r="F32" s="305"/>
      <c r="G32" s="306"/>
      <c r="H32" s="346"/>
      <c r="I32" s="314"/>
      <c r="J32" s="6"/>
      <c r="K32" s="8"/>
    </row>
    <row r="33" spans="1:11" ht="17.100000000000001" customHeight="1">
      <c r="B33" s="13"/>
      <c r="C33" s="113"/>
      <c r="D33" s="292" t="s">
        <v>790</v>
      </c>
      <c r="E33" s="119" t="s">
        <v>1</v>
      </c>
      <c r="F33" s="305"/>
      <c r="G33" s="306"/>
      <c r="H33" s="346"/>
      <c r="I33" s="314">
        <f>H33*G33</f>
        <v>0</v>
      </c>
      <c r="J33" s="6"/>
      <c r="K33" s="8"/>
    </row>
    <row r="34" spans="1:11" ht="17.100000000000001" customHeight="1">
      <c r="B34" s="13"/>
      <c r="C34" s="113"/>
      <c r="D34" s="292" t="s">
        <v>791</v>
      </c>
      <c r="E34" s="119" t="s">
        <v>1</v>
      </c>
      <c r="F34" s="305"/>
      <c r="G34" s="306"/>
      <c r="H34" s="346"/>
      <c r="I34" s="314">
        <f>H34*G34</f>
        <v>0</v>
      </c>
      <c r="J34" s="6"/>
      <c r="K34" s="8"/>
    </row>
    <row r="35" spans="1:11" ht="17.100000000000001" customHeight="1">
      <c r="B35" s="13"/>
      <c r="C35" s="113"/>
      <c r="D35" s="295"/>
      <c r="E35" s="304"/>
      <c r="F35" s="305"/>
      <c r="G35" s="306"/>
      <c r="H35" s="346"/>
      <c r="I35" s="314"/>
      <c r="J35" s="6"/>
      <c r="K35" s="8"/>
    </row>
    <row r="36" spans="1:11" ht="17.100000000000001" customHeight="1">
      <c r="A36" s="1">
        <v>9</v>
      </c>
      <c r="B36" s="13"/>
      <c r="C36" s="113" t="s">
        <v>506</v>
      </c>
      <c r="D36" s="295" t="s">
        <v>485</v>
      </c>
      <c r="E36" s="295"/>
      <c r="F36" s="295"/>
      <c r="G36" s="295"/>
      <c r="H36" s="348"/>
      <c r="I36" s="314"/>
      <c r="J36" s="6"/>
      <c r="K36" s="8"/>
    </row>
    <row r="37" spans="1:11" ht="17.100000000000001" customHeight="1">
      <c r="B37" s="13"/>
      <c r="C37" s="113"/>
      <c r="D37" s="292" t="s">
        <v>790</v>
      </c>
      <c r="E37" s="119" t="s">
        <v>1</v>
      </c>
      <c r="F37" s="295"/>
      <c r="G37" s="295"/>
      <c r="H37" s="348"/>
      <c r="I37" s="314">
        <f>H37*G37</f>
        <v>0</v>
      </c>
      <c r="J37" s="6"/>
      <c r="K37" s="8"/>
    </row>
    <row r="38" spans="1:11" ht="17.100000000000001" customHeight="1">
      <c r="B38" s="13"/>
      <c r="C38" s="113"/>
      <c r="D38" s="292" t="s">
        <v>791</v>
      </c>
      <c r="E38" s="119" t="s">
        <v>1</v>
      </c>
      <c r="F38" s="295"/>
      <c r="G38" s="295"/>
      <c r="H38" s="348"/>
      <c r="I38" s="314">
        <f>H38*G38</f>
        <v>0</v>
      </c>
      <c r="J38" s="6"/>
      <c r="K38" s="8"/>
    </row>
    <row r="39" spans="1:11" ht="17.100000000000001" customHeight="1">
      <c r="B39" s="13"/>
      <c r="C39" s="113"/>
      <c r="D39" s="295"/>
      <c r="E39" s="295"/>
      <c r="F39" s="295"/>
      <c r="G39" s="295"/>
      <c r="H39" s="348"/>
      <c r="I39" s="314"/>
      <c r="J39" s="6"/>
      <c r="K39" s="8"/>
    </row>
    <row r="40" spans="1:11" ht="17.100000000000001" customHeight="1">
      <c r="B40" s="13"/>
      <c r="C40" s="113" t="s">
        <v>507</v>
      </c>
      <c r="D40" s="295" t="s">
        <v>491</v>
      </c>
      <c r="E40" s="322"/>
      <c r="F40" s="323"/>
      <c r="G40" s="323"/>
      <c r="H40" s="350"/>
      <c r="I40" s="314"/>
      <c r="J40" s="6"/>
      <c r="K40" s="8"/>
    </row>
    <row r="41" spans="1:11" ht="17.100000000000001" customHeight="1">
      <c r="B41" s="13"/>
      <c r="C41" s="113"/>
      <c r="D41" s="292" t="s">
        <v>790</v>
      </c>
      <c r="E41" s="119" t="s">
        <v>1</v>
      </c>
      <c r="F41" s="323"/>
      <c r="G41" s="323"/>
      <c r="H41" s="350"/>
      <c r="I41" s="314">
        <f>H41*G41</f>
        <v>0</v>
      </c>
      <c r="J41" s="6"/>
      <c r="K41" s="8"/>
    </row>
    <row r="42" spans="1:11" ht="17.100000000000001" customHeight="1">
      <c r="B42" s="13"/>
      <c r="C42" s="113"/>
      <c r="D42" s="292" t="s">
        <v>791</v>
      </c>
      <c r="E42" s="119" t="s">
        <v>1</v>
      </c>
      <c r="F42" s="323"/>
      <c r="G42" s="323"/>
      <c r="H42" s="350"/>
      <c r="I42" s="314">
        <f>H42*G42</f>
        <v>0</v>
      </c>
      <c r="J42" s="6"/>
      <c r="K42" s="8"/>
    </row>
    <row r="43" spans="1:11" ht="17.100000000000001" customHeight="1">
      <c r="B43" s="13"/>
      <c r="C43" s="113"/>
      <c r="D43" s="295"/>
      <c r="E43" s="322"/>
      <c r="F43" s="323"/>
      <c r="G43" s="323"/>
      <c r="H43" s="350"/>
      <c r="I43" s="314"/>
      <c r="J43" s="6"/>
      <c r="K43" s="8"/>
    </row>
    <row r="44" spans="1:11" ht="17.100000000000001" customHeight="1">
      <c r="B44" s="13"/>
      <c r="C44" s="113" t="s">
        <v>508</v>
      </c>
      <c r="D44" s="295" t="s">
        <v>492</v>
      </c>
      <c r="E44" s="296"/>
      <c r="F44" s="326"/>
      <c r="G44" s="326"/>
      <c r="H44" s="314"/>
      <c r="I44" s="314"/>
      <c r="J44" s="6"/>
      <c r="K44" s="8"/>
    </row>
    <row r="45" spans="1:11" ht="17.100000000000001" customHeight="1">
      <c r="B45" s="13"/>
      <c r="C45" s="113"/>
      <c r="D45" s="292" t="s">
        <v>790</v>
      </c>
      <c r="E45" s="119" t="s">
        <v>1</v>
      </c>
      <c r="F45" s="326"/>
      <c r="G45" s="326"/>
      <c r="H45" s="314"/>
      <c r="I45" s="314">
        <f>H45*G45</f>
        <v>0</v>
      </c>
      <c r="J45" s="6"/>
      <c r="K45" s="8"/>
    </row>
    <row r="46" spans="1:11" ht="17.100000000000001" customHeight="1">
      <c r="B46" s="13"/>
      <c r="C46" s="113"/>
      <c r="D46" s="292" t="s">
        <v>791</v>
      </c>
      <c r="E46" s="119" t="s">
        <v>1</v>
      </c>
      <c r="F46" s="326"/>
      <c r="G46" s="326"/>
      <c r="H46" s="314"/>
      <c r="I46" s="314">
        <f>H46*G46</f>
        <v>0</v>
      </c>
      <c r="J46" s="6"/>
      <c r="K46" s="8"/>
    </row>
    <row r="47" spans="1:11" ht="17.100000000000001" customHeight="1">
      <c r="B47" s="13"/>
      <c r="C47" s="113"/>
      <c r="D47" s="295"/>
      <c r="E47" s="296"/>
      <c r="F47" s="326"/>
      <c r="G47" s="326"/>
      <c r="H47" s="314"/>
      <c r="I47" s="314"/>
      <c r="J47" s="6"/>
      <c r="K47" s="8"/>
    </row>
    <row r="48" spans="1:11" ht="17.100000000000001" customHeight="1">
      <c r="B48" s="13"/>
      <c r="C48" s="113" t="s">
        <v>509</v>
      </c>
      <c r="D48" s="295" t="s">
        <v>493</v>
      </c>
      <c r="E48" s="296"/>
      <c r="F48" s="326"/>
      <c r="G48" s="326"/>
      <c r="H48" s="314"/>
      <c r="I48" s="314"/>
      <c r="J48" s="6"/>
      <c r="K48" s="8"/>
    </row>
    <row r="49" spans="1:11" ht="17.100000000000001" customHeight="1">
      <c r="B49" s="13"/>
      <c r="C49" s="113"/>
      <c r="D49" s="292" t="s">
        <v>790</v>
      </c>
      <c r="E49" s="296" t="s">
        <v>18</v>
      </c>
      <c r="F49" s="326"/>
      <c r="G49" s="326"/>
      <c r="H49" s="314"/>
      <c r="I49" s="314">
        <f>H49*G49</f>
        <v>0</v>
      </c>
      <c r="J49" s="6"/>
      <c r="K49" s="8"/>
    </row>
    <row r="50" spans="1:11" ht="17.100000000000001" customHeight="1">
      <c r="B50" s="13"/>
      <c r="C50" s="113"/>
      <c r="D50" s="292" t="s">
        <v>791</v>
      </c>
      <c r="E50" s="296" t="s">
        <v>18</v>
      </c>
      <c r="F50" s="326"/>
      <c r="G50" s="326"/>
      <c r="H50" s="314"/>
      <c r="I50" s="314">
        <f>H50*G50</f>
        <v>0</v>
      </c>
      <c r="J50" s="6"/>
      <c r="K50" s="8"/>
    </row>
    <row r="51" spans="1:11" ht="17.100000000000001" customHeight="1">
      <c r="B51" s="13"/>
      <c r="C51" s="113"/>
      <c r="D51" s="295"/>
      <c r="E51" s="296"/>
      <c r="F51" s="326"/>
      <c r="G51" s="326"/>
      <c r="H51" s="314"/>
      <c r="I51" s="314"/>
      <c r="J51" s="6"/>
      <c r="K51" s="8"/>
    </row>
    <row r="52" spans="1:11" ht="17.100000000000001" customHeight="1">
      <c r="A52" s="1">
        <v>9</v>
      </c>
      <c r="B52" s="13"/>
      <c r="C52" s="309" t="s">
        <v>510</v>
      </c>
      <c r="D52" s="295" t="s">
        <v>494</v>
      </c>
      <c r="E52" s="295"/>
      <c r="F52" s="295"/>
      <c r="G52" s="295"/>
      <c r="H52" s="348"/>
      <c r="I52" s="314"/>
      <c r="J52" s="6"/>
      <c r="K52" s="8"/>
    </row>
    <row r="53" spans="1:11" ht="17.100000000000001" customHeight="1">
      <c r="B53" s="13"/>
      <c r="C53" s="309"/>
      <c r="D53" s="292" t="s">
        <v>790</v>
      </c>
      <c r="E53" s="296" t="s">
        <v>18</v>
      </c>
      <c r="F53" s="295"/>
      <c r="G53" s="295"/>
      <c r="H53" s="348"/>
      <c r="I53" s="314">
        <f>H53*G53</f>
        <v>0</v>
      </c>
      <c r="J53" s="6"/>
      <c r="K53" s="8"/>
    </row>
    <row r="54" spans="1:11" ht="17.100000000000001" customHeight="1">
      <c r="B54" s="13"/>
      <c r="C54" s="309"/>
      <c r="D54" s="292" t="s">
        <v>791</v>
      </c>
      <c r="E54" s="296" t="s">
        <v>18</v>
      </c>
      <c r="F54" s="295"/>
      <c r="G54" s="295"/>
      <c r="H54" s="348"/>
      <c r="I54" s="314">
        <f>H54*G54</f>
        <v>0</v>
      </c>
      <c r="J54" s="6"/>
      <c r="K54" s="8"/>
    </row>
    <row r="55" spans="1:11" ht="17.100000000000001" customHeight="1">
      <c r="B55" s="13"/>
      <c r="C55" s="309"/>
      <c r="D55" s="295"/>
      <c r="E55" s="296"/>
      <c r="F55" s="295"/>
      <c r="G55" s="295"/>
      <c r="H55" s="348"/>
      <c r="I55" s="314"/>
      <c r="J55" s="6"/>
      <c r="K55" s="8"/>
    </row>
    <row r="56" spans="1:11" ht="17.100000000000001" customHeight="1">
      <c r="A56" s="1">
        <v>9</v>
      </c>
      <c r="B56" s="13"/>
      <c r="C56" s="309" t="s">
        <v>511</v>
      </c>
      <c r="D56" s="295" t="s">
        <v>496</v>
      </c>
      <c r="E56" s="296"/>
      <c r="F56" s="295"/>
      <c r="G56" s="295"/>
      <c r="H56" s="348"/>
      <c r="I56" s="314"/>
      <c r="J56" s="6"/>
      <c r="K56" s="8"/>
    </row>
    <row r="57" spans="1:11" ht="17.100000000000001" customHeight="1">
      <c r="B57" s="13"/>
      <c r="C57" s="309"/>
      <c r="D57" s="292" t="s">
        <v>790</v>
      </c>
      <c r="E57" s="296" t="s">
        <v>18</v>
      </c>
      <c r="F57" s="295"/>
      <c r="G57" s="295"/>
      <c r="H57" s="348"/>
      <c r="I57" s="314">
        <f>H57*G57</f>
        <v>0</v>
      </c>
      <c r="J57" s="6"/>
      <c r="K57" s="8"/>
    </row>
    <row r="58" spans="1:11" ht="17.100000000000001" customHeight="1">
      <c r="B58" s="13"/>
      <c r="C58" s="309"/>
      <c r="D58" s="292" t="s">
        <v>791</v>
      </c>
      <c r="E58" s="296" t="s">
        <v>18</v>
      </c>
      <c r="F58" s="295"/>
      <c r="G58" s="295"/>
      <c r="H58" s="348"/>
      <c r="I58" s="314">
        <f>H58*G58</f>
        <v>0</v>
      </c>
      <c r="J58" s="6"/>
      <c r="K58" s="8"/>
    </row>
    <row r="59" spans="1:11" ht="17.100000000000001" customHeight="1">
      <c r="A59" s="1">
        <v>7</v>
      </c>
      <c r="B59" s="13"/>
      <c r="C59" s="309"/>
      <c r="D59" s="295"/>
      <c r="E59" s="296"/>
      <c r="F59" s="295"/>
      <c r="G59" s="295"/>
      <c r="H59" s="348"/>
      <c r="I59" s="314"/>
      <c r="J59" s="6"/>
      <c r="K59" s="8"/>
    </row>
    <row r="60" spans="1:11" ht="17.100000000000001" customHeight="1">
      <c r="B60" s="13"/>
      <c r="C60" s="309" t="s">
        <v>512</v>
      </c>
      <c r="D60" s="295" t="s">
        <v>804</v>
      </c>
      <c r="E60" s="296"/>
      <c r="F60" s="326"/>
      <c r="G60" s="326"/>
      <c r="H60" s="314"/>
      <c r="I60" s="314"/>
      <c r="J60" s="6"/>
      <c r="K60" s="8"/>
    </row>
    <row r="61" spans="1:11" ht="17.100000000000001" customHeight="1">
      <c r="B61" s="13"/>
      <c r="C61" s="309" t="s">
        <v>513</v>
      </c>
      <c r="D61" s="295" t="s">
        <v>805</v>
      </c>
      <c r="E61" s="296"/>
      <c r="F61" s="326"/>
      <c r="G61" s="326"/>
      <c r="H61" s="314"/>
      <c r="I61" s="314"/>
      <c r="J61" s="6"/>
      <c r="K61" s="330"/>
    </row>
    <row r="62" spans="1:11" ht="17.100000000000001" customHeight="1">
      <c r="B62" s="13"/>
      <c r="C62" s="309"/>
      <c r="D62" s="292" t="s">
        <v>790</v>
      </c>
      <c r="E62" s="296" t="s">
        <v>17</v>
      </c>
      <c r="F62" s="326"/>
      <c r="G62" s="326"/>
      <c r="H62" s="314"/>
      <c r="I62" s="314">
        <f>H62*G62</f>
        <v>0</v>
      </c>
      <c r="J62" s="6"/>
      <c r="K62" s="330"/>
    </row>
    <row r="63" spans="1:11" ht="17.100000000000001" customHeight="1">
      <c r="B63" s="13"/>
      <c r="C63" s="309"/>
      <c r="D63" s="292" t="s">
        <v>791</v>
      </c>
      <c r="E63" s="296" t="s">
        <v>17</v>
      </c>
      <c r="F63" s="326"/>
      <c r="G63" s="326"/>
      <c r="H63" s="314"/>
      <c r="I63" s="314">
        <f>H63*G63</f>
        <v>0</v>
      </c>
      <c r="J63" s="6"/>
      <c r="K63" s="330"/>
    </row>
    <row r="64" spans="1:11" ht="17.100000000000001" customHeight="1">
      <c r="B64" s="13"/>
      <c r="C64" s="309"/>
      <c r="D64" s="295"/>
      <c r="E64" s="296"/>
      <c r="F64" s="326"/>
      <c r="G64" s="326"/>
      <c r="H64" s="314"/>
      <c r="I64" s="314"/>
      <c r="J64" s="6"/>
      <c r="K64" s="330"/>
    </row>
    <row r="65" spans="2:11" ht="19.899999999999999" customHeight="1" outlineLevel="1">
      <c r="B65" s="13"/>
      <c r="C65" s="309" t="s">
        <v>514</v>
      </c>
      <c r="D65" s="295" t="s">
        <v>495</v>
      </c>
      <c r="E65" s="296"/>
      <c r="F65" s="120"/>
      <c r="G65" s="121"/>
      <c r="H65" s="314"/>
      <c r="I65" s="314"/>
      <c r="J65" s="6"/>
      <c r="K65" s="330"/>
    </row>
    <row r="66" spans="2:11" ht="19.899999999999999" customHeight="1" outlineLevel="1">
      <c r="B66" s="13"/>
      <c r="C66" s="309"/>
      <c r="D66" s="292" t="s">
        <v>790</v>
      </c>
      <c r="E66" s="296" t="s">
        <v>1</v>
      </c>
      <c r="F66" s="120"/>
      <c r="G66" s="121"/>
      <c r="H66" s="314"/>
      <c r="I66" s="314">
        <f>H66*G66</f>
        <v>0</v>
      </c>
      <c r="J66" s="6"/>
      <c r="K66" s="330"/>
    </row>
    <row r="67" spans="2:11" ht="19.899999999999999" customHeight="1" outlineLevel="1">
      <c r="B67" s="13"/>
      <c r="C67" s="113"/>
      <c r="D67" s="292" t="s">
        <v>791</v>
      </c>
      <c r="E67" s="296" t="s">
        <v>1</v>
      </c>
      <c r="F67" s="360"/>
      <c r="G67" s="121"/>
      <c r="H67" s="314"/>
      <c r="I67" s="314">
        <f>H67*G67</f>
        <v>0</v>
      </c>
      <c r="J67" s="6"/>
      <c r="K67" s="330"/>
    </row>
    <row r="68" spans="2:11" ht="19.899999999999999" customHeight="1" outlineLevel="1">
      <c r="B68" s="13"/>
      <c r="C68" s="113"/>
      <c r="D68" s="292"/>
      <c r="E68" s="296"/>
      <c r="F68" s="360"/>
      <c r="G68" s="121"/>
      <c r="H68" s="314"/>
      <c r="I68" s="314"/>
      <c r="J68" s="6"/>
      <c r="K68" s="330"/>
    </row>
    <row r="69" spans="2:11" ht="19.899999999999999" customHeight="1" outlineLevel="1">
      <c r="B69" s="13"/>
      <c r="C69" s="113" t="s">
        <v>650</v>
      </c>
      <c r="D69" s="295" t="s">
        <v>651</v>
      </c>
      <c r="E69" s="296"/>
      <c r="F69" s="360"/>
      <c r="G69" s="121"/>
      <c r="H69" s="314"/>
      <c r="I69" s="314"/>
      <c r="J69" s="6"/>
      <c r="K69" s="330"/>
    </row>
    <row r="70" spans="2:11" ht="19.899999999999999" customHeight="1" outlineLevel="1">
      <c r="B70" s="13"/>
      <c r="C70" s="113"/>
      <c r="D70" s="292" t="s">
        <v>790</v>
      </c>
      <c r="E70" s="296" t="s">
        <v>1</v>
      </c>
      <c r="F70" s="159"/>
      <c r="G70" s="121"/>
      <c r="H70" s="314"/>
      <c r="I70" s="314">
        <f>H70*G70</f>
        <v>0</v>
      </c>
      <c r="J70" s="6"/>
      <c r="K70" s="330"/>
    </row>
    <row r="71" spans="2:11" ht="19.899999999999999" customHeight="1" outlineLevel="1">
      <c r="B71" s="13"/>
      <c r="C71" s="113"/>
      <c r="D71" s="292" t="s">
        <v>791</v>
      </c>
      <c r="E71" s="296" t="s">
        <v>1</v>
      </c>
      <c r="F71" s="159"/>
      <c r="G71" s="121"/>
      <c r="H71" s="314"/>
      <c r="I71" s="314">
        <f>H71*G71</f>
        <v>0</v>
      </c>
      <c r="J71" s="6"/>
      <c r="K71" s="330"/>
    </row>
    <row r="72" spans="2:11" ht="19.899999999999999" customHeight="1" outlineLevel="1">
      <c r="B72" s="13"/>
      <c r="C72" s="113"/>
      <c r="D72" s="359"/>
      <c r="E72" s="296"/>
      <c r="F72" s="159"/>
      <c r="G72" s="121"/>
      <c r="H72" s="314"/>
      <c r="I72" s="314"/>
      <c r="J72" s="6"/>
      <c r="K72" s="330"/>
    </row>
    <row r="73" spans="2:11" ht="19.899999999999999" customHeight="1" outlineLevel="1">
      <c r="B73" s="13"/>
      <c r="C73" s="113" t="s">
        <v>652</v>
      </c>
      <c r="D73" s="295" t="s">
        <v>653</v>
      </c>
      <c r="E73" s="359"/>
      <c r="F73">
        <v>160</v>
      </c>
      <c r="G73" s="121"/>
      <c r="H73" s="314"/>
      <c r="I73" s="314"/>
      <c r="J73" s="6"/>
      <c r="K73" s="330"/>
    </row>
    <row r="74" spans="2:11" ht="19.899999999999999" customHeight="1" outlineLevel="1">
      <c r="B74" s="13"/>
      <c r="C74" s="113"/>
      <c r="D74" s="292" t="s">
        <v>790</v>
      </c>
      <c r="E74" s="296" t="s">
        <v>18</v>
      </c>
      <c r="F74"/>
      <c r="G74" s="121"/>
      <c r="H74" s="314"/>
      <c r="I74" s="314">
        <f>H74*G74</f>
        <v>0</v>
      </c>
      <c r="J74" s="6"/>
      <c r="K74" s="330"/>
    </row>
    <row r="75" spans="2:11" ht="19.899999999999999" customHeight="1" outlineLevel="1">
      <c r="B75" s="13"/>
      <c r="C75" s="113"/>
      <c r="D75" s="292" t="s">
        <v>791</v>
      </c>
      <c r="E75" s="296" t="s">
        <v>18</v>
      </c>
      <c r="F75"/>
      <c r="G75" s="121"/>
      <c r="H75" s="314"/>
      <c r="I75" s="314">
        <f>H75*G75</f>
        <v>0</v>
      </c>
      <c r="J75" s="6"/>
      <c r="K75" s="330"/>
    </row>
    <row r="76" spans="2:11" ht="19.899999999999999" customHeight="1" outlineLevel="1">
      <c r="B76" s="13"/>
      <c r="C76" s="113"/>
      <c r="D76" s="359"/>
      <c r="E76" s="359"/>
      <c r="F76"/>
      <c r="G76" s="121"/>
      <c r="H76" s="314"/>
      <c r="I76" s="314"/>
      <c r="J76" s="6"/>
      <c r="K76" s="330"/>
    </row>
    <row r="77" spans="2:11" ht="19.899999999999999" customHeight="1" outlineLevel="1">
      <c r="B77" s="13"/>
      <c r="C77" s="113" t="s">
        <v>654</v>
      </c>
      <c r="D77" s="295" t="s">
        <v>784</v>
      </c>
      <c r="E77" s="359"/>
      <c r="F77">
        <v>161</v>
      </c>
      <c r="G77" s="121"/>
      <c r="H77" s="314"/>
      <c r="I77" s="314"/>
      <c r="J77" s="6"/>
      <c r="K77" s="330"/>
    </row>
    <row r="78" spans="2:11" ht="19.899999999999999" customHeight="1" outlineLevel="1">
      <c r="B78" s="13"/>
      <c r="C78" s="113"/>
      <c r="D78" s="292" t="s">
        <v>790</v>
      </c>
      <c r="E78" s="296" t="s">
        <v>1</v>
      </c>
      <c r="F78"/>
      <c r="G78" s="121"/>
      <c r="H78" s="314"/>
      <c r="I78" s="314">
        <f>H78*G78</f>
        <v>0</v>
      </c>
      <c r="J78" s="6"/>
      <c r="K78" s="330"/>
    </row>
    <row r="79" spans="2:11" ht="19.899999999999999" customHeight="1" outlineLevel="1">
      <c r="B79" s="13"/>
      <c r="C79" s="113"/>
      <c r="D79" s="292" t="s">
        <v>791</v>
      </c>
      <c r="E79" s="296" t="s">
        <v>1</v>
      </c>
      <c r="F79"/>
      <c r="G79" s="121"/>
      <c r="H79" s="314"/>
      <c r="I79" s="314">
        <f>H79*G79</f>
        <v>0</v>
      </c>
      <c r="J79" s="6"/>
      <c r="K79" s="330"/>
    </row>
    <row r="80" spans="2:11" ht="19.899999999999999" customHeight="1" outlineLevel="1">
      <c r="B80" s="13"/>
      <c r="C80" s="113"/>
      <c r="D80" s="359"/>
      <c r="E80" s="359"/>
      <c r="F80"/>
      <c r="G80" s="121"/>
      <c r="H80" s="314"/>
      <c r="I80" s="314"/>
      <c r="J80" s="6"/>
      <c r="K80" s="330"/>
    </row>
    <row r="81" spans="2:12" ht="19.899999999999999" customHeight="1" outlineLevel="1">
      <c r="B81" s="13"/>
      <c r="C81" s="113" t="s">
        <v>655</v>
      </c>
      <c r="D81" s="295" t="s">
        <v>656</v>
      </c>
      <c r="E81" s="359"/>
      <c r="F81">
        <v>161</v>
      </c>
      <c r="G81" s="121"/>
      <c r="H81" s="314"/>
      <c r="I81" s="314"/>
      <c r="J81" s="6"/>
      <c r="K81" s="330"/>
    </row>
    <row r="82" spans="2:12" ht="19.899999999999999" customHeight="1" outlineLevel="1">
      <c r="B82" s="13"/>
      <c r="C82" s="113"/>
      <c r="D82" s="292" t="s">
        <v>790</v>
      </c>
      <c r="E82" s="296" t="s">
        <v>16</v>
      </c>
      <c r="F82">
        <v>161</v>
      </c>
      <c r="G82" s="121"/>
      <c r="H82" s="314"/>
      <c r="I82" s="314">
        <f>H82*G82</f>
        <v>0</v>
      </c>
      <c r="J82" s="6"/>
      <c r="K82" s="330"/>
    </row>
    <row r="83" spans="2:12" ht="19.899999999999999" customHeight="1" outlineLevel="1">
      <c r="B83" s="13"/>
      <c r="C83" s="113"/>
      <c r="D83" s="292" t="s">
        <v>791</v>
      </c>
      <c r="E83" s="296" t="s">
        <v>16</v>
      </c>
      <c r="F83" s="360"/>
      <c r="G83" s="121"/>
      <c r="H83" s="314"/>
      <c r="I83" s="314">
        <f>H83*G83</f>
        <v>0</v>
      </c>
      <c r="J83" s="6"/>
      <c r="K83" s="330"/>
    </row>
    <row r="84" spans="2:12" ht="19.899999999999999" customHeight="1" outlineLevel="1">
      <c r="B84" s="13"/>
      <c r="C84" s="309"/>
      <c r="D84" s="295"/>
      <c r="E84" s="119"/>
      <c r="F84" s="120"/>
      <c r="G84" s="121"/>
      <c r="H84" s="314"/>
      <c r="I84" s="314"/>
      <c r="J84" s="6"/>
      <c r="K84" s="330"/>
    </row>
    <row r="85" spans="2:12" ht="17.100000000000001" customHeight="1">
      <c r="B85" s="13"/>
      <c r="C85" s="309" t="s">
        <v>517</v>
      </c>
      <c r="D85" s="295" t="s">
        <v>358</v>
      </c>
      <c r="E85" s="304"/>
      <c r="F85" s="120"/>
      <c r="G85" s="121"/>
      <c r="H85" s="314"/>
      <c r="I85" s="314"/>
      <c r="J85" s="6"/>
      <c r="K85" s="330"/>
    </row>
    <row r="86" spans="2:12" ht="17.100000000000001" customHeight="1">
      <c r="B86" s="13"/>
      <c r="C86" s="309"/>
      <c r="D86" s="292" t="s">
        <v>790</v>
      </c>
      <c r="E86" s="119" t="s">
        <v>18</v>
      </c>
      <c r="F86" s="120"/>
      <c r="G86" s="121"/>
      <c r="H86" s="314"/>
      <c r="I86" s="314">
        <f>H86*G86</f>
        <v>0</v>
      </c>
      <c r="J86" s="6"/>
      <c r="K86" s="330"/>
    </row>
    <row r="87" spans="2:12" ht="19.899999999999999" customHeight="1" outlineLevel="1">
      <c r="B87" s="13"/>
      <c r="C87" s="309"/>
      <c r="D87" s="292" t="s">
        <v>791</v>
      </c>
      <c r="E87" s="119" t="s">
        <v>18</v>
      </c>
      <c r="F87" s="305"/>
      <c r="G87" s="306"/>
      <c r="H87" s="346"/>
      <c r="I87" s="314">
        <f>H87*G87</f>
        <v>0</v>
      </c>
      <c r="J87" s="6"/>
      <c r="K87" s="330"/>
    </row>
    <row r="88" spans="2:12" ht="19.899999999999999" customHeight="1" outlineLevel="1">
      <c r="B88" s="13"/>
      <c r="C88" s="309"/>
      <c r="D88" s="292"/>
      <c r="E88" s="119"/>
      <c r="F88" s="305"/>
      <c r="G88" s="306"/>
      <c r="H88" s="346"/>
      <c r="I88" s="314"/>
      <c r="J88" s="6"/>
      <c r="K88" s="330"/>
    </row>
    <row r="89" spans="2:12" ht="19.899999999999999" customHeight="1" outlineLevel="1">
      <c r="B89" s="13"/>
      <c r="C89" s="309"/>
      <c r="D89" s="308" t="s">
        <v>515</v>
      </c>
      <c r="E89" s="119"/>
      <c r="F89" s="305"/>
      <c r="G89" s="306"/>
      <c r="H89" s="346"/>
      <c r="I89" s="329">
        <f>I86+I66+I62+I57+I53+I49+I45+I41+I37+I33+I28+I24+I20+I12+I16+I70+I74+I78+I82</f>
        <v>0</v>
      </c>
      <c r="J89" s="6"/>
      <c r="K89" s="330"/>
    </row>
    <row r="90" spans="2:12" ht="19.899999999999999" customHeight="1" outlineLevel="1">
      <c r="B90" s="13"/>
      <c r="C90" s="309"/>
      <c r="D90" s="308" t="s">
        <v>516</v>
      </c>
      <c r="E90" s="304"/>
      <c r="F90" s="305"/>
      <c r="G90" s="306"/>
      <c r="H90" s="346"/>
      <c r="I90" s="329">
        <f>I87+I67+I63+I58+I54+I50+I46+I42+I38+I34+I29+I25+I21+I13+I17+I71+I75+I79+I83</f>
        <v>0</v>
      </c>
      <c r="J90" s="6"/>
      <c r="K90" s="330"/>
    </row>
    <row r="91" spans="2:12" ht="19.899999999999999" customHeight="1" outlineLevel="1">
      <c r="B91" s="13"/>
      <c r="C91" s="309"/>
      <c r="D91" s="308"/>
      <c r="E91" s="304"/>
      <c r="F91" s="305"/>
      <c r="G91" s="306"/>
      <c r="H91" s="346"/>
      <c r="I91" s="122"/>
      <c r="J91" s="6"/>
      <c r="K91" s="330"/>
    </row>
    <row r="92" spans="2:12" ht="19.899999999999999" customHeight="1" outlineLevel="1">
      <c r="B92" s="13"/>
      <c r="C92" s="309" t="s">
        <v>601</v>
      </c>
      <c r="D92" s="298" t="s">
        <v>806</v>
      </c>
      <c r="E92" s="304"/>
      <c r="F92" s="305"/>
      <c r="G92" s="306"/>
      <c r="H92" s="346"/>
      <c r="I92" s="122"/>
      <c r="J92" s="6"/>
      <c r="K92" s="330"/>
    </row>
    <row r="93" spans="2:12" ht="19.899999999999999" customHeight="1" outlineLevel="1">
      <c r="B93" s="13"/>
      <c r="C93" s="309" t="s">
        <v>602</v>
      </c>
      <c r="D93" s="298" t="s">
        <v>807</v>
      </c>
      <c r="E93" s="304"/>
      <c r="F93" s="305"/>
      <c r="G93" s="306"/>
      <c r="H93" s="346"/>
      <c r="I93" s="122"/>
      <c r="J93" s="6"/>
      <c r="K93" s="330"/>
      <c r="L93" s="355"/>
    </row>
    <row r="94" spans="2:12" ht="19.899999999999999" customHeight="1" outlineLevel="1">
      <c r="B94" s="13"/>
      <c r="C94" s="309" t="s">
        <v>630</v>
      </c>
      <c r="D94" s="295" t="s">
        <v>484</v>
      </c>
      <c r="E94" s="296" t="s">
        <v>1</v>
      </c>
      <c r="F94" s="305"/>
      <c r="G94" s="306"/>
      <c r="H94" s="346"/>
      <c r="I94" s="314">
        <f>H94*G94</f>
        <v>0</v>
      </c>
      <c r="J94" s="6"/>
      <c r="K94" s="330"/>
      <c r="L94" s="355"/>
    </row>
    <row r="95" spans="2:12" ht="19.899999999999999" customHeight="1" outlineLevel="1">
      <c r="B95" s="13"/>
      <c r="C95" s="309" t="s">
        <v>808</v>
      </c>
      <c r="D95" s="295" t="s">
        <v>499</v>
      </c>
      <c r="E95" s="296" t="s">
        <v>1</v>
      </c>
      <c r="F95" s="305"/>
      <c r="G95" s="306"/>
      <c r="H95" s="346"/>
      <c r="I95" s="314">
        <f t="shared" ref="I95:I99" si="0">H95*G95</f>
        <v>0</v>
      </c>
      <c r="J95" s="6"/>
      <c r="K95" s="330"/>
      <c r="L95" s="355"/>
    </row>
    <row r="96" spans="2:12" ht="19.899999999999999" customHeight="1" outlineLevel="1">
      <c r="B96" s="13"/>
      <c r="C96" s="309"/>
      <c r="D96" s="356"/>
      <c r="E96" s="296"/>
      <c r="F96" s="305"/>
      <c r="G96" s="121"/>
      <c r="H96" s="314"/>
      <c r="I96" s="314"/>
      <c r="J96" s="6"/>
      <c r="K96" s="330"/>
      <c r="L96" s="355"/>
    </row>
    <row r="97" spans="2:12" ht="19.899999999999999" customHeight="1" outlineLevel="1">
      <c r="B97" s="13"/>
      <c r="C97" s="309" t="s">
        <v>603</v>
      </c>
      <c r="D97" s="298" t="s">
        <v>807</v>
      </c>
      <c r="E97" s="296"/>
      <c r="F97" s="305"/>
      <c r="G97" s="121"/>
      <c r="H97" s="314"/>
      <c r="I97" s="314"/>
      <c r="J97" s="6"/>
      <c r="K97" s="330"/>
      <c r="L97" s="355"/>
    </row>
    <row r="98" spans="2:12" ht="19.899999999999999" customHeight="1" outlineLevel="1">
      <c r="B98" s="13"/>
      <c r="C98" s="309" t="s">
        <v>631</v>
      </c>
      <c r="D98" s="295" t="s">
        <v>484</v>
      </c>
      <c r="E98" s="296" t="s">
        <v>1</v>
      </c>
      <c r="F98" s="305"/>
      <c r="G98" s="121"/>
      <c r="H98" s="346"/>
      <c r="I98" s="314">
        <f>H98*G98</f>
        <v>0</v>
      </c>
      <c r="J98" s="6"/>
      <c r="K98" s="330"/>
      <c r="L98" s="355"/>
    </row>
    <row r="99" spans="2:12" ht="19.899999999999999" customHeight="1" outlineLevel="1">
      <c r="B99" s="13"/>
      <c r="C99" s="309" t="s">
        <v>809</v>
      </c>
      <c r="D99" s="295" t="s">
        <v>499</v>
      </c>
      <c r="E99" s="296" t="s">
        <v>1</v>
      </c>
      <c r="F99" s="305"/>
      <c r="G99" s="121"/>
      <c r="H99" s="346"/>
      <c r="I99" s="314">
        <f t="shared" si="0"/>
        <v>0</v>
      </c>
      <c r="J99" s="6"/>
      <c r="K99" s="330"/>
    </row>
    <row r="100" spans="2:12" ht="19.899999999999999" customHeight="1" outlineLevel="1">
      <c r="B100" s="13"/>
      <c r="C100" s="309"/>
      <c r="D100" s="295"/>
      <c r="E100" s="304"/>
      <c r="F100" s="305"/>
      <c r="G100" s="121"/>
      <c r="H100" s="346"/>
      <c r="I100" s="314"/>
      <c r="J100" s="6"/>
      <c r="K100" s="330"/>
    </row>
    <row r="101" spans="2:12" ht="19.899999999999999" customHeight="1" outlineLevel="1">
      <c r="B101" s="13"/>
      <c r="C101" s="309"/>
      <c r="D101" s="308" t="s">
        <v>914</v>
      </c>
      <c r="E101" s="296"/>
      <c r="F101" s="305"/>
      <c r="G101" s="306"/>
      <c r="H101" s="346"/>
      <c r="I101" s="314">
        <f>SUM(I94:I99)</f>
        <v>0</v>
      </c>
      <c r="J101" s="6"/>
      <c r="K101" s="330"/>
    </row>
    <row r="102" spans="2:12" ht="17.100000000000001" customHeight="1" thickBot="1">
      <c r="B102" s="7"/>
      <c r="C102" s="51"/>
      <c r="D102" s="52"/>
      <c r="E102" s="53"/>
      <c r="F102" s="159"/>
      <c r="G102" s="159"/>
      <c r="H102" s="54"/>
      <c r="I102" s="55"/>
      <c r="J102" s="6"/>
      <c r="K102" s="8"/>
    </row>
    <row r="103" spans="2:12" ht="17.100000000000001" customHeight="1">
      <c r="B103" s="9"/>
      <c r="C103" s="160"/>
      <c r="D103" s="56" t="s">
        <v>3</v>
      </c>
      <c r="E103" s="56"/>
      <c r="F103" s="57"/>
      <c r="G103" s="57"/>
      <c r="H103" s="58"/>
      <c r="I103" s="59">
        <f>I89+I90</f>
        <v>0</v>
      </c>
      <c r="J103" s="10"/>
      <c r="K103" s="11"/>
    </row>
    <row r="104" spans="2:12" ht="17.100000000000001" customHeight="1">
      <c r="C104" s="161"/>
      <c r="D104" s="162" t="s">
        <v>55</v>
      </c>
      <c r="E104" s="162"/>
      <c r="F104" s="163"/>
      <c r="G104" s="163"/>
      <c r="H104" s="164"/>
      <c r="I104" s="165">
        <f>I103*0.2</f>
        <v>0</v>
      </c>
      <c r="J104" s="12"/>
    </row>
    <row r="105" spans="2:12" ht="17.100000000000001" customHeight="1" thickBot="1">
      <c r="C105" s="166"/>
      <c r="D105" s="60" t="s">
        <v>4</v>
      </c>
      <c r="E105" s="60"/>
      <c r="F105" s="61"/>
      <c r="G105" s="61"/>
      <c r="H105" s="62"/>
      <c r="I105" s="167">
        <f>I103+I104</f>
        <v>0</v>
      </c>
      <c r="J105" s="12"/>
    </row>
    <row r="106" spans="2:12" ht="13.5" thickBot="1">
      <c r="C106" s="63"/>
      <c r="D106" s="63"/>
      <c r="E106" s="63"/>
      <c r="F106" s="63"/>
      <c r="G106" s="63"/>
      <c r="H106" s="63"/>
      <c r="I106" s="63"/>
    </row>
    <row r="107" spans="2:12" ht="15.75">
      <c r="C107" s="160"/>
      <c r="D107" s="56" t="s">
        <v>477</v>
      </c>
      <c r="E107" s="56"/>
      <c r="F107" s="57"/>
      <c r="G107" s="57"/>
      <c r="H107" s="58"/>
      <c r="I107" s="59">
        <f>I103+I101</f>
        <v>0</v>
      </c>
    </row>
    <row r="108" spans="2:12" ht="15.75">
      <c r="C108" s="161"/>
      <c r="D108" s="162" t="s">
        <v>55</v>
      </c>
      <c r="E108" s="162"/>
      <c r="F108" s="163"/>
      <c r="G108" s="163"/>
      <c r="H108" s="164"/>
      <c r="I108" s="165">
        <f>I107*0.2</f>
        <v>0</v>
      </c>
    </row>
    <row r="109" spans="2:12" ht="16.5" thickBot="1">
      <c r="C109" s="166"/>
      <c r="D109" s="60" t="s">
        <v>4</v>
      </c>
      <c r="E109" s="60"/>
      <c r="F109" s="61"/>
      <c r="G109" s="61"/>
      <c r="H109" s="62"/>
      <c r="I109" s="167">
        <f>I107+I108</f>
        <v>0</v>
      </c>
    </row>
    <row r="110" spans="2:12">
      <c r="C110" s="63"/>
      <c r="D110" s="63"/>
      <c r="E110" s="63"/>
      <c r="F110" s="63"/>
      <c r="G110" s="63"/>
      <c r="H110" s="63"/>
      <c r="I110" s="63"/>
    </row>
    <row r="111" spans="2:12">
      <c r="C111" s="63"/>
      <c r="D111" s="63"/>
      <c r="E111" s="63"/>
      <c r="F111" s="63"/>
      <c r="G111" s="63"/>
      <c r="H111" s="63"/>
      <c r="I111" s="63"/>
    </row>
    <row r="112" spans="2:12">
      <c r="C112" s="63"/>
      <c r="D112" s="63"/>
      <c r="E112" s="63"/>
      <c r="F112" s="63"/>
      <c r="G112" s="63"/>
      <c r="H112" s="63"/>
      <c r="I112" s="63"/>
      <c r="K112" s="11"/>
    </row>
    <row r="113" spans="3:10">
      <c r="C113" s="63"/>
      <c r="D113" s="63"/>
      <c r="E113" s="63"/>
      <c r="F113" s="63"/>
      <c r="G113" s="63"/>
      <c r="H113" s="63"/>
      <c r="I113" s="63"/>
    </row>
    <row r="114" spans="3:10">
      <c r="C114" s="63"/>
      <c r="D114" s="63"/>
      <c r="E114" s="63"/>
      <c r="F114" s="63"/>
      <c r="G114" s="63"/>
      <c r="H114" s="63"/>
      <c r="I114" s="63"/>
    </row>
    <row r="115" spans="3:10">
      <c r="C115" s="63"/>
      <c r="D115" s="63"/>
      <c r="E115" s="63"/>
      <c r="F115" s="63"/>
      <c r="G115" s="63"/>
      <c r="H115" s="63"/>
      <c r="I115" s="63"/>
    </row>
    <row r="116" spans="3:10">
      <c r="C116" s="63"/>
      <c r="D116" s="63"/>
      <c r="E116" s="63"/>
      <c r="F116" s="63"/>
      <c r="G116" s="63"/>
      <c r="H116" s="64"/>
      <c r="I116" s="63"/>
    </row>
    <row r="118" spans="3:10">
      <c r="I118" s="11"/>
    </row>
    <row r="121" spans="3:10">
      <c r="J121" s="11"/>
    </row>
    <row r="122" spans="3:10">
      <c r="I122" s="11"/>
    </row>
  </sheetData>
  <autoFilter ref="A8:A106" xr:uid="{00000000-0001-0000-0200-000000000000}"/>
  <mergeCells count="3">
    <mergeCell ref="C4:I4"/>
    <mergeCell ref="C5:I5"/>
    <mergeCell ref="C6:I6"/>
  </mergeCells>
  <phoneticPr fontId="29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CC179-8DBC-4AD4-BF92-D46907E8763C}">
  <sheetPr>
    <tabColor rgb="FFFF0000"/>
  </sheetPr>
  <dimension ref="A2:M112"/>
  <sheetViews>
    <sheetView view="pageBreakPreview" zoomScale="85" zoomScaleNormal="85" zoomScaleSheetLayoutView="85" workbookViewId="0">
      <selection activeCell="D20" sqref="D20"/>
    </sheetView>
  </sheetViews>
  <sheetFormatPr baseColWidth="10" defaultColWidth="10.85546875" defaultRowHeight="12.75" outlineLevelRow="1" outlineLevelCol="1"/>
  <cols>
    <col min="1" max="1" width="10.85546875" style="1"/>
    <col min="2" max="2" width="15.140625" style="1" customWidth="1"/>
    <col min="3" max="3" width="9.42578125" style="1" customWidth="1"/>
    <col min="4" max="4" width="65.140625" style="1" customWidth="1"/>
    <col min="5" max="5" width="8.42578125" style="1" customWidth="1"/>
    <col min="6" max="6" width="11.7109375" style="1" customWidth="1" outlineLevel="1"/>
    <col min="7" max="7" width="11.7109375" style="1" customWidth="1"/>
    <col min="8" max="8" width="12.140625" style="1" bestFit="1" customWidth="1"/>
    <col min="9" max="9" width="19" style="1" customWidth="1"/>
    <col min="10" max="10" width="15.140625" style="1" customWidth="1"/>
    <col min="11" max="11" width="15.7109375" style="1" customWidth="1"/>
    <col min="12" max="12" width="14.140625" style="1" bestFit="1" customWidth="1"/>
    <col min="13" max="16384" width="10.85546875" style="1"/>
  </cols>
  <sheetData>
    <row r="2" spans="1:13" ht="12" customHeight="1" thickBot="1"/>
    <row r="3" spans="1:13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3" ht="75" customHeight="1" thickBot="1">
      <c r="C4" s="428" t="s">
        <v>330</v>
      </c>
      <c r="D4" s="429"/>
      <c r="E4" s="429"/>
      <c r="F4" s="429"/>
      <c r="G4" s="429"/>
      <c r="H4" s="429"/>
      <c r="I4" s="430"/>
      <c r="J4" s="3"/>
      <c r="K4" s="3"/>
    </row>
    <row r="5" spans="1:13" ht="47.45" hidden="1" customHeight="1" outlineLevel="1" thickBot="1">
      <c r="C5" s="433" t="s">
        <v>281</v>
      </c>
      <c r="D5" s="434"/>
      <c r="E5" s="434"/>
      <c r="F5" s="434"/>
      <c r="G5" s="434"/>
      <c r="H5" s="434"/>
      <c r="I5" s="435"/>
      <c r="J5" s="3"/>
      <c r="K5" s="3"/>
    </row>
    <row r="6" spans="1:13" ht="47.45" customHeight="1" collapsed="1" thickBot="1">
      <c r="C6" s="436" t="s">
        <v>329</v>
      </c>
      <c r="D6" s="437"/>
      <c r="E6" s="437"/>
      <c r="F6" s="437"/>
      <c r="G6" s="437"/>
      <c r="H6" s="437"/>
      <c r="I6" s="438"/>
      <c r="J6" s="3"/>
      <c r="K6" s="3"/>
    </row>
    <row r="7" spans="1:13" ht="49.9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68" t="s">
        <v>279</v>
      </c>
      <c r="G7" s="168" t="s">
        <v>280</v>
      </c>
      <c r="H7" s="18" t="s">
        <v>54</v>
      </c>
      <c r="I7" s="19" t="s">
        <v>53</v>
      </c>
      <c r="J7" s="5"/>
      <c r="K7" s="5"/>
    </row>
    <row r="8" spans="1:13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3" ht="17.100000000000001" customHeight="1">
      <c r="A9" s="1">
        <v>10</v>
      </c>
      <c r="B9" s="13"/>
      <c r="C9" s="26">
        <v>10</v>
      </c>
      <c r="D9" s="27" t="s">
        <v>71</v>
      </c>
      <c r="E9" s="126"/>
      <c r="F9" s="127"/>
      <c r="G9" s="127"/>
      <c r="H9" s="30" t="str">
        <f>IF($B9=""," ",IF(VLOOKUP($B9,#REF!,5,FALSE)=0,"",(VLOOKUP($B9,#REF!,5,FALSE)*#REF!*#REF!*#REF!*#REF!)))</f>
        <v xml:space="preserve"> </v>
      </c>
      <c r="I9" s="31"/>
      <c r="J9" s="66"/>
      <c r="K9" s="8"/>
    </row>
    <row r="10" spans="1:13" ht="17.100000000000001" customHeight="1">
      <c r="A10" s="1">
        <v>10</v>
      </c>
      <c r="B10" s="13"/>
      <c r="C10" s="42"/>
      <c r="D10" s="123" t="s">
        <v>23</v>
      </c>
      <c r="E10" s="111"/>
      <c r="F10" s="112"/>
      <c r="G10" s="112"/>
      <c r="H10" s="65"/>
      <c r="I10" s="37"/>
      <c r="J10" s="6"/>
      <c r="K10" s="8"/>
    </row>
    <row r="11" spans="1:13" ht="17.100000000000001" customHeight="1">
      <c r="A11" s="1">
        <v>10</v>
      </c>
      <c r="B11" s="13"/>
      <c r="C11" s="42"/>
      <c r="D11" s="110" t="s">
        <v>66</v>
      </c>
      <c r="E11" s="111" t="s">
        <v>18</v>
      </c>
      <c r="F11" s="112">
        <v>1</v>
      </c>
      <c r="G11" s="112"/>
      <c r="H11" s="65"/>
      <c r="I11" s="41">
        <f>H11*G11</f>
        <v>0</v>
      </c>
      <c r="J11" s="6"/>
      <c r="K11" s="8"/>
      <c r="M11" s="54"/>
    </row>
    <row r="12" spans="1:13" ht="17.100000000000001" customHeight="1">
      <c r="A12" s="1">
        <v>10</v>
      </c>
      <c r="B12" s="13"/>
      <c r="C12" s="75"/>
      <c r="D12" s="128" t="s">
        <v>67</v>
      </c>
      <c r="E12" s="129" t="s">
        <v>18</v>
      </c>
      <c r="F12" s="130" t="s">
        <v>65</v>
      </c>
      <c r="G12" s="130"/>
      <c r="H12" s="76"/>
      <c r="I12" s="41">
        <f>H12*G12</f>
        <v>0</v>
      </c>
      <c r="J12" s="6"/>
      <c r="K12" s="8"/>
      <c r="M12" s="54"/>
    </row>
    <row r="13" spans="1:13" ht="17.100000000000001" customHeight="1">
      <c r="B13" s="13"/>
      <c r="C13" s="75"/>
      <c r="D13" s="478" t="str">
        <f>CONCATENATE("Sous total"," _ ",D10)</f>
        <v>Sous total _ CHAUFFAGE</v>
      </c>
      <c r="E13" s="479"/>
      <c r="F13" s="479"/>
      <c r="G13" s="472"/>
      <c r="H13" s="480"/>
      <c r="I13" s="106">
        <f>SUBTOTAL(9,I10:I12)</f>
        <v>0</v>
      </c>
      <c r="J13" s="6"/>
      <c r="K13" s="8"/>
      <c r="M13" s="54"/>
    </row>
    <row r="14" spans="1:13" ht="17.100000000000001" customHeight="1">
      <c r="B14" s="13"/>
      <c r="C14" s="75"/>
      <c r="D14" s="128"/>
      <c r="E14" s="129"/>
      <c r="F14" s="130"/>
      <c r="G14" s="130"/>
      <c r="H14" s="76"/>
      <c r="I14" s="77"/>
      <c r="J14" s="6"/>
      <c r="K14" s="8"/>
      <c r="M14" s="54"/>
    </row>
    <row r="15" spans="1:13" ht="17.100000000000001" customHeight="1">
      <c r="A15" s="1">
        <v>10</v>
      </c>
      <c r="B15" s="13"/>
      <c r="C15" s="75"/>
      <c r="D15" s="211" t="s">
        <v>72</v>
      </c>
      <c r="E15" s="129"/>
      <c r="F15" s="130"/>
      <c r="G15" s="130"/>
      <c r="H15" s="76"/>
      <c r="I15" s="77"/>
      <c r="J15" s="6"/>
      <c r="K15" s="8"/>
      <c r="M15" s="54"/>
    </row>
    <row r="16" spans="1:13" ht="17.100000000000001" customHeight="1">
      <c r="A16" s="1">
        <v>10</v>
      </c>
      <c r="B16" s="13"/>
      <c r="C16" s="75"/>
      <c r="D16" s="128" t="s">
        <v>73</v>
      </c>
      <c r="E16" s="129"/>
      <c r="F16" s="130"/>
      <c r="G16" s="130"/>
      <c r="H16" s="76"/>
      <c r="I16" s="41"/>
      <c r="J16" s="6"/>
      <c r="K16" s="8"/>
      <c r="M16" s="54"/>
    </row>
    <row r="17" spans="1:13" ht="17.100000000000001" customHeight="1">
      <c r="A17" s="1">
        <v>10</v>
      </c>
      <c r="B17" s="13"/>
      <c r="C17" s="75"/>
      <c r="D17" s="128" t="s">
        <v>74</v>
      </c>
      <c r="E17" s="129" t="s">
        <v>18</v>
      </c>
      <c r="F17" s="130">
        <v>2</v>
      </c>
      <c r="G17" s="130"/>
      <c r="H17" s="76"/>
      <c r="I17" s="41">
        <f t="shared" ref="I17:I24" si="0">H17*G17</f>
        <v>0</v>
      </c>
      <c r="J17" s="6"/>
      <c r="K17" s="8"/>
      <c r="M17" s="54"/>
    </row>
    <row r="18" spans="1:13" ht="17.100000000000001" customHeight="1">
      <c r="A18" s="1">
        <v>10</v>
      </c>
      <c r="B18" s="13"/>
      <c r="C18" s="75"/>
      <c r="D18" s="128" t="s">
        <v>75</v>
      </c>
      <c r="E18" s="129" t="s">
        <v>18</v>
      </c>
      <c r="F18" s="130">
        <v>1</v>
      </c>
      <c r="G18" s="130"/>
      <c r="H18" s="76"/>
      <c r="I18" s="41">
        <f t="shared" si="0"/>
        <v>0</v>
      </c>
      <c r="J18" s="6"/>
      <c r="K18" s="8"/>
      <c r="M18" s="54"/>
    </row>
    <row r="19" spans="1:13" ht="17.100000000000001" customHeight="1">
      <c r="A19" s="1">
        <v>10</v>
      </c>
      <c r="B19" s="13"/>
      <c r="C19" s="75"/>
      <c r="D19" s="128" t="s">
        <v>76</v>
      </c>
      <c r="E19" s="129" t="s">
        <v>16</v>
      </c>
      <c r="F19" s="130">
        <v>140</v>
      </c>
      <c r="G19" s="130"/>
      <c r="H19" s="76"/>
      <c r="I19" s="41">
        <f t="shared" si="0"/>
        <v>0</v>
      </c>
      <c r="J19" s="6"/>
      <c r="K19" s="8"/>
      <c r="M19" s="54"/>
    </row>
    <row r="20" spans="1:13" ht="17.100000000000001" customHeight="1">
      <c r="A20" s="1">
        <v>10</v>
      </c>
      <c r="B20" s="13"/>
      <c r="C20" s="75"/>
      <c r="D20" s="128" t="s">
        <v>77</v>
      </c>
      <c r="E20" s="129" t="s">
        <v>16</v>
      </c>
      <c r="F20" s="130">
        <v>35</v>
      </c>
      <c r="G20" s="130"/>
      <c r="H20" s="76"/>
      <c r="I20" s="41">
        <f t="shared" si="0"/>
        <v>0</v>
      </c>
      <c r="J20" s="6"/>
      <c r="K20" s="8"/>
      <c r="M20" s="54"/>
    </row>
    <row r="21" spans="1:13" ht="17.100000000000001" customHeight="1">
      <c r="A21" s="1">
        <v>10</v>
      </c>
      <c r="B21" s="13"/>
      <c r="C21" s="75"/>
      <c r="D21" s="128" t="s">
        <v>148</v>
      </c>
      <c r="E21" s="129" t="s">
        <v>17</v>
      </c>
      <c r="F21" s="130">
        <v>11</v>
      </c>
      <c r="G21" s="130"/>
      <c r="H21" s="76"/>
      <c r="I21" s="41">
        <f t="shared" si="0"/>
        <v>0</v>
      </c>
      <c r="J21" s="6"/>
      <c r="K21" s="8"/>
      <c r="M21" s="54"/>
    </row>
    <row r="22" spans="1:13" ht="17.100000000000001" customHeight="1">
      <c r="A22" s="1">
        <v>10</v>
      </c>
      <c r="B22" s="13"/>
      <c r="C22" s="81"/>
      <c r="D22" s="212" t="s">
        <v>149</v>
      </c>
      <c r="E22" s="129" t="s">
        <v>17</v>
      </c>
      <c r="F22" s="130">
        <v>8</v>
      </c>
      <c r="G22" s="130"/>
      <c r="H22" s="76"/>
      <c r="I22" s="41">
        <f t="shared" si="0"/>
        <v>0</v>
      </c>
      <c r="J22" s="6"/>
      <c r="K22" s="8"/>
      <c r="M22" s="54"/>
    </row>
    <row r="23" spans="1:13" ht="17.100000000000001" customHeight="1">
      <c r="A23" s="1">
        <v>10</v>
      </c>
      <c r="B23" s="13"/>
      <c r="C23" s="75"/>
      <c r="D23" s="128" t="s">
        <v>78</v>
      </c>
      <c r="E23" s="129" t="s">
        <v>18</v>
      </c>
      <c r="F23" s="130">
        <v>1</v>
      </c>
      <c r="G23" s="130"/>
      <c r="H23" s="76"/>
      <c r="I23" s="41">
        <f t="shared" si="0"/>
        <v>0</v>
      </c>
      <c r="J23" s="6"/>
      <c r="K23" s="8"/>
      <c r="M23" s="54"/>
    </row>
    <row r="24" spans="1:13" ht="17.100000000000001" customHeight="1">
      <c r="A24" s="1">
        <v>10</v>
      </c>
      <c r="B24" s="13"/>
      <c r="C24" s="75"/>
      <c r="D24" s="128" t="s">
        <v>79</v>
      </c>
      <c r="E24" s="129" t="s">
        <v>18</v>
      </c>
      <c r="F24" s="130">
        <v>1</v>
      </c>
      <c r="G24" s="130"/>
      <c r="H24" s="76"/>
      <c r="I24" s="41">
        <f t="shared" si="0"/>
        <v>0</v>
      </c>
      <c r="J24" s="6"/>
      <c r="K24" s="8"/>
      <c r="M24" s="54"/>
    </row>
    <row r="25" spans="1:13" ht="17.100000000000001" customHeight="1">
      <c r="A25" s="1">
        <v>10</v>
      </c>
      <c r="B25" s="13"/>
      <c r="C25" s="75"/>
      <c r="D25" s="128"/>
      <c r="E25" s="129"/>
      <c r="F25" s="130"/>
      <c r="G25" s="130"/>
      <c r="H25" s="76"/>
      <c r="I25" s="77"/>
      <c r="J25" s="6"/>
      <c r="K25" s="8"/>
      <c r="M25" s="54"/>
    </row>
    <row r="26" spans="1:13" ht="17.100000000000001" customHeight="1">
      <c r="A26" s="1">
        <v>10</v>
      </c>
      <c r="B26" s="13"/>
      <c r="C26" s="79"/>
      <c r="D26" s="213" t="s">
        <v>80</v>
      </c>
      <c r="E26" s="131"/>
      <c r="F26" s="132"/>
      <c r="G26" s="132"/>
      <c r="H26" s="80"/>
      <c r="I26" s="133"/>
      <c r="J26" s="6"/>
      <c r="K26" s="8"/>
      <c r="M26" s="54"/>
    </row>
    <row r="27" spans="1:13" ht="17.100000000000001" customHeight="1">
      <c r="A27" s="1">
        <v>10</v>
      </c>
      <c r="B27" s="13"/>
      <c r="C27" s="79"/>
      <c r="D27" s="214" t="s">
        <v>81</v>
      </c>
      <c r="E27" s="131" t="s">
        <v>18</v>
      </c>
      <c r="F27" s="132">
        <v>1</v>
      </c>
      <c r="G27" s="132"/>
      <c r="H27" s="80"/>
      <c r="I27" s="41">
        <f>H27*G27</f>
        <v>0</v>
      </c>
      <c r="J27" s="6"/>
      <c r="K27" s="8"/>
      <c r="M27" s="54"/>
    </row>
    <row r="28" spans="1:13" ht="17.100000000000001" customHeight="1">
      <c r="A28" s="1">
        <v>10</v>
      </c>
      <c r="B28" s="13"/>
      <c r="C28" s="79"/>
      <c r="D28" s="214" t="s">
        <v>82</v>
      </c>
      <c r="E28" s="131" t="s">
        <v>17</v>
      </c>
      <c r="F28" s="132">
        <v>1</v>
      </c>
      <c r="G28" s="132"/>
      <c r="H28" s="80"/>
      <c r="I28" s="41" t="s">
        <v>305</v>
      </c>
      <c r="J28" s="6"/>
      <c r="K28" s="8"/>
      <c r="M28" s="54"/>
    </row>
    <row r="29" spans="1:13" ht="17.100000000000001" customHeight="1">
      <c r="A29" s="1">
        <v>10</v>
      </c>
      <c r="B29" s="13"/>
      <c r="C29" s="79"/>
      <c r="D29" s="214" t="s">
        <v>83</v>
      </c>
      <c r="E29" s="131" t="s">
        <v>16</v>
      </c>
      <c r="F29" s="132">
        <v>35</v>
      </c>
      <c r="G29" s="132"/>
      <c r="H29" s="80"/>
      <c r="I29" s="41">
        <f t="shared" ref="I29:I31" si="1">H29*G29</f>
        <v>0</v>
      </c>
      <c r="J29" s="6"/>
      <c r="K29" s="8"/>
      <c r="M29" s="54"/>
    </row>
    <row r="30" spans="1:13" ht="17.100000000000001" customHeight="1">
      <c r="A30" s="1">
        <v>10</v>
      </c>
      <c r="B30" s="13"/>
      <c r="C30" s="79"/>
      <c r="D30" s="214" t="s">
        <v>84</v>
      </c>
      <c r="E30" s="131" t="s">
        <v>17</v>
      </c>
      <c r="F30" s="132">
        <v>13</v>
      </c>
      <c r="G30" s="132"/>
      <c r="H30" s="80"/>
      <c r="I30" s="41">
        <f t="shared" si="1"/>
        <v>0</v>
      </c>
      <c r="J30" s="6"/>
      <c r="K30" s="8"/>
      <c r="M30" s="54"/>
    </row>
    <row r="31" spans="1:13" ht="17.100000000000001" customHeight="1">
      <c r="A31" s="1">
        <v>10</v>
      </c>
      <c r="B31" s="13"/>
      <c r="C31" s="79"/>
      <c r="D31" s="214" t="s">
        <v>85</v>
      </c>
      <c r="E31" s="131" t="s">
        <v>18</v>
      </c>
      <c r="F31" s="132">
        <v>1</v>
      </c>
      <c r="G31" s="132"/>
      <c r="H31" s="80"/>
      <c r="I31" s="41">
        <f t="shared" si="1"/>
        <v>0</v>
      </c>
      <c r="J31" s="6"/>
      <c r="K31" s="8"/>
      <c r="M31" s="54"/>
    </row>
    <row r="32" spans="1:13" ht="17.100000000000001" customHeight="1">
      <c r="A32" s="1">
        <v>10</v>
      </c>
      <c r="B32" s="13"/>
      <c r="C32" s="79"/>
      <c r="D32" s="214"/>
      <c r="E32" s="131"/>
      <c r="F32" s="132"/>
      <c r="G32" s="132"/>
      <c r="H32" s="80"/>
      <c r="I32" s="133"/>
      <c r="J32" s="6"/>
      <c r="K32" s="8"/>
      <c r="M32" s="54"/>
    </row>
    <row r="33" spans="1:13" ht="17.100000000000001" customHeight="1">
      <c r="A33" s="1">
        <v>10</v>
      </c>
      <c r="B33" s="13"/>
      <c r="C33" s="82"/>
      <c r="D33" s="215" t="s">
        <v>240</v>
      </c>
      <c r="E33" s="117"/>
      <c r="F33" s="118"/>
      <c r="G33" s="118"/>
      <c r="H33" s="86"/>
      <c r="I33" s="87"/>
      <c r="J33" s="6"/>
      <c r="K33" s="8"/>
      <c r="M33" s="54"/>
    </row>
    <row r="34" spans="1:13" ht="36" customHeight="1">
      <c r="A34" s="1">
        <v>10</v>
      </c>
      <c r="B34" s="13"/>
      <c r="C34" s="79"/>
      <c r="D34" s="134" t="s">
        <v>242</v>
      </c>
      <c r="E34" s="131" t="s">
        <v>17</v>
      </c>
      <c r="F34" s="132">
        <v>1</v>
      </c>
      <c r="G34" s="132"/>
      <c r="H34" s="80"/>
      <c r="I34" s="41">
        <f t="shared" ref="I34:I38" si="2">H34*G34</f>
        <v>0</v>
      </c>
      <c r="J34" s="6"/>
      <c r="K34" s="8"/>
      <c r="M34" s="54"/>
    </row>
    <row r="35" spans="1:13" ht="17.100000000000001" customHeight="1">
      <c r="A35" s="1">
        <v>10</v>
      </c>
      <c r="B35" s="13"/>
      <c r="C35" s="79"/>
      <c r="D35" s="214" t="s">
        <v>243</v>
      </c>
      <c r="E35" s="131" t="s">
        <v>18</v>
      </c>
      <c r="F35" s="132">
        <v>1</v>
      </c>
      <c r="G35" s="132"/>
      <c r="H35" s="80"/>
      <c r="I35" s="41" t="s">
        <v>306</v>
      </c>
      <c r="J35" s="6"/>
      <c r="K35" s="8"/>
      <c r="M35" s="54"/>
    </row>
    <row r="36" spans="1:13" ht="17.100000000000001" customHeight="1">
      <c r="A36" s="1">
        <v>10</v>
      </c>
      <c r="B36" s="13"/>
      <c r="C36" s="79"/>
      <c r="D36" s="214" t="s">
        <v>244</v>
      </c>
      <c r="E36" s="131" t="s">
        <v>18</v>
      </c>
      <c r="F36" s="132">
        <v>1</v>
      </c>
      <c r="G36" s="132"/>
      <c r="H36" s="80"/>
      <c r="I36" s="41" t="s">
        <v>306</v>
      </c>
      <c r="J36" s="6"/>
      <c r="K36" s="8"/>
      <c r="M36" s="54"/>
    </row>
    <row r="37" spans="1:13" ht="17.100000000000001" customHeight="1">
      <c r="A37" s="1">
        <v>10</v>
      </c>
      <c r="B37" s="13"/>
      <c r="C37" s="79"/>
      <c r="D37" s="214" t="s">
        <v>245</v>
      </c>
      <c r="E37" s="131" t="s">
        <v>18</v>
      </c>
      <c r="F37" s="132">
        <v>1</v>
      </c>
      <c r="G37" s="132"/>
      <c r="H37" s="80"/>
      <c r="I37" s="41">
        <f t="shared" si="2"/>
        <v>0</v>
      </c>
      <c r="J37" s="6"/>
      <c r="K37" s="8"/>
      <c r="M37" s="54"/>
    </row>
    <row r="38" spans="1:13" ht="17.100000000000001" customHeight="1">
      <c r="A38" s="1">
        <v>10</v>
      </c>
      <c r="B38" s="13"/>
      <c r="C38" s="79"/>
      <c r="D38" s="214" t="s">
        <v>246</v>
      </c>
      <c r="E38" s="131" t="s">
        <v>65</v>
      </c>
      <c r="F38" s="132"/>
      <c r="G38" s="132"/>
      <c r="H38" s="80"/>
      <c r="I38" s="41">
        <f t="shared" si="2"/>
        <v>0</v>
      </c>
      <c r="J38" s="6"/>
      <c r="K38" s="8"/>
      <c r="M38" s="54"/>
    </row>
    <row r="39" spans="1:13" ht="17.100000000000001" customHeight="1">
      <c r="A39" s="1">
        <v>10</v>
      </c>
      <c r="B39" s="13"/>
      <c r="C39" s="79"/>
      <c r="D39" s="214" t="s">
        <v>247</v>
      </c>
      <c r="E39" s="131" t="s">
        <v>17</v>
      </c>
      <c r="F39" s="132">
        <v>10</v>
      </c>
      <c r="G39" s="132"/>
      <c r="H39" s="80"/>
      <c r="I39" s="41">
        <f t="shared" ref="I39:I43" si="3">H39*G39</f>
        <v>0</v>
      </c>
      <c r="J39" s="6"/>
      <c r="K39" s="8"/>
      <c r="M39" s="54"/>
    </row>
    <row r="40" spans="1:13" ht="17.100000000000001" customHeight="1">
      <c r="A40" s="1">
        <v>10</v>
      </c>
      <c r="B40" s="13"/>
      <c r="C40" s="79"/>
      <c r="D40" s="214" t="s">
        <v>248</v>
      </c>
      <c r="E40" s="131" t="s">
        <v>18</v>
      </c>
      <c r="F40" s="132">
        <v>1</v>
      </c>
      <c r="G40" s="132"/>
      <c r="H40" s="80"/>
      <c r="I40" s="41">
        <f t="shared" si="3"/>
        <v>0</v>
      </c>
      <c r="J40" s="6"/>
      <c r="K40" s="8"/>
      <c r="M40" s="54"/>
    </row>
    <row r="41" spans="1:13" ht="17.100000000000001" customHeight="1">
      <c r="A41" s="1">
        <v>10</v>
      </c>
      <c r="B41" s="13"/>
      <c r="C41" s="79"/>
      <c r="D41" s="214" t="s">
        <v>249</v>
      </c>
      <c r="E41" s="131" t="s">
        <v>18</v>
      </c>
      <c r="F41" s="132">
        <v>1</v>
      </c>
      <c r="G41" s="132"/>
      <c r="H41" s="80"/>
      <c r="I41" s="41">
        <f t="shared" si="3"/>
        <v>0</v>
      </c>
      <c r="J41" s="6"/>
      <c r="K41" s="8"/>
      <c r="M41" s="54"/>
    </row>
    <row r="42" spans="1:13" ht="17.100000000000001" customHeight="1">
      <c r="A42" s="1">
        <v>10</v>
      </c>
      <c r="B42" s="13"/>
      <c r="C42" s="79"/>
      <c r="D42" s="214" t="s">
        <v>250</v>
      </c>
      <c r="E42" s="131" t="s">
        <v>18</v>
      </c>
      <c r="F42" s="132">
        <v>1</v>
      </c>
      <c r="G42" s="132"/>
      <c r="H42" s="80"/>
      <c r="I42" s="41">
        <f t="shared" si="3"/>
        <v>0</v>
      </c>
      <c r="J42" s="6"/>
      <c r="K42" s="8"/>
      <c r="M42" s="54"/>
    </row>
    <row r="43" spans="1:13" ht="17.100000000000001" customHeight="1">
      <c r="A43" s="1">
        <v>10</v>
      </c>
      <c r="B43" s="13"/>
      <c r="C43" s="79"/>
      <c r="D43" s="214" t="s">
        <v>251</v>
      </c>
      <c r="E43" s="131" t="s">
        <v>18</v>
      </c>
      <c r="F43" s="132">
        <v>1</v>
      </c>
      <c r="G43" s="132"/>
      <c r="H43" s="80"/>
      <c r="I43" s="41">
        <f t="shared" si="3"/>
        <v>0</v>
      </c>
      <c r="J43" s="6"/>
      <c r="K43" s="8"/>
      <c r="M43" s="54"/>
    </row>
    <row r="44" spans="1:13" ht="17.100000000000001" customHeight="1">
      <c r="A44" s="1">
        <v>10</v>
      </c>
      <c r="B44" s="13"/>
      <c r="C44" s="82"/>
      <c r="D44" s="216"/>
      <c r="E44" s="117"/>
      <c r="F44" s="118"/>
      <c r="G44" s="118"/>
      <c r="H44" s="86"/>
      <c r="I44" s="87"/>
      <c r="J44" s="6"/>
      <c r="K44" s="8"/>
      <c r="M44" s="54"/>
    </row>
    <row r="45" spans="1:13" ht="17.100000000000001" customHeight="1">
      <c r="A45" s="1">
        <v>10</v>
      </c>
      <c r="B45" s="13"/>
      <c r="C45" s="79"/>
      <c r="D45" s="214" t="s">
        <v>86</v>
      </c>
      <c r="E45" s="131"/>
      <c r="F45" s="132"/>
      <c r="G45" s="132"/>
      <c r="H45" s="80"/>
      <c r="I45" s="133"/>
      <c r="J45" s="6"/>
      <c r="K45" s="8"/>
      <c r="M45" s="54"/>
    </row>
    <row r="46" spans="1:13" ht="17.100000000000001" customHeight="1">
      <c r="A46" s="1">
        <v>10</v>
      </c>
      <c r="B46" s="13"/>
      <c r="C46" s="79"/>
      <c r="D46" s="214" t="s">
        <v>87</v>
      </c>
      <c r="E46" s="131" t="s">
        <v>17</v>
      </c>
      <c r="F46" s="132">
        <v>6</v>
      </c>
      <c r="G46" s="132"/>
      <c r="H46" s="80"/>
      <c r="I46" s="41">
        <f>H46*G46</f>
        <v>0</v>
      </c>
      <c r="J46" s="6"/>
      <c r="K46" s="8"/>
      <c r="M46" s="54"/>
    </row>
    <row r="47" spans="1:13" ht="17.100000000000001" customHeight="1">
      <c r="B47" s="13"/>
      <c r="C47" s="75"/>
      <c r="D47" s="470" t="str">
        <f>CONCATENATE("Sous total"," _ ",D15)</f>
        <v>Sous total _ VENTILATION</v>
      </c>
      <c r="E47" s="471"/>
      <c r="F47" s="471"/>
      <c r="G47" s="472"/>
      <c r="H47" s="473"/>
      <c r="I47" s="106">
        <f>SUBTOTAL(9,I16:I46)</f>
        <v>0</v>
      </c>
      <c r="J47" s="6"/>
      <c r="K47" s="8"/>
      <c r="M47" s="54"/>
    </row>
    <row r="48" spans="1:13" ht="17.100000000000001" customHeight="1">
      <c r="B48" s="13"/>
      <c r="C48" s="75"/>
      <c r="D48" s="128"/>
      <c r="E48" s="129"/>
      <c r="F48" s="130"/>
      <c r="G48" s="130"/>
      <c r="H48" s="76"/>
      <c r="I48" s="77"/>
      <c r="J48" s="6"/>
      <c r="K48" s="8"/>
      <c r="M48" s="54"/>
    </row>
    <row r="49" spans="1:13" ht="17.100000000000001" customHeight="1">
      <c r="A49" s="1">
        <v>10</v>
      </c>
      <c r="B49" s="13"/>
      <c r="C49" s="82"/>
      <c r="D49" s="215" t="s">
        <v>23</v>
      </c>
      <c r="E49" s="117"/>
      <c r="F49" s="118"/>
      <c r="G49" s="118"/>
      <c r="H49" s="86"/>
      <c r="I49" s="87"/>
      <c r="J49" s="6"/>
      <c r="K49" s="8"/>
      <c r="M49" s="54"/>
    </row>
    <row r="50" spans="1:13" ht="17.100000000000001" customHeight="1">
      <c r="A50" s="1">
        <v>10</v>
      </c>
      <c r="B50" s="13"/>
      <c r="C50" s="82"/>
      <c r="D50" s="216" t="s">
        <v>238</v>
      </c>
      <c r="E50" s="117" t="s">
        <v>0</v>
      </c>
      <c r="F50" s="118">
        <v>9</v>
      </c>
      <c r="G50" s="118"/>
      <c r="H50" s="86"/>
      <c r="I50" s="41" t="s">
        <v>305</v>
      </c>
      <c r="J50" s="6"/>
      <c r="K50" s="8"/>
      <c r="M50" s="54"/>
    </row>
    <row r="51" spans="1:13" ht="17.100000000000001" customHeight="1">
      <c r="A51" s="1">
        <v>10</v>
      </c>
      <c r="B51" s="13"/>
      <c r="C51" s="82"/>
      <c r="D51" s="216" t="s">
        <v>237</v>
      </c>
      <c r="E51" s="117" t="s">
        <v>10</v>
      </c>
      <c r="F51" s="118">
        <v>1</v>
      </c>
      <c r="G51" s="118"/>
      <c r="H51" s="86"/>
      <c r="I51" s="41" t="s">
        <v>305</v>
      </c>
      <c r="J51" s="6"/>
      <c r="K51" s="8"/>
      <c r="M51" s="54"/>
    </row>
    <row r="52" spans="1:13" ht="17.100000000000001" customHeight="1">
      <c r="B52" s="13"/>
      <c r="C52" s="82"/>
      <c r="D52" s="216"/>
      <c r="E52" s="117"/>
      <c r="F52" s="118"/>
      <c r="G52" s="118"/>
      <c r="H52" s="86"/>
      <c r="I52" s="87"/>
      <c r="J52" s="6"/>
      <c r="K52" s="8"/>
      <c r="M52" s="54"/>
    </row>
    <row r="53" spans="1:13" ht="17.100000000000001" customHeight="1">
      <c r="B53" s="13"/>
      <c r="C53" s="82"/>
      <c r="D53" s="216"/>
      <c r="E53" s="117"/>
      <c r="F53" s="118"/>
      <c r="G53" s="118"/>
      <c r="H53" s="86"/>
      <c r="I53" s="87"/>
      <c r="J53" s="6"/>
      <c r="K53" s="8"/>
      <c r="M53" s="54"/>
    </row>
    <row r="54" spans="1:13" ht="17.100000000000001" customHeight="1">
      <c r="A54" s="1">
        <v>10</v>
      </c>
      <c r="B54" s="13"/>
      <c r="C54" s="75"/>
      <c r="D54" s="211" t="s">
        <v>7</v>
      </c>
      <c r="E54" s="129"/>
      <c r="F54" s="130"/>
      <c r="G54" s="130"/>
      <c r="H54" s="76"/>
      <c r="I54" s="77"/>
      <c r="J54" s="6"/>
      <c r="K54" s="8"/>
      <c r="M54" s="54"/>
    </row>
    <row r="55" spans="1:13" ht="17.100000000000001" customHeight="1">
      <c r="A55" s="1">
        <v>10</v>
      </c>
      <c r="B55" s="13"/>
      <c r="C55" s="75"/>
      <c r="D55" s="128"/>
      <c r="E55" s="129"/>
      <c r="F55" s="130"/>
      <c r="G55" s="130"/>
      <c r="H55" s="76"/>
      <c r="I55" s="41"/>
      <c r="J55" s="6"/>
      <c r="K55" s="8"/>
      <c r="M55" s="54"/>
    </row>
    <row r="56" spans="1:13" ht="17.100000000000001" customHeight="1">
      <c r="A56" s="1">
        <v>10</v>
      </c>
      <c r="B56" s="13"/>
      <c r="C56" s="79"/>
      <c r="D56" s="217" t="s">
        <v>88</v>
      </c>
      <c r="E56" s="131"/>
      <c r="F56" s="132"/>
      <c r="G56" s="132"/>
      <c r="H56" s="80"/>
      <c r="I56" s="133"/>
      <c r="J56" s="6"/>
      <c r="K56" s="8"/>
      <c r="M56" s="54"/>
    </row>
    <row r="57" spans="1:13" ht="17.100000000000001" customHeight="1">
      <c r="A57" s="1">
        <v>10</v>
      </c>
      <c r="B57" s="13"/>
      <c r="C57" s="79"/>
      <c r="D57" s="214" t="s">
        <v>252</v>
      </c>
      <c r="E57" s="131" t="s">
        <v>18</v>
      </c>
      <c r="F57" s="132">
        <v>1</v>
      </c>
      <c r="G57" s="132"/>
      <c r="H57" s="80"/>
      <c r="I57" s="41">
        <f t="shared" ref="I57:I58" si="4">H57*G57</f>
        <v>0</v>
      </c>
      <c r="J57" s="6"/>
      <c r="K57" s="8"/>
      <c r="M57" s="54"/>
    </row>
    <row r="58" spans="1:13" ht="17.100000000000001" customHeight="1">
      <c r="A58" s="1">
        <v>10</v>
      </c>
      <c r="B58" s="13"/>
      <c r="C58" s="75"/>
      <c r="D58" s="128" t="s">
        <v>253</v>
      </c>
      <c r="E58" s="129" t="s">
        <v>16</v>
      </c>
      <c r="F58" s="130">
        <v>40</v>
      </c>
      <c r="G58" s="130"/>
      <c r="H58" s="76"/>
      <c r="I58" s="41">
        <f t="shared" si="4"/>
        <v>0</v>
      </c>
      <c r="J58" s="6"/>
      <c r="K58" s="8"/>
      <c r="M58" s="54"/>
    </row>
    <row r="59" spans="1:13" ht="17.100000000000001" customHeight="1">
      <c r="A59" s="1">
        <v>10</v>
      </c>
      <c r="B59" s="13"/>
      <c r="C59" s="79"/>
      <c r="D59" s="214"/>
      <c r="E59" s="131"/>
      <c r="F59" s="132"/>
      <c r="G59" s="132"/>
      <c r="H59" s="80"/>
      <c r="I59" s="133"/>
      <c r="J59" s="6"/>
      <c r="K59" s="8"/>
      <c r="M59" s="54"/>
    </row>
    <row r="60" spans="1:13" ht="17.100000000000001" customHeight="1">
      <c r="A60" s="1">
        <v>10</v>
      </c>
      <c r="B60" s="13"/>
      <c r="C60" s="79"/>
      <c r="D60" s="217" t="s">
        <v>89</v>
      </c>
      <c r="E60" s="131"/>
      <c r="F60" s="132"/>
      <c r="G60" s="132"/>
      <c r="H60" s="80"/>
      <c r="I60" s="133"/>
      <c r="J60" s="6"/>
      <c r="K60" s="8"/>
      <c r="M60" s="54"/>
    </row>
    <row r="61" spans="1:13" ht="17.100000000000001" customHeight="1">
      <c r="A61" s="1">
        <v>10</v>
      </c>
      <c r="B61" s="13"/>
      <c r="C61" s="79"/>
      <c r="D61" s="214" t="s">
        <v>90</v>
      </c>
      <c r="E61" s="131" t="s">
        <v>16</v>
      </c>
      <c r="F61" s="132">
        <v>120</v>
      </c>
      <c r="G61" s="132"/>
      <c r="H61" s="80"/>
      <c r="I61" s="41">
        <f t="shared" ref="I61:I63" si="5">H61*G61</f>
        <v>0</v>
      </c>
      <c r="J61" s="6"/>
      <c r="K61" s="8"/>
      <c r="M61" s="54"/>
    </row>
    <row r="62" spans="1:13" ht="17.100000000000001" customHeight="1">
      <c r="A62" s="1">
        <v>10</v>
      </c>
      <c r="B62" s="13"/>
      <c r="C62" s="79"/>
      <c r="D62" s="214" t="s">
        <v>91</v>
      </c>
      <c r="E62" s="131" t="s">
        <v>18</v>
      </c>
      <c r="F62" s="132">
        <v>1</v>
      </c>
      <c r="G62" s="132"/>
      <c r="H62" s="80"/>
      <c r="I62" s="41">
        <f t="shared" si="5"/>
        <v>0</v>
      </c>
      <c r="J62" s="6"/>
      <c r="K62" s="8"/>
      <c r="M62" s="54"/>
    </row>
    <row r="63" spans="1:13" ht="17.100000000000001" customHeight="1">
      <c r="A63" s="1">
        <v>10</v>
      </c>
      <c r="B63" s="13"/>
      <c r="C63" s="79"/>
      <c r="D63" s="214" t="s">
        <v>8</v>
      </c>
      <c r="E63" s="131" t="s">
        <v>18</v>
      </c>
      <c r="F63" s="132">
        <v>1</v>
      </c>
      <c r="G63" s="132"/>
      <c r="H63" s="80"/>
      <c r="I63" s="41">
        <f t="shared" si="5"/>
        <v>0</v>
      </c>
      <c r="J63" s="6"/>
      <c r="K63" s="8"/>
      <c r="M63" s="54"/>
    </row>
    <row r="64" spans="1:13" ht="17.100000000000001" customHeight="1">
      <c r="A64" s="1">
        <v>10</v>
      </c>
      <c r="B64" s="13"/>
      <c r="C64" s="79"/>
      <c r="D64" s="214"/>
      <c r="E64" s="131"/>
      <c r="F64" s="132"/>
      <c r="G64" s="132"/>
      <c r="H64" s="80"/>
      <c r="I64" s="133"/>
      <c r="J64" s="6"/>
      <c r="K64" s="8"/>
      <c r="M64" s="54"/>
    </row>
    <row r="65" spans="1:13" ht="17.100000000000001" customHeight="1">
      <c r="A65" s="1">
        <v>10</v>
      </c>
      <c r="B65" s="13"/>
      <c r="C65" s="79"/>
      <c r="D65" s="217" t="s">
        <v>92</v>
      </c>
      <c r="E65" s="131"/>
      <c r="F65" s="132"/>
      <c r="G65" s="132"/>
      <c r="H65" s="80"/>
      <c r="I65" s="133"/>
      <c r="J65" s="6"/>
      <c r="K65" s="8"/>
      <c r="M65" s="54"/>
    </row>
    <row r="66" spans="1:13" ht="17.100000000000001" customHeight="1">
      <c r="A66" s="1">
        <v>10</v>
      </c>
      <c r="B66" s="13"/>
      <c r="C66" s="79"/>
      <c r="D66" s="214" t="s">
        <v>93</v>
      </c>
      <c r="E66" s="131" t="s">
        <v>16</v>
      </c>
      <c r="F66" s="132">
        <v>45</v>
      </c>
      <c r="G66" s="132"/>
      <c r="H66" s="80"/>
      <c r="I66" s="41">
        <f t="shared" ref="I66:I67" si="6">H66*G66</f>
        <v>0</v>
      </c>
      <c r="J66" s="6"/>
      <c r="K66" s="8"/>
      <c r="M66" s="54"/>
    </row>
    <row r="67" spans="1:13" ht="17.100000000000001" customHeight="1">
      <c r="A67" s="1">
        <v>10</v>
      </c>
      <c r="B67" s="13"/>
      <c r="C67" s="79"/>
      <c r="D67" s="214" t="s">
        <v>94</v>
      </c>
      <c r="E67" s="131" t="s">
        <v>18</v>
      </c>
      <c r="F67" s="132">
        <v>1</v>
      </c>
      <c r="G67" s="132"/>
      <c r="H67" s="80"/>
      <c r="I67" s="41">
        <f t="shared" si="6"/>
        <v>0</v>
      </c>
      <c r="J67" s="6"/>
      <c r="K67" s="8"/>
      <c r="M67" s="54"/>
    </row>
    <row r="68" spans="1:13" ht="17.100000000000001" customHeight="1">
      <c r="A68" s="1">
        <v>10</v>
      </c>
      <c r="B68" s="13"/>
      <c r="C68" s="79"/>
      <c r="D68" s="214"/>
      <c r="E68" s="131"/>
      <c r="F68" s="132"/>
      <c r="G68" s="132"/>
      <c r="H68" s="80"/>
      <c r="I68" s="133"/>
      <c r="J68" s="6"/>
      <c r="K68" s="8"/>
      <c r="M68" s="54"/>
    </row>
    <row r="69" spans="1:13" ht="17.100000000000001" customHeight="1">
      <c r="A69" s="1">
        <v>10</v>
      </c>
      <c r="B69" s="13"/>
      <c r="C69" s="79"/>
      <c r="D69" s="217" t="s">
        <v>95</v>
      </c>
      <c r="E69" s="131"/>
      <c r="F69" s="132"/>
      <c r="G69" s="132"/>
      <c r="H69" s="80"/>
      <c r="I69" s="133"/>
      <c r="J69" s="6"/>
      <c r="K69" s="8"/>
      <c r="M69" s="54"/>
    </row>
    <row r="70" spans="1:13" ht="17.100000000000001" customHeight="1">
      <c r="A70" s="1">
        <v>10</v>
      </c>
      <c r="B70" s="13"/>
      <c r="C70" s="79"/>
      <c r="D70" s="214" t="s">
        <v>96</v>
      </c>
      <c r="E70" s="131" t="s">
        <v>17</v>
      </c>
      <c r="F70" s="132">
        <v>1</v>
      </c>
      <c r="G70" s="132"/>
      <c r="H70" s="80"/>
      <c r="I70" s="41">
        <f t="shared" ref="I70:I78" si="7">H70*G70</f>
        <v>0</v>
      </c>
      <c r="J70" s="6"/>
      <c r="K70" s="8"/>
      <c r="M70" s="54"/>
    </row>
    <row r="71" spans="1:13" ht="17.100000000000001" customHeight="1">
      <c r="A71" s="1">
        <v>10</v>
      </c>
      <c r="B71" s="13"/>
      <c r="C71" s="79"/>
      <c r="D71" s="214" t="s">
        <v>150</v>
      </c>
      <c r="E71" s="131" t="s">
        <v>17</v>
      </c>
      <c r="F71" s="132">
        <v>2</v>
      </c>
      <c r="G71" s="132"/>
      <c r="H71" s="80"/>
      <c r="I71" s="41">
        <f t="shared" si="7"/>
        <v>0</v>
      </c>
      <c r="J71" s="6"/>
      <c r="K71" s="8"/>
      <c r="M71" s="54"/>
    </row>
    <row r="72" spans="1:13" ht="17.100000000000001" customHeight="1">
      <c r="A72" s="1">
        <v>10</v>
      </c>
      <c r="B72" s="13"/>
      <c r="C72" s="79"/>
      <c r="D72" s="214" t="s">
        <v>68</v>
      </c>
      <c r="E72" s="131" t="s">
        <v>17</v>
      </c>
      <c r="F72" s="132">
        <v>2</v>
      </c>
      <c r="G72" s="132"/>
      <c r="H72" s="80"/>
      <c r="I72" s="41">
        <f t="shared" si="7"/>
        <v>0</v>
      </c>
      <c r="J72" s="6"/>
      <c r="K72" s="8"/>
      <c r="M72" s="54"/>
    </row>
    <row r="73" spans="1:13" ht="17.100000000000001" customHeight="1">
      <c r="A73" s="1">
        <v>10</v>
      </c>
      <c r="B73" s="13"/>
      <c r="C73" s="79"/>
      <c r="D73" s="214" t="s">
        <v>97</v>
      </c>
      <c r="E73" s="131" t="s">
        <v>17</v>
      </c>
      <c r="F73" s="132">
        <v>1</v>
      </c>
      <c r="G73" s="132"/>
      <c r="H73" s="80"/>
      <c r="I73" s="41">
        <f t="shared" si="7"/>
        <v>0</v>
      </c>
      <c r="J73" s="6"/>
      <c r="K73" s="8"/>
      <c r="M73" s="54"/>
    </row>
    <row r="74" spans="1:13" ht="17.100000000000001" customHeight="1">
      <c r="A74" s="1">
        <v>10</v>
      </c>
      <c r="B74" s="13"/>
      <c r="C74" s="79"/>
      <c r="D74" s="214" t="s">
        <v>21</v>
      </c>
      <c r="E74" s="131" t="s">
        <v>17</v>
      </c>
      <c r="F74" s="132">
        <v>2</v>
      </c>
      <c r="G74" s="132"/>
      <c r="H74" s="80"/>
      <c r="I74" s="41">
        <f t="shared" si="7"/>
        <v>0</v>
      </c>
      <c r="J74" s="6"/>
      <c r="K74" s="8"/>
      <c r="M74" s="54"/>
    </row>
    <row r="75" spans="1:13" ht="17.100000000000001" customHeight="1">
      <c r="A75" s="1">
        <v>10</v>
      </c>
      <c r="B75" s="13"/>
      <c r="C75" s="79"/>
      <c r="D75" s="214" t="s">
        <v>98</v>
      </c>
      <c r="E75" s="131" t="s">
        <v>17</v>
      </c>
      <c r="F75" s="132">
        <v>2</v>
      </c>
      <c r="G75" s="132"/>
      <c r="H75" s="80"/>
      <c r="I75" s="41">
        <f t="shared" si="7"/>
        <v>0</v>
      </c>
      <c r="J75" s="6"/>
      <c r="K75" s="8"/>
      <c r="M75" s="54"/>
    </row>
    <row r="76" spans="1:13" ht="17.100000000000001" customHeight="1">
      <c r="A76" s="1">
        <v>10</v>
      </c>
      <c r="B76" s="13"/>
      <c r="C76" s="79"/>
      <c r="D76" s="214" t="s">
        <v>99</v>
      </c>
      <c r="E76" s="131" t="s">
        <v>17</v>
      </c>
      <c r="F76" s="132">
        <v>1</v>
      </c>
      <c r="G76" s="132"/>
      <c r="H76" s="80"/>
      <c r="I76" s="41">
        <f t="shared" si="7"/>
        <v>0</v>
      </c>
      <c r="J76" s="6"/>
      <c r="K76" s="8"/>
      <c r="M76" s="54"/>
    </row>
    <row r="77" spans="1:13" ht="17.100000000000001" customHeight="1">
      <c r="A77" s="1">
        <v>10</v>
      </c>
      <c r="B77" s="13"/>
      <c r="C77" s="79"/>
      <c r="D77" s="214" t="s">
        <v>307</v>
      </c>
      <c r="E77" s="131" t="s">
        <v>17</v>
      </c>
      <c r="F77" s="132"/>
      <c r="G77" s="132"/>
      <c r="H77" s="80"/>
      <c r="I77" s="133">
        <f t="shared" si="7"/>
        <v>0</v>
      </c>
      <c r="J77" s="6"/>
      <c r="K77" s="8"/>
      <c r="M77" s="54"/>
    </row>
    <row r="78" spans="1:13" ht="17.100000000000001" customHeight="1">
      <c r="A78" s="1">
        <v>10</v>
      </c>
      <c r="B78" s="13"/>
      <c r="C78" s="79"/>
      <c r="D78" s="214" t="s">
        <v>314</v>
      </c>
      <c r="E78" s="131" t="s">
        <v>17</v>
      </c>
      <c r="F78" s="132">
        <v>3</v>
      </c>
      <c r="G78" s="132"/>
      <c r="H78" s="80"/>
      <c r="I78" s="41">
        <f t="shared" si="7"/>
        <v>0</v>
      </c>
      <c r="J78" s="6"/>
      <c r="K78" s="8"/>
      <c r="M78" s="54"/>
    </row>
    <row r="79" spans="1:13" ht="17.100000000000001" customHeight="1">
      <c r="A79" s="1">
        <v>10</v>
      </c>
      <c r="B79" s="13"/>
      <c r="C79" s="79"/>
      <c r="D79" s="214"/>
      <c r="E79" s="131"/>
      <c r="F79" s="132"/>
      <c r="G79" s="132"/>
      <c r="H79" s="80"/>
      <c r="I79" s="133"/>
      <c r="J79" s="6"/>
      <c r="K79" s="8"/>
      <c r="M79" s="54"/>
    </row>
    <row r="80" spans="1:13" ht="17.100000000000001" customHeight="1">
      <c r="A80" s="1">
        <v>10</v>
      </c>
      <c r="B80" s="13"/>
      <c r="C80" s="79"/>
      <c r="D80" s="214" t="s">
        <v>100</v>
      </c>
      <c r="E80" s="131" t="s">
        <v>18</v>
      </c>
      <c r="F80" s="132">
        <v>1</v>
      </c>
      <c r="G80" s="132"/>
      <c r="H80" s="80"/>
      <c r="I80" s="41">
        <f>H80*G80</f>
        <v>0</v>
      </c>
      <c r="J80" s="6"/>
      <c r="K80" s="8"/>
      <c r="M80" s="54"/>
    </row>
    <row r="81" spans="2:13" ht="17.100000000000001" customHeight="1">
      <c r="B81" s="13"/>
      <c r="C81" s="75"/>
      <c r="D81" s="470" t="str">
        <f>CONCATENATE("Sous total"," _ ",D54)</f>
        <v>Sous total _ PLOMBERIE SANITAIRE</v>
      </c>
      <c r="E81" s="471"/>
      <c r="F81" s="471"/>
      <c r="G81" s="472"/>
      <c r="H81" s="473"/>
      <c r="I81" s="106">
        <f>SUBTOTAL(9,I54:I80)</f>
        <v>0</v>
      </c>
      <c r="J81" s="6"/>
      <c r="K81" s="8"/>
      <c r="M81" s="54"/>
    </row>
    <row r="82" spans="2:13" ht="17.100000000000001" customHeight="1">
      <c r="B82" s="13"/>
      <c r="C82" s="75"/>
      <c r="D82" s="128"/>
      <c r="E82" s="129"/>
      <c r="F82" s="130"/>
      <c r="G82" s="130"/>
      <c r="H82" s="76"/>
      <c r="I82" s="77"/>
      <c r="J82" s="6"/>
      <c r="K82" s="8"/>
      <c r="M82" s="54"/>
    </row>
    <row r="83" spans="2:13" ht="17.100000000000001" customHeight="1">
      <c r="B83" s="13"/>
      <c r="C83" s="75"/>
      <c r="D83" s="218" t="s">
        <v>308</v>
      </c>
      <c r="E83" s="129"/>
      <c r="F83" s="130"/>
      <c r="G83" s="130"/>
      <c r="H83" s="76"/>
      <c r="I83" s="77"/>
      <c r="J83" s="6"/>
      <c r="K83" s="8"/>
      <c r="M83" s="54"/>
    </row>
    <row r="84" spans="2:13" ht="17.100000000000001" customHeight="1">
      <c r="B84" s="13"/>
      <c r="C84" s="75"/>
      <c r="D84" s="128" t="s">
        <v>309</v>
      </c>
      <c r="E84" s="129" t="s">
        <v>18</v>
      </c>
      <c r="F84" s="130"/>
      <c r="G84" s="130"/>
      <c r="H84" s="76"/>
      <c r="I84" s="41">
        <f t="shared" ref="I84:I88" si="8">H84*G84</f>
        <v>0</v>
      </c>
      <c r="J84" s="6"/>
      <c r="K84" s="8"/>
      <c r="M84" s="54"/>
    </row>
    <row r="85" spans="2:13" ht="17.100000000000001" customHeight="1">
      <c r="B85" s="13"/>
      <c r="C85" s="75"/>
      <c r="D85" s="128" t="s">
        <v>310</v>
      </c>
      <c r="E85" s="129" t="s">
        <v>18</v>
      </c>
      <c r="F85" s="130"/>
      <c r="G85" s="130"/>
      <c r="H85" s="76"/>
      <c r="I85" s="41">
        <f t="shared" si="8"/>
        <v>0</v>
      </c>
      <c r="J85" s="6"/>
      <c r="K85" s="8"/>
      <c r="M85" s="54"/>
    </row>
    <row r="86" spans="2:13" ht="17.100000000000001" customHeight="1">
      <c r="B86" s="13"/>
      <c r="C86" s="75"/>
      <c r="D86" s="128" t="s">
        <v>311</v>
      </c>
      <c r="E86" s="129" t="s">
        <v>18</v>
      </c>
      <c r="F86" s="130"/>
      <c r="G86" s="130"/>
      <c r="H86" s="76"/>
      <c r="I86" s="41">
        <f t="shared" si="8"/>
        <v>0</v>
      </c>
      <c r="J86" s="6"/>
      <c r="K86" s="8"/>
      <c r="M86" s="54"/>
    </row>
    <row r="87" spans="2:13" ht="17.100000000000001" customHeight="1">
      <c r="B87" s="13"/>
      <c r="C87" s="75"/>
      <c r="D87" s="128" t="s">
        <v>312</v>
      </c>
      <c r="E87" s="129" t="s">
        <v>18</v>
      </c>
      <c r="F87" s="130"/>
      <c r="G87" s="130"/>
      <c r="H87" s="76"/>
      <c r="I87" s="41">
        <f t="shared" si="8"/>
        <v>0</v>
      </c>
      <c r="J87" s="6"/>
      <c r="K87" s="8"/>
      <c r="M87" s="54"/>
    </row>
    <row r="88" spans="2:13" ht="17.100000000000001" customHeight="1">
      <c r="B88" s="13"/>
      <c r="C88" s="75"/>
      <c r="D88" s="128" t="s">
        <v>313</v>
      </c>
      <c r="E88" s="129" t="s">
        <v>18</v>
      </c>
      <c r="F88" s="130"/>
      <c r="G88" s="130"/>
      <c r="H88" s="76"/>
      <c r="I88" s="41">
        <f t="shared" si="8"/>
        <v>0</v>
      </c>
      <c r="J88" s="6"/>
      <c r="K88" s="8"/>
      <c r="M88" s="54"/>
    </row>
    <row r="89" spans="2:13" ht="17.100000000000001" customHeight="1">
      <c r="B89" s="13"/>
      <c r="C89" s="75"/>
      <c r="D89" s="481" t="str">
        <f>CONCATENATE("Sous total"," _ ",D83)</f>
        <v>Sous total _ AJOUT: DIVERS</v>
      </c>
      <c r="E89" s="472"/>
      <c r="F89" s="472"/>
      <c r="G89" s="472"/>
      <c r="H89" s="482"/>
      <c r="I89" s="106">
        <f>SUBTOTAL(9,I83:I88)</f>
        <v>0</v>
      </c>
      <c r="J89" s="6"/>
      <c r="K89" s="8"/>
      <c r="M89" s="54"/>
    </row>
    <row r="90" spans="2:13" ht="17.100000000000001" customHeight="1">
      <c r="B90" s="13"/>
      <c r="C90" s="75"/>
      <c r="D90" s="128"/>
      <c r="E90" s="129"/>
      <c r="F90" s="130"/>
      <c r="G90" s="130"/>
      <c r="H90" s="76"/>
      <c r="I90" s="77"/>
      <c r="J90" s="6"/>
      <c r="K90" s="8"/>
      <c r="M90" s="54"/>
    </row>
    <row r="91" spans="2:13" ht="17.100000000000001" customHeight="1">
      <c r="B91" s="13"/>
      <c r="C91" s="78"/>
      <c r="D91" s="128"/>
      <c r="E91" s="129"/>
      <c r="F91" s="130"/>
      <c r="G91" s="130"/>
      <c r="H91" s="76"/>
      <c r="I91" s="77"/>
      <c r="J91" s="6"/>
      <c r="K91" s="8"/>
      <c r="M91" s="54"/>
    </row>
    <row r="92" spans="2:13" ht="17.100000000000001" customHeight="1">
      <c r="B92" s="13"/>
      <c r="C92" s="42"/>
      <c r="D92" s="474" t="str">
        <f>CONCATENATE("Sous total"," _ ",D9)</f>
        <v>Sous total _ CVC PLOMBERIE</v>
      </c>
      <c r="E92" s="475"/>
      <c r="F92" s="475"/>
      <c r="G92" s="476"/>
      <c r="H92" s="477"/>
      <c r="I92" s="48">
        <f>SUBTOTAL(9,I10:I91)</f>
        <v>0</v>
      </c>
      <c r="J92" s="6"/>
      <c r="K92" s="8"/>
    </row>
    <row r="93" spans="2:13" ht="17.100000000000001" customHeight="1">
      <c r="B93" s="13"/>
      <c r="C93" s="42"/>
      <c r="D93" s="110"/>
      <c r="E93" s="111"/>
      <c r="F93" s="112"/>
      <c r="G93" s="112"/>
      <c r="H93" s="65"/>
      <c r="I93" s="37"/>
      <c r="J93" s="6"/>
      <c r="K93" s="8"/>
    </row>
    <row r="94" spans="2:13" ht="17.100000000000001" customHeight="1">
      <c r="B94" s="13"/>
      <c r="C94" s="38"/>
      <c r="D94" s="95"/>
      <c r="E94" s="96"/>
      <c r="F94" s="97"/>
      <c r="G94" s="97"/>
      <c r="H94" s="36" t="str">
        <f>IF($B94=""," ",IF(VLOOKUP($B94,#REF!,6,FALSE)=0,"",(VLOOKUP($B94,#REF!,6,FALSE)*#REF!*#REF!*#REF!*#REF!)))</f>
        <v xml:space="preserve"> </v>
      </c>
      <c r="I94" s="41"/>
      <c r="J94" s="6"/>
      <c r="K94" s="8"/>
    </row>
    <row r="95" spans="2:13" ht="17.100000000000001" customHeight="1">
      <c r="B95" s="13"/>
      <c r="C95" s="78"/>
      <c r="D95" s="95"/>
      <c r="E95" s="96"/>
      <c r="F95" s="97"/>
      <c r="G95" s="97"/>
      <c r="H95" s="36"/>
      <c r="I95" s="41"/>
      <c r="J95" s="6"/>
      <c r="K95" s="8"/>
    </row>
    <row r="96" spans="2:13" ht="17.100000000000001" customHeight="1" thickBot="1">
      <c r="B96" s="14"/>
      <c r="C96" s="38"/>
      <c r="D96" s="95"/>
      <c r="E96" s="96"/>
      <c r="F96" s="97"/>
      <c r="G96" s="97"/>
      <c r="H96" s="36"/>
      <c r="I96" s="41"/>
      <c r="J96" s="6"/>
      <c r="K96" s="8"/>
    </row>
    <row r="97" spans="2:11" ht="17.100000000000001" customHeight="1" thickTop="1" thickBot="1">
      <c r="B97" s="7"/>
      <c r="C97" s="51"/>
      <c r="D97" s="52"/>
      <c r="E97" s="53"/>
      <c r="F97" s="159"/>
      <c r="G97" s="159"/>
      <c r="H97" s="54"/>
      <c r="I97" s="55"/>
      <c r="J97" s="6"/>
      <c r="K97" s="8"/>
    </row>
    <row r="98" spans="2:11" ht="17.100000000000001" customHeight="1">
      <c r="B98" s="9"/>
      <c r="C98" s="160"/>
      <c r="D98" s="56" t="s">
        <v>3</v>
      </c>
      <c r="E98" s="56"/>
      <c r="F98" s="57"/>
      <c r="G98" s="57"/>
      <c r="H98" s="58"/>
      <c r="I98" s="59">
        <f>I92</f>
        <v>0</v>
      </c>
      <c r="J98" s="10"/>
      <c r="K98" s="11"/>
    </row>
    <row r="99" spans="2:11" ht="17.100000000000001" customHeight="1">
      <c r="C99" s="161"/>
      <c r="D99" s="162" t="s">
        <v>55</v>
      </c>
      <c r="E99" s="162"/>
      <c r="F99" s="163"/>
      <c r="G99" s="163"/>
      <c r="H99" s="164"/>
      <c r="I99" s="165">
        <f>I98*0.2</f>
        <v>0</v>
      </c>
      <c r="J99" s="12"/>
    </row>
    <row r="100" spans="2:11" ht="17.100000000000001" customHeight="1" thickBot="1">
      <c r="C100" s="166"/>
      <c r="D100" s="60" t="s">
        <v>4</v>
      </c>
      <c r="E100" s="60"/>
      <c r="F100" s="61"/>
      <c r="G100" s="61"/>
      <c r="H100" s="62"/>
      <c r="I100" s="167">
        <f>I98+I99</f>
        <v>0</v>
      </c>
      <c r="J100" s="12"/>
    </row>
    <row r="101" spans="2:11">
      <c r="C101" s="63"/>
      <c r="D101" s="63"/>
      <c r="E101" s="63"/>
      <c r="F101" s="63"/>
      <c r="G101" s="63"/>
      <c r="H101" s="63"/>
      <c r="I101" s="63"/>
    </row>
    <row r="102" spans="2:11">
      <c r="C102" s="63"/>
      <c r="D102" s="63"/>
      <c r="E102" s="63"/>
      <c r="F102" s="63"/>
      <c r="G102" s="63"/>
      <c r="H102" s="63"/>
      <c r="I102" s="63"/>
      <c r="K102" s="11"/>
    </row>
    <row r="103" spans="2:11">
      <c r="C103" s="63"/>
      <c r="D103" s="63"/>
      <c r="E103" s="63"/>
      <c r="F103" s="63"/>
      <c r="G103" s="63"/>
      <c r="H103" s="63"/>
      <c r="I103" s="63"/>
    </row>
    <row r="104" spans="2:11">
      <c r="C104" s="63"/>
      <c r="D104" s="63"/>
      <c r="E104" s="63"/>
      <c r="F104" s="63"/>
      <c r="G104" s="63"/>
      <c r="H104" s="63"/>
      <c r="I104" s="63"/>
    </row>
    <row r="105" spans="2:11">
      <c r="C105" s="63"/>
      <c r="D105" s="63"/>
      <c r="E105" s="63"/>
      <c r="F105" s="63"/>
      <c r="G105" s="63"/>
      <c r="H105" s="63"/>
      <c r="I105" s="63"/>
    </row>
    <row r="106" spans="2:11">
      <c r="C106" s="63"/>
      <c r="D106" s="63"/>
      <c r="E106" s="63"/>
      <c r="F106" s="63"/>
      <c r="G106" s="63"/>
      <c r="H106" s="64"/>
      <c r="I106" s="63"/>
    </row>
    <row r="108" spans="2:11">
      <c r="I108" s="11"/>
    </row>
    <row r="111" spans="2:11">
      <c r="J111" s="11"/>
    </row>
    <row r="112" spans="2:11">
      <c r="I112" s="11"/>
    </row>
  </sheetData>
  <autoFilter ref="A8:A101" xr:uid="{00000000-0001-0000-0200-000000000000}"/>
  <mergeCells count="8">
    <mergeCell ref="C4:I4"/>
    <mergeCell ref="C5:I5"/>
    <mergeCell ref="C6:I6"/>
    <mergeCell ref="D81:H81"/>
    <mergeCell ref="D92:H92"/>
    <mergeCell ref="D13:H13"/>
    <mergeCell ref="D47:H47"/>
    <mergeCell ref="D89:H8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1" manualBreakCount="1">
    <brk id="58" min="2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49</vt:i4>
      </vt:variant>
    </vt:vector>
  </HeadingPairs>
  <TitlesOfParts>
    <vt:vector size="60" baseType="lpstr">
      <vt:lpstr>Récap détail 1</vt:lpstr>
      <vt:lpstr>Récap détail 2</vt:lpstr>
      <vt:lpstr>01a-01b</vt:lpstr>
      <vt:lpstr>Pdg</vt:lpstr>
      <vt:lpstr>Cloisons Doublages Fx Plafonds</vt:lpstr>
      <vt:lpstr>Menuiseries intérieures</vt:lpstr>
      <vt:lpstr>Revêtements de sols et muraux</vt:lpstr>
      <vt:lpstr>Peinture</vt:lpstr>
      <vt:lpstr>04</vt:lpstr>
      <vt:lpstr>05</vt:lpstr>
      <vt:lpstr>06</vt:lpstr>
      <vt:lpstr>'Cloisons Doublages Fx Plafonds'!_Toc184290155</vt:lpstr>
      <vt:lpstr>'Cloisons Doublages Fx Plafonds'!_Toc184290160</vt:lpstr>
      <vt:lpstr>'Cloisons Doublages Fx Plafonds'!_Toc184290161</vt:lpstr>
      <vt:lpstr>'Cloisons Doublages Fx Plafonds'!_Toc184290162</vt:lpstr>
      <vt:lpstr>'Cloisons Doublages Fx Plafonds'!_Toc184290163</vt:lpstr>
      <vt:lpstr>'Cloisons Doublages Fx Plafonds'!_Toc184290164</vt:lpstr>
      <vt:lpstr>'Cloisons Doublages Fx Plafonds'!_Toc184290166</vt:lpstr>
      <vt:lpstr>'Cloisons Doublages Fx Plafonds'!_Toc184290167</vt:lpstr>
      <vt:lpstr>'Cloisons Doublages Fx Plafonds'!_Toc184290169</vt:lpstr>
      <vt:lpstr>'Cloisons Doublages Fx Plafonds'!_Toc184290170</vt:lpstr>
      <vt:lpstr>'Cloisons Doublages Fx Plafonds'!_Toc184290172</vt:lpstr>
      <vt:lpstr>'Cloisons Doublages Fx Plafonds'!_Toc184290176</vt:lpstr>
      <vt:lpstr>'Cloisons Doublages Fx Plafonds'!_Toc184290177</vt:lpstr>
      <vt:lpstr>'Revêtements de sols et muraux'!_Toc184290263</vt:lpstr>
      <vt:lpstr>'Revêtements de sols et muraux'!_Toc184290264</vt:lpstr>
      <vt:lpstr>'Revêtements de sols et muraux'!_Toc184290265</vt:lpstr>
      <vt:lpstr>'Revêtements de sols et muraux'!_Toc184290266</vt:lpstr>
      <vt:lpstr>'Revêtements de sols et muraux'!_Toc184290267</vt:lpstr>
      <vt:lpstr>'Revêtements de sols et muraux'!_Toc184290269</vt:lpstr>
      <vt:lpstr>'Revêtements de sols et muraux'!_Toc184290288</vt:lpstr>
      <vt:lpstr>Peinture!_Toc184290299</vt:lpstr>
      <vt:lpstr>Peinture!_Toc184290300</vt:lpstr>
      <vt:lpstr>Peinture!_Toc184290301</vt:lpstr>
      <vt:lpstr>Peinture!_Toc184290302</vt:lpstr>
      <vt:lpstr>Peinture!_Toc184290304</vt:lpstr>
      <vt:lpstr>Peinture!_Toc184290305</vt:lpstr>
      <vt:lpstr>Peinture!_Toc184290306</vt:lpstr>
      <vt:lpstr>Peinture!_Toc184290308</vt:lpstr>
      <vt:lpstr>Peinture!_Toc184290309</vt:lpstr>
      <vt:lpstr>Peinture!_Toc184290310</vt:lpstr>
      <vt:lpstr>Peinture!_Toc184290311</vt:lpstr>
      <vt:lpstr>Peinture!_Toc184290313</vt:lpstr>
      <vt:lpstr>Peinture!_Toc184290314</vt:lpstr>
      <vt:lpstr>Peinture!_Toc184290315</vt:lpstr>
      <vt:lpstr>Peinture!_Toc184290316</vt:lpstr>
      <vt:lpstr>'Menuiseries intérieures'!_Toc190650781</vt:lpstr>
      <vt:lpstr>'Menuiseries intérieures'!_Toc190650850</vt:lpstr>
      <vt:lpstr>'Menuiseries intérieures'!_Toc190650851</vt:lpstr>
      <vt:lpstr>'01a-01b'!Zone_d_impression</vt:lpstr>
      <vt:lpstr>'04'!Zone_d_impression</vt:lpstr>
      <vt:lpstr>'05'!Zone_d_impression</vt:lpstr>
      <vt:lpstr>'06'!Zone_d_impression</vt:lpstr>
      <vt:lpstr>'Cloisons Doublages Fx Plafonds'!Zone_d_impression</vt:lpstr>
      <vt:lpstr>'Menuiseries intérieures'!Zone_d_impression</vt:lpstr>
      <vt:lpstr>Pdg!Zone_d_impression</vt:lpstr>
      <vt:lpstr>Peinture!Zone_d_impression</vt:lpstr>
      <vt:lpstr>'Récap détail 1'!Zone_d_impression</vt:lpstr>
      <vt:lpstr>'Récap détail 2'!Zone_d_impression</vt:lpstr>
      <vt:lpstr>'Revêtements de sols et muraux'!Zone_d_impression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</dc:creator>
  <cp:lastModifiedBy>Juliette ROUILLON</cp:lastModifiedBy>
  <cp:lastPrinted>2024-07-12T13:52:38Z</cp:lastPrinted>
  <dcterms:created xsi:type="dcterms:W3CDTF">2005-11-17T13:50:41Z</dcterms:created>
  <dcterms:modified xsi:type="dcterms:W3CDTF">2025-03-03T13:43:48Z</dcterms:modified>
</cp:coreProperties>
</file>