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oline.TERTIAM-CAPAU\Desktop\OFII LIMOGES\"/>
    </mc:Choice>
  </mc:AlternateContent>
  <xr:revisionPtr revIDLastSave="0" documentId="8_{E6BE3543-4008-4550-A635-366F10555BB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dG" sheetId="4" r:id="rId1"/>
    <sheet name="DPGF" sheetId="1" r:id="rId2"/>
    <sheet name="Feuil1" sheetId="5" r:id="rId3"/>
  </sheets>
  <definedNames>
    <definedName name="ADRAFR">#REF!</definedName>
    <definedName name="AFR">#REF!</definedName>
    <definedName name="DATE">#REF!</definedName>
    <definedName name="_xlnm.Print_Titles" localSheetId="1">DPGF!$4:$4</definedName>
    <definedName name="REFAFR">#REF!</definedName>
    <definedName name="_xlnm.Print_Area" localSheetId="1">DPGF!$A$1:$F$287</definedName>
    <definedName name="_xlnm.Print_Area" localSheetId="0">PdG!$A$1:$K$57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3" i="1" l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36" i="1"/>
  <c r="F234" i="1"/>
  <c r="F231" i="1"/>
  <c r="F229" i="1"/>
  <c r="B272" i="1"/>
  <c r="B271" i="1"/>
  <c r="B270" i="1"/>
  <c r="F238" i="1"/>
  <c r="F237" i="1"/>
  <c r="F235" i="1"/>
  <c r="F233" i="1"/>
  <c r="F230" i="1"/>
  <c r="F47" i="1"/>
  <c r="B269" i="1" l="1"/>
  <c r="F194" i="1"/>
  <c r="F197" i="1" s="1"/>
  <c r="F167" i="1"/>
  <c r="F36" i="1"/>
  <c r="F37" i="1"/>
  <c r="F204" i="1"/>
  <c r="F127" i="1"/>
  <c r="F9" i="1"/>
  <c r="F8" i="1"/>
  <c r="F126" i="1"/>
  <c r="F187" i="1"/>
  <c r="F173" i="1"/>
  <c r="F179" i="1"/>
  <c r="F177" i="1"/>
  <c r="F175" i="1"/>
  <c r="F149" i="1"/>
  <c r="F137" i="1"/>
  <c r="F120" i="1"/>
  <c r="F185" i="1"/>
  <c r="F183" i="1"/>
  <c r="F163" i="1"/>
  <c r="F106" i="1"/>
  <c r="F140" i="1"/>
  <c r="F122" i="1"/>
  <c r="F117" i="1"/>
  <c r="F123" i="1"/>
  <c r="F55" i="1"/>
  <c r="F19" i="1"/>
  <c r="F181" i="1"/>
  <c r="F139" i="1"/>
  <c r="F99" i="1"/>
  <c r="F98" i="1"/>
  <c r="F97" i="1"/>
  <c r="F228" i="1"/>
  <c r="F241" i="1" s="1"/>
  <c r="F272" i="1" s="1"/>
  <c r="F221" i="1"/>
  <c r="F220" i="1"/>
  <c r="F219" i="1"/>
  <c r="F218" i="1"/>
  <c r="F217" i="1"/>
  <c r="F216" i="1"/>
  <c r="F215" i="1"/>
  <c r="F214" i="1"/>
  <c r="F207" i="1"/>
  <c r="F206" i="1"/>
  <c r="F205" i="1"/>
  <c r="F203" i="1"/>
  <c r="F202" i="1"/>
  <c r="F201" i="1"/>
  <c r="F171" i="1"/>
  <c r="F169" i="1"/>
  <c r="F165" i="1"/>
  <c r="F161" i="1"/>
  <c r="F159" i="1"/>
  <c r="F151" i="1"/>
  <c r="F150" i="1"/>
  <c r="F148" i="1"/>
  <c r="F147" i="1"/>
  <c r="F138" i="1"/>
  <c r="F136" i="1"/>
  <c r="F135" i="1"/>
  <c r="F134" i="1"/>
  <c r="F104" i="1"/>
  <c r="F103" i="1"/>
  <c r="F102" i="1"/>
  <c r="F101" i="1"/>
  <c r="F125" i="1"/>
  <c r="F124" i="1"/>
  <c r="F121" i="1"/>
  <c r="F119" i="1"/>
  <c r="F118" i="1"/>
  <c r="F116" i="1"/>
  <c r="F100" i="1"/>
  <c r="F96" i="1"/>
  <c r="F94" i="1"/>
  <c r="F93" i="1"/>
  <c r="F92" i="1"/>
  <c r="F90" i="1"/>
  <c r="F89" i="1"/>
  <c r="F88" i="1"/>
  <c r="F86" i="1"/>
  <c r="F85" i="1"/>
  <c r="F84" i="1"/>
  <c r="F75" i="1"/>
  <c r="F74" i="1"/>
  <c r="F73" i="1"/>
  <c r="F72" i="1"/>
  <c r="F71" i="1"/>
  <c r="F70" i="1"/>
  <c r="F69" i="1"/>
  <c r="F68" i="1"/>
  <c r="F67" i="1"/>
  <c r="F66" i="1"/>
  <c r="F65" i="1"/>
  <c r="F54" i="1"/>
  <c r="F45" i="1"/>
  <c r="F50" i="1" s="1"/>
  <c r="F29" i="1"/>
  <c r="F28" i="1"/>
  <c r="F27" i="1"/>
  <c r="F20" i="1"/>
  <c r="F11" i="1"/>
  <c r="F10" i="1"/>
  <c r="B310" i="1"/>
  <c r="A310" i="1"/>
  <c r="B309" i="1"/>
  <c r="A309" i="1"/>
  <c r="F303" i="1"/>
  <c r="F310" i="1" s="1"/>
  <c r="B303" i="1"/>
  <c r="F295" i="1"/>
  <c r="F309" i="1" s="1"/>
  <c r="B295" i="1"/>
  <c r="A7" i="1"/>
  <c r="B14" i="1" s="1"/>
  <c r="A259" i="1"/>
  <c r="A260" i="1" s="1"/>
  <c r="A2" i="1"/>
  <c r="A1" i="1"/>
  <c r="B252" i="1"/>
  <c r="F40" i="1" l="1"/>
  <c r="F23" i="1"/>
  <c r="F315" i="1"/>
  <c r="F318" i="1" s="1"/>
  <c r="F321" i="1" s="1"/>
  <c r="F190" i="1"/>
  <c r="B258" i="1"/>
  <c r="F154" i="1"/>
  <c r="F130" i="1"/>
  <c r="F143" i="1"/>
  <c r="F32" i="1"/>
  <c r="F58" i="1"/>
  <c r="F210" i="1"/>
  <c r="F14" i="1"/>
  <c r="F224" i="1"/>
  <c r="F112" i="1"/>
  <c r="A17" i="1"/>
  <c r="A261" i="1"/>
  <c r="A262" i="1" l="1"/>
  <c r="B23" i="1"/>
  <c r="B259" i="1"/>
  <c r="A26" i="1"/>
  <c r="B32" i="1" l="1"/>
  <c r="B260" i="1"/>
  <c r="A35" i="1"/>
  <c r="B261" i="1" s="1"/>
  <c r="A263" i="1"/>
  <c r="B40" i="1" l="1"/>
  <c r="A264" i="1"/>
  <c r="A43" i="1"/>
  <c r="A53" i="1" s="1"/>
  <c r="B58" i="1" l="1"/>
  <c r="A265" i="1"/>
  <c r="B50" i="1"/>
  <c r="B262" i="1"/>
  <c r="B263" i="1"/>
  <c r="A266" i="1" l="1"/>
  <c r="A61" i="1"/>
  <c r="B264" i="1" s="1"/>
  <c r="B112" i="1" l="1"/>
  <c r="A115" i="1"/>
  <c r="B130" i="1" s="1"/>
  <c r="A267" i="1"/>
  <c r="A133" i="1" l="1"/>
  <c r="B143" i="1" s="1"/>
  <c r="B265" i="1"/>
  <c r="A268" i="1"/>
  <c r="A146" i="1" l="1"/>
  <c r="B267" i="1" s="1"/>
  <c r="B266" i="1"/>
  <c r="A157" i="1" l="1"/>
  <c r="A200" i="1" s="1"/>
  <c r="B154" i="1"/>
  <c r="B190" i="1" l="1"/>
  <c r="B268" i="1"/>
  <c r="B210" i="1"/>
  <c r="A213" i="1"/>
  <c r="B224" i="1" l="1"/>
  <c r="A227" i="1"/>
  <c r="B241" i="1" l="1"/>
  <c r="F276" i="1" l="1"/>
  <c r="F278" i="1" l="1"/>
  <c r="F282" i="1" l="1"/>
  <c r="F285" i="1" s="1"/>
  <c r="F280" i="1"/>
</calcChain>
</file>

<file path=xl/sharedStrings.xml><?xml version="1.0" encoding="utf-8"?>
<sst xmlns="http://schemas.openxmlformats.org/spreadsheetml/2006/main" count="320" uniqueCount="177">
  <si>
    <t>CODE</t>
  </si>
  <si>
    <t>DÉSIGNATION</t>
  </si>
  <si>
    <t>U</t>
  </si>
  <si>
    <t>TOTAL H.T.</t>
  </si>
  <si>
    <t>RÉCAPITULATIF GÉNÉRAL</t>
  </si>
  <si>
    <t>TOTAL T.T.C.</t>
  </si>
  <si>
    <t>ens</t>
  </si>
  <si>
    <t>DESCRIPTION DES INSTALLATIONS</t>
  </si>
  <si>
    <t>Date :</t>
  </si>
  <si>
    <t>DECOMPOSITION DE PRIX GLOBAL &amp; FORFAITAIRE - LOT ÉLECTRICITÉ</t>
  </si>
  <si>
    <r>
      <t>Px</t>
    </r>
    <r>
      <rPr>
        <b/>
        <vertAlign val="subscript"/>
        <sz val="10"/>
        <rFont val="Calibri"/>
        <family val="2"/>
        <scheme val="minor"/>
      </rPr>
      <t>Unit</t>
    </r>
    <r>
      <rPr>
        <b/>
        <sz val="10"/>
        <rFont val="Calibri"/>
        <family val="2"/>
        <scheme val="minor"/>
      </rPr>
      <t xml:space="preserve"> HT</t>
    </r>
  </si>
  <si>
    <r>
      <t>Q</t>
    </r>
    <r>
      <rPr>
        <b/>
        <vertAlign val="superscript"/>
        <sz val="10"/>
        <rFont val="Calibri"/>
        <family val="2"/>
        <scheme val="minor"/>
      </rPr>
      <t>té</t>
    </r>
  </si>
  <si>
    <r>
      <t>Px</t>
    </r>
    <r>
      <rPr>
        <b/>
        <vertAlign val="subscript"/>
        <sz val="10"/>
        <rFont val="Calibri"/>
        <family val="2"/>
        <scheme val="minor"/>
      </rPr>
      <t xml:space="preserve">Total </t>
    </r>
    <r>
      <rPr>
        <b/>
        <sz val="10"/>
        <rFont val="Calibri"/>
        <family val="2"/>
        <scheme val="minor"/>
      </rPr>
      <t>HT</t>
    </r>
  </si>
  <si>
    <t>DPGF</t>
  </si>
  <si>
    <t>Phase</t>
  </si>
  <si>
    <t xml:space="preserve">Réf. Affaire : </t>
  </si>
  <si>
    <t>N° Doc.</t>
  </si>
  <si>
    <t>Date</t>
  </si>
  <si>
    <t>Indice</t>
  </si>
  <si>
    <t>Modification</t>
  </si>
  <si>
    <t>Rédigé par</t>
  </si>
  <si>
    <t>Vérifié par</t>
  </si>
  <si>
    <t>Raccordement Energie</t>
  </si>
  <si>
    <t>Armoires électriques</t>
  </si>
  <si>
    <t>Appareillage</t>
  </si>
  <si>
    <t>Pre-câblage réseau Informatique</t>
  </si>
  <si>
    <t>Alarme Incendie</t>
  </si>
  <si>
    <t>RÉCAPITULATIF GÉNÉRAL PSE</t>
  </si>
  <si>
    <t>PSE 1</t>
  </si>
  <si>
    <t>PSE 2</t>
  </si>
  <si>
    <t>PRESTATIONS SUPPLÉMENTAIRES ÉVENTUELLES</t>
  </si>
  <si>
    <t>Coffret de chantier</t>
  </si>
  <si>
    <t>p</t>
  </si>
  <si>
    <t>Guirlande LED</t>
  </si>
  <si>
    <t>Courants Forts</t>
  </si>
  <si>
    <t>Liaisons équipotentielles, mise à la terre réseaux de terre principal</t>
  </si>
  <si>
    <t>Masses suivant CCTP</t>
  </si>
  <si>
    <t>Réseau de terre secondaire suivant CCTP</t>
  </si>
  <si>
    <t>Section :                      Type :</t>
  </si>
  <si>
    <t>ml</t>
  </si>
  <si>
    <t>TGBT</t>
  </si>
  <si>
    <t>Distribution</t>
  </si>
  <si>
    <t>Prestation suivant CCTP et plans</t>
  </si>
  <si>
    <t>Divers à détailler par l'entreprise</t>
  </si>
  <si>
    <t>Tube ICTA, ICD et ICA :</t>
  </si>
  <si>
    <t>Ø de 16</t>
  </si>
  <si>
    <t>Ø de 20</t>
  </si>
  <si>
    <t>Ø de 25</t>
  </si>
  <si>
    <t>Tube IRL :</t>
  </si>
  <si>
    <t>Fourreaux TPC et ICTL :</t>
  </si>
  <si>
    <t>Ø de 40/42</t>
  </si>
  <si>
    <t>Ø de 80</t>
  </si>
  <si>
    <t>Ø de 100</t>
  </si>
  <si>
    <t>Chemin de câbles</t>
  </si>
  <si>
    <t>Chemin de câbles courant fort suivant CCTP et plans</t>
  </si>
  <si>
    <t>Chemin de câbles courant faible suivant CCTP et plans</t>
  </si>
  <si>
    <t>Simple Allumage/Va &amp; Vient/BP</t>
  </si>
  <si>
    <t>Prise de courant 2 P + T 16 A IP55</t>
  </si>
  <si>
    <t>55x100</t>
  </si>
  <si>
    <t>55x200</t>
  </si>
  <si>
    <t>55x300</t>
  </si>
  <si>
    <t>Accessoires de poses et raccordement</t>
  </si>
  <si>
    <t>BAPI</t>
  </si>
  <si>
    <t>Accessoires divers de pose et raccordement</t>
  </si>
  <si>
    <t>CTA</t>
  </si>
  <si>
    <t>Accessoire divers de pose et raccordement</t>
  </si>
  <si>
    <t>Tableau d'alarme type 4</t>
  </si>
  <si>
    <t>L’entreprise aura à sa charge l’ensemble des démarches à l’obtention du CONSUEL.</t>
  </si>
  <si>
    <t>Le titulaire du présent lot devra inclure dans son offre les divers travaux décrits et non limitatifs nécessaires pour parfaire la réalisation de ses travaux</t>
  </si>
  <si>
    <t>inc</t>
  </si>
  <si>
    <t>B.A.E.S. 45 lm en drapeau</t>
  </si>
  <si>
    <t>Cassette</t>
  </si>
  <si>
    <t>Extracteur VMC</t>
  </si>
  <si>
    <t>Edition originale</t>
  </si>
  <si>
    <t>RT</t>
  </si>
  <si>
    <t>Câble U1000RO2V - 5G6 mm²</t>
  </si>
  <si>
    <t>Câble U1000RO2V - 3G6 mm²</t>
  </si>
  <si>
    <t>Câble U1000RO2V - 7G1.5 mm²</t>
  </si>
  <si>
    <t xml:space="preserve">Câble U1000RO2V - 2x1.5 mm² </t>
  </si>
  <si>
    <t>Câble U1000RO2V - 3G1.5 mm²</t>
  </si>
  <si>
    <t>Câble U1000RO2V - 5G1.5 mm²</t>
  </si>
  <si>
    <t>Câble U1000RO2V - 5G2,5 mm²</t>
  </si>
  <si>
    <t>Câble U1000RO2V - 4G2,5 mm²</t>
  </si>
  <si>
    <t xml:space="preserve">Câble U1000RO2V - 3G2,5 mm² </t>
  </si>
  <si>
    <t>Câble U1000RO2V - 3G4 mm²</t>
  </si>
  <si>
    <t>Câble U1000RO2V - 5G4 mm²</t>
  </si>
  <si>
    <t>Câble 2x4 paires catégorie 6a</t>
  </si>
  <si>
    <t>Câble 4 paires catégorie 6a</t>
  </si>
  <si>
    <t>Cordons de brassage cuivre</t>
  </si>
  <si>
    <t>Recette informatique</t>
  </si>
  <si>
    <t>Déclencheur manuel</t>
  </si>
  <si>
    <t>Diffuseur sonore et lumineux</t>
  </si>
  <si>
    <t>Prise de Terre et liaison équipotentielle</t>
  </si>
  <si>
    <t>Alimentation TGBT depuis comptage</t>
  </si>
  <si>
    <t>Installations éclairage</t>
  </si>
  <si>
    <t>Eclairage de sécurité par bloc autonome</t>
  </si>
  <si>
    <t>Installation force-motrice</t>
  </si>
  <si>
    <t>Travaux divers compris</t>
  </si>
  <si>
    <t>Simple Allumage/Va &amp; Vient/BP étanche à voyant</t>
  </si>
  <si>
    <t>Saignées</t>
  </si>
  <si>
    <t>Démarche concessionnaire</t>
  </si>
  <si>
    <t>Bâtiment OFII Nantes</t>
  </si>
  <si>
    <t>30 Boulevard Jean Monnet - 44400 Rezé</t>
  </si>
  <si>
    <t>6819.6</t>
  </si>
  <si>
    <t>Modification du disjoncteur abonné si besoin</t>
  </si>
  <si>
    <t>TGBT depuis comptage tarif jaune</t>
  </si>
  <si>
    <t>TD R+1</t>
  </si>
  <si>
    <t>TD R+1 depuis TGBT</t>
  </si>
  <si>
    <t>Distribution – Chemin de câbles – Goulotte</t>
  </si>
  <si>
    <t>Prise RJ45</t>
  </si>
  <si>
    <t>Prise de courant 2 P + T 16 A encastrée</t>
  </si>
  <si>
    <t>Simple Allumage/Va &amp; Vient/BP à voyant</t>
  </si>
  <si>
    <t>Luminaire type 02 - Eclairage saillie étanche</t>
  </si>
  <si>
    <t>Luminaire type 01 - Pavé LED 60x60</t>
  </si>
  <si>
    <t>B.A.E.S. 45 lm étanche</t>
  </si>
  <si>
    <t>Répartiteur général</t>
  </si>
  <si>
    <t>Mise en service, réglages et formation du personnel à l'utilisation</t>
  </si>
  <si>
    <t>Diffuseur lumineux</t>
  </si>
  <si>
    <t>Câble CR1-C1 - 2x1.5 mm²</t>
  </si>
  <si>
    <t>Câble SYS 1 paire 8/10</t>
  </si>
  <si>
    <t>Câbles</t>
  </si>
  <si>
    <t>Split</t>
  </si>
  <si>
    <t>Pompe de relevage</t>
  </si>
  <si>
    <t>Détecteur de présence 180° Escalier</t>
  </si>
  <si>
    <t>Détecteur de présence 360° Sanitaire</t>
  </si>
  <si>
    <t>Prise de courant 2 P + T 16 A saillie</t>
  </si>
  <si>
    <t>Luminaire type 05 - Applique escalier</t>
  </si>
  <si>
    <t>Luminaire type 06 - Ligne continue suspendue</t>
  </si>
  <si>
    <t>Luminaire type 07 - Suspension décorative</t>
  </si>
  <si>
    <t>Luminaire type 03 - Spot encastré sanitaire</t>
  </si>
  <si>
    <t>Luminaire type 04 - Spot encastré autres locaux</t>
  </si>
  <si>
    <t>B.A.E.S. 45 lm saillie</t>
  </si>
  <si>
    <t>BECS 15L</t>
  </si>
  <si>
    <t>BECS 50L</t>
  </si>
  <si>
    <t>BECS 100L</t>
  </si>
  <si>
    <t>BECS 200L</t>
  </si>
  <si>
    <t>Portail parking</t>
  </si>
  <si>
    <t>BECS 30L</t>
  </si>
  <si>
    <t>Boitier de sélection</t>
  </si>
  <si>
    <t>Groupe-froid</t>
  </si>
  <si>
    <t>Portails parking extérieur</t>
  </si>
  <si>
    <t>Sèche-main</t>
  </si>
  <si>
    <t>Installation de chantier et curage</t>
  </si>
  <si>
    <t>Consignation et dépose du TGBT existant</t>
  </si>
  <si>
    <t>Dépose des fileries et appareillages restant sur site</t>
  </si>
  <si>
    <t>Remise du DOE</t>
  </si>
  <si>
    <t>Etude avant réalisation</t>
  </si>
  <si>
    <t>BBG Vert</t>
  </si>
  <si>
    <t>Nourrice 5 modules 45 LOGIX 3PC / 2RJ45</t>
  </si>
  <si>
    <t>Borne WIFI</t>
  </si>
  <si>
    <t>Onduleur</t>
  </si>
  <si>
    <t>Essais et mise en service</t>
  </si>
  <si>
    <t>DCE</t>
  </si>
  <si>
    <t>Lot 06 Electricité - Courants forts et faibles</t>
  </si>
  <si>
    <t>Moteur d'extraction BS</t>
  </si>
  <si>
    <t>Sèche-serviettes</t>
  </si>
  <si>
    <t>Chauffage électrique</t>
  </si>
  <si>
    <t>3.13</t>
  </si>
  <si>
    <t>Sous-total 3.13 Chauffage électrique</t>
  </si>
  <si>
    <t>3.12</t>
  </si>
  <si>
    <t>Fourreaux suivant dossier SNEF - Vidéosurveillance</t>
  </si>
  <si>
    <t>Prise RJ45 - Vidéosurveillance</t>
  </si>
  <si>
    <t>Fourreaux suivant dossier SNEF - Gestion file d'attente</t>
  </si>
  <si>
    <t>Prise de courant - Gestion file d'attente</t>
  </si>
  <si>
    <t>Prise RJ45 - Gestion file d'attente</t>
  </si>
  <si>
    <t>Limite de prestation SNEF</t>
  </si>
  <si>
    <t>3.16</t>
  </si>
  <si>
    <t>3.15</t>
  </si>
  <si>
    <t>3.14</t>
  </si>
  <si>
    <t>Synthèse et maquette 3D</t>
  </si>
  <si>
    <t>Fourreaux suivant dossier SNEF - Contrôle d'accès</t>
  </si>
  <si>
    <t>Câblage suivant dossier SNEF - Contrôle d'accès</t>
  </si>
  <si>
    <t>Câblage suivant dossier SNEF - Vidéosurveillance</t>
  </si>
  <si>
    <t>Fourreaux suivant dossier SNEF - Anti-intrusion / Bouton agression</t>
  </si>
  <si>
    <t>Câblage suivant dossier SNEF - Anti-intrusion / Bouton agression</t>
  </si>
  <si>
    <t>Câblage suivant dossier SNEF - Gestion file d'attente</t>
  </si>
  <si>
    <t>Compte prorata à 1,5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</si>
</sst>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&quot;Sous-total &quot;@"/>
    <numFmt numFmtId="165" formatCode="&quot;T.V.A. &quot;0.0%"/>
    <numFmt numFmtId="166" formatCode="[$-40C]d\ mmmm\ yyyy;@"/>
    <numFmt numFmtId="167" formatCode="&quot;N°&quot;0000\-0000"/>
    <numFmt numFmtId="168" formatCode="&quot;N°&quot;0000"/>
    <numFmt numFmtId="169" formatCode="&quot;3.&quot;00"/>
    <numFmt numFmtId="170" formatCode="&quot;Sous-total 3.&quot;@"/>
    <numFmt numFmtId="171" formatCode="#,##0.00\ _€"/>
  </numFmts>
  <fonts count="35">
    <font>
      <sz val="9"/>
      <name val="Times New Roman"/>
    </font>
    <font>
      <b/>
      <sz val="10"/>
      <name val="Arial"/>
      <family val="2"/>
    </font>
    <font>
      <b/>
      <i/>
      <u/>
      <sz val="14"/>
      <name val="Letter Gothic"/>
      <family val="3"/>
    </font>
    <font>
      <sz val="1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2"/>
      <name val="Calibri"/>
      <family val="2"/>
      <scheme val="minor"/>
    </font>
    <font>
      <b/>
      <sz val="16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sz val="2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6"/>
      <name val="Calibri"/>
      <family val="2"/>
      <scheme val="minor"/>
    </font>
    <font>
      <sz val="9"/>
      <name val="Calibri"/>
      <family val="2"/>
      <scheme val="minor"/>
    </font>
    <font>
      <sz val="10"/>
      <color indexed="10"/>
      <name val="Calibri"/>
      <family val="2"/>
      <scheme val="minor"/>
    </font>
    <font>
      <sz val="10"/>
      <color theme="3"/>
      <name val="Calibri"/>
      <family val="2"/>
      <scheme val="minor"/>
    </font>
    <font>
      <b/>
      <sz val="28"/>
      <name val="Calibri"/>
      <family val="2"/>
      <scheme val="minor"/>
    </font>
    <font>
      <sz val="16"/>
      <name val="Calibri"/>
      <family val="2"/>
      <scheme val="minor"/>
    </font>
    <font>
      <b/>
      <sz val="26"/>
      <name val="Calibri"/>
      <family val="2"/>
      <scheme val="minor"/>
    </font>
    <font>
      <sz val="9"/>
      <name val="Times New Roman"/>
      <family val="1"/>
    </font>
    <font>
      <b/>
      <sz val="28"/>
      <color rgb="FF208A2C"/>
      <name val="Calibri"/>
      <family val="2"/>
      <scheme val="minor"/>
    </font>
    <font>
      <sz val="10"/>
      <color rgb="FF208A2C"/>
      <name val="Calibri"/>
      <family val="2"/>
      <scheme val="minor"/>
    </font>
    <font>
      <b/>
      <sz val="26"/>
      <color rgb="FF208A2C"/>
      <name val="Calibri"/>
      <family val="2"/>
      <scheme val="minor"/>
    </font>
    <font>
      <b/>
      <u/>
      <sz val="12"/>
      <color rgb="FF1E85BD"/>
      <name val="Calibri"/>
      <family val="2"/>
      <scheme val="minor"/>
    </font>
    <font>
      <b/>
      <sz val="11"/>
      <color rgb="FF208A2C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rgb="FF1E85BD"/>
      <name val="Calibri"/>
      <family val="2"/>
      <scheme val="minor"/>
    </font>
    <font>
      <b/>
      <sz val="10"/>
      <color rgb="FF1E85BD"/>
      <name val="Calibri"/>
      <family val="2"/>
      <scheme val="minor"/>
    </font>
    <font>
      <b/>
      <i/>
      <sz val="10"/>
      <name val="Calibri"/>
      <family val="2"/>
      <scheme val="minor"/>
    </font>
    <font>
      <i/>
      <sz val="9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rgb="FFC0D003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rgb="FF208A2C"/>
      </left>
      <right/>
      <top style="medium">
        <color rgb="FF208A2C"/>
      </top>
      <bottom/>
      <diagonal/>
    </border>
    <border>
      <left/>
      <right/>
      <top style="medium">
        <color rgb="FF208A2C"/>
      </top>
      <bottom/>
      <diagonal/>
    </border>
    <border>
      <left/>
      <right style="medium">
        <color rgb="FF208A2C"/>
      </right>
      <top style="medium">
        <color rgb="FF208A2C"/>
      </top>
      <bottom/>
      <diagonal/>
    </border>
    <border>
      <left style="medium">
        <color rgb="FF208A2C"/>
      </left>
      <right/>
      <top/>
      <bottom/>
      <diagonal/>
    </border>
    <border>
      <left/>
      <right style="medium">
        <color rgb="FF208A2C"/>
      </right>
      <top/>
      <bottom/>
      <diagonal/>
    </border>
    <border>
      <left style="medium">
        <color rgb="FF208A2C"/>
      </left>
      <right/>
      <top/>
      <bottom style="medium">
        <color rgb="FF208A2C"/>
      </bottom>
      <diagonal/>
    </border>
    <border>
      <left/>
      <right/>
      <top/>
      <bottom style="medium">
        <color rgb="FF208A2C"/>
      </bottom>
      <diagonal/>
    </border>
    <border>
      <left/>
      <right style="medium">
        <color rgb="FF208A2C"/>
      </right>
      <top/>
      <bottom style="medium">
        <color rgb="FF208A2C"/>
      </bottom>
      <diagonal/>
    </border>
    <border>
      <left style="thin">
        <color rgb="FF208A2C"/>
      </left>
      <right style="thin">
        <color rgb="FF208A2C"/>
      </right>
      <top style="thin">
        <color rgb="FF208A2C"/>
      </top>
      <bottom style="thin">
        <color rgb="FF208A2C"/>
      </bottom>
      <diagonal/>
    </border>
    <border>
      <left style="hair">
        <color indexed="64"/>
      </left>
      <right style="hair">
        <color indexed="64"/>
      </right>
      <top/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</borders>
  <cellStyleXfs count="5">
    <xf numFmtId="0" fontId="0" fillId="0" borderId="0"/>
    <xf numFmtId="0" fontId="2" fillId="2" borderId="1">
      <alignment horizontal="left" vertical="center"/>
    </xf>
    <xf numFmtId="0" fontId="1" fillId="0" borderId="0">
      <alignment horizontal="center" vertical="center"/>
    </xf>
    <xf numFmtId="0" fontId="4" fillId="0" borderId="0"/>
    <xf numFmtId="0" fontId="23" fillId="0" borderId="0"/>
  </cellStyleXfs>
  <cellXfs count="211">
    <xf numFmtId="0" fontId="0" fillId="0" borderId="0" xfId="0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wrapText="1"/>
    </xf>
    <xf numFmtId="3" fontId="3" fillId="0" borderId="2" xfId="0" applyNumberFormat="1" applyFont="1" applyBorder="1" applyAlignment="1">
      <alignment horizontal="center" wrapText="1"/>
    </xf>
    <xf numFmtId="4" fontId="3" fillId="0" borderId="2" xfId="0" applyNumberFormat="1" applyFont="1" applyBorder="1" applyAlignment="1">
      <alignment wrapText="1"/>
    </xf>
    <xf numFmtId="4" fontId="3" fillId="0" borderId="16" xfId="0" applyNumberFormat="1" applyFont="1" applyBorder="1" applyAlignment="1">
      <alignment wrapText="1"/>
    </xf>
    <xf numFmtId="0" fontId="6" fillId="0" borderId="15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4" fontId="6" fillId="0" borderId="16" xfId="0" applyNumberFormat="1" applyFont="1" applyBorder="1" applyAlignment="1">
      <alignment horizontal="center" wrapText="1"/>
    </xf>
    <xf numFmtId="4" fontId="6" fillId="0" borderId="14" xfId="0" applyNumberFormat="1" applyFont="1" applyBorder="1" applyAlignment="1">
      <alignment horizontal="center" wrapText="1"/>
    </xf>
    <xf numFmtId="4" fontId="6" fillId="0" borderId="17" xfId="0" applyNumberFormat="1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4" fontId="6" fillId="0" borderId="16" xfId="0" applyNumberFormat="1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4" fontId="6" fillId="0" borderId="14" xfId="0" applyNumberFormat="1" applyFont="1" applyBorder="1" applyAlignment="1">
      <alignment vertical="top" wrapText="1"/>
    </xf>
    <xf numFmtId="4" fontId="11" fillId="0" borderId="16" xfId="0" applyNumberFormat="1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4" fontId="6" fillId="0" borderId="17" xfId="0" applyNumberFormat="1" applyFont="1" applyBorder="1" applyAlignment="1">
      <alignment vertical="top" wrapText="1"/>
    </xf>
    <xf numFmtId="0" fontId="6" fillId="0" borderId="18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4" fontId="5" fillId="0" borderId="16" xfId="0" applyNumberFormat="1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3" fontId="3" fillId="0" borderId="0" xfId="0" applyNumberFormat="1" applyFont="1" applyAlignment="1">
      <alignment horizontal="center" vertical="top" wrapText="1"/>
    </xf>
    <xf numFmtId="4" fontId="3" fillId="0" borderId="0" xfId="0" applyNumberFormat="1" applyFont="1" applyAlignment="1">
      <alignment vertical="top" wrapText="1"/>
    </xf>
    <xf numFmtId="4" fontId="13" fillId="0" borderId="16" xfId="0" applyNumberFormat="1" applyFont="1" applyBorder="1" applyAlignment="1">
      <alignment wrapText="1"/>
    </xf>
    <xf numFmtId="0" fontId="13" fillId="0" borderId="0" xfId="0" applyFont="1" applyAlignment="1">
      <alignment horizontal="center" vertical="top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3" fontId="11" fillId="0" borderId="20" xfId="0" applyNumberFormat="1" applyFont="1" applyBorder="1" applyAlignment="1">
      <alignment horizontal="center" vertical="center" wrapText="1"/>
    </xf>
    <xf numFmtId="4" fontId="11" fillId="0" borderId="20" xfId="0" applyNumberFormat="1" applyFont="1" applyBorder="1" applyAlignment="1">
      <alignment horizontal="center" vertical="center" wrapText="1"/>
    </xf>
    <xf numFmtId="4" fontId="11" fillId="0" borderId="2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3" fillId="0" borderId="0" xfId="4" applyFont="1" applyAlignment="1">
      <alignment vertical="center"/>
    </xf>
    <xf numFmtId="0" fontId="18" fillId="0" borderId="0" xfId="4" applyFont="1" applyAlignment="1">
      <alignment vertical="center" wrapText="1"/>
    </xf>
    <xf numFmtId="0" fontId="3" fillId="0" borderId="0" xfId="4" applyFont="1" applyAlignment="1">
      <alignment vertical="center" wrapText="1"/>
    </xf>
    <xf numFmtId="0" fontId="3" fillId="0" borderId="0" xfId="4" applyFont="1" applyAlignment="1">
      <alignment horizontal="center" vertical="center" wrapText="1"/>
    </xf>
    <xf numFmtId="0" fontId="3" fillId="0" borderId="0" xfId="4" applyFont="1" applyAlignment="1">
      <alignment horizontal="justify" vertical="center" wrapText="1"/>
    </xf>
    <xf numFmtId="0" fontId="3" fillId="0" borderId="0" xfId="4" applyFont="1" applyAlignment="1">
      <alignment horizontal="right" vertical="center" wrapText="1"/>
    </xf>
    <xf numFmtId="0" fontId="19" fillId="0" borderId="0" xfId="4" applyFont="1" applyAlignment="1">
      <alignment vertical="center" wrapText="1"/>
    </xf>
    <xf numFmtId="0" fontId="3" fillId="0" borderId="0" xfId="4" applyFont="1" applyAlignment="1">
      <alignment vertical="top" wrapText="1"/>
    </xf>
    <xf numFmtId="167" fontId="3" fillId="0" borderId="0" xfId="4" applyNumberFormat="1" applyFont="1" applyAlignment="1">
      <alignment vertical="center" wrapText="1"/>
    </xf>
    <xf numFmtId="0" fontId="20" fillId="0" borderId="0" xfId="4" applyFont="1" applyAlignment="1">
      <alignment vertical="center"/>
    </xf>
    <xf numFmtId="0" fontId="22" fillId="0" borderId="0" xfId="4" applyFont="1" applyAlignment="1">
      <alignment vertical="center"/>
    </xf>
    <xf numFmtId="0" fontId="21" fillId="0" borderId="0" xfId="4" applyFont="1" applyAlignment="1">
      <alignment vertical="center"/>
    </xf>
    <xf numFmtId="0" fontId="6" fillId="0" borderId="0" xfId="4" applyFont="1" applyAlignment="1">
      <alignment vertical="center"/>
    </xf>
    <xf numFmtId="0" fontId="6" fillId="0" borderId="26" xfId="4" applyFont="1" applyBorder="1" applyAlignment="1">
      <alignment vertical="center" wrapText="1"/>
    </xf>
    <xf numFmtId="0" fontId="6" fillId="0" borderId="28" xfId="4" applyFont="1" applyBorder="1" applyAlignment="1">
      <alignment vertical="center" wrapText="1"/>
    </xf>
    <xf numFmtId="0" fontId="6" fillId="0" borderId="27" xfId="4" applyFont="1" applyBorder="1" applyAlignment="1">
      <alignment vertical="center" wrapText="1"/>
    </xf>
    <xf numFmtId="0" fontId="3" fillId="0" borderId="29" xfId="4" applyFont="1" applyBorder="1" applyAlignment="1">
      <alignment vertical="center" wrapText="1"/>
    </xf>
    <xf numFmtId="0" fontId="3" fillId="0" borderId="30" xfId="4" applyFont="1" applyBorder="1" applyAlignment="1">
      <alignment vertical="center" wrapText="1"/>
    </xf>
    <xf numFmtId="0" fontId="6" fillId="0" borderId="31" xfId="4" applyFont="1" applyBorder="1" applyAlignment="1">
      <alignment vertical="center" wrapText="1"/>
    </xf>
    <xf numFmtId="0" fontId="6" fillId="0" borderId="33" xfId="4" applyFont="1" applyBorder="1" applyAlignment="1">
      <alignment vertical="center" wrapText="1"/>
    </xf>
    <xf numFmtId="0" fontId="6" fillId="0" borderId="32" xfId="4" applyFont="1" applyBorder="1" applyAlignment="1">
      <alignment vertical="center" wrapText="1"/>
    </xf>
    <xf numFmtId="0" fontId="3" fillId="0" borderId="34" xfId="4" applyFont="1" applyBorder="1" applyAlignment="1">
      <alignment vertical="top" wrapText="1"/>
    </xf>
    <xf numFmtId="0" fontId="17" fillId="0" borderId="0" xfId="4" applyFont="1" applyAlignment="1">
      <alignment vertical="center"/>
    </xf>
    <xf numFmtId="0" fontId="8" fillId="3" borderId="0" xfId="0" applyFont="1" applyFill="1"/>
    <xf numFmtId="0" fontId="3" fillId="4" borderId="0" xfId="0" applyFont="1" applyFill="1" applyAlignment="1">
      <alignment vertical="center"/>
    </xf>
    <xf numFmtId="0" fontId="5" fillId="3" borderId="0" xfId="0" applyFont="1" applyFill="1" applyAlignment="1">
      <alignment horizontal="center" vertical="top" wrapText="1"/>
    </xf>
    <xf numFmtId="0" fontId="27" fillId="0" borderId="15" xfId="0" applyFont="1" applyBorder="1" applyAlignment="1">
      <alignment horizontal="center" vertical="top" wrapText="1"/>
    </xf>
    <xf numFmtId="0" fontId="27" fillId="0" borderId="2" xfId="0" applyFont="1" applyBorder="1" applyAlignment="1">
      <alignment horizontal="justify" vertical="top" wrapText="1"/>
    </xf>
    <xf numFmtId="0" fontId="27" fillId="0" borderId="2" xfId="0" applyFont="1" applyBorder="1" applyAlignment="1">
      <alignment horizontal="center" wrapText="1"/>
    </xf>
    <xf numFmtId="3" fontId="27" fillId="0" borderId="2" xfId="0" applyNumberFormat="1" applyFont="1" applyBorder="1" applyAlignment="1">
      <alignment horizontal="center" wrapText="1"/>
    </xf>
    <xf numFmtId="4" fontId="27" fillId="0" borderId="2" xfId="0" applyNumberFormat="1" applyFont="1" applyBorder="1" applyAlignment="1">
      <alignment wrapText="1"/>
    </xf>
    <xf numFmtId="4" fontId="27" fillId="0" borderId="16" xfId="0" applyNumberFormat="1" applyFont="1" applyBorder="1" applyAlignment="1">
      <alignment wrapText="1"/>
    </xf>
    <xf numFmtId="0" fontId="27" fillId="0" borderId="0" xfId="0" applyFont="1" applyAlignment="1">
      <alignment horizontal="center" vertical="top" wrapText="1"/>
    </xf>
    <xf numFmtId="0" fontId="28" fillId="0" borderId="2" xfId="0" applyFont="1" applyBorder="1" applyAlignment="1">
      <alignment horizontal="justify" vertical="top" wrapText="1"/>
    </xf>
    <xf numFmtId="0" fontId="28" fillId="0" borderId="2" xfId="0" applyFont="1" applyBorder="1" applyAlignment="1">
      <alignment horizontal="center" wrapText="1"/>
    </xf>
    <xf numFmtId="3" fontId="28" fillId="0" borderId="2" xfId="0" applyNumberFormat="1" applyFont="1" applyBorder="1" applyAlignment="1">
      <alignment horizontal="center" wrapText="1"/>
    </xf>
    <xf numFmtId="4" fontId="28" fillId="0" borderId="2" xfId="0" applyNumberFormat="1" applyFont="1" applyBorder="1" applyAlignment="1">
      <alignment wrapText="1"/>
    </xf>
    <xf numFmtId="4" fontId="28" fillId="0" borderId="16" xfId="0" applyNumberFormat="1" applyFont="1" applyBorder="1" applyAlignment="1">
      <alignment wrapText="1"/>
    </xf>
    <xf numFmtId="0" fontId="28" fillId="0" borderId="0" xfId="0" applyFont="1" applyAlignment="1">
      <alignment horizontal="center" vertical="top" wrapText="1"/>
    </xf>
    <xf numFmtId="168" fontId="3" fillId="0" borderId="30" xfId="4" applyNumberFormat="1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top" wrapText="1"/>
    </xf>
    <xf numFmtId="169" fontId="28" fillId="0" borderId="15" xfId="0" applyNumberFormat="1" applyFont="1" applyBorder="1" applyAlignment="1">
      <alignment horizontal="center" vertical="top" wrapText="1"/>
    </xf>
    <xf numFmtId="169" fontId="11" fillId="0" borderId="15" xfId="0" applyNumberFormat="1" applyFont="1" applyBorder="1" applyAlignment="1">
      <alignment horizontal="center" vertical="top" wrapText="1"/>
    </xf>
    <xf numFmtId="0" fontId="17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171" fontId="3" fillId="0" borderId="2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29" fillId="0" borderId="15" xfId="0" applyFont="1" applyBorder="1" applyAlignment="1">
      <alignment horizontal="center" vertical="top" wrapText="1"/>
    </xf>
    <xf numFmtId="0" fontId="29" fillId="0" borderId="2" xfId="0" applyFont="1" applyBorder="1" applyAlignment="1">
      <alignment horizontal="justify" vertical="top" wrapText="1"/>
    </xf>
    <xf numFmtId="0" fontId="29" fillId="0" borderId="0" xfId="0" applyFont="1" applyAlignment="1">
      <alignment horizontal="center" vertical="top" wrapText="1"/>
    </xf>
    <xf numFmtId="0" fontId="30" fillId="0" borderId="15" xfId="0" applyFont="1" applyBorder="1" applyAlignment="1">
      <alignment horizontal="center" vertical="top" wrapText="1"/>
    </xf>
    <xf numFmtId="0" fontId="30" fillId="0" borderId="2" xfId="0" applyFont="1" applyBorder="1" applyAlignment="1">
      <alignment horizontal="justify" vertical="top" wrapText="1"/>
    </xf>
    <xf numFmtId="0" fontId="31" fillId="0" borderId="2" xfId="0" applyFont="1" applyBorder="1" applyAlignment="1">
      <alignment horizontal="center" wrapText="1"/>
    </xf>
    <xf numFmtId="3" fontId="31" fillId="0" borderId="2" xfId="0" applyNumberFormat="1" applyFont="1" applyBorder="1" applyAlignment="1">
      <alignment horizontal="center" wrapText="1"/>
    </xf>
    <xf numFmtId="4" fontId="30" fillId="0" borderId="2" xfId="0" applyNumberFormat="1" applyFont="1" applyBorder="1" applyAlignment="1">
      <alignment wrapText="1"/>
    </xf>
    <xf numFmtId="4" fontId="30" fillId="0" borderId="16" xfId="0" applyNumberFormat="1" applyFont="1" applyBorder="1" applyAlignment="1">
      <alignment wrapText="1"/>
    </xf>
    <xf numFmtId="0" fontId="30" fillId="0" borderId="0" xfId="0" applyFont="1" applyAlignment="1">
      <alignment horizontal="center" vertical="top" wrapText="1"/>
    </xf>
    <xf numFmtId="171" fontId="3" fillId="0" borderId="2" xfId="0" applyNumberFormat="1" applyFont="1" applyBorder="1" applyAlignment="1">
      <alignment vertical="center" wrapText="1"/>
    </xf>
    <xf numFmtId="0" fontId="3" fillId="0" borderId="16" xfId="0" applyFont="1" applyBorder="1" applyAlignment="1">
      <alignment horizontal="justify" vertical="center" wrapText="1"/>
    </xf>
    <xf numFmtId="0" fontId="32" fillId="0" borderId="2" xfId="0" applyFont="1" applyBorder="1" applyAlignment="1">
      <alignment horizontal="justify" vertical="center" wrapText="1"/>
    </xf>
    <xf numFmtId="0" fontId="3" fillId="0" borderId="2" xfId="1" applyFont="1" applyFill="1" applyBorder="1" applyAlignment="1">
      <alignment horizontal="justify" vertical="center" wrapText="1"/>
    </xf>
    <xf numFmtId="0" fontId="3" fillId="0" borderId="35" xfId="0" applyFont="1" applyBorder="1" applyAlignment="1">
      <alignment horizontal="justify" vertical="center" wrapText="1"/>
    </xf>
    <xf numFmtId="0" fontId="3" fillId="0" borderId="36" xfId="0" applyFont="1" applyBorder="1" applyAlignment="1">
      <alignment horizontal="justify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171" fontId="6" fillId="0" borderId="2" xfId="0" applyNumberFormat="1" applyFont="1" applyBorder="1" applyAlignment="1">
      <alignment vertical="center" wrapText="1"/>
    </xf>
    <xf numFmtId="0" fontId="6" fillId="0" borderId="16" xfId="0" applyFont="1" applyBorder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33" fillId="0" borderId="15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justify" vertical="center" wrapText="1"/>
    </xf>
    <xf numFmtId="171" fontId="29" fillId="0" borderId="2" xfId="0" applyNumberFormat="1" applyFont="1" applyBorder="1" applyAlignment="1">
      <alignment vertical="center" wrapText="1"/>
    </xf>
    <xf numFmtId="0" fontId="29" fillId="0" borderId="16" xfId="0" applyFont="1" applyBorder="1" applyAlignment="1">
      <alignment horizontal="justify" vertical="center" wrapText="1"/>
    </xf>
    <xf numFmtId="0" fontId="29" fillId="0" borderId="0" xfId="0" applyFont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 indent="2"/>
    </xf>
    <xf numFmtId="0" fontId="29" fillId="0" borderId="2" xfId="1" applyFont="1" applyFill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3" fillId="0" borderId="36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justify"/>
    </xf>
    <xf numFmtId="0" fontId="34" fillId="0" borderId="15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3" fillId="0" borderId="2" xfId="0" applyNumberFormat="1" applyFont="1" applyBorder="1" applyAlignment="1">
      <alignment horizontal="right" wrapText="1"/>
    </xf>
    <xf numFmtId="0" fontId="13" fillId="0" borderId="7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6" fillId="0" borderId="11" xfId="0" applyFont="1" applyBorder="1" applyAlignment="1">
      <alignment horizontal="justify" vertical="top" wrapText="1"/>
    </xf>
    <xf numFmtId="166" fontId="3" fillId="0" borderId="34" xfId="4" applyNumberFormat="1" applyFont="1" applyBorder="1" applyAlignment="1">
      <alignment horizontal="left" vertical="center" wrapText="1"/>
    </xf>
    <xf numFmtId="0" fontId="3" fillId="0" borderId="34" xfId="4" applyFont="1" applyBorder="1" applyAlignment="1">
      <alignment horizontal="center" vertical="center" wrapText="1"/>
    </xf>
    <xf numFmtId="0" fontId="3" fillId="0" borderId="34" xfId="4" applyFont="1" applyBorder="1" applyAlignment="1">
      <alignment horizontal="center" vertical="top" wrapText="1"/>
    </xf>
    <xf numFmtId="0" fontId="3" fillId="0" borderId="0" xfId="4" applyFont="1" applyAlignment="1">
      <alignment horizontal="center" vertical="center" wrapText="1"/>
    </xf>
    <xf numFmtId="0" fontId="24" fillId="0" borderId="26" xfId="4" applyFont="1" applyBorder="1" applyAlignment="1">
      <alignment horizontal="center" vertical="center" wrapText="1"/>
    </xf>
    <xf numFmtId="0" fontId="24" fillId="0" borderId="27" xfId="4" applyFont="1" applyBorder="1" applyAlignment="1">
      <alignment horizontal="center" vertical="center" wrapText="1"/>
    </xf>
    <xf numFmtId="0" fontId="24" fillId="0" borderId="28" xfId="4" applyFont="1" applyBorder="1" applyAlignment="1">
      <alignment horizontal="center" vertical="center" wrapText="1"/>
    </xf>
    <xf numFmtId="0" fontId="25" fillId="0" borderId="29" xfId="4" applyFont="1" applyBorder="1" applyAlignment="1">
      <alignment horizontal="center" vertical="center" wrapText="1"/>
    </xf>
    <xf numFmtId="0" fontId="25" fillId="0" borderId="0" xfId="4" applyFont="1" applyAlignment="1">
      <alignment horizontal="center" vertical="center" wrapText="1"/>
    </xf>
    <xf numFmtId="0" fontId="25" fillId="0" borderId="30" xfId="4" applyFont="1" applyBorder="1" applyAlignment="1">
      <alignment horizontal="center" vertical="center" wrapText="1"/>
    </xf>
    <xf numFmtId="0" fontId="26" fillId="0" borderId="31" xfId="4" applyFont="1" applyBorder="1" applyAlignment="1">
      <alignment horizontal="center" vertical="center" wrapText="1"/>
    </xf>
    <xf numFmtId="0" fontId="26" fillId="0" borderId="32" xfId="4" applyFont="1" applyBorder="1" applyAlignment="1">
      <alignment horizontal="center" vertical="center" wrapText="1"/>
    </xf>
    <xf numFmtId="0" fontId="26" fillId="0" borderId="33" xfId="4" applyFont="1" applyBorder="1" applyAlignment="1">
      <alignment horizontal="center" vertical="center" wrapText="1"/>
    </xf>
    <xf numFmtId="0" fontId="18" fillId="0" borderId="0" xfId="4" applyFont="1" applyAlignment="1">
      <alignment horizontal="center" vertical="center" wrapText="1"/>
    </xf>
    <xf numFmtId="0" fontId="19" fillId="0" borderId="0" xfId="4" applyFont="1" applyAlignment="1">
      <alignment horizontal="center" vertical="center" wrapText="1"/>
    </xf>
    <xf numFmtId="0" fontId="26" fillId="0" borderId="0" xfId="4" applyFont="1" applyAlignment="1">
      <alignment horizontal="center" vertical="center" wrapText="1"/>
    </xf>
    <xf numFmtId="0" fontId="21" fillId="0" borderId="0" xfId="4" applyFont="1" applyAlignment="1">
      <alignment horizontal="center" vertical="center" wrapText="1"/>
    </xf>
    <xf numFmtId="166" fontId="3" fillId="0" borderId="0" xfId="4" applyNumberFormat="1" applyFont="1" applyAlignment="1">
      <alignment horizontal="left" vertical="center" wrapText="1"/>
    </xf>
    <xf numFmtId="166" fontId="3" fillId="0" borderId="30" xfId="4" applyNumberFormat="1" applyFont="1" applyBorder="1" applyAlignment="1">
      <alignment horizontal="left" vertical="center" wrapText="1"/>
    </xf>
    <xf numFmtId="0" fontId="11" fillId="0" borderId="0" xfId="4" applyFont="1" applyAlignment="1">
      <alignment horizontal="right" vertical="center" wrapText="1"/>
    </xf>
    <xf numFmtId="0" fontId="3" fillId="0" borderId="0" xfId="4" applyFont="1" applyAlignment="1">
      <alignment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0" xfId="0" applyFont="1" applyAlignment="1">
      <alignment wrapText="1"/>
    </xf>
    <xf numFmtId="0" fontId="6" fillId="0" borderId="11" xfId="0" applyFont="1" applyBorder="1" applyAlignment="1">
      <alignment wrapText="1"/>
    </xf>
    <xf numFmtId="170" fontId="13" fillId="0" borderId="0" xfId="0" applyNumberFormat="1" applyFont="1" applyAlignment="1">
      <alignment horizontal="right" vertical="top" wrapText="1"/>
    </xf>
    <xf numFmtId="170" fontId="13" fillId="0" borderId="11" xfId="0" applyNumberFormat="1" applyFont="1" applyBorder="1" applyAlignment="1">
      <alignment horizontal="right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wrapText="1"/>
    </xf>
    <xf numFmtId="0" fontId="6" fillId="0" borderId="12" xfId="0" applyFont="1" applyBorder="1" applyAlignment="1">
      <alignment wrapText="1"/>
    </xf>
    <xf numFmtId="0" fontId="13" fillId="0" borderId="0" xfId="0" applyFont="1" applyAlignment="1">
      <alignment horizontal="right" vertical="top" wrapText="1"/>
    </xf>
    <xf numFmtId="0" fontId="13" fillId="0" borderId="11" xfId="0" applyFont="1" applyBorder="1" applyAlignment="1">
      <alignment horizontal="right" vertical="top" wrapText="1"/>
    </xf>
    <xf numFmtId="0" fontId="11" fillId="0" borderId="22" xfId="0" applyFont="1" applyBorder="1" applyAlignment="1">
      <alignment horizontal="justify" vertical="top" wrapText="1"/>
    </xf>
    <xf numFmtId="0" fontId="11" fillId="0" borderId="0" xfId="0" applyFont="1" applyAlignment="1">
      <alignment horizontal="justify" vertical="top" wrapText="1"/>
    </xf>
    <xf numFmtId="0" fontId="11" fillId="0" borderId="11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23" xfId="0" applyFont="1" applyBorder="1" applyAlignment="1">
      <alignment horizontal="justify" vertical="top" wrapText="1"/>
    </xf>
    <xf numFmtId="0" fontId="6" fillId="0" borderId="9" xfId="0" applyFont="1" applyBorder="1" applyAlignment="1">
      <alignment horizontal="justify" vertical="top" wrapText="1"/>
    </xf>
    <xf numFmtId="0" fontId="6" fillId="0" borderId="12" xfId="0" applyFont="1" applyBorder="1" applyAlignment="1">
      <alignment horizontal="justify" vertical="top" wrapText="1"/>
    </xf>
    <xf numFmtId="0" fontId="11" fillId="0" borderId="22" xfId="0" applyFont="1" applyBorder="1" applyAlignment="1">
      <alignment horizontal="right" vertical="top" wrapText="1" indent="3"/>
    </xf>
    <xf numFmtId="0" fontId="11" fillId="0" borderId="0" xfId="0" applyFont="1" applyAlignment="1">
      <alignment horizontal="right" vertical="top" wrapText="1" indent="3"/>
    </xf>
    <xf numFmtId="0" fontId="11" fillId="0" borderId="11" xfId="0" applyFont="1" applyBorder="1" applyAlignment="1">
      <alignment horizontal="right" vertical="top" wrapText="1" indent="3"/>
    </xf>
    <xf numFmtId="0" fontId="6" fillId="0" borderId="0" xfId="0" applyFont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5" fillId="0" borderId="22" xfId="0" applyFont="1" applyBorder="1" applyAlignment="1">
      <alignment horizontal="right" vertical="top" wrapText="1" indent="3"/>
    </xf>
    <xf numFmtId="0" fontId="5" fillId="0" borderId="0" xfId="0" applyFont="1" applyAlignment="1">
      <alignment horizontal="right" vertical="top" wrapText="1" indent="3"/>
    </xf>
    <xf numFmtId="0" fontId="5" fillId="0" borderId="11" xfId="0" applyFont="1" applyBorder="1" applyAlignment="1">
      <alignment horizontal="right" vertical="top" wrapText="1" indent="3"/>
    </xf>
    <xf numFmtId="0" fontId="6" fillId="0" borderId="24" xfId="0" applyFont="1" applyBorder="1" applyAlignment="1">
      <alignment horizontal="justify" vertical="top" wrapText="1"/>
    </xf>
    <xf numFmtId="0" fontId="6" fillId="0" borderId="5" xfId="0" applyFont="1" applyBorder="1" applyAlignment="1">
      <alignment horizontal="justify" vertical="top" wrapText="1"/>
    </xf>
    <xf numFmtId="0" fontId="6" fillId="0" borderId="25" xfId="0" applyFont="1" applyBorder="1" applyAlignment="1">
      <alignment horizontal="justify" vertical="top" wrapText="1"/>
    </xf>
    <xf numFmtId="165" fontId="11" fillId="0" borderId="22" xfId="0" applyNumberFormat="1" applyFont="1" applyBorder="1" applyAlignment="1">
      <alignment horizontal="right" vertical="top" wrapText="1" indent="3"/>
    </xf>
    <xf numFmtId="165" fontId="11" fillId="0" borderId="0" xfId="0" applyNumberFormat="1" applyFont="1" applyAlignment="1">
      <alignment horizontal="right" vertical="top" wrapText="1" indent="3"/>
    </xf>
    <xf numFmtId="165" fontId="11" fillId="0" borderId="11" xfId="0" applyNumberFormat="1" applyFont="1" applyBorder="1" applyAlignment="1">
      <alignment horizontal="right" vertical="top" wrapText="1" indent="3"/>
    </xf>
    <xf numFmtId="0" fontId="6" fillId="0" borderId="22" xfId="0" applyFont="1" applyBorder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6" fillId="0" borderId="11" xfId="0" applyFont="1" applyBorder="1" applyAlignment="1">
      <alignment horizontal="justify" vertical="top" wrapText="1"/>
    </xf>
    <xf numFmtId="164" fontId="13" fillId="0" borderId="0" xfId="0" applyNumberFormat="1" applyFont="1" applyAlignment="1">
      <alignment horizontal="right" vertical="top" wrapText="1"/>
    </xf>
    <xf numFmtId="164" fontId="13" fillId="0" borderId="11" xfId="0" applyNumberFormat="1" applyFont="1" applyBorder="1" applyAlignment="1">
      <alignment horizontal="right" vertical="top" wrapText="1"/>
    </xf>
    <xf numFmtId="0" fontId="10" fillId="3" borderId="15" xfId="0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horizontal="center" vertical="top" wrapText="1"/>
    </xf>
    <xf numFmtId="0" fontId="10" fillId="3" borderId="16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4" fontId="3" fillId="0" borderId="16" xfId="0" applyNumberFormat="1" applyFont="1" applyFill="1" applyBorder="1" applyAlignment="1">
      <alignment wrapText="1"/>
    </xf>
    <xf numFmtId="4" fontId="6" fillId="0" borderId="16" xfId="0" applyNumberFormat="1" applyFont="1" applyFill="1" applyBorder="1" applyAlignment="1">
      <alignment horizontal="center" wrapText="1"/>
    </xf>
    <xf numFmtId="4" fontId="6" fillId="0" borderId="14" xfId="0" applyNumberFormat="1" applyFont="1" applyFill="1" applyBorder="1" applyAlignment="1">
      <alignment horizontal="center" wrapText="1"/>
    </xf>
    <xf numFmtId="4" fontId="13" fillId="0" borderId="16" xfId="0" applyNumberFormat="1" applyFont="1" applyFill="1" applyBorder="1" applyAlignment="1">
      <alignment wrapText="1"/>
    </xf>
    <xf numFmtId="4" fontId="11" fillId="0" borderId="16" xfId="0" applyNumberFormat="1" applyFont="1" applyFill="1" applyBorder="1" applyAlignment="1">
      <alignment vertical="top" wrapText="1"/>
    </xf>
    <xf numFmtId="4" fontId="6" fillId="0" borderId="16" xfId="0" applyNumberFormat="1" applyFont="1" applyFill="1" applyBorder="1" applyAlignment="1">
      <alignment vertical="top" wrapText="1"/>
    </xf>
    <xf numFmtId="4" fontId="6" fillId="0" borderId="14" xfId="0" applyNumberFormat="1" applyFont="1" applyFill="1" applyBorder="1" applyAlignment="1">
      <alignment vertical="top" wrapText="1"/>
    </xf>
  </cellXfs>
  <cellStyles count="5">
    <cellStyle name="Normal" xfId="0" builtinId="0"/>
    <cellStyle name="Normal 2" xfId="3" xr:uid="{00000000-0005-0000-0000-000001000000}"/>
    <cellStyle name="Normal 3" xfId="4" xr:uid="{00000000-0005-0000-0000-000002000000}"/>
    <cellStyle name="TITRE" xfId="1" xr:uid="{00000000-0005-0000-0000-000003000000}"/>
    <cellStyle name="TOTAL" xfId="2" xr:uid="{00000000-0005-0000-0000-000004000000}"/>
  </cellStyles>
  <dxfs count="0"/>
  <tableStyles count="0" defaultTableStyle="TableStyleMedium2" defaultPivotStyle="PivotStyleLight16"/>
  <colors>
    <mruColors>
      <color rgb="FF208A2C"/>
      <color rgb="FF1E85BD"/>
      <color rgb="FF16365C"/>
      <color rgb="FFC0D0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919479</xdr:colOff>
      <xdr:row>1</xdr:row>
      <xdr:rowOff>38101</xdr:rowOff>
    </xdr:from>
    <xdr:to>
      <xdr:col>6</xdr:col>
      <xdr:colOff>289560</xdr:colOff>
      <xdr:row>12</xdr:row>
      <xdr:rowOff>101887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E86800F-F370-3FFF-71CC-828EC7687FB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236" t="26776" r="24941" b="27411"/>
        <a:stretch/>
      </xdr:blipFill>
      <xdr:spPr bwMode="auto">
        <a:xfrm>
          <a:off x="2001519" y="137161"/>
          <a:ext cx="1998981" cy="199164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57"/>
  <sheetViews>
    <sheetView view="pageBreakPreview" topLeftCell="A16" zoomScaleNormal="100" zoomScaleSheetLayoutView="100" workbookViewId="0">
      <selection activeCell="O31" sqref="O31"/>
    </sheetView>
  </sheetViews>
  <sheetFormatPr baseColWidth="10" defaultColWidth="11.6640625" defaultRowHeight="12"/>
  <cols>
    <col min="1" max="1" width="1.83203125" style="60" customWidth="1"/>
    <col min="2" max="2" width="9.33203125" style="60" customWidth="1"/>
    <col min="3" max="3" width="9.1640625" style="60" customWidth="1"/>
    <col min="4" max="4" width="18.6640625" style="60" customWidth="1"/>
    <col min="5" max="5" width="18.33203125" style="60" customWidth="1"/>
    <col min="6" max="6" width="12.33203125" style="60" customWidth="1"/>
    <col min="7" max="8" width="9.33203125" style="60" customWidth="1"/>
    <col min="9" max="9" width="12.33203125" style="60" customWidth="1"/>
    <col min="10" max="10" width="10.33203125" style="60" customWidth="1"/>
    <col min="11" max="11" width="1.83203125" style="60" customWidth="1"/>
    <col min="12" max="16384" width="11.6640625" style="60"/>
  </cols>
  <sheetData>
    <row r="1" spans="2:10" s="37" customFormat="1" ht="8.25"/>
    <row r="2" spans="2:10" s="38" customFormat="1" ht="12.75">
      <c r="B2" s="39"/>
      <c r="C2" s="39"/>
      <c r="D2" s="39"/>
      <c r="E2" s="40"/>
      <c r="F2" s="40"/>
      <c r="G2" s="40"/>
      <c r="H2" s="40"/>
      <c r="I2" s="40"/>
      <c r="J2" s="40"/>
    </row>
    <row r="3" spans="2:10" s="38" customFormat="1" ht="12.75">
      <c r="B3" s="39"/>
      <c r="C3" s="39"/>
      <c r="D3" s="39"/>
      <c r="E3" s="40"/>
      <c r="F3" s="40"/>
      <c r="G3" s="40"/>
      <c r="H3" s="40"/>
      <c r="I3" s="40"/>
      <c r="J3" s="40"/>
    </row>
    <row r="4" spans="2:10" s="38" customFormat="1" ht="12.75">
      <c r="B4" s="39"/>
      <c r="C4" s="39"/>
      <c r="D4" s="39"/>
      <c r="E4" s="40"/>
      <c r="F4" s="40"/>
      <c r="G4" s="40"/>
      <c r="H4" s="40"/>
      <c r="I4" s="40"/>
      <c r="J4" s="40"/>
    </row>
    <row r="5" spans="2:10" s="38" customFormat="1" ht="12.75">
      <c r="B5" s="39"/>
      <c r="C5" s="39"/>
      <c r="D5" s="39"/>
      <c r="E5" s="40"/>
      <c r="F5" s="40"/>
      <c r="G5" s="40"/>
      <c r="H5" s="40"/>
      <c r="I5" s="40"/>
      <c r="J5" s="40"/>
    </row>
    <row r="6" spans="2:10" s="38" customFormat="1" ht="12.75">
      <c r="B6" s="39"/>
      <c r="C6" s="39"/>
      <c r="D6" s="39"/>
      <c r="E6" s="40"/>
      <c r="F6" s="40"/>
      <c r="G6" s="40"/>
      <c r="H6" s="40"/>
      <c r="I6" s="40"/>
      <c r="J6" s="40"/>
    </row>
    <row r="7" spans="2:10" s="38" customFormat="1" ht="12.75">
      <c r="B7" s="39"/>
      <c r="C7" s="39"/>
      <c r="D7" s="39"/>
      <c r="E7" s="40"/>
      <c r="F7" s="40"/>
      <c r="G7" s="40"/>
      <c r="H7" s="40"/>
      <c r="I7" s="40"/>
      <c r="J7" s="40"/>
    </row>
    <row r="8" spans="2:10" s="38" customFormat="1" ht="12.75">
      <c r="B8" s="39"/>
      <c r="C8" s="39"/>
      <c r="D8" s="39"/>
      <c r="E8" s="40"/>
      <c r="F8" s="40"/>
      <c r="G8" s="40"/>
      <c r="H8" s="40"/>
      <c r="I8" s="40"/>
      <c r="J8" s="40"/>
    </row>
    <row r="9" spans="2:10" s="38" customFormat="1" ht="12.75">
      <c r="B9" s="39"/>
      <c r="C9" s="39"/>
      <c r="D9" s="39"/>
      <c r="E9" s="40"/>
      <c r="F9" s="40"/>
      <c r="G9" s="40"/>
      <c r="H9" s="40"/>
      <c r="I9" s="40"/>
      <c r="J9" s="40"/>
    </row>
    <row r="10" spans="2:10" s="38" customFormat="1" ht="12.75">
      <c r="B10" s="41"/>
      <c r="C10" s="41"/>
      <c r="D10" s="41"/>
      <c r="E10" s="40"/>
      <c r="F10" s="40"/>
      <c r="G10" s="40"/>
      <c r="H10" s="40"/>
      <c r="I10" s="40"/>
      <c r="J10" s="40"/>
    </row>
    <row r="11" spans="2:10" s="38" customFormat="1" ht="12.75">
      <c r="B11" s="42"/>
      <c r="C11" s="42"/>
      <c r="D11" s="42"/>
      <c r="E11" s="43"/>
      <c r="F11" s="43"/>
      <c r="J11" s="40"/>
    </row>
    <row r="12" spans="2:10" s="38" customFormat="1" ht="12.75">
      <c r="B12" s="40"/>
      <c r="C12" s="40"/>
      <c r="D12" s="40"/>
      <c r="E12" s="43"/>
      <c r="F12" s="43"/>
      <c r="J12" s="40"/>
    </row>
    <row r="13" spans="2:10" s="38" customFormat="1" ht="12.75">
      <c r="B13" s="44"/>
      <c r="C13" s="44"/>
      <c r="D13" s="44"/>
      <c r="E13" s="40"/>
      <c r="F13" s="40"/>
      <c r="G13" s="40"/>
      <c r="H13" s="40"/>
      <c r="I13" s="40"/>
      <c r="J13" s="40"/>
    </row>
    <row r="14" spans="2:10" s="38" customFormat="1" ht="12.75">
      <c r="B14" s="45"/>
      <c r="C14" s="45"/>
      <c r="D14" s="45"/>
      <c r="E14" s="40"/>
      <c r="F14" s="40"/>
      <c r="G14" s="40"/>
      <c r="H14" s="40"/>
      <c r="I14" s="40"/>
      <c r="J14" s="40"/>
    </row>
    <row r="15" spans="2:10" s="38" customFormat="1" ht="12.75">
      <c r="B15" s="45"/>
      <c r="C15" s="45"/>
      <c r="D15" s="45"/>
      <c r="E15" s="40"/>
      <c r="F15" s="40"/>
      <c r="G15" s="147"/>
      <c r="H15" s="147"/>
      <c r="I15" s="148"/>
      <c r="J15" s="148"/>
    </row>
    <row r="16" spans="2:10" s="38" customFormat="1" ht="12.75">
      <c r="B16" s="45"/>
      <c r="C16" s="45"/>
      <c r="D16" s="45"/>
      <c r="E16" s="40"/>
      <c r="F16" s="40"/>
      <c r="G16" s="147"/>
      <c r="H16" s="147"/>
      <c r="I16" s="46"/>
      <c r="J16" s="46"/>
    </row>
    <row r="17" spans="2:10" s="38" customFormat="1" ht="12.75">
      <c r="B17" s="45"/>
      <c r="C17" s="45"/>
      <c r="D17" s="45"/>
      <c r="E17" s="40"/>
      <c r="F17" s="40"/>
      <c r="J17" s="40"/>
    </row>
    <row r="18" spans="2:10" s="38" customFormat="1" ht="12.75">
      <c r="B18" s="45"/>
      <c r="C18" s="45"/>
      <c r="D18" s="45"/>
      <c r="E18" s="40"/>
      <c r="F18" s="40"/>
      <c r="G18" s="40"/>
      <c r="H18" s="40"/>
      <c r="I18" s="40"/>
      <c r="J18" s="40"/>
    </row>
    <row r="19" spans="2:10" s="38" customFormat="1" ht="12.75">
      <c r="B19" s="45"/>
      <c r="C19" s="45"/>
      <c r="D19" s="45"/>
      <c r="E19" s="40"/>
      <c r="F19" s="40"/>
      <c r="G19" s="40"/>
      <c r="H19" s="40"/>
      <c r="I19" s="40"/>
      <c r="J19" s="40"/>
    </row>
    <row r="20" spans="2:10" s="38" customFormat="1" ht="12.75">
      <c r="B20" s="131"/>
      <c r="C20" s="131"/>
      <c r="D20" s="131"/>
      <c r="E20" s="131"/>
      <c r="F20" s="131"/>
      <c r="G20" s="131"/>
      <c r="H20" s="131"/>
      <c r="I20" s="131"/>
      <c r="J20" s="131"/>
    </row>
    <row r="21" spans="2:10" s="38" customFormat="1" ht="12.75">
      <c r="B21" s="142"/>
      <c r="C21" s="142"/>
      <c r="D21" s="142"/>
      <c r="E21" s="142"/>
      <c r="F21" s="142"/>
      <c r="G21" s="142"/>
      <c r="H21" s="142"/>
      <c r="I21" s="142"/>
      <c r="J21" s="142"/>
    </row>
    <row r="22" spans="2:10" s="38" customFormat="1" ht="12.75">
      <c r="B22" s="131"/>
      <c r="C22" s="131"/>
      <c r="D22" s="131"/>
      <c r="E22" s="131"/>
      <c r="F22" s="131"/>
      <c r="G22" s="131"/>
      <c r="H22" s="131"/>
      <c r="I22" s="131"/>
      <c r="J22" s="131"/>
    </row>
    <row r="23" spans="2:10" s="38" customFormat="1" ht="12.75">
      <c r="B23" s="131"/>
      <c r="C23" s="131"/>
      <c r="D23" s="131"/>
      <c r="E23" s="131"/>
      <c r="F23" s="131"/>
      <c r="G23" s="131"/>
      <c r="H23" s="131"/>
      <c r="I23" s="131"/>
      <c r="J23" s="131"/>
    </row>
    <row r="24" spans="2:10" s="38" customFormat="1" ht="13.5" thickBot="1">
      <c r="B24" s="131"/>
      <c r="C24" s="131"/>
      <c r="D24" s="131"/>
      <c r="E24" s="131"/>
      <c r="F24" s="131"/>
      <c r="G24" s="131"/>
      <c r="H24" s="131"/>
      <c r="I24" s="131"/>
      <c r="J24" s="131"/>
    </row>
    <row r="25" spans="2:10" s="47" customFormat="1" ht="36">
      <c r="B25" s="132" t="s">
        <v>13</v>
      </c>
      <c r="C25" s="133"/>
      <c r="D25" s="133"/>
      <c r="E25" s="133"/>
      <c r="F25" s="133"/>
      <c r="G25" s="133"/>
      <c r="H25" s="133"/>
      <c r="I25" s="133"/>
      <c r="J25" s="134"/>
    </row>
    <row r="26" spans="2:10" s="38" customFormat="1" ht="12.75">
      <c r="B26" s="135"/>
      <c r="C26" s="136"/>
      <c r="D26" s="136"/>
      <c r="E26" s="136"/>
      <c r="F26" s="136"/>
      <c r="G26" s="136"/>
      <c r="H26" s="136"/>
      <c r="I26" s="136"/>
      <c r="J26" s="137"/>
    </row>
    <row r="27" spans="2:10" s="48" customFormat="1" ht="60.6" customHeight="1" thickBot="1">
      <c r="B27" s="138" t="s">
        <v>153</v>
      </c>
      <c r="C27" s="139"/>
      <c r="D27" s="139"/>
      <c r="E27" s="139"/>
      <c r="F27" s="139"/>
      <c r="G27" s="139"/>
      <c r="H27" s="139"/>
      <c r="I27" s="139"/>
      <c r="J27" s="140"/>
    </row>
    <row r="28" spans="2:10" s="38" customFormat="1" ht="12.75">
      <c r="B28" s="141"/>
      <c r="C28" s="141"/>
      <c r="D28" s="141"/>
      <c r="E28" s="141"/>
      <c r="F28" s="141"/>
      <c r="G28" s="141"/>
      <c r="H28" s="141"/>
      <c r="I28" s="141"/>
      <c r="J28" s="141"/>
    </row>
    <row r="29" spans="2:10" s="38" customFormat="1" ht="12.75">
      <c r="B29" s="141"/>
      <c r="C29" s="141"/>
      <c r="D29" s="141"/>
      <c r="E29" s="141"/>
      <c r="F29" s="141"/>
      <c r="G29" s="141"/>
      <c r="H29" s="141"/>
      <c r="I29" s="141"/>
      <c r="J29" s="141"/>
    </row>
    <row r="30" spans="2:10" s="38" customFormat="1" ht="12.75">
      <c r="B30" s="142"/>
      <c r="C30" s="142"/>
      <c r="D30" s="142"/>
      <c r="E30" s="142"/>
      <c r="F30" s="142"/>
      <c r="G30" s="142"/>
      <c r="H30" s="142"/>
      <c r="I30" s="142"/>
      <c r="J30" s="142"/>
    </row>
    <row r="31" spans="2:10" s="48" customFormat="1" ht="33.75">
      <c r="B31" s="143" t="s">
        <v>101</v>
      </c>
      <c r="C31" s="143"/>
      <c r="D31" s="143"/>
      <c r="E31" s="143"/>
      <c r="F31" s="143"/>
      <c r="G31" s="143"/>
      <c r="H31" s="143"/>
      <c r="I31" s="143"/>
      <c r="J31" s="143"/>
    </row>
    <row r="32" spans="2:10" s="48" customFormat="1" ht="33.75">
      <c r="B32" s="143"/>
      <c r="C32" s="143"/>
      <c r="D32" s="143"/>
      <c r="E32" s="143"/>
      <c r="F32" s="143"/>
      <c r="G32" s="143"/>
      <c r="H32" s="143"/>
      <c r="I32" s="143"/>
      <c r="J32" s="143"/>
    </row>
    <row r="33" spans="2:10" s="49" customFormat="1" ht="21">
      <c r="B33" s="144" t="s">
        <v>102</v>
      </c>
      <c r="C33" s="144"/>
      <c r="D33" s="144"/>
      <c r="E33" s="144"/>
      <c r="F33" s="144"/>
      <c r="G33" s="144"/>
      <c r="H33" s="144"/>
      <c r="I33" s="144"/>
      <c r="J33" s="144"/>
    </row>
    <row r="34" spans="2:10" s="49" customFormat="1" ht="21">
      <c r="B34" s="144"/>
      <c r="C34" s="144"/>
      <c r="D34" s="144"/>
      <c r="E34" s="144"/>
      <c r="F34" s="144"/>
      <c r="G34" s="144"/>
      <c r="H34" s="144"/>
      <c r="I34" s="144"/>
      <c r="J34" s="144"/>
    </row>
    <row r="35" spans="2:10" s="38" customFormat="1" ht="12.75">
      <c r="B35" s="39"/>
      <c r="C35" s="39"/>
      <c r="D35" s="39"/>
      <c r="E35" s="40"/>
      <c r="F35" s="40"/>
      <c r="G35" s="40"/>
      <c r="H35" s="40"/>
      <c r="I35" s="40"/>
      <c r="J35" s="40"/>
    </row>
    <row r="36" spans="2:10" s="38" customFormat="1" ht="12.75">
      <c r="B36" s="39"/>
      <c r="C36" s="39"/>
      <c r="D36" s="39"/>
      <c r="E36" s="40"/>
      <c r="F36" s="40"/>
      <c r="G36" s="40"/>
      <c r="H36" s="40"/>
      <c r="I36" s="40"/>
      <c r="J36" s="40"/>
    </row>
    <row r="37" spans="2:10" s="38" customFormat="1" ht="12.75">
      <c r="B37" s="39"/>
      <c r="C37" s="39"/>
      <c r="D37" s="39"/>
      <c r="E37" s="40"/>
      <c r="F37" s="40"/>
      <c r="G37" s="40"/>
      <c r="H37" s="40"/>
      <c r="I37" s="40"/>
      <c r="J37" s="40"/>
    </row>
    <row r="38" spans="2:10" s="38" customFormat="1" ht="12.75">
      <c r="B38" s="39"/>
      <c r="C38" s="39"/>
      <c r="D38" s="39"/>
      <c r="E38" s="40"/>
      <c r="F38" s="40"/>
      <c r="G38" s="40"/>
      <c r="H38" s="40"/>
      <c r="I38" s="40"/>
      <c r="J38" s="40"/>
    </row>
    <row r="39" spans="2:10" s="38" customFormat="1" ht="12.75">
      <c r="B39" s="39"/>
      <c r="C39" s="39"/>
      <c r="D39" s="39"/>
      <c r="E39" s="40"/>
      <c r="F39" s="40"/>
      <c r="G39" s="40"/>
      <c r="H39" s="40"/>
      <c r="I39" s="40"/>
      <c r="J39" s="40"/>
    </row>
    <row r="40" spans="2:10" s="38" customFormat="1" ht="12.75">
      <c r="B40" s="40"/>
      <c r="C40" s="40"/>
      <c r="D40" s="40"/>
      <c r="E40" s="40"/>
      <c r="F40" s="40"/>
      <c r="G40" s="40"/>
      <c r="H40" s="40"/>
      <c r="I40" s="40"/>
      <c r="J40" s="40"/>
    </row>
    <row r="41" spans="2:10" s="38" customFormat="1" ht="12.75">
      <c r="B41" s="40"/>
      <c r="C41" s="40"/>
      <c r="D41" s="40"/>
      <c r="E41" s="40"/>
      <c r="F41" s="40"/>
      <c r="G41" s="40"/>
      <c r="H41" s="40"/>
      <c r="I41" s="40"/>
      <c r="J41" s="40"/>
    </row>
    <row r="42" spans="2:10" s="38" customFormat="1" ht="12.75">
      <c r="B42" s="40"/>
      <c r="C42" s="40"/>
      <c r="D42" s="40"/>
      <c r="E42" s="40"/>
      <c r="F42" s="40"/>
      <c r="G42" s="40"/>
      <c r="H42" s="40"/>
      <c r="I42" s="40"/>
      <c r="J42" s="40"/>
    </row>
    <row r="43" spans="2:10" s="38" customFormat="1" ht="12.75">
      <c r="B43" s="40"/>
      <c r="C43" s="40"/>
      <c r="D43" s="40"/>
      <c r="E43" s="40"/>
      <c r="F43" s="40"/>
      <c r="G43" s="40"/>
      <c r="H43" s="40"/>
      <c r="I43" s="40"/>
      <c r="J43" s="40"/>
    </row>
    <row r="44" spans="2:10" s="38" customFormat="1" ht="12.75">
      <c r="B44" s="40"/>
      <c r="C44" s="40"/>
      <c r="D44" s="40"/>
      <c r="E44" s="40"/>
      <c r="F44" s="40"/>
      <c r="G44" s="40"/>
      <c r="H44" s="40"/>
      <c r="I44" s="40"/>
      <c r="J44" s="40"/>
    </row>
    <row r="45" spans="2:10" s="38" customFormat="1" ht="13.5" thickBot="1">
      <c r="B45" s="40"/>
      <c r="C45" s="40"/>
      <c r="D45" s="40"/>
      <c r="E45" s="40"/>
      <c r="F45" s="40"/>
      <c r="G45" s="40"/>
      <c r="H45" s="40"/>
      <c r="I45" s="40"/>
      <c r="J45" s="40"/>
    </row>
    <row r="46" spans="2:10" s="50" customFormat="1" ht="5.25">
      <c r="B46" s="51"/>
      <c r="C46" s="52"/>
      <c r="D46" s="51"/>
      <c r="E46" s="52"/>
      <c r="F46" s="51"/>
      <c r="G46" s="53"/>
      <c r="H46" s="52"/>
      <c r="I46" s="51"/>
      <c r="J46" s="52"/>
    </row>
    <row r="47" spans="2:10" s="38" customFormat="1" ht="12.75">
      <c r="B47" s="54" t="s">
        <v>14</v>
      </c>
      <c r="C47" s="55" t="s">
        <v>152</v>
      </c>
      <c r="D47" s="54" t="s">
        <v>15</v>
      </c>
      <c r="E47" s="77" t="s">
        <v>103</v>
      </c>
      <c r="F47" s="54" t="s">
        <v>8</v>
      </c>
      <c r="G47" s="145"/>
      <c r="H47" s="146"/>
      <c r="I47" s="54" t="s">
        <v>16</v>
      </c>
      <c r="J47" s="55"/>
    </row>
    <row r="48" spans="2:10" s="50" customFormat="1" ht="6" thickBot="1">
      <c r="B48" s="56"/>
      <c r="C48" s="57"/>
      <c r="D48" s="56"/>
      <c r="E48" s="57"/>
      <c r="F48" s="56"/>
      <c r="G48" s="58"/>
      <c r="H48" s="57"/>
      <c r="I48" s="56"/>
      <c r="J48" s="57"/>
    </row>
    <row r="49" spans="2:10" s="38" customFormat="1" ht="12.75">
      <c r="B49" s="45"/>
      <c r="C49" s="45"/>
      <c r="D49" s="45"/>
      <c r="E49" s="40"/>
      <c r="F49" s="40"/>
      <c r="G49" s="40"/>
      <c r="H49" s="40"/>
      <c r="I49" s="40"/>
      <c r="J49" s="40"/>
    </row>
    <row r="50" spans="2:10" s="38" customFormat="1" ht="12.75">
      <c r="B50" s="130" t="s">
        <v>17</v>
      </c>
      <c r="C50" s="130"/>
      <c r="D50" s="59" t="s">
        <v>18</v>
      </c>
      <c r="E50" s="129" t="s">
        <v>19</v>
      </c>
      <c r="F50" s="129"/>
      <c r="G50" s="129" t="s">
        <v>20</v>
      </c>
      <c r="H50" s="129"/>
      <c r="I50" s="129" t="s">
        <v>21</v>
      </c>
      <c r="J50" s="129"/>
    </row>
    <row r="51" spans="2:10" s="38" customFormat="1" ht="12.75">
      <c r="B51" s="128">
        <v>45632</v>
      </c>
      <c r="C51" s="128"/>
      <c r="D51" s="59">
        <v>0</v>
      </c>
      <c r="E51" s="129" t="s">
        <v>73</v>
      </c>
      <c r="F51" s="129"/>
      <c r="G51" s="129" t="s">
        <v>74</v>
      </c>
      <c r="H51" s="129"/>
      <c r="I51" s="129" t="s">
        <v>74</v>
      </c>
      <c r="J51" s="129"/>
    </row>
    <row r="52" spans="2:10" s="38" customFormat="1" ht="12.75">
      <c r="B52" s="128"/>
      <c r="C52" s="128"/>
      <c r="D52" s="59"/>
      <c r="E52" s="129"/>
      <c r="F52" s="129"/>
      <c r="G52" s="129"/>
      <c r="H52" s="129"/>
      <c r="I52" s="129"/>
      <c r="J52" s="129"/>
    </row>
    <row r="53" spans="2:10" s="38" customFormat="1" ht="12.75">
      <c r="B53" s="128"/>
      <c r="C53" s="128"/>
      <c r="D53" s="59"/>
      <c r="E53" s="129"/>
      <c r="F53" s="129"/>
      <c r="G53" s="129"/>
      <c r="H53" s="129"/>
      <c r="I53" s="129"/>
      <c r="J53" s="129"/>
    </row>
    <row r="54" spans="2:10" s="38" customFormat="1" ht="12.75">
      <c r="B54" s="128"/>
      <c r="C54" s="128"/>
      <c r="D54" s="59"/>
      <c r="E54" s="129"/>
      <c r="F54" s="129"/>
      <c r="G54" s="129"/>
      <c r="H54" s="129"/>
      <c r="I54" s="129"/>
      <c r="J54" s="129"/>
    </row>
    <row r="55" spans="2:10" s="38" customFormat="1" ht="12.75">
      <c r="B55" s="128"/>
      <c r="C55" s="128"/>
      <c r="D55" s="59"/>
      <c r="E55" s="129"/>
      <c r="F55" s="129"/>
      <c r="G55" s="129"/>
      <c r="H55" s="129"/>
      <c r="I55" s="129"/>
      <c r="J55" s="129"/>
    </row>
    <row r="56" spans="2:10" s="38" customFormat="1" ht="12.75">
      <c r="B56" s="128"/>
      <c r="C56" s="128"/>
      <c r="D56" s="59"/>
      <c r="E56" s="129"/>
      <c r="F56" s="129"/>
      <c r="G56" s="129"/>
      <c r="H56" s="129"/>
      <c r="I56" s="129"/>
      <c r="J56" s="129"/>
    </row>
    <row r="57" spans="2:10" s="37" customFormat="1" ht="8.25"/>
  </sheetData>
  <mergeCells count="45">
    <mergeCell ref="B22:J22"/>
    <mergeCell ref="G15:H15"/>
    <mergeCell ref="I15:J15"/>
    <mergeCell ref="G16:H16"/>
    <mergeCell ref="B20:J20"/>
    <mergeCell ref="B21:J21"/>
    <mergeCell ref="B50:C50"/>
    <mergeCell ref="E50:F50"/>
    <mergeCell ref="G50:H50"/>
    <mergeCell ref="I50:J50"/>
    <mergeCell ref="B23:J23"/>
    <mergeCell ref="B24:J24"/>
    <mergeCell ref="B25:J25"/>
    <mergeCell ref="B26:J26"/>
    <mergeCell ref="B27:J27"/>
    <mergeCell ref="B28:J28"/>
    <mergeCell ref="B29:J29"/>
    <mergeCell ref="B30:J30"/>
    <mergeCell ref="B31:J32"/>
    <mergeCell ref="B33:J34"/>
    <mergeCell ref="G47:H47"/>
    <mergeCell ref="B51:C51"/>
    <mergeCell ref="E51:F51"/>
    <mergeCell ref="G51:H51"/>
    <mergeCell ref="I51:J51"/>
    <mergeCell ref="B52:C52"/>
    <mergeCell ref="E52:F52"/>
    <mergeCell ref="G52:H52"/>
    <mergeCell ref="I52:J52"/>
    <mergeCell ref="B53:C53"/>
    <mergeCell ref="E53:F53"/>
    <mergeCell ref="G53:H53"/>
    <mergeCell ref="I53:J53"/>
    <mergeCell ref="B54:C54"/>
    <mergeCell ref="E54:F54"/>
    <mergeCell ref="G54:H54"/>
    <mergeCell ref="I54:J54"/>
    <mergeCell ref="B55:C55"/>
    <mergeCell ref="E55:F55"/>
    <mergeCell ref="G55:H55"/>
    <mergeCell ref="I55:J55"/>
    <mergeCell ref="B56:C56"/>
    <mergeCell ref="E56:F56"/>
    <mergeCell ref="G56:H56"/>
    <mergeCell ref="I56:J56"/>
  </mergeCells>
  <printOptions horizontalCentered="1" verticalCentered="1"/>
  <pageMargins left="0.39370078740157483" right="0.39370078740157483" top="0.39370078740157483" bottom="0.39370078740157483" header="0.19685039370078741" footer="0.1968503937007874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22"/>
  <sheetViews>
    <sheetView tabSelected="1" view="pageBreakPreview" zoomScaleNormal="100" zoomScaleSheetLayoutView="100" workbookViewId="0">
      <pane ySplit="4" topLeftCell="A232" activePane="bottomLeft" state="frozen"/>
      <selection pane="bottomLeft" activeCell="F257" sqref="F257:F275"/>
    </sheetView>
  </sheetViews>
  <sheetFormatPr baseColWidth="10" defaultColWidth="12" defaultRowHeight="12.75"/>
  <cols>
    <col min="1" max="1" width="6.83203125" style="1" customWidth="1"/>
    <col min="2" max="2" width="60.83203125" style="2" customWidth="1"/>
    <col min="3" max="3" width="5.83203125" style="1" customWidth="1"/>
    <col min="4" max="4" width="10.83203125" style="27" customWidth="1"/>
    <col min="5" max="5" width="10.83203125" style="28" customWidth="1"/>
    <col min="6" max="6" width="15.83203125" style="28" customWidth="1"/>
    <col min="7" max="16384" width="12" style="2"/>
  </cols>
  <sheetData>
    <row r="1" spans="1:6" s="61" customFormat="1" ht="24.95" customHeight="1">
      <c r="A1" s="195" t="str">
        <f>PdG!B31</f>
        <v>Bâtiment OFII Nantes</v>
      </c>
      <c r="B1" s="196"/>
      <c r="C1" s="196"/>
      <c r="D1" s="196"/>
      <c r="E1" s="196"/>
      <c r="F1" s="197"/>
    </row>
    <row r="2" spans="1:6" s="61" customFormat="1" ht="20.100000000000001" customHeight="1">
      <c r="A2" s="198" t="str">
        <f>PdG!B33</f>
        <v>30 Boulevard Jean Monnet - 44400 Rezé</v>
      </c>
      <c r="B2" s="199"/>
      <c r="C2" s="199"/>
      <c r="D2" s="199"/>
      <c r="E2" s="199"/>
      <c r="F2" s="200"/>
    </row>
    <row r="3" spans="1:6" s="62" customFormat="1" ht="24.95" customHeight="1">
      <c r="A3" s="201" t="s">
        <v>9</v>
      </c>
      <c r="B3" s="202"/>
      <c r="C3" s="202"/>
      <c r="D3" s="202"/>
      <c r="E3" s="202"/>
      <c r="F3" s="203"/>
    </row>
    <row r="4" spans="1:6" s="36" customFormat="1" ht="15">
      <c r="A4" s="31" t="s">
        <v>0</v>
      </c>
      <c r="B4" s="32" t="s">
        <v>1</v>
      </c>
      <c r="C4" s="32" t="s">
        <v>2</v>
      </c>
      <c r="D4" s="33" t="s">
        <v>11</v>
      </c>
      <c r="E4" s="34" t="s">
        <v>10</v>
      </c>
      <c r="F4" s="35" t="s">
        <v>12</v>
      </c>
    </row>
    <row r="5" spans="1:6" s="11" customFormat="1" ht="5.25">
      <c r="A5" s="162"/>
      <c r="B5" s="163"/>
      <c r="C5" s="163"/>
      <c r="D5" s="163"/>
      <c r="E5" s="163"/>
      <c r="F5" s="164"/>
    </row>
    <row r="6" spans="1:6" s="70" customFormat="1" ht="15.75">
      <c r="A6" s="64">
        <v>3</v>
      </c>
      <c r="B6" s="65" t="s">
        <v>7</v>
      </c>
      <c r="C6" s="66"/>
      <c r="D6" s="67"/>
      <c r="E6" s="68"/>
      <c r="F6" s="69"/>
    </row>
    <row r="7" spans="1:6" s="76" customFormat="1" ht="15">
      <c r="A7" s="79">
        <f>COUNTA($A$6:A6)</f>
        <v>1</v>
      </c>
      <c r="B7" s="71" t="s">
        <v>142</v>
      </c>
      <c r="C7" s="72"/>
      <c r="D7" s="73"/>
      <c r="E7" s="74"/>
      <c r="F7" s="75"/>
    </row>
    <row r="8" spans="1:6" s="1" customFormat="1">
      <c r="A8" s="4"/>
      <c r="B8" s="5" t="s">
        <v>143</v>
      </c>
      <c r="C8" s="6" t="s">
        <v>6</v>
      </c>
      <c r="D8" s="7">
        <v>1</v>
      </c>
      <c r="E8" s="8"/>
      <c r="F8" s="9">
        <f t="shared" ref="F8" si="0">D8*E8</f>
        <v>0</v>
      </c>
    </row>
    <row r="9" spans="1:6" s="1" customFormat="1">
      <c r="A9" s="4"/>
      <c r="B9" s="5" t="s">
        <v>144</v>
      </c>
      <c r="C9" s="6" t="s">
        <v>6</v>
      </c>
      <c r="D9" s="7">
        <v>1</v>
      </c>
      <c r="E9" s="8"/>
      <c r="F9" s="9">
        <f t="shared" ref="F9" si="1">D9*E9</f>
        <v>0</v>
      </c>
    </row>
    <row r="10" spans="1:6" s="1" customFormat="1">
      <c r="A10" s="4"/>
      <c r="B10" s="5" t="s">
        <v>31</v>
      </c>
      <c r="C10" s="6" t="s">
        <v>32</v>
      </c>
      <c r="D10" s="7"/>
      <c r="E10" s="8"/>
      <c r="F10" s="9">
        <f t="shared" ref="F10:F11" si="2">D10*E10</f>
        <v>0</v>
      </c>
    </row>
    <row r="11" spans="1:6" s="1" customFormat="1">
      <c r="A11" s="4"/>
      <c r="B11" s="5" t="s">
        <v>33</v>
      </c>
      <c r="C11" s="6" t="s">
        <v>6</v>
      </c>
      <c r="D11" s="7">
        <v>1</v>
      </c>
      <c r="E11" s="8"/>
      <c r="F11" s="9">
        <f t="shared" si="2"/>
        <v>0</v>
      </c>
    </row>
    <row r="12" spans="1:6" s="11" customFormat="1" ht="5.25">
      <c r="A12" s="149"/>
      <c r="B12" s="150"/>
      <c r="C12" s="150"/>
      <c r="D12" s="150"/>
      <c r="E12" s="151"/>
      <c r="F12" s="12"/>
    </row>
    <row r="13" spans="1:6" s="11" customFormat="1" ht="5.25">
      <c r="A13" s="149"/>
      <c r="B13" s="150"/>
      <c r="C13" s="150"/>
      <c r="D13" s="150"/>
      <c r="E13" s="151"/>
      <c r="F13" s="13"/>
    </row>
    <row r="14" spans="1:6" s="30" customFormat="1" ht="15" customHeight="1">
      <c r="A14" s="123"/>
      <c r="B14" s="152" t="str">
        <f>CONCATENATE(A7," ",B7)</f>
        <v>1 Installation de chantier et curage</v>
      </c>
      <c r="C14" s="152"/>
      <c r="D14" s="152"/>
      <c r="E14" s="153"/>
      <c r="F14" s="29">
        <f>SUM(F7:F13)</f>
        <v>0</v>
      </c>
    </row>
    <row r="15" spans="1:6" s="11" customFormat="1" ht="5.25">
      <c r="A15" s="154"/>
      <c r="B15" s="155"/>
      <c r="C15" s="155"/>
      <c r="D15" s="155"/>
      <c r="E15" s="156"/>
      <c r="F15" s="14"/>
    </row>
    <row r="16" spans="1:6" s="11" customFormat="1" ht="5.25">
      <c r="A16" s="162"/>
      <c r="B16" s="163"/>
      <c r="C16" s="163"/>
      <c r="D16" s="163"/>
      <c r="E16" s="163"/>
      <c r="F16" s="164"/>
    </row>
    <row r="17" spans="1:6" s="76" customFormat="1" ht="15">
      <c r="A17" s="79">
        <f>COUNTA($A$6:A15)</f>
        <v>2</v>
      </c>
      <c r="B17" s="71" t="s">
        <v>22</v>
      </c>
      <c r="C17" s="72"/>
      <c r="D17" s="73"/>
      <c r="E17" s="74"/>
      <c r="F17" s="75"/>
    </row>
    <row r="18" spans="1:6" s="95" customFormat="1">
      <c r="A18" s="89"/>
      <c r="B18" s="90" t="s">
        <v>34</v>
      </c>
      <c r="C18" s="91"/>
      <c r="D18" s="92"/>
      <c r="E18" s="93"/>
      <c r="F18" s="94"/>
    </row>
    <row r="19" spans="1:6" s="1" customFormat="1">
      <c r="A19" s="4"/>
      <c r="B19" s="5" t="s">
        <v>100</v>
      </c>
      <c r="C19" s="6" t="s">
        <v>6</v>
      </c>
      <c r="D19" s="7">
        <v>1</v>
      </c>
      <c r="E19" s="8"/>
      <c r="F19" s="9">
        <f t="shared" ref="F19" si="3">D19*E19</f>
        <v>0</v>
      </c>
    </row>
    <row r="20" spans="1:6" s="1" customFormat="1">
      <c r="A20" s="4"/>
      <c r="B20" s="5" t="s">
        <v>104</v>
      </c>
      <c r="C20" s="6" t="s">
        <v>6</v>
      </c>
      <c r="D20" s="7">
        <v>1</v>
      </c>
      <c r="E20" s="8"/>
      <c r="F20" s="9">
        <f t="shared" ref="F20" si="4">D20*E20</f>
        <v>0</v>
      </c>
    </row>
    <row r="21" spans="1:6" s="11" customFormat="1" ht="5.25">
      <c r="A21" s="149"/>
      <c r="B21" s="150"/>
      <c r="C21" s="150"/>
      <c r="D21" s="150"/>
      <c r="E21" s="151"/>
      <c r="F21" s="12"/>
    </row>
    <row r="22" spans="1:6" s="11" customFormat="1" ht="5.25">
      <c r="A22" s="149"/>
      <c r="B22" s="150"/>
      <c r="C22" s="150"/>
      <c r="D22" s="150"/>
      <c r="E22" s="151"/>
      <c r="F22" s="13"/>
    </row>
    <row r="23" spans="1:6" s="30" customFormat="1" ht="15" customHeight="1">
      <c r="A23" s="123"/>
      <c r="B23" s="152" t="str">
        <f>CONCATENATE(A17," ",B17)</f>
        <v>2 Raccordement Energie</v>
      </c>
      <c r="C23" s="152"/>
      <c r="D23" s="152"/>
      <c r="E23" s="153"/>
      <c r="F23" s="29">
        <f>SUM(F17:F22)</f>
        <v>0</v>
      </c>
    </row>
    <row r="24" spans="1:6" s="11" customFormat="1" ht="5.25">
      <c r="A24" s="154"/>
      <c r="B24" s="155"/>
      <c r="C24" s="155"/>
      <c r="D24" s="155"/>
      <c r="E24" s="156"/>
      <c r="F24" s="14"/>
    </row>
    <row r="25" spans="1:6" s="11" customFormat="1" ht="5.25">
      <c r="A25" s="162"/>
      <c r="B25" s="163"/>
      <c r="C25" s="163"/>
      <c r="D25" s="163"/>
      <c r="E25" s="163"/>
      <c r="F25" s="164"/>
    </row>
    <row r="26" spans="1:6" s="76" customFormat="1" ht="15">
      <c r="A26" s="79">
        <f>COUNTA($A$6:A17)</f>
        <v>3</v>
      </c>
      <c r="B26" s="71" t="s">
        <v>92</v>
      </c>
      <c r="C26" s="72"/>
      <c r="D26" s="73"/>
      <c r="E26" s="74"/>
      <c r="F26" s="75"/>
    </row>
    <row r="27" spans="1:6" s="85" customFormat="1" ht="25.5">
      <c r="A27" s="81"/>
      <c r="B27" s="82" t="s">
        <v>35</v>
      </c>
      <c r="C27" s="83" t="s">
        <v>6</v>
      </c>
      <c r="D27" s="83">
        <v>1</v>
      </c>
      <c r="E27" s="84"/>
      <c r="F27" s="9">
        <f t="shared" ref="F27:F29" si="5">D27*E27</f>
        <v>0</v>
      </c>
    </row>
    <row r="28" spans="1:6" s="85" customFormat="1">
      <c r="A28" s="81"/>
      <c r="B28" s="82" t="s">
        <v>36</v>
      </c>
      <c r="C28" s="83" t="s">
        <v>6</v>
      </c>
      <c r="D28" s="83">
        <v>1</v>
      </c>
      <c r="E28" s="84"/>
      <c r="F28" s="9">
        <f t="shared" si="5"/>
        <v>0</v>
      </c>
    </row>
    <row r="29" spans="1:6" s="85" customFormat="1">
      <c r="A29" s="81"/>
      <c r="B29" s="82" t="s">
        <v>37</v>
      </c>
      <c r="C29" s="83" t="s">
        <v>6</v>
      </c>
      <c r="D29" s="83">
        <v>1</v>
      </c>
      <c r="E29" s="84"/>
      <c r="F29" s="9">
        <f t="shared" si="5"/>
        <v>0</v>
      </c>
    </row>
    <row r="30" spans="1:6" s="11" customFormat="1" ht="5.25">
      <c r="A30" s="149"/>
      <c r="B30" s="150"/>
      <c r="C30" s="150"/>
      <c r="D30" s="150"/>
      <c r="E30" s="151"/>
      <c r="F30" s="12"/>
    </row>
    <row r="31" spans="1:6" s="11" customFormat="1" ht="5.25">
      <c r="A31" s="149"/>
      <c r="B31" s="150"/>
      <c r="C31" s="150"/>
      <c r="D31" s="150"/>
      <c r="E31" s="151"/>
      <c r="F31" s="13"/>
    </row>
    <row r="32" spans="1:6" s="30" customFormat="1" ht="15" customHeight="1">
      <c r="A32" s="123"/>
      <c r="B32" s="152" t="str">
        <f>CONCATENATE(A26," ",B26)</f>
        <v>3 Prise de Terre et liaison équipotentielle</v>
      </c>
      <c r="C32" s="152"/>
      <c r="D32" s="152"/>
      <c r="E32" s="153"/>
      <c r="F32" s="29">
        <f>SUM(F26:F31)</f>
        <v>0</v>
      </c>
    </row>
    <row r="33" spans="1:6" s="11" customFormat="1" ht="5.25">
      <c r="A33" s="154"/>
      <c r="B33" s="155"/>
      <c r="C33" s="155"/>
      <c r="D33" s="155"/>
      <c r="E33" s="156"/>
      <c r="F33" s="14"/>
    </row>
    <row r="34" spans="1:6" s="11" customFormat="1" ht="5.25">
      <c r="A34" s="162"/>
      <c r="B34" s="163"/>
      <c r="C34" s="163"/>
      <c r="D34" s="163"/>
      <c r="E34" s="163"/>
      <c r="F34" s="164"/>
    </row>
    <row r="35" spans="1:6" s="76" customFormat="1" ht="15">
      <c r="A35" s="79">
        <f>COUNTA($A$6:A26)</f>
        <v>4</v>
      </c>
      <c r="B35" s="71" t="s">
        <v>150</v>
      </c>
      <c r="C35" s="72"/>
      <c r="D35" s="73"/>
      <c r="E35" s="74"/>
      <c r="F35" s="75"/>
    </row>
    <row r="36" spans="1:6" s="1" customFormat="1">
      <c r="A36" s="4"/>
      <c r="B36" s="5" t="s">
        <v>150</v>
      </c>
      <c r="C36" s="6" t="s">
        <v>32</v>
      </c>
      <c r="D36" s="7">
        <v>1</v>
      </c>
      <c r="E36" s="8"/>
      <c r="F36" s="9">
        <f>D36*E36</f>
        <v>0</v>
      </c>
    </row>
    <row r="37" spans="1:6" s="88" customFormat="1">
      <c r="A37" s="86"/>
      <c r="B37" s="5" t="s">
        <v>151</v>
      </c>
      <c r="C37" s="6" t="s">
        <v>6</v>
      </c>
      <c r="D37" s="7"/>
      <c r="E37" s="8"/>
      <c r="F37" s="9">
        <f>D37*E37</f>
        <v>0</v>
      </c>
    </row>
    <row r="38" spans="1:6" s="11" customFormat="1" ht="5.25">
      <c r="A38" s="149"/>
      <c r="B38" s="150"/>
      <c r="C38" s="150"/>
      <c r="D38" s="150"/>
      <c r="E38" s="151"/>
      <c r="F38" s="12"/>
    </row>
    <row r="39" spans="1:6" s="11" customFormat="1" ht="5.25">
      <c r="A39" s="149"/>
      <c r="B39" s="150"/>
      <c r="C39" s="150"/>
      <c r="D39" s="150"/>
      <c r="E39" s="151"/>
      <c r="F39" s="13"/>
    </row>
    <row r="40" spans="1:6" s="30" customFormat="1" ht="15" customHeight="1">
      <c r="A40" s="123"/>
      <c r="B40" s="152" t="str">
        <f>CONCATENATE(A35," ",B35)</f>
        <v>4 Onduleur</v>
      </c>
      <c r="C40" s="152"/>
      <c r="D40" s="152"/>
      <c r="E40" s="153"/>
      <c r="F40" s="29">
        <f>SUM(F35:F39)</f>
        <v>0</v>
      </c>
    </row>
    <row r="41" spans="1:6" s="11" customFormat="1" ht="5.25">
      <c r="A41" s="154"/>
      <c r="B41" s="155"/>
      <c r="C41" s="155"/>
      <c r="D41" s="155"/>
      <c r="E41" s="156"/>
      <c r="F41" s="14"/>
    </row>
    <row r="42" spans="1:6" s="11" customFormat="1" ht="5.25">
      <c r="A42" s="162"/>
      <c r="B42" s="163"/>
      <c r="C42" s="163"/>
      <c r="D42" s="163"/>
      <c r="E42" s="163"/>
      <c r="F42" s="164"/>
    </row>
    <row r="43" spans="1:6" s="76" customFormat="1" ht="15">
      <c r="A43" s="79">
        <f>COUNTA($A$6:A35)</f>
        <v>5</v>
      </c>
      <c r="B43" s="71" t="s">
        <v>93</v>
      </c>
      <c r="C43" s="72"/>
      <c r="D43" s="73"/>
      <c r="E43" s="74"/>
      <c r="F43" s="75"/>
    </row>
    <row r="44" spans="1:6" s="1" customFormat="1">
      <c r="A44" s="4"/>
      <c r="B44" s="5" t="s">
        <v>105</v>
      </c>
      <c r="C44" s="6"/>
      <c r="D44" s="7"/>
      <c r="E44" s="8"/>
      <c r="F44" s="9"/>
    </row>
    <row r="45" spans="1:6" s="88" customFormat="1">
      <c r="A45" s="86"/>
      <c r="B45" s="87" t="s">
        <v>38</v>
      </c>
      <c r="C45" s="6" t="s">
        <v>39</v>
      </c>
      <c r="D45" s="7">
        <v>5</v>
      </c>
      <c r="E45" s="8"/>
      <c r="F45" s="9">
        <f>D45*E45</f>
        <v>0</v>
      </c>
    </row>
    <row r="46" spans="1:6" s="1" customFormat="1">
      <c r="A46" s="4"/>
      <c r="B46" s="5" t="s">
        <v>107</v>
      </c>
      <c r="C46" s="6"/>
      <c r="D46" s="7"/>
      <c r="E46" s="8"/>
      <c r="F46" s="9"/>
    </row>
    <row r="47" spans="1:6" s="88" customFormat="1">
      <c r="A47" s="86"/>
      <c r="B47" s="87" t="s">
        <v>38</v>
      </c>
      <c r="C47" s="6" t="s">
        <v>39</v>
      </c>
      <c r="D47" s="7"/>
      <c r="E47" s="8"/>
      <c r="F47" s="9">
        <f>D47*E47</f>
        <v>0</v>
      </c>
    </row>
    <row r="48" spans="1:6" s="11" customFormat="1" ht="5.25">
      <c r="A48" s="149"/>
      <c r="B48" s="150"/>
      <c r="C48" s="150"/>
      <c r="D48" s="150"/>
      <c r="E48" s="151"/>
      <c r="F48" s="12"/>
    </row>
    <row r="49" spans="1:6" s="11" customFormat="1" ht="5.25">
      <c r="A49" s="149"/>
      <c r="B49" s="150"/>
      <c r="C49" s="150"/>
      <c r="D49" s="150"/>
      <c r="E49" s="151"/>
      <c r="F49" s="13"/>
    </row>
    <row r="50" spans="1:6" s="30" customFormat="1" ht="15" customHeight="1">
      <c r="A50" s="123"/>
      <c r="B50" s="152" t="str">
        <f>CONCATENATE(A43," ",B43)</f>
        <v>5 Alimentation TGBT depuis comptage</v>
      </c>
      <c r="C50" s="152"/>
      <c r="D50" s="152"/>
      <c r="E50" s="153"/>
      <c r="F50" s="29">
        <f>SUM(F43:F49)</f>
        <v>0</v>
      </c>
    </row>
    <row r="51" spans="1:6" s="11" customFormat="1" ht="5.25">
      <c r="A51" s="154"/>
      <c r="B51" s="155"/>
      <c r="C51" s="155"/>
      <c r="D51" s="155"/>
      <c r="E51" s="156"/>
      <c r="F51" s="14"/>
    </row>
    <row r="52" spans="1:6" s="11" customFormat="1" ht="5.25">
      <c r="A52" s="162"/>
      <c r="B52" s="163"/>
      <c r="C52" s="163"/>
      <c r="D52" s="163"/>
      <c r="E52" s="163"/>
      <c r="F52" s="164"/>
    </row>
    <row r="53" spans="1:6" s="76" customFormat="1" ht="15">
      <c r="A53" s="79">
        <f>COUNTA($A$6:A43)</f>
        <v>6</v>
      </c>
      <c r="B53" s="71" t="s">
        <v>23</v>
      </c>
      <c r="C53" s="72"/>
      <c r="D53" s="73"/>
      <c r="E53" s="74"/>
      <c r="F53" s="75"/>
    </row>
    <row r="54" spans="1:6" s="1" customFormat="1">
      <c r="A54" s="4"/>
      <c r="B54" s="5" t="s">
        <v>40</v>
      </c>
      <c r="C54" s="83" t="s">
        <v>6</v>
      </c>
      <c r="D54" s="83">
        <v>1</v>
      </c>
      <c r="E54" s="84"/>
      <c r="F54" s="9">
        <f t="shared" ref="F54" si="6">D54*E54</f>
        <v>0</v>
      </c>
    </row>
    <row r="55" spans="1:6" s="1" customFormat="1">
      <c r="A55" s="4"/>
      <c r="B55" s="5" t="s">
        <v>106</v>
      </c>
      <c r="C55" s="83" t="s">
        <v>6</v>
      </c>
      <c r="D55" s="83">
        <v>1</v>
      </c>
      <c r="E55" s="84"/>
      <c r="F55" s="9">
        <f t="shared" ref="F55" si="7">D55*E55</f>
        <v>0</v>
      </c>
    </row>
    <row r="56" spans="1:6" s="11" customFormat="1" ht="5.25">
      <c r="A56" s="149"/>
      <c r="B56" s="150"/>
      <c r="C56" s="150"/>
      <c r="D56" s="150"/>
      <c r="E56" s="151"/>
      <c r="F56" s="12"/>
    </row>
    <row r="57" spans="1:6" s="11" customFormat="1" ht="5.25">
      <c r="A57" s="149"/>
      <c r="B57" s="150"/>
      <c r="C57" s="150"/>
      <c r="D57" s="150"/>
      <c r="E57" s="151"/>
      <c r="F57" s="13"/>
    </row>
    <row r="58" spans="1:6" s="30" customFormat="1" ht="15" customHeight="1">
      <c r="A58" s="123"/>
      <c r="B58" s="152" t="str">
        <f>CONCATENATE(A53," ",B53)</f>
        <v>6 Armoires électriques</v>
      </c>
      <c r="C58" s="152"/>
      <c r="D58" s="152"/>
      <c r="E58" s="153"/>
      <c r="F58" s="29">
        <f>SUM(F53:F57)</f>
        <v>0</v>
      </c>
    </row>
    <row r="59" spans="1:6" s="11" customFormat="1" ht="5.25">
      <c r="A59" s="154"/>
      <c r="B59" s="155"/>
      <c r="C59" s="155"/>
      <c r="D59" s="155"/>
      <c r="E59" s="156"/>
      <c r="F59" s="14"/>
    </row>
    <row r="60" spans="1:6" s="11" customFormat="1" ht="5.25">
      <c r="A60" s="162"/>
      <c r="B60" s="163"/>
      <c r="C60" s="163"/>
      <c r="D60" s="163"/>
      <c r="E60" s="163"/>
      <c r="F60" s="164"/>
    </row>
    <row r="61" spans="1:6" s="76" customFormat="1" ht="15">
      <c r="A61" s="79">
        <f>COUNTA($A$6:A59)</f>
        <v>7</v>
      </c>
      <c r="B61" s="71" t="s">
        <v>108</v>
      </c>
      <c r="C61" s="72"/>
      <c r="D61" s="73"/>
      <c r="E61" s="74"/>
      <c r="F61" s="75"/>
    </row>
    <row r="62" spans="1:6" s="95" customFormat="1">
      <c r="A62" s="89"/>
      <c r="B62" s="90" t="s">
        <v>41</v>
      </c>
      <c r="C62" s="91"/>
      <c r="D62" s="92"/>
      <c r="E62" s="93"/>
      <c r="F62" s="94"/>
    </row>
    <row r="63" spans="1:6" s="85" customFormat="1">
      <c r="A63" s="81"/>
      <c r="B63" s="82" t="s">
        <v>42</v>
      </c>
      <c r="C63" s="83"/>
      <c r="D63" s="83"/>
      <c r="E63" s="96"/>
      <c r="F63" s="97"/>
    </row>
    <row r="64" spans="1:6" s="85" customFormat="1">
      <c r="A64" s="81"/>
      <c r="B64" s="98" t="s">
        <v>120</v>
      </c>
      <c r="C64" s="83"/>
      <c r="D64" s="83"/>
      <c r="E64" s="96"/>
      <c r="F64" s="97"/>
    </row>
    <row r="65" spans="1:6" s="85" customFormat="1">
      <c r="A65" s="81"/>
      <c r="B65" s="82" t="s">
        <v>78</v>
      </c>
      <c r="C65" s="83" t="s">
        <v>39</v>
      </c>
      <c r="D65" s="83"/>
      <c r="E65" s="96"/>
      <c r="F65" s="9">
        <f t="shared" ref="F65:F75" si="8">D65*E65</f>
        <v>0</v>
      </c>
    </row>
    <row r="66" spans="1:6" s="85" customFormat="1">
      <c r="A66" s="81"/>
      <c r="B66" s="99" t="s">
        <v>79</v>
      </c>
      <c r="C66" s="83" t="s">
        <v>39</v>
      </c>
      <c r="D66" s="83"/>
      <c r="E66" s="96"/>
      <c r="F66" s="9">
        <f t="shared" si="8"/>
        <v>0</v>
      </c>
    </row>
    <row r="67" spans="1:6" s="85" customFormat="1">
      <c r="A67" s="81"/>
      <c r="B67" s="82" t="s">
        <v>80</v>
      </c>
      <c r="C67" s="83" t="s">
        <v>39</v>
      </c>
      <c r="D67" s="83"/>
      <c r="E67" s="96"/>
      <c r="F67" s="9">
        <f t="shared" si="8"/>
        <v>0</v>
      </c>
    </row>
    <row r="68" spans="1:6" s="85" customFormat="1">
      <c r="A68" s="81"/>
      <c r="B68" s="82" t="s">
        <v>77</v>
      </c>
      <c r="C68" s="83" t="s">
        <v>39</v>
      </c>
      <c r="D68" s="83"/>
      <c r="E68" s="96"/>
      <c r="F68" s="9">
        <f t="shared" si="8"/>
        <v>0</v>
      </c>
    </row>
    <row r="69" spans="1:6" s="85" customFormat="1">
      <c r="A69" s="81"/>
      <c r="B69" s="82" t="s">
        <v>83</v>
      </c>
      <c r="C69" s="83" t="s">
        <v>39</v>
      </c>
      <c r="D69" s="83"/>
      <c r="E69" s="96"/>
      <c r="F69" s="9">
        <f t="shared" si="8"/>
        <v>0</v>
      </c>
    </row>
    <row r="70" spans="1:6" s="85" customFormat="1">
      <c r="A70" s="81"/>
      <c r="B70" s="82" t="s">
        <v>82</v>
      </c>
      <c r="C70" s="83" t="s">
        <v>39</v>
      </c>
      <c r="D70" s="83"/>
      <c r="E70" s="96"/>
      <c r="F70" s="9">
        <f t="shared" si="8"/>
        <v>0</v>
      </c>
    </row>
    <row r="71" spans="1:6" s="85" customFormat="1">
      <c r="A71" s="81"/>
      <c r="B71" s="82" t="s">
        <v>81</v>
      </c>
      <c r="C71" s="83" t="s">
        <v>39</v>
      </c>
      <c r="D71" s="83"/>
      <c r="E71" s="96"/>
      <c r="F71" s="9">
        <f t="shared" si="8"/>
        <v>0</v>
      </c>
    </row>
    <row r="72" spans="1:6" s="85" customFormat="1">
      <c r="A72" s="81"/>
      <c r="B72" s="82" t="s">
        <v>84</v>
      </c>
      <c r="C72" s="83" t="s">
        <v>39</v>
      </c>
      <c r="D72" s="83"/>
      <c r="E72" s="96"/>
      <c r="F72" s="9">
        <f t="shared" si="8"/>
        <v>0</v>
      </c>
    </row>
    <row r="73" spans="1:6" s="85" customFormat="1">
      <c r="A73" s="81"/>
      <c r="B73" s="82" t="s">
        <v>85</v>
      </c>
      <c r="C73" s="83" t="s">
        <v>39</v>
      </c>
      <c r="D73" s="83"/>
      <c r="E73" s="96"/>
      <c r="F73" s="9">
        <f t="shared" si="8"/>
        <v>0</v>
      </c>
    </row>
    <row r="74" spans="1:6" s="85" customFormat="1">
      <c r="A74" s="81"/>
      <c r="B74" s="82" t="s">
        <v>76</v>
      </c>
      <c r="C74" s="83" t="s">
        <v>39</v>
      </c>
      <c r="D74" s="83"/>
      <c r="E74" s="96"/>
      <c r="F74" s="9">
        <f t="shared" si="8"/>
        <v>0</v>
      </c>
    </row>
    <row r="75" spans="1:6" s="85" customFormat="1">
      <c r="A75" s="81"/>
      <c r="B75" s="82" t="s">
        <v>75</v>
      </c>
      <c r="C75" s="83" t="s">
        <v>39</v>
      </c>
      <c r="D75" s="83"/>
      <c r="E75" s="96"/>
      <c r="F75" s="9">
        <f t="shared" si="8"/>
        <v>0</v>
      </c>
    </row>
    <row r="76" spans="1:6" s="85" customFormat="1">
      <c r="A76" s="81"/>
      <c r="B76" s="98" t="s">
        <v>43</v>
      </c>
      <c r="C76" s="83"/>
      <c r="D76" s="83"/>
      <c r="E76" s="96"/>
      <c r="F76" s="97"/>
    </row>
    <row r="77" spans="1:6" s="85" customFormat="1">
      <c r="A77" s="81"/>
      <c r="B77" s="100"/>
      <c r="C77" s="83"/>
      <c r="D77" s="83"/>
      <c r="E77" s="96"/>
      <c r="F77" s="97"/>
    </row>
    <row r="78" spans="1:6" s="85" customFormat="1">
      <c r="A78" s="81"/>
      <c r="B78" s="101"/>
      <c r="C78" s="83"/>
      <c r="D78" s="83"/>
      <c r="E78" s="96"/>
      <c r="F78" s="97"/>
    </row>
    <row r="79" spans="1:6" s="85" customFormat="1">
      <c r="A79" s="81"/>
      <c r="B79" s="101"/>
      <c r="C79" s="83"/>
      <c r="D79" s="83"/>
      <c r="E79" s="96"/>
      <c r="F79" s="97"/>
    </row>
    <row r="80" spans="1:6" s="85" customFormat="1">
      <c r="A80" s="81"/>
      <c r="B80" s="101"/>
      <c r="C80" s="83"/>
      <c r="D80" s="83"/>
      <c r="E80" s="96"/>
      <c r="F80" s="97"/>
    </row>
    <row r="81" spans="1:6" s="85" customFormat="1">
      <c r="A81" s="81"/>
      <c r="B81" s="101"/>
      <c r="C81" s="83"/>
      <c r="D81" s="83"/>
      <c r="E81" s="96"/>
      <c r="F81" s="97"/>
    </row>
    <row r="82" spans="1:6" s="107" customFormat="1" ht="5.25">
      <c r="A82" s="102"/>
      <c r="B82" s="103"/>
      <c r="C82" s="104"/>
      <c r="D82" s="104"/>
      <c r="E82" s="105"/>
      <c r="F82" s="106"/>
    </row>
    <row r="83" spans="1:6" s="112" customFormat="1">
      <c r="A83" s="108"/>
      <c r="B83" s="109" t="s">
        <v>44</v>
      </c>
      <c r="C83" s="83"/>
      <c r="D83" s="83"/>
      <c r="E83" s="110"/>
      <c r="F83" s="111"/>
    </row>
    <row r="84" spans="1:6" s="85" customFormat="1">
      <c r="A84" s="81"/>
      <c r="B84" s="113" t="s">
        <v>45</v>
      </c>
      <c r="C84" s="83" t="s">
        <v>39</v>
      </c>
      <c r="D84" s="83"/>
      <c r="E84" s="96"/>
      <c r="F84" s="9">
        <f t="shared" ref="F84:F86" si="9">D84*E84</f>
        <v>0</v>
      </c>
    </row>
    <row r="85" spans="1:6" s="85" customFormat="1">
      <c r="A85" s="81"/>
      <c r="B85" s="113" t="s">
        <v>46</v>
      </c>
      <c r="C85" s="83" t="s">
        <v>39</v>
      </c>
      <c r="D85" s="83"/>
      <c r="E85" s="96"/>
      <c r="F85" s="9">
        <f t="shared" si="9"/>
        <v>0</v>
      </c>
    </row>
    <row r="86" spans="1:6" s="85" customFormat="1">
      <c r="A86" s="81"/>
      <c r="B86" s="113" t="s">
        <v>47</v>
      </c>
      <c r="C86" s="83" t="s">
        <v>39</v>
      </c>
      <c r="D86" s="83"/>
      <c r="E86" s="96"/>
      <c r="F86" s="9">
        <f t="shared" si="9"/>
        <v>0</v>
      </c>
    </row>
    <row r="87" spans="1:6" s="112" customFormat="1">
      <c r="A87" s="108"/>
      <c r="B87" s="114" t="s">
        <v>48</v>
      </c>
      <c r="C87" s="83"/>
      <c r="D87" s="83"/>
      <c r="E87" s="110"/>
      <c r="F87" s="111"/>
    </row>
    <row r="88" spans="1:6" s="85" customFormat="1">
      <c r="A88" s="81"/>
      <c r="B88" s="113" t="s">
        <v>45</v>
      </c>
      <c r="C88" s="83" t="s">
        <v>39</v>
      </c>
      <c r="D88" s="83"/>
      <c r="E88" s="96"/>
      <c r="F88" s="9">
        <f t="shared" ref="F88:F90" si="10">D88*E88</f>
        <v>0</v>
      </c>
    </row>
    <row r="89" spans="1:6" s="85" customFormat="1">
      <c r="A89" s="81"/>
      <c r="B89" s="113" t="s">
        <v>46</v>
      </c>
      <c r="C89" s="83" t="s">
        <v>39</v>
      </c>
      <c r="D89" s="83"/>
      <c r="E89" s="96"/>
      <c r="F89" s="9">
        <f t="shared" si="10"/>
        <v>0</v>
      </c>
    </row>
    <row r="90" spans="1:6" s="85" customFormat="1">
      <c r="A90" s="81"/>
      <c r="B90" s="113" t="s">
        <v>47</v>
      </c>
      <c r="C90" s="83" t="s">
        <v>39</v>
      </c>
      <c r="D90" s="83"/>
      <c r="E90" s="96"/>
      <c r="F90" s="9">
        <f t="shared" si="10"/>
        <v>0</v>
      </c>
    </row>
    <row r="91" spans="1:6" s="112" customFormat="1">
      <c r="A91" s="108"/>
      <c r="B91" s="109" t="s">
        <v>49</v>
      </c>
      <c r="C91" s="83"/>
      <c r="D91" s="83"/>
      <c r="E91" s="110"/>
      <c r="F91" s="111"/>
    </row>
    <row r="92" spans="1:6" s="85" customFormat="1">
      <c r="A92" s="81"/>
      <c r="B92" s="113" t="s">
        <v>50</v>
      </c>
      <c r="C92" s="83" t="s">
        <v>39</v>
      </c>
      <c r="D92" s="83"/>
      <c r="E92" s="96"/>
      <c r="F92" s="9">
        <f t="shared" ref="F92:F94" si="11">D92*E92</f>
        <v>0</v>
      </c>
    </row>
    <row r="93" spans="1:6" s="85" customFormat="1">
      <c r="A93" s="81"/>
      <c r="B93" s="113" t="s">
        <v>51</v>
      </c>
      <c r="C93" s="83" t="s">
        <v>39</v>
      </c>
      <c r="D93" s="83"/>
      <c r="E93" s="96"/>
      <c r="F93" s="9">
        <f t="shared" si="11"/>
        <v>0</v>
      </c>
    </row>
    <row r="94" spans="1:6" s="85" customFormat="1">
      <c r="A94" s="81"/>
      <c r="B94" s="113" t="s">
        <v>52</v>
      </c>
      <c r="C94" s="83" t="s">
        <v>39</v>
      </c>
      <c r="D94" s="83"/>
      <c r="E94" s="96"/>
      <c r="F94" s="9">
        <f t="shared" si="11"/>
        <v>0</v>
      </c>
    </row>
    <row r="95" spans="1:6" s="95" customFormat="1">
      <c r="A95" s="89"/>
      <c r="B95" s="90" t="s">
        <v>53</v>
      </c>
      <c r="C95" s="91"/>
      <c r="D95" s="92"/>
      <c r="E95" s="93"/>
      <c r="F95" s="94"/>
    </row>
    <row r="96" spans="1:6" s="85" customFormat="1">
      <c r="A96" s="81"/>
      <c r="B96" s="99" t="s">
        <v>54</v>
      </c>
      <c r="C96" s="83" t="s">
        <v>39</v>
      </c>
      <c r="D96" s="83"/>
      <c r="E96" s="96"/>
      <c r="F96" s="9">
        <f t="shared" ref="F96:F99" si="12">D96*E96</f>
        <v>0</v>
      </c>
    </row>
    <row r="97" spans="1:6" s="85" customFormat="1">
      <c r="A97" s="81"/>
      <c r="B97" s="99" t="s">
        <v>58</v>
      </c>
      <c r="C97" s="83" t="s">
        <v>39</v>
      </c>
      <c r="D97" s="83"/>
      <c r="E97" s="96"/>
      <c r="F97" s="9">
        <f t="shared" si="12"/>
        <v>0</v>
      </c>
    </row>
    <row r="98" spans="1:6" s="85" customFormat="1">
      <c r="A98" s="81"/>
      <c r="B98" s="99" t="s">
        <v>59</v>
      </c>
      <c r="C98" s="83" t="s">
        <v>39</v>
      </c>
      <c r="D98" s="83"/>
      <c r="E98" s="96"/>
      <c r="F98" s="9">
        <f t="shared" si="12"/>
        <v>0</v>
      </c>
    </row>
    <row r="99" spans="1:6" s="85" customFormat="1">
      <c r="A99" s="81"/>
      <c r="B99" s="99" t="s">
        <v>60</v>
      </c>
      <c r="C99" s="83" t="s">
        <v>39</v>
      </c>
      <c r="D99" s="83">
        <v>120</v>
      </c>
      <c r="E99" s="96"/>
      <c r="F99" s="9">
        <f t="shared" si="12"/>
        <v>0</v>
      </c>
    </row>
    <row r="100" spans="1:6" s="85" customFormat="1">
      <c r="A100" s="81"/>
      <c r="B100" s="99" t="s">
        <v>55</v>
      </c>
      <c r="C100" s="83" t="s">
        <v>39</v>
      </c>
      <c r="D100" s="83"/>
      <c r="E100" s="96"/>
      <c r="F100" s="9">
        <f t="shared" ref="F100" si="13">D100*E100</f>
        <v>0</v>
      </c>
    </row>
    <row r="101" spans="1:6" s="85" customFormat="1">
      <c r="A101" s="81"/>
      <c r="B101" s="99" t="s">
        <v>58</v>
      </c>
      <c r="C101" s="83" t="s">
        <v>39</v>
      </c>
      <c r="D101" s="83"/>
      <c r="E101" s="96"/>
      <c r="F101" s="9">
        <f t="shared" ref="F101:F104" si="14">D101*E101</f>
        <v>0</v>
      </c>
    </row>
    <row r="102" spans="1:6" s="85" customFormat="1">
      <c r="A102" s="81"/>
      <c r="B102" s="99" t="s">
        <v>59</v>
      </c>
      <c r="C102" s="83" t="s">
        <v>39</v>
      </c>
      <c r="D102" s="83">
        <v>120</v>
      </c>
      <c r="E102" s="96"/>
      <c r="F102" s="9">
        <f t="shared" si="14"/>
        <v>0</v>
      </c>
    </row>
    <row r="103" spans="1:6" s="85" customFormat="1">
      <c r="A103" s="81"/>
      <c r="B103" s="99" t="s">
        <v>60</v>
      </c>
      <c r="C103" s="83" t="s">
        <v>39</v>
      </c>
      <c r="D103" s="83"/>
      <c r="E103" s="96"/>
      <c r="F103" s="9">
        <f t="shared" si="14"/>
        <v>0</v>
      </c>
    </row>
    <row r="104" spans="1:6" s="85" customFormat="1">
      <c r="A104" s="81"/>
      <c r="B104" s="99" t="s">
        <v>61</v>
      </c>
      <c r="C104" s="83" t="s">
        <v>39</v>
      </c>
      <c r="D104" s="83"/>
      <c r="E104" s="96"/>
      <c r="F104" s="9">
        <f t="shared" si="14"/>
        <v>0</v>
      </c>
    </row>
    <row r="105" spans="1:6" s="85" customFormat="1">
      <c r="A105" s="81"/>
      <c r="B105" s="115" t="s">
        <v>43</v>
      </c>
      <c r="C105" s="83"/>
      <c r="D105" s="83"/>
      <c r="E105" s="96"/>
      <c r="F105" s="97"/>
    </row>
    <row r="106" spans="1:6" s="85" customFormat="1">
      <c r="A106" s="81"/>
      <c r="B106" s="99" t="s">
        <v>99</v>
      </c>
      <c r="C106" s="83" t="s">
        <v>39</v>
      </c>
      <c r="D106" s="83"/>
      <c r="E106" s="96"/>
      <c r="F106" s="9">
        <f t="shared" ref="F106" si="15">D106*E106</f>
        <v>0</v>
      </c>
    </row>
    <row r="107" spans="1:6" s="85" customFormat="1">
      <c r="A107" s="81"/>
      <c r="B107" s="116"/>
      <c r="C107" s="83"/>
      <c r="D107" s="83"/>
      <c r="E107" s="96"/>
      <c r="F107" s="97"/>
    </row>
    <row r="108" spans="1:6" s="85" customFormat="1">
      <c r="A108" s="81"/>
      <c r="B108" s="116"/>
      <c r="C108" s="83"/>
      <c r="D108" s="83"/>
      <c r="E108" s="96"/>
      <c r="F108" s="97"/>
    </row>
    <row r="109" spans="1:6" s="1" customFormat="1">
      <c r="A109" s="4"/>
      <c r="B109" s="116"/>
      <c r="C109" s="6"/>
      <c r="D109" s="7"/>
      <c r="E109" s="8"/>
      <c r="F109" s="117"/>
    </row>
    <row r="110" spans="1:6" s="11" customFormat="1" ht="5.25">
      <c r="A110" s="149"/>
      <c r="B110" s="150"/>
      <c r="C110" s="150"/>
      <c r="D110" s="150"/>
      <c r="E110" s="151"/>
      <c r="F110" s="12"/>
    </row>
    <row r="111" spans="1:6" s="11" customFormat="1" ht="5.25">
      <c r="A111" s="149"/>
      <c r="B111" s="150"/>
      <c r="C111" s="150"/>
      <c r="D111" s="150"/>
      <c r="E111" s="151"/>
      <c r="F111" s="13"/>
    </row>
    <row r="112" spans="1:6" s="30" customFormat="1" ht="15" customHeight="1">
      <c r="A112" s="123"/>
      <c r="B112" s="152" t="str">
        <f>CONCATENATE(A61," ",B61)</f>
        <v>7 Distribution – Chemin de câbles – Goulotte</v>
      </c>
      <c r="C112" s="152"/>
      <c r="D112" s="152"/>
      <c r="E112" s="153"/>
      <c r="F112" s="29">
        <f>SUM(F61:F111)</f>
        <v>0</v>
      </c>
    </row>
    <row r="113" spans="1:6" s="11" customFormat="1" ht="5.25">
      <c r="A113" s="154"/>
      <c r="B113" s="155"/>
      <c r="C113" s="155"/>
      <c r="D113" s="155"/>
      <c r="E113" s="156"/>
      <c r="F113" s="14"/>
    </row>
    <row r="114" spans="1:6" s="11" customFormat="1" ht="5.25">
      <c r="A114" s="162"/>
      <c r="B114" s="163"/>
      <c r="C114" s="163"/>
      <c r="D114" s="163"/>
      <c r="E114" s="163"/>
      <c r="F114" s="164"/>
    </row>
    <row r="115" spans="1:6" s="76" customFormat="1" ht="15">
      <c r="A115" s="79">
        <f>COUNTA($A$6:A61)</f>
        <v>8</v>
      </c>
      <c r="B115" s="71" t="s">
        <v>24</v>
      </c>
      <c r="C115" s="72"/>
      <c r="D115" s="73"/>
      <c r="E115" s="74"/>
      <c r="F115" s="75"/>
    </row>
    <row r="116" spans="1:6" s="85" customFormat="1">
      <c r="A116" s="81"/>
      <c r="B116" s="82" t="s">
        <v>56</v>
      </c>
      <c r="C116" s="83" t="s">
        <v>32</v>
      </c>
      <c r="D116" s="83">
        <v>5</v>
      </c>
      <c r="E116" s="96"/>
      <c r="F116" s="9">
        <f t="shared" ref="F116:F125" si="16">D116*E116</f>
        <v>0</v>
      </c>
    </row>
    <row r="117" spans="1:6" s="85" customFormat="1">
      <c r="A117" s="81"/>
      <c r="B117" s="82" t="s">
        <v>111</v>
      </c>
      <c r="C117" s="83" t="s">
        <v>32</v>
      </c>
      <c r="D117" s="83">
        <v>5</v>
      </c>
      <c r="E117" s="96"/>
      <c r="F117" s="9">
        <f t="shared" ref="F117" si="17">D117*E117</f>
        <v>0</v>
      </c>
    </row>
    <row r="118" spans="1:6" s="85" customFormat="1">
      <c r="A118" s="81"/>
      <c r="B118" s="82" t="s">
        <v>98</v>
      </c>
      <c r="C118" s="83" t="s">
        <v>32</v>
      </c>
      <c r="D118" s="83">
        <v>4</v>
      </c>
      <c r="E118" s="96"/>
      <c r="F118" s="9">
        <f t="shared" si="16"/>
        <v>0</v>
      </c>
    </row>
    <row r="119" spans="1:6" s="85" customFormat="1">
      <c r="A119" s="81"/>
      <c r="B119" s="82" t="s">
        <v>110</v>
      </c>
      <c r="C119" s="83" t="s">
        <v>32</v>
      </c>
      <c r="D119" s="83">
        <v>35</v>
      </c>
      <c r="E119" s="96"/>
      <c r="F119" s="9">
        <f t="shared" si="16"/>
        <v>0</v>
      </c>
    </row>
    <row r="120" spans="1:6" s="85" customFormat="1">
      <c r="A120" s="81"/>
      <c r="B120" s="82" t="s">
        <v>125</v>
      </c>
      <c r="C120" s="83" t="s">
        <v>32</v>
      </c>
      <c r="D120" s="83">
        <v>5</v>
      </c>
      <c r="E120" s="96"/>
      <c r="F120" s="9">
        <f t="shared" ref="F120" si="18">D120*E120</f>
        <v>0</v>
      </c>
    </row>
    <row r="121" spans="1:6" s="85" customFormat="1">
      <c r="A121" s="81"/>
      <c r="B121" s="82" t="s">
        <v>57</v>
      </c>
      <c r="C121" s="83" t="s">
        <v>32</v>
      </c>
      <c r="D121" s="83">
        <v>6</v>
      </c>
      <c r="E121" s="96"/>
      <c r="F121" s="9">
        <f t="shared" si="16"/>
        <v>0</v>
      </c>
    </row>
    <row r="122" spans="1:6" s="85" customFormat="1">
      <c r="A122" s="81"/>
      <c r="B122" s="99" t="s">
        <v>148</v>
      </c>
      <c r="C122" s="83" t="s">
        <v>32</v>
      </c>
      <c r="D122" s="83">
        <v>65</v>
      </c>
      <c r="E122" s="96"/>
      <c r="F122" s="9">
        <f t="shared" si="16"/>
        <v>0</v>
      </c>
    </row>
    <row r="123" spans="1:6" s="85" customFormat="1">
      <c r="A123" s="81"/>
      <c r="B123" s="118" t="s">
        <v>109</v>
      </c>
      <c r="C123" s="83" t="s">
        <v>32</v>
      </c>
      <c r="D123" s="83">
        <v>20</v>
      </c>
      <c r="E123" s="96"/>
      <c r="F123" s="9">
        <f t="shared" ref="F123" si="19">D123*E123</f>
        <v>0</v>
      </c>
    </row>
    <row r="124" spans="1:6" s="85" customFormat="1">
      <c r="A124" s="81"/>
      <c r="B124" s="118" t="s">
        <v>123</v>
      </c>
      <c r="C124" s="83" t="s">
        <v>32</v>
      </c>
      <c r="D124" s="83">
        <v>2</v>
      </c>
      <c r="E124" s="96"/>
      <c r="F124" s="9">
        <f t="shared" si="16"/>
        <v>0</v>
      </c>
    </row>
    <row r="125" spans="1:6" s="85" customFormat="1">
      <c r="A125" s="81"/>
      <c r="B125" s="118" t="s">
        <v>124</v>
      </c>
      <c r="C125" s="83" t="s">
        <v>32</v>
      </c>
      <c r="D125" s="83">
        <v>21</v>
      </c>
      <c r="E125" s="96"/>
      <c r="F125" s="9">
        <f t="shared" si="16"/>
        <v>0</v>
      </c>
    </row>
    <row r="126" spans="1:6" s="85" customFormat="1">
      <c r="A126" s="81"/>
      <c r="B126" s="118" t="s">
        <v>141</v>
      </c>
      <c r="C126" s="83" t="s">
        <v>32</v>
      </c>
      <c r="D126" s="83">
        <v>7</v>
      </c>
      <c r="E126" s="96"/>
      <c r="F126" s="9">
        <f t="shared" ref="F126" si="20">D126*E126</f>
        <v>0</v>
      </c>
    </row>
    <row r="127" spans="1:6" s="85" customFormat="1">
      <c r="A127" s="81"/>
      <c r="B127" s="118" t="s">
        <v>147</v>
      </c>
      <c r="C127" s="83" t="s">
        <v>32</v>
      </c>
      <c r="D127" s="83"/>
      <c r="E127" s="96"/>
      <c r="F127" s="9">
        <f t="shared" ref="F127" si="21">D127*E127</f>
        <v>0</v>
      </c>
    </row>
    <row r="128" spans="1:6" s="11" customFormat="1" ht="5.25">
      <c r="A128" s="149"/>
      <c r="B128" s="150"/>
      <c r="C128" s="150"/>
      <c r="D128" s="150"/>
      <c r="E128" s="151"/>
      <c r="F128" s="12"/>
    </row>
    <row r="129" spans="1:6" s="11" customFormat="1" ht="5.25">
      <c r="A129" s="149"/>
      <c r="B129" s="150"/>
      <c r="C129" s="150"/>
      <c r="D129" s="150"/>
      <c r="E129" s="151"/>
      <c r="F129" s="13"/>
    </row>
    <row r="130" spans="1:6" s="30" customFormat="1" ht="15" customHeight="1">
      <c r="A130" s="123"/>
      <c r="B130" s="152" t="str">
        <f>CONCATENATE(A115," ",B115)</f>
        <v>8 Appareillage</v>
      </c>
      <c r="C130" s="152"/>
      <c r="D130" s="152"/>
      <c r="E130" s="153"/>
      <c r="F130" s="29">
        <f>SUM(F115:F129)</f>
        <v>0</v>
      </c>
    </row>
    <row r="131" spans="1:6" s="11" customFormat="1" ht="5.25">
      <c r="A131" s="154"/>
      <c r="B131" s="155"/>
      <c r="C131" s="155"/>
      <c r="D131" s="155"/>
      <c r="E131" s="156"/>
      <c r="F131" s="14"/>
    </row>
    <row r="132" spans="1:6" s="11" customFormat="1" ht="5.25">
      <c r="A132" s="162"/>
      <c r="B132" s="163"/>
      <c r="C132" s="163"/>
      <c r="D132" s="163"/>
      <c r="E132" s="163"/>
      <c r="F132" s="164"/>
    </row>
    <row r="133" spans="1:6" s="76" customFormat="1" ht="15">
      <c r="A133" s="79">
        <f>COUNTA($A$6:A115)</f>
        <v>9</v>
      </c>
      <c r="B133" s="71" t="s">
        <v>94</v>
      </c>
      <c r="C133" s="72"/>
      <c r="D133" s="73"/>
      <c r="E133" s="74"/>
      <c r="F133" s="75"/>
    </row>
    <row r="134" spans="1:6" s="1" customFormat="1">
      <c r="A134" s="4"/>
      <c r="B134" s="5" t="s">
        <v>113</v>
      </c>
      <c r="C134" s="83" t="s">
        <v>32</v>
      </c>
      <c r="D134" s="83">
        <v>117</v>
      </c>
      <c r="E134" s="96"/>
      <c r="F134" s="9">
        <f t="shared" ref="F134:F138" si="22">D134*E134</f>
        <v>0</v>
      </c>
    </row>
    <row r="135" spans="1:6" s="1" customFormat="1">
      <c r="A135" s="4"/>
      <c r="B135" s="5" t="s">
        <v>112</v>
      </c>
      <c r="C135" s="83" t="s">
        <v>32</v>
      </c>
      <c r="D135" s="83">
        <v>10</v>
      </c>
      <c r="E135" s="96"/>
      <c r="F135" s="9">
        <f t="shared" si="22"/>
        <v>0</v>
      </c>
    </row>
    <row r="136" spans="1:6" s="1" customFormat="1">
      <c r="A136" s="4"/>
      <c r="B136" s="5" t="s">
        <v>129</v>
      </c>
      <c r="C136" s="83" t="s">
        <v>32</v>
      </c>
      <c r="D136" s="83">
        <v>37</v>
      </c>
      <c r="E136" s="96"/>
      <c r="F136" s="9">
        <f t="shared" si="22"/>
        <v>0</v>
      </c>
    </row>
    <row r="137" spans="1:6" s="1" customFormat="1">
      <c r="A137" s="4"/>
      <c r="B137" s="5" t="s">
        <v>130</v>
      </c>
      <c r="C137" s="83" t="s">
        <v>32</v>
      </c>
      <c r="D137" s="83">
        <v>39</v>
      </c>
      <c r="E137" s="96"/>
      <c r="F137" s="9">
        <f t="shared" ref="F137" si="23">D137*E137</f>
        <v>0</v>
      </c>
    </row>
    <row r="138" spans="1:6" s="1" customFormat="1">
      <c r="A138" s="4"/>
      <c r="B138" s="5" t="s">
        <v>126</v>
      </c>
      <c r="C138" s="83" t="s">
        <v>32</v>
      </c>
      <c r="D138" s="83">
        <v>6</v>
      </c>
      <c r="E138" s="96"/>
      <c r="F138" s="9">
        <f t="shared" si="22"/>
        <v>0</v>
      </c>
    </row>
    <row r="139" spans="1:6" s="1" customFormat="1">
      <c r="A139" s="4"/>
      <c r="B139" s="5" t="s">
        <v>127</v>
      </c>
      <c r="C139" s="83" t="s">
        <v>32</v>
      </c>
      <c r="D139" s="83">
        <v>5</v>
      </c>
      <c r="E139" s="96"/>
      <c r="F139" s="9">
        <f t="shared" ref="F139" si="24">D139*E139</f>
        <v>0</v>
      </c>
    </row>
    <row r="140" spans="1:6" s="1" customFormat="1">
      <c r="A140" s="4"/>
      <c r="B140" s="5" t="s">
        <v>128</v>
      </c>
      <c r="C140" s="83" t="s">
        <v>32</v>
      </c>
      <c r="D140" s="83">
        <v>2</v>
      </c>
      <c r="E140" s="96"/>
      <c r="F140" s="9">
        <f t="shared" ref="F140" si="25">D140*E140</f>
        <v>0</v>
      </c>
    </row>
    <row r="141" spans="1:6" s="11" customFormat="1" ht="5.25">
      <c r="A141" s="149"/>
      <c r="B141" s="150"/>
      <c r="C141" s="150"/>
      <c r="D141" s="150"/>
      <c r="E141" s="151"/>
      <c r="F141" s="12"/>
    </row>
    <row r="142" spans="1:6" s="11" customFormat="1" ht="5.25">
      <c r="A142" s="149"/>
      <c r="B142" s="150"/>
      <c r="C142" s="150"/>
      <c r="D142" s="150"/>
      <c r="E142" s="151"/>
      <c r="F142" s="13"/>
    </row>
    <row r="143" spans="1:6" s="30" customFormat="1" ht="15" customHeight="1">
      <c r="A143" s="123"/>
      <c r="B143" s="152" t="str">
        <f>CONCATENATE(A133," ",B133)</f>
        <v>9 Installations éclairage</v>
      </c>
      <c r="C143" s="152"/>
      <c r="D143" s="152"/>
      <c r="E143" s="153"/>
      <c r="F143" s="29">
        <f>SUM(F133:F142)</f>
        <v>0</v>
      </c>
    </row>
    <row r="144" spans="1:6" s="11" customFormat="1" ht="5.25">
      <c r="A144" s="154"/>
      <c r="B144" s="155"/>
      <c r="C144" s="155"/>
      <c r="D144" s="155"/>
      <c r="E144" s="156"/>
      <c r="F144" s="14"/>
    </row>
    <row r="145" spans="1:6" s="11" customFormat="1" ht="5.25">
      <c r="A145" s="162"/>
      <c r="B145" s="163"/>
      <c r="C145" s="163"/>
      <c r="D145" s="163"/>
      <c r="E145" s="163"/>
      <c r="F145" s="164"/>
    </row>
    <row r="146" spans="1:6" s="76" customFormat="1" ht="15">
      <c r="A146" s="79">
        <f>COUNTA($A$6:A133)</f>
        <v>10</v>
      </c>
      <c r="B146" s="71" t="s">
        <v>95</v>
      </c>
      <c r="C146" s="72"/>
      <c r="D146" s="73"/>
      <c r="E146" s="74"/>
      <c r="F146" s="75"/>
    </row>
    <row r="147" spans="1:6" s="1" customFormat="1">
      <c r="A147" s="119"/>
      <c r="B147" s="5" t="s">
        <v>131</v>
      </c>
      <c r="C147" s="6" t="s">
        <v>32</v>
      </c>
      <c r="D147" s="7">
        <v>10</v>
      </c>
      <c r="E147" s="8"/>
      <c r="F147" s="9">
        <f t="shared" ref="F147:F151" si="26">D147*E147</f>
        <v>0</v>
      </c>
    </row>
    <row r="148" spans="1:6" s="1" customFormat="1">
      <c r="A148" s="119"/>
      <c r="B148" s="5" t="s">
        <v>70</v>
      </c>
      <c r="C148" s="6" t="s">
        <v>32</v>
      </c>
      <c r="D148" s="7">
        <v>21</v>
      </c>
      <c r="E148" s="8"/>
      <c r="F148" s="9">
        <f t="shared" si="26"/>
        <v>0</v>
      </c>
    </row>
    <row r="149" spans="1:6" s="1" customFormat="1">
      <c r="A149" s="119"/>
      <c r="B149" s="5" t="s">
        <v>114</v>
      </c>
      <c r="C149" s="6" t="s">
        <v>32</v>
      </c>
      <c r="D149" s="7">
        <v>1</v>
      </c>
      <c r="E149" s="8"/>
      <c r="F149" s="9">
        <f t="shared" si="26"/>
        <v>0</v>
      </c>
    </row>
    <row r="150" spans="1:6" s="1" customFormat="1">
      <c r="A150" s="119"/>
      <c r="B150" s="5" t="s">
        <v>62</v>
      </c>
      <c r="C150" s="6" t="s">
        <v>32</v>
      </c>
      <c r="D150" s="7">
        <v>2</v>
      </c>
      <c r="E150" s="8"/>
      <c r="F150" s="9">
        <f t="shared" si="26"/>
        <v>0</v>
      </c>
    </row>
    <row r="151" spans="1:6" s="1" customFormat="1">
      <c r="A151" s="119"/>
      <c r="B151" s="5" t="s">
        <v>63</v>
      </c>
      <c r="C151" s="6" t="s">
        <v>6</v>
      </c>
      <c r="D151" s="7">
        <v>1</v>
      </c>
      <c r="E151" s="8"/>
      <c r="F151" s="9">
        <f t="shared" si="26"/>
        <v>0</v>
      </c>
    </row>
    <row r="152" spans="1:6" s="11" customFormat="1" ht="5.25">
      <c r="A152" s="149"/>
      <c r="B152" s="150"/>
      <c r="C152" s="150"/>
      <c r="D152" s="150"/>
      <c r="E152" s="151"/>
      <c r="F152" s="12"/>
    </row>
    <row r="153" spans="1:6" s="11" customFormat="1" ht="5.25">
      <c r="A153" s="149"/>
      <c r="B153" s="150"/>
      <c r="C153" s="150"/>
      <c r="D153" s="150"/>
      <c r="E153" s="151"/>
      <c r="F153" s="13"/>
    </row>
    <row r="154" spans="1:6" s="30" customFormat="1" ht="15" customHeight="1">
      <c r="A154" s="123"/>
      <c r="B154" s="152" t="str">
        <f>CONCATENATE(A146," ",B146)</f>
        <v>10 Eclairage de sécurité par bloc autonome</v>
      </c>
      <c r="C154" s="152"/>
      <c r="D154" s="152"/>
      <c r="E154" s="153"/>
      <c r="F154" s="29">
        <f>SUM(F146:F153)</f>
        <v>0</v>
      </c>
    </row>
    <row r="155" spans="1:6" s="11" customFormat="1" ht="5.25">
      <c r="A155" s="154"/>
      <c r="B155" s="155"/>
      <c r="C155" s="155"/>
      <c r="D155" s="155"/>
      <c r="E155" s="156"/>
      <c r="F155" s="14"/>
    </row>
    <row r="156" spans="1:6" s="11" customFormat="1" ht="5.25">
      <c r="A156" s="162"/>
      <c r="B156" s="163"/>
      <c r="C156" s="163"/>
      <c r="D156" s="163"/>
      <c r="E156" s="163"/>
      <c r="F156" s="164"/>
    </row>
    <row r="157" spans="1:6" s="76" customFormat="1" ht="15">
      <c r="A157" s="79">
        <f>COUNTA($A$6:A155)</f>
        <v>11</v>
      </c>
      <c r="B157" s="71" t="s">
        <v>96</v>
      </c>
      <c r="C157" s="72"/>
      <c r="D157" s="73"/>
      <c r="E157" s="74"/>
      <c r="F157" s="75"/>
    </row>
    <row r="158" spans="1:6" s="1" customFormat="1">
      <c r="A158" s="4"/>
      <c r="B158" s="5" t="s">
        <v>139</v>
      </c>
      <c r="C158" s="6"/>
      <c r="D158" s="7"/>
      <c r="E158" s="8"/>
      <c r="F158" s="9"/>
    </row>
    <row r="159" spans="1:6" s="88" customFormat="1">
      <c r="A159" s="86"/>
      <c r="B159" s="87" t="s">
        <v>38</v>
      </c>
      <c r="C159" s="6" t="s">
        <v>39</v>
      </c>
      <c r="D159" s="7"/>
      <c r="E159" s="8"/>
      <c r="F159" s="9">
        <f>D159*E159</f>
        <v>0</v>
      </c>
    </row>
    <row r="160" spans="1:6" s="1" customFormat="1">
      <c r="A160" s="4"/>
      <c r="B160" s="5" t="s">
        <v>71</v>
      </c>
      <c r="C160" s="6"/>
      <c r="D160" s="7"/>
      <c r="E160" s="8"/>
      <c r="F160" s="9"/>
    </row>
    <row r="161" spans="1:6" s="88" customFormat="1">
      <c r="A161" s="86"/>
      <c r="B161" s="87" t="s">
        <v>38</v>
      </c>
      <c r="C161" s="6" t="s">
        <v>39</v>
      </c>
      <c r="D161" s="7"/>
      <c r="E161" s="8"/>
      <c r="F161" s="9">
        <f>D161*E161</f>
        <v>0</v>
      </c>
    </row>
    <row r="162" spans="1:6" s="1" customFormat="1">
      <c r="A162" s="4"/>
      <c r="B162" s="5" t="s">
        <v>121</v>
      </c>
      <c r="C162" s="6"/>
      <c r="D162" s="7"/>
      <c r="E162" s="8"/>
      <c r="F162" s="9"/>
    </row>
    <row r="163" spans="1:6" s="88" customFormat="1">
      <c r="A163" s="86"/>
      <c r="B163" s="87" t="s">
        <v>38</v>
      </c>
      <c r="C163" s="6" t="s">
        <v>39</v>
      </c>
      <c r="D163" s="7"/>
      <c r="E163" s="8"/>
      <c r="F163" s="9">
        <f>D163*E163</f>
        <v>0</v>
      </c>
    </row>
    <row r="164" spans="1:6" s="1" customFormat="1">
      <c r="A164" s="4"/>
      <c r="B164" s="5" t="s">
        <v>72</v>
      </c>
      <c r="C164" s="6"/>
      <c r="D164" s="7"/>
      <c r="E164" s="8"/>
      <c r="F164" s="9"/>
    </row>
    <row r="165" spans="1:6" s="88" customFormat="1">
      <c r="A165" s="86"/>
      <c r="B165" s="87" t="s">
        <v>38</v>
      </c>
      <c r="C165" s="6" t="s">
        <v>39</v>
      </c>
      <c r="D165" s="7"/>
      <c r="E165" s="8"/>
      <c r="F165" s="9">
        <f>D165*E165</f>
        <v>0</v>
      </c>
    </row>
    <row r="166" spans="1:6" s="1" customFormat="1">
      <c r="A166" s="4"/>
      <c r="B166" s="5" t="s">
        <v>154</v>
      </c>
      <c r="C166" s="6"/>
      <c r="D166" s="7"/>
      <c r="E166" s="8"/>
      <c r="F166" s="9"/>
    </row>
    <row r="167" spans="1:6" s="88" customFormat="1">
      <c r="A167" s="86"/>
      <c r="B167" s="87" t="s">
        <v>38</v>
      </c>
      <c r="C167" s="6" t="s">
        <v>39</v>
      </c>
      <c r="D167" s="7"/>
      <c r="E167" s="8"/>
      <c r="F167" s="9">
        <f>D167*E167</f>
        <v>0</v>
      </c>
    </row>
    <row r="168" spans="1:6" s="1" customFormat="1">
      <c r="A168" s="4"/>
      <c r="B168" s="5" t="s">
        <v>64</v>
      </c>
      <c r="C168" s="6"/>
      <c r="D168" s="7"/>
      <c r="E168" s="8"/>
      <c r="F168" s="9"/>
    </row>
    <row r="169" spans="1:6" s="88" customFormat="1">
      <c r="A169" s="86"/>
      <c r="B169" s="87" t="s">
        <v>38</v>
      </c>
      <c r="C169" s="6" t="s">
        <v>39</v>
      </c>
      <c r="D169" s="7"/>
      <c r="E169" s="8"/>
      <c r="F169" s="9">
        <f>D169*E169</f>
        <v>0</v>
      </c>
    </row>
    <row r="170" spans="1:6" s="1" customFormat="1">
      <c r="A170" s="4"/>
      <c r="B170" s="5" t="s">
        <v>132</v>
      </c>
      <c r="C170" s="6"/>
      <c r="D170" s="7"/>
      <c r="E170" s="8"/>
      <c r="F170" s="9"/>
    </row>
    <row r="171" spans="1:6" s="88" customFormat="1">
      <c r="A171" s="86"/>
      <c r="B171" s="87" t="s">
        <v>38</v>
      </c>
      <c r="C171" s="6" t="s">
        <v>39</v>
      </c>
      <c r="D171" s="7"/>
      <c r="E171" s="8"/>
      <c r="F171" s="9">
        <f>D171*E171</f>
        <v>0</v>
      </c>
    </row>
    <row r="172" spans="1:6" s="1" customFormat="1">
      <c r="A172" s="4"/>
      <c r="B172" s="5" t="s">
        <v>137</v>
      </c>
      <c r="C172" s="6"/>
      <c r="D172" s="7"/>
      <c r="E172" s="8"/>
      <c r="F172" s="9"/>
    </row>
    <row r="173" spans="1:6" s="88" customFormat="1">
      <c r="A173" s="86"/>
      <c r="B173" s="87" t="s">
        <v>38</v>
      </c>
      <c r="C173" s="6" t="s">
        <v>39</v>
      </c>
      <c r="D173" s="7"/>
      <c r="E173" s="8"/>
      <c r="F173" s="9">
        <f>D173*E173</f>
        <v>0</v>
      </c>
    </row>
    <row r="174" spans="1:6" s="1" customFormat="1">
      <c r="A174" s="4"/>
      <c r="B174" s="5" t="s">
        <v>133</v>
      </c>
      <c r="C174" s="6"/>
      <c r="D174" s="7"/>
      <c r="E174" s="8"/>
      <c r="F174" s="9"/>
    </row>
    <row r="175" spans="1:6" s="88" customFormat="1">
      <c r="A175" s="86"/>
      <c r="B175" s="87" t="s">
        <v>38</v>
      </c>
      <c r="C175" s="6" t="s">
        <v>39</v>
      </c>
      <c r="D175" s="7"/>
      <c r="E175" s="8"/>
      <c r="F175" s="9">
        <f>D175*E175</f>
        <v>0</v>
      </c>
    </row>
    <row r="176" spans="1:6" s="1" customFormat="1">
      <c r="A176" s="4"/>
      <c r="B176" s="5" t="s">
        <v>134</v>
      </c>
      <c r="C176" s="6"/>
      <c r="D176" s="7"/>
      <c r="E176" s="8"/>
      <c r="F176" s="9"/>
    </row>
    <row r="177" spans="1:6" s="88" customFormat="1">
      <c r="A177" s="86"/>
      <c r="B177" s="87" t="s">
        <v>38</v>
      </c>
      <c r="C177" s="6" t="s">
        <v>39</v>
      </c>
      <c r="D177" s="7"/>
      <c r="E177" s="8"/>
      <c r="F177" s="9">
        <f>D177*E177</f>
        <v>0</v>
      </c>
    </row>
    <row r="178" spans="1:6" s="1" customFormat="1">
      <c r="A178" s="4"/>
      <c r="B178" s="5" t="s">
        <v>135</v>
      </c>
      <c r="C178" s="6"/>
      <c r="D178" s="7"/>
      <c r="E178" s="8"/>
      <c r="F178" s="9"/>
    </row>
    <row r="179" spans="1:6" s="88" customFormat="1">
      <c r="A179" s="86"/>
      <c r="B179" s="87" t="s">
        <v>38</v>
      </c>
      <c r="C179" s="6" t="s">
        <v>39</v>
      </c>
      <c r="D179" s="7"/>
      <c r="E179" s="8"/>
      <c r="F179" s="9">
        <f>D179*E179</f>
        <v>0</v>
      </c>
    </row>
    <row r="180" spans="1:6" s="1" customFormat="1">
      <c r="A180" s="4"/>
      <c r="B180" s="5" t="s">
        <v>138</v>
      </c>
      <c r="C180" s="6"/>
      <c r="D180" s="7"/>
      <c r="E180" s="8"/>
      <c r="F180" s="9"/>
    </row>
    <row r="181" spans="1:6" s="88" customFormat="1">
      <c r="A181" s="86"/>
      <c r="B181" s="87" t="s">
        <v>38</v>
      </c>
      <c r="C181" s="6" t="s">
        <v>39</v>
      </c>
      <c r="D181" s="7"/>
      <c r="E181" s="8"/>
      <c r="F181" s="9">
        <f>D181*E181</f>
        <v>0</v>
      </c>
    </row>
    <row r="182" spans="1:6" s="1" customFormat="1">
      <c r="A182" s="4"/>
      <c r="B182" s="5" t="s">
        <v>122</v>
      </c>
      <c r="C182" s="6"/>
      <c r="D182" s="7"/>
      <c r="E182" s="8"/>
      <c r="F182" s="9"/>
    </row>
    <row r="183" spans="1:6" s="88" customFormat="1">
      <c r="A183" s="86"/>
      <c r="B183" s="87" t="s">
        <v>38</v>
      </c>
      <c r="C183" s="6" t="s">
        <v>39</v>
      </c>
      <c r="D183" s="7"/>
      <c r="E183" s="8"/>
      <c r="F183" s="9">
        <f>D183*E183</f>
        <v>0</v>
      </c>
    </row>
    <row r="184" spans="1:6" s="1" customFormat="1">
      <c r="A184" s="4"/>
      <c r="B184" s="5" t="s">
        <v>136</v>
      </c>
      <c r="C184" s="6"/>
      <c r="D184" s="7"/>
      <c r="E184" s="8"/>
      <c r="F184" s="9"/>
    </row>
    <row r="185" spans="1:6" s="88" customFormat="1">
      <c r="A185" s="86"/>
      <c r="B185" s="87" t="s">
        <v>38</v>
      </c>
      <c r="C185" s="6" t="s">
        <v>39</v>
      </c>
      <c r="D185" s="7"/>
      <c r="E185" s="8"/>
      <c r="F185" s="9">
        <f>D185*E185</f>
        <v>0</v>
      </c>
    </row>
    <row r="186" spans="1:6" s="1" customFormat="1">
      <c r="A186" s="4"/>
      <c r="B186" s="5" t="s">
        <v>140</v>
      </c>
      <c r="C186" s="6"/>
      <c r="D186" s="7"/>
      <c r="E186" s="8"/>
      <c r="F186" s="9"/>
    </row>
    <row r="187" spans="1:6" s="88" customFormat="1">
      <c r="A187" s="86"/>
      <c r="B187" s="87" t="s">
        <v>38</v>
      </c>
      <c r="C187" s="6" t="s">
        <v>39</v>
      </c>
      <c r="D187" s="7"/>
      <c r="E187" s="8"/>
      <c r="F187" s="9">
        <f>D187*E187</f>
        <v>0</v>
      </c>
    </row>
    <row r="188" spans="1:6" s="11" customFormat="1" ht="5.25">
      <c r="A188" s="149"/>
      <c r="B188" s="150"/>
      <c r="C188" s="150"/>
      <c r="D188" s="150"/>
      <c r="E188" s="151"/>
      <c r="F188" s="12"/>
    </row>
    <row r="189" spans="1:6" s="11" customFormat="1" ht="5.25">
      <c r="A189" s="149"/>
      <c r="B189" s="150"/>
      <c r="C189" s="150"/>
      <c r="D189" s="150"/>
      <c r="E189" s="151"/>
      <c r="F189" s="13"/>
    </row>
    <row r="190" spans="1:6" s="30" customFormat="1" ht="15" customHeight="1">
      <c r="A190" s="123"/>
      <c r="B190" s="152" t="str">
        <f>CONCATENATE(A157," ",B157)</f>
        <v>11 Installation force-motrice</v>
      </c>
      <c r="C190" s="152"/>
      <c r="D190" s="152"/>
      <c r="E190" s="153"/>
      <c r="F190" s="29">
        <f>SUM(F157:F189)</f>
        <v>0</v>
      </c>
    </row>
    <row r="191" spans="1:6" s="11" customFormat="1" ht="5.25">
      <c r="A191" s="154"/>
      <c r="B191" s="155"/>
      <c r="C191" s="155"/>
      <c r="D191" s="155"/>
      <c r="E191" s="156"/>
      <c r="F191" s="14"/>
    </row>
    <row r="192" spans="1:6" s="11" customFormat="1" ht="5.25">
      <c r="A192" s="162"/>
      <c r="B192" s="163"/>
      <c r="C192" s="163"/>
      <c r="D192" s="163"/>
      <c r="E192" s="163"/>
      <c r="F192" s="164"/>
    </row>
    <row r="193" spans="1:6" s="76" customFormat="1" ht="15">
      <c r="A193" s="79" t="s">
        <v>159</v>
      </c>
      <c r="B193" s="71" t="s">
        <v>156</v>
      </c>
      <c r="C193" s="72"/>
      <c r="D193" s="73"/>
      <c r="E193" s="74"/>
      <c r="F193" s="75"/>
    </row>
    <row r="194" spans="1:6" s="1" customFormat="1">
      <c r="A194" s="4"/>
      <c r="B194" s="5" t="s">
        <v>155</v>
      </c>
      <c r="C194" s="6" t="s">
        <v>32</v>
      </c>
      <c r="D194" s="7">
        <v>2</v>
      </c>
      <c r="E194" s="8"/>
      <c r="F194" s="9">
        <f t="shared" ref="F194" si="27">D194*E194</f>
        <v>0</v>
      </c>
    </row>
    <row r="195" spans="1:6" s="11" customFormat="1" ht="5.25">
      <c r="A195" s="149"/>
      <c r="B195" s="150"/>
      <c r="C195" s="150"/>
      <c r="D195" s="150"/>
      <c r="E195" s="151"/>
      <c r="F195" s="12"/>
    </row>
    <row r="196" spans="1:6" s="11" customFormat="1" ht="5.25">
      <c r="A196" s="149"/>
      <c r="B196" s="150"/>
      <c r="C196" s="150"/>
      <c r="D196" s="150"/>
      <c r="E196" s="151"/>
      <c r="F196" s="13"/>
    </row>
    <row r="197" spans="1:6" s="30" customFormat="1" ht="15" customHeight="1">
      <c r="A197" s="123"/>
      <c r="B197" s="157" t="s">
        <v>158</v>
      </c>
      <c r="C197" s="157"/>
      <c r="D197" s="157"/>
      <c r="E197" s="158"/>
      <c r="F197" s="29">
        <f>SUM(F193:F196)</f>
        <v>0</v>
      </c>
    </row>
    <row r="198" spans="1:6" s="11" customFormat="1" ht="5.25">
      <c r="A198" s="154"/>
      <c r="B198" s="155"/>
      <c r="C198" s="155"/>
      <c r="D198" s="155"/>
      <c r="E198" s="156"/>
      <c r="F198" s="14"/>
    </row>
    <row r="199" spans="1:6" s="11" customFormat="1" ht="5.25">
      <c r="A199" s="162"/>
      <c r="B199" s="163"/>
      <c r="C199" s="163"/>
      <c r="D199" s="163"/>
      <c r="E199" s="163"/>
      <c r="F199" s="164"/>
    </row>
    <row r="200" spans="1:6" s="76" customFormat="1" ht="15">
      <c r="A200" s="79">
        <f>COUNTA($A$6:A194)</f>
        <v>13</v>
      </c>
      <c r="B200" s="71" t="s">
        <v>25</v>
      </c>
      <c r="C200" s="72"/>
      <c r="D200" s="73"/>
      <c r="E200" s="74"/>
      <c r="F200" s="75"/>
    </row>
    <row r="201" spans="1:6" s="1" customFormat="1">
      <c r="A201" s="4"/>
      <c r="B201" s="5" t="s">
        <v>115</v>
      </c>
      <c r="C201" s="6" t="s">
        <v>32</v>
      </c>
      <c r="D201" s="7">
        <v>1</v>
      </c>
      <c r="E201" s="8"/>
      <c r="F201" s="9">
        <f t="shared" ref="F201:F207" si="28">D201*E201</f>
        <v>0</v>
      </c>
    </row>
    <row r="202" spans="1:6" s="1" customFormat="1">
      <c r="A202" s="4"/>
      <c r="B202" s="5" t="s">
        <v>87</v>
      </c>
      <c r="C202" s="6" t="s">
        <v>39</v>
      </c>
      <c r="D202" s="7"/>
      <c r="E202" s="8"/>
      <c r="F202" s="9">
        <f t="shared" si="28"/>
        <v>0</v>
      </c>
    </row>
    <row r="203" spans="1:6" s="1" customFormat="1">
      <c r="A203" s="4"/>
      <c r="B203" s="5" t="s">
        <v>86</v>
      </c>
      <c r="C203" s="6" t="s">
        <v>39</v>
      </c>
      <c r="D203" s="7"/>
      <c r="E203" s="8"/>
      <c r="F203" s="9">
        <f t="shared" si="28"/>
        <v>0</v>
      </c>
    </row>
    <row r="204" spans="1:6" s="1" customFormat="1">
      <c r="A204" s="4"/>
      <c r="B204" s="5" t="s">
        <v>149</v>
      </c>
      <c r="C204" s="6" t="s">
        <v>32</v>
      </c>
      <c r="D204" s="7"/>
      <c r="E204" s="8"/>
      <c r="F204" s="9">
        <f t="shared" ref="F204" si="29">D204*E204</f>
        <v>0</v>
      </c>
    </row>
    <row r="205" spans="1:6" s="1" customFormat="1">
      <c r="A205" s="4"/>
      <c r="B205" s="5" t="s">
        <v>88</v>
      </c>
      <c r="C205" s="6" t="s">
        <v>32</v>
      </c>
      <c r="D205" s="7"/>
      <c r="E205" s="8"/>
      <c r="F205" s="9">
        <f t="shared" si="28"/>
        <v>0</v>
      </c>
    </row>
    <row r="206" spans="1:6" s="1" customFormat="1">
      <c r="A206" s="4"/>
      <c r="B206" s="5" t="s">
        <v>89</v>
      </c>
      <c r="C206" s="6" t="s">
        <v>6</v>
      </c>
      <c r="D206" s="7">
        <v>1</v>
      </c>
      <c r="E206" s="8"/>
      <c r="F206" s="9">
        <f t="shared" si="28"/>
        <v>0</v>
      </c>
    </row>
    <row r="207" spans="1:6" s="1" customFormat="1">
      <c r="A207" s="4"/>
      <c r="B207" s="5" t="s">
        <v>63</v>
      </c>
      <c r="C207" s="6" t="s">
        <v>6</v>
      </c>
      <c r="D207" s="7">
        <v>1</v>
      </c>
      <c r="E207" s="8"/>
      <c r="F207" s="9">
        <f t="shared" si="28"/>
        <v>0</v>
      </c>
    </row>
    <row r="208" spans="1:6" s="11" customFormat="1" ht="5.25">
      <c r="A208" s="149"/>
      <c r="B208" s="150"/>
      <c r="C208" s="150"/>
      <c r="D208" s="150"/>
      <c r="E208" s="151"/>
      <c r="F208" s="12"/>
    </row>
    <row r="209" spans="1:6" s="11" customFormat="1" ht="5.25">
      <c r="A209" s="149"/>
      <c r="B209" s="150"/>
      <c r="C209" s="150"/>
      <c r="D209" s="150"/>
      <c r="E209" s="151"/>
      <c r="F209" s="13"/>
    </row>
    <row r="210" spans="1:6" s="30" customFormat="1" ht="15" customHeight="1">
      <c r="A210" s="123"/>
      <c r="B210" s="152" t="str">
        <f>CONCATENATE(A200," ",B200)</f>
        <v>13 Pre-câblage réseau Informatique</v>
      </c>
      <c r="C210" s="152"/>
      <c r="D210" s="152"/>
      <c r="E210" s="153"/>
      <c r="F210" s="29">
        <f>SUM(F200:F209)</f>
        <v>0</v>
      </c>
    </row>
    <row r="211" spans="1:6" s="11" customFormat="1" ht="5.25">
      <c r="A211" s="154"/>
      <c r="B211" s="155"/>
      <c r="C211" s="155"/>
      <c r="D211" s="155"/>
      <c r="E211" s="156"/>
      <c r="F211" s="14"/>
    </row>
    <row r="212" spans="1:6" s="11" customFormat="1" ht="5.25">
      <c r="A212" s="162"/>
      <c r="B212" s="163"/>
      <c r="C212" s="163"/>
      <c r="D212" s="163"/>
      <c r="E212" s="163"/>
      <c r="F212" s="164"/>
    </row>
    <row r="213" spans="1:6" s="76" customFormat="1" ht="15">
      <c r="A213" s="79">
        <f>COUNTA($A$6:A211)</f>
        <v>14</v>
      </c>
      <c r="B213" s="71" t="s">
        <v>26</v>
      </c>
      <c r="C213" s="72"/>
      <c r="D213" s="73"/>
      <c r="E213" s="74"/>
      <c r="F213" s="75"/>
    </row>
    <row r="214" spans="1:6" s="1" customFormat="1">
      <c r="A214" s="4"/>
      <c r="B214" s="5" t="s">
        <v>66</v>
      </c>
      <c r="C214" s="6" t="s">
        <v>32</v>
      </c>
      <c r="D214" s="7">
        <v>1</v>
      </c>
      <c r="E214" s="8"/>
      <c r="F214" s="9">
        <f t="shared" ref="F214:F221" si="30">D214*E214</f>
        <v>0</v>
      </c>
    </row>
    <row r="215" spans="1:6" s="1" customFormat="1">
      <c r="A215" s="4"/>
      <c r="B215" s="5" t="s">
        <v>90</v>
      </c>
      <c r="C215" s="6" t="s">
        <v>32</v>
      </c>
      <c r="D215" s="7">
        <v>11</v>
      </c>
      <c r="E215" s="8"/>
      <c r="F215" s="9">
        <f t="shared" si="30"/>
        <v>0</v>
      </c>
    </row>
    <row r="216" spans="1:6" s="1" customFormat="1">
      <c r="A216" s="4"/>
      <c r="B216" s="5" t="s">
        <v>91</v>
      </c>
      <c r="C216" s="6" t="s">
        <v>32</v>
      </c>
      <c r="D216" s="7">
        <v>7</v>
      </c>
      <c r="E216" s="8"/>
      <c r="F216" s="9">
        <f t="shared" si="30"/>
        <v>0</v>
      </c>
    </row>
    <row r="217" spans="1:6" s="1" customFormat="1">
      <c r="A217" s="4"/>
      <c r="B217" s="5" t="s">
        <v>117</v>
      </c>
      <c r="C217" s="6" t="s">
        <v>32</v>
      </c>
      <c r="D217" s="7">
        <v>17</v>
      </c>
      <c r="E217" s="8"/>
      <c r="F217" s="9">
        <f t="shared" si="30"/>
        <v>0</v>
      </c>
    </row>
    <row r="218" spans="1:6" s="1" customFormat="1">
      <c r="A218" s="120"/>
      <c r="B218" s="121" t="s">
        <v>119</v>
      </c>
      <c r="C218" s="6" t="s">
        <v>39</v>
      </c>
      <c r="D218" s="7"/>
      <c r="E218" s="122"/>
      <c r="F218" s="9">
        <f t="shared" si="30"/>
        <v>0</v>
      </c>
    </row>
    <row r="219" spans="1:6" s="1" customFormat="1">
      <c r="A219" s="120"/>
      <c r="B219" s="121" t="s">
        <v>118</v>
      </c>
      <c r="C219" s="6" t="s">
        <v>39</v>
      </c>
      <c r="D219" s="7"/>
      <c r="E219" s="122"/>
      <c r="F219" s="9">
        <f t="shared" si="30"/>
        <v>0</v>
      </c>
    </row>
    <row r="220" spans="1:6" s="1" customFormat="1">
      <c r="A220" s="120"/>
      <c r="B220" s="121" t="s">
        <v>65</v>
      </c>
      <c r="C220" s="6" t="s">
        <v>39</v>
      </c>
      <c r="D220" s="7"/>
      <c r="E220" s="122"/>
      <c r="F220" s="9">
        <f t="shared" si="30"/>
        <v>0</v>
      </c>
    </row>
    <row r="221" spans="1:6" s="1" customFormat="1" ht="25.5">
      <c r="A221" s="120"/>
      <c r="B221" s="121" t="s">
        <v>116</v>
      </c>
      <c r="C221" s="6" t="s">
        <v>6</v>
      </c>
      <c r="D221" s="7">
        <v>1</v>
      </c>
      <c r="E221" s="122"/>
      <c r="F221" s="9">
        <f t="shared" si="30"/>
        <v>0</v>
      </c>
    </row>
    <row r="222" spans="1:6" s="11" customFormat="1" ht="5.25">
      <c r="A222" s="149"/>
      <c r="B222" s="171"/>
      <c r="C222" s="171"/>
      <c r="D222" s="171"/>
      <c r="E222" s="172"/>
      <c r="F222" s="12"/>
    </row>
    <row r="223" spans="1:6" s="11" customFormat="1" ht="5.25">
      <c r="A223" s="149"/>
      <c r="B223" s="171"/>
      <c r="C223" s="171"/>
      <c r="D223" s="171"/>
      <c r="E223" s="172"/>
      <c r="F223" s="13"/>
    </row>
    <row r="224" spans="1:6" s="30" customFormat="1" ht="15" customHeight="1">
      <c r="A224" s="123"/>
      <c r="B224" s="152" t="str">
        <f>CONCATENATE(A213," ",B213)</f>
        <v>14 Alarme Incendie</v>
      </c>
      <c r="C224" s="152"/>
      <c r="D224" s="152"/>
      <c r="E224" s="153"/>
      <c r="F224" s="29">
        <f>SUM(F213:F223)</f>
        <v>0</v>
      </c>
    </row>
    <row r="225" spans="1:6" s="11" customFormat="1" ht="5.25">
      <c r="A225" s="154"/>
      <c r="B225" s="176"/>
      <c r="C225" s="176"/>
      <c r="D225" s="176"/>
      <c r="E225" s="177"/>
      <c r="F225" s="14"/>
    </row>
    <row r="226" spans="1:6" s="11" customFormat="1" ht="5.25">
      <c r="A226" s="162"/>
      <c r="B226" s="163"/>
      <c r="C226" s="163"/>
      <c r="D226" s="163"/>
      <c r="E226" s="163"/>
      <c r="F226" s="164"/>
    </row>
    <row r="227" spans="1:6" s="76" customFormat="1" ht="15">
      <c r="A227" s="79">
        <f>COUNTA($A$6:A225)</f>
        <v>15</v>
      </c>
      <c r="B227" s="71" t="s">
        <v>165</v>
      </c>
      <c r="C227" s="72"/>
      <c r="D227" s="73"/>
      <c r="E227" s="74"/>
      <c r="F227" s="75"/>
    </row>
    <row r="228" spans="1:6" s="1" customFormat="1">
      <c r="A228" s="4"/>
      <c r="B228" s="124" t="s">
        <v>170</v>
      </c>
      <c r="C228" s="6" t="s">
        <v>39</v>
      </c>
      <c r="D228" s="7"/>
      <c r="E228" s="8"/>
      <c r="F228" s="9">
        <f t="shared" ref="F228:F238" si="31">D228*E228</f>
        <v>0</v>
      </c>
    </row>
    <row r="229" spans="1:6" s="1" customFormat="1">
      <c r="A229" s="4"/>
      <c r="B229" s="124" t="s">
        <v>171</v>
      </c>
      <c r="C229" s="6" t="s">
        <v>39</v>
      </c>
      <c r="D229" s="7"/>
      <c r="E229" s="8"/>
      <c r="F229" s="9">
        <f t="shared" ref="F229" si="32">D229*E229</f>
        <v>0</v>
      </c>
    </row>
    <row r="230" spans="1:6" s="1" customFormat="1">
      <c r="A230" s="4"/>
      <c r="B230" s="5" t="s">
        <v>160</v>
      </c>
      <c r="C230" s="6" t="s">
        <v>39</v>
      </c>
      <c r="D230" s="7"/>
      <c r="E230" s="8"/>
      <c r="F230" s="9">
        <f t="shared" si="31"/>
        <v>0</v>
      </c>
    </row>
    <row r="231" spans="1:6" s="1" customFormat="1">
      <c r="A231" s="4"/>
      <c r="B231" s="5" t="s">
        <v>172</v>
      </c>
      <c r="C231" s="6" t="s">
        <v>39</v>
      </c>
      <c r="D231" s="7"/>
      <c r="E231" s="8"/>
      <c r="F231" s="9">
        <f t="shared" ref="F231" si="33">D231*E231</f>
        <v>0</v>
      </c>
    </row>
    <row r="232" spans="1:6" s="1" customFormat="1">
      <c r="A232" s="4"/>
      <c r="B232" s="5" t="s">
        <v>161</v>
      </c>
      <c r="C232" s="6" t="s">
        <v>32</v>
      </c>
      <c r="D232" s="7"/>
      <c r="E232" s="8"/>
      <c r="F232" s="9">
        <v>0</v>
      </c>
    </row>
    <row r="233" spans="1:6" s="1" customFormat="1" ht="25.5">
      <c r="A233" s="4"/>
      <c r="B233" s="5" t="s">
        <v>173</v>
      </c>
      <c r="C233" s="6" t="s">
        <v>39</v>
      </c>
      <c r="D233" s="7"/>
      <c r="E233" s="8"/>
      <c r="F233" s="9">
        <f t="shared" si="31"/>
        <v>0</v>
      </c>
    </row>
    <row r="234" spans="1:6" s="1" customFormat="1" ht="25.5">
      <c r="A234" s="4"/>
      <c r="B234" s="5" t="s">
        <v>174</v>
      </c>
      <c r="C234" s="6" t="s">
        <v>39</v>
      </c>
      <c r="D234" s="7"/>
      <c r="E234" s="8"/>
      <c r="F234" s="9">
        <f t="shared" ref="F234" si="34">D234*E234</f>
        <v>0</v>
      </c>
    </row>
    <row r="235" spans="1:6" s="1" customFormat="1">
      <c r="A235" s="4"/>
      <c r="B235" s="5" t="s">
        <v>162</v>
      </c>
      <c r="C235" s="6" t="s">
        <v>39</v>
      </c>
      <c r="D235" s="7"/>
      <c r="E235" s="8"/>
      <c r="F235" s="9">
        <f t="shared" si="31"/>
        <v>0</v>
      </c>
    </row>
    <row r="236" spans="1:6" s="1" customFormat="1">
      <c r="A236" s="4"/>
      <c r="B236" s="5" t="s">
        <v>175</v>
      </c>
      <c r="C236" s="6" t="s">
        <v>39</v>
      </c>
      <c r="D236" s="7">
        <v>5</v>
      </c>
      <c r="E236" s="8"/>
      <c r="F236" s="9">
        <f t="shared" ref="F236" si="35">D236*E236</f>
        <v>0</v>
      </c>
    </row>
    <row r="237" spans="1:6" s="1" customFormat="1">
      <c r="A237" s="4"/>
      <c r="B237" s="5" t="s">
        <v>163</v>
      </c>
      <c r="C237" s="6" t="s">
        <v>32</v>
      </c>
      <c r="D237" s="7"/>
      <c r="E237" s="8"/>
      <c r="F237" s="9">
        <f t="shared" si="31"/>
        <v>0</v>
      </c>
    </row>
    <row r="238" spans="1:6" s="1" customFormat="1">
      <c r="A238" s="4"/>
      <c r="B238" s="5" t="s">
        <v>164</v>
      </c>
      <c r="C238" s="6" t="s">
        <v>32</v>
      </c>
      <c r="D238" s="7"/>
      <c r="E238" s="8"/>
      <c r="F238" s="9">
        <f t="shared" si="31"/>
        <v>0</v>
      </c>
    </row>
    <row r="239" spans="1:6" s="11" customFormat="1" ht="5.25">
      <c r="A239" s="149"/>
      <c r="B239" s="150"/>
      <c r="C239" s="150"/>
      <c r="D239" s="150"/>
      <c r="E239" s="151"/>
      <c r="F239" s="12"/>
    </row>
    <row r="240" spans="1:6" s="11" customFormat="1" ht="5.25">
      <c r="A240" s="149"/>
      <c r="B240" s="150"/>
      <c r="C240" s="150"/>
      <c r="D240" s="150"/>
      <c r="E240" s="151"/>
      <c r="F240" s="13"/>
    </row>
    <row r="241" spans="1:6" s="30" customFormat="1" ht="15" customHeight="1">
      <c r="A241" s="123"/>
      <c r="B241" s="152" t="str">
        <f>CONCATENATE(A227," ",B227)</f>
        <v>15 Limite de prestation SNEF</v>
      </c>
      <c r="C241" s="152"/>
      <c r="D241" s="152"/>
      <c r="E241" s="153"/>
      <c r="F241" s="29">
        <f>SUM(F227:F240)</f>
        <v>0</v>
      </c>
    </row>
    <row r="242" spans="1:6" s="11" customFormat="1" ht="5.25">
      <c r="A242" s="154"/>
      <c r="B242" s="155"/>
      <c r="C242" s="155"/>
      <c r="D242" s="155"/>
      <c r="E242" s="156"/>
      <c r="F242" s="14"/>
    </row>
    <row r="243" spans="1:6" s="11" customFormat="1" ht="5.25">
      <c r="A243" s="162"/>
      <c r="B243" s="163"/>
      <c r="C243" s="163"/>
      <c r="D243" s="163"/>
      <c r="E243" s="163"/>
      <c r="F243" s="164"/>
    </row>
    <row r="244" spans="1:6" s="76" customFormat="1" ht="15">
      <c r="A244" s="79" t="s">
        <v>166</v>
      </c>
      <c r="B244" s="71" t="s">
        <v>97</v>
      </c>
      <c r="C244" s="72"/>
      <c r="D244" s="73"/>
      <c r="E244" s="74"/>
      <c r="F244" s="75"/>
    </row>
    <row r="245" spans="1:6" s="1" customFormat="1" ht="25.5">
      <c r="A245" s="4"/>
      <c r="B245" s="118" t="s">
        <v>67</v>
      </c>
      <c r="C245" s="6" t="s">
        <v>69</v>
      </c>
      <c r="D245" s="7"/>
      <c r="E245" s="8"/>
      <c r="F245" s="9"/>
    </row>
    <row r="246" spans="1:6" s="1" customFormat="1" ht="38.25">
      <c r="A246" s="4"/>
      <c r="B246" s="118" t="s">
        <v>68</v>
      </c>
      <c r="C246" s="6" t="s">
        <v>69</v>
      </c>
      <c r="D246" s="7"/>
      <c r="E246" s="8"/>
      <c r="F246" s="9"/>
    </row>
    <row r="247" spans="1:6" s="1" customFormat="1">
      <c r="A247" s="4"/>
      <c r="B247" s="118" t="s">
        <v>145</v>
      </c>
      <c r="C247" s="6" t="s">
        <v>69</v>
      </c>
      <c r="D247" s="7"/>
      <c r="E247" s="8"/>
      <c r="F247" s="204"/>
    </row>
    <row r="248" spans="1:6" s="1" customFormat="1">
      <c r="A248" s="4"/>
      <c r="B248" s="118" t="s">
        <v>146</v>
      </c>
      <c r="C248" s="6" t="s">
        <v>69</v>
      </c>
      <c r="D248" s="7"/>
      <c r="E248" s="8"/>
      <c r="F248" s="204"/>
    </row>
    <row r="249" spans="1:6" s="1" customFormat="1">
      <c r="A249" s="4"/>
      <c r="B249" s="118" t="s">
        <v>169</v>
      </c>
      <c r="C249" s="6" t="s">
        <v>69</v>
      </c>
      <c r="D249" s="7"/>
      <c r="E249" s="8"/>
      <c r="F249" s="204"/>
    </row>
    <row r="250" spans="1:6" s="11" customFormat="1" ht="5.25">
      <c r="A250" s="149"/>
      <c r="B250" s="150"/>
      <c r="C250" s="150"/>
      <c r="D250" s="150"/>
      <c r="E250" s="151"/>
      <c r="F250" s="205"/>
    </row>
    <row r="251" spans="1:6" s="11" customFormat="1" ht="5.25">
      <c r="A251" s="149"/>
      <c r="B251" s="150"/>
      <c r="C251" s="150"/>
      <c r="D251" s="150"/>
      <c r="E251" s="151"/>
      <c r="F251" s="206"/>
    </row>
    <row r="252" spans="1:6" s="30" customFormat="1" ht="15" customHeight="1">
      <c r="A252" s="123"/>
      <c r="B252" s="157" t="str">
        <f>CONCATENATE(A244," ",B244)</f>
        <v>3.16 Travaux divers compris</v>
      </c>
      <c r="C252" s="157"/>
      <c r="D252" s="157"/>
      <c r="E252" s="158"/>
      <c r="F252" s="207"/>
    </row>
    <row r="253" spans="1:6" s="11" customFormat="1" ht="5.25">
      <c r="A253" s="154"/>
      <c r="B253" s="155"/>
      <c r="C253" s="155"/>
      <c r="D253" s="155"/>
      <c r="E253" s="156"/>
      <c r="F253" s="14"/>
    </row>
    <row r="254" spans="1:6" s="11" customFormat="1" ht="5.25">
      <c r="A254" s="162"/>
      <c r="B254" s="163"/>
      <c r="C254" s="163"/>
      <c r="D254" s="163"/>
      <c r="E254" s="163"/>
      <c r="F254" s="164"/>
    </row>
    <row r="255" spans="1:6" s="63" customFormat="1" ht="18.75">
      <c r="A255" s="192" t="s">
        <v>4</v>
      </c>
      <c r="B255" s="193"/>
      <c r="C255" s="193"/>
      <c r="D255" s="193"/>
      <c r="E255" s="193"/>
      <c r="F255" s="194"/>
    </row>
    <row r="256" spans="1:6" s="15" customFormat="1" ht="5.25">
      <c r="A256" s="173"/>
      <c r="B256" s="174"/>
      <c r="C256" s="174"/>
      <c r="D256" s="174"/>
      <c r="E256" s="174"/>
      <c r="F256" s="175"/>
    </row>
    <row r="257" spans="1:6" s="3" customFormat="1">
      <c r="A257" s="16"/>
      <c r="B257" s="159"/>
      <c r="C257" s="160"/>
      <c r="D257" s="160"/>
      <c r="E257" s="161"/>
      <c r="F257" s="208"/>
    </row>
    <row r="258" spans="1:6" s="3" customFormat="1">
      <c r="A258" s="80">
        <v>1</v>
      </c>
      <c r="B258" s="159" t="str">
        <f t="shared" ref="B258:B268" si="36">VLOOKUP(A258,$A$7:$B$255,2,FALSE)</f>
        <v>Installation de chantier et curage</v>
      </c>
      <c r="C258" s="160"/>
      <c r="D258" s="160"/>
      <c r="E258" s="161"/>
      <c r="F258" s="208">
        <f>SUM(F14)</f>
        <v>0</v>
      </c>
    </row>
    <row r="259" spans="1:6" s="3" customFormat="1">
      <c r="A259" s="80">
        <f>A258+1</f>
        <v>2</v>
      </c>
      <c r="B259" s="159" t="str">
        <f t="shared" si="36"/>
        <v>Raccordement Energie</v>
      </c>
      <c r="C259" s="160"/>
      <c r="D259" s="160"/>
      <c r="E259" s="161"/>
      <c r="F259" s="208">
        <f>SUM(F23)</f>
        <v>0</v>
      </c>
    </row>
    <row r="260" spans="1:6" s="3" customFormat="1">
      <c r="A260" s="80">
        <f t="shared" ref="A260:A268" si="37">A259+1</f>
        <v>3</v>
      </c>
      <c r="B260" s="159" t="str">
        <f t="shared" si="36"/>
        <v>Prise de Terre et liaison équipotentielle</v>
      </c>
      <c r="C260" s="160"/>
      <c r="D260" s="160"/>
      <c r="E260" s="161"/>
      <c r="F260" s="208">
        <f>SUM(F32)</f>
        <v>0</v>
      </c>
    </row>
    <row r="261" spans="1:6" s="3" customFormat="1">
      <c r="A261" s="80">
        <f t="shared" si="37"/>
        <v>4</v>
      </c>
      <c r="B261" s="159" t="str">
        <f t="shared" si="36"/>
        <v>Onduleur</v>
      </c>
      <c r="C261" s="160"/>
      <c r="D261" s="160"/>
      <c r="E261" s="161"/>
      <c r="F261" s="208">
        <f>SUM(F40)</f>
        <v>0</v>
      </c>
    </row>
    <row r="262" spans="1:6" s="3" customFormat="1">
      <c r="A262" s="80">
        <f t="shared" si="37"/>
        <v>5</v>
      </c>
      <c r="B262" s="159" t="str">
        <f t="shared" si="36"/>
        <v>Alimentation TGBT depuis comptage</v>
      </c>
      <c r="C262" s="160"/>
      <c r="D262" s="160"/>
      <c r="E262" s="161"/>
      <c r="F262" s="208">
        <f>SUM(F50)</f>
        <v>0</v>
      </c>
    </row>
    <row r="263" spans="1:6" s="3" customFormat="1">
      <c r="A263" s="80">
        <f t="shared" si="37"/>
        <v>6</v>
      </c>
      <c r="B263" s="159" t="str">
        <f t="shared" si="36"/>
        <v>Armoires électriques</v>
      </c>
      <c r="C263" s="160"/>
      <c r="D263" s="160"/>
      <c r="E263" s="161"/>
      <c r="F263" s="208">
        <f>SUM(F58)</f>
        <v>0</v>
      </c>
    </row>
    <row r="264" spans="1:6" s="3" customFormat="1">
      <c r="A264" s="80">
        <f t="shared" si="37"/>
        <v>7</v>
      </c>
      <c r="B264" s="159" t="str">
        <f t="shared" si="36"/>
        <v>Distribution – Chemin de câbles – Goulotte</v>
      </c>
      <c r="C264" s="160"/>
      <c r="D264" s="160"/>
      <c r="E264" s="161"/>
      <c r="F264" s="208">
        <f>SUM(F112)</f>
        <v>0</v>
      </c>
    </row>
    <row r="265" spans="1:6" s="3" customFormat="1">
      <c r="A265" s="80">
        <f t="shared" si="37"/>
        <v>8</v>
      </c>
      <c r="B265" s="159" t="str">
        <f t="shared" si="36"/>
        <v>Appareillage</v>
      </c>
      <c r="C265" s="160"/>
      <c r="D265" s="160"/>
      <c r="E265" s="161"/>
      <c r="F265" s="208">
        <f>SUM(F130)</f>
        <v>0</v>
      </c>
    </row>
    <row r="266" spans="1:6" s="3" customFormat="1">
      <c r="A266" s="80">
        <f t="shared" si="37"/>
        <v>9</v>
      </c>
      <c r="B266" s="159" t="str">
        <f t="shared" si="36"/>
        <v>Installations éclairage</v>
      </c>
      <c r="C266" s="160"/>
      <c r="D266" s="160"/>
      <c r="E266" s="161"/>
      <c r="F266" s="208">
        <f>SUM(F143)</f>
        <v>0</v>
      </c>
    </row>
    <row r="267" spans="1:6" s="3" customFormat="1">
      <c r="A267" s="80">
        <f t="shared" si="37"/>
        <v>10</v>
      </c>
      <c r="B267" s="159" t="str">
        <f t="shared" si="36"/>
        <v>Eclairage de sécurité par bloc autonome</v>
      </c>
      <c r="C267" s="160"/>
      <c r="D267" s="160"/>
      <c r="E267" s="161"/>
      <c r="F267" s="208">
        <f>SUM(F154)</f>
        <v>0</v>
      </c>
    </row>
    <row r="268" spans="1:6" s="3" customFormat="1">
      <c r="A268" s="80">
        <f t="shared" si="37"/>
        <v>11</v>
      </c>
      <c r="B268" s="159" t="str">
        <f t="shared" si="36"/>
        <v>Installation force-motrice</v>
      </c>
      <c r="C268" s="160"/>
      <c r="D268" s="160"/>
      <c r="E268" s="161"/>
      <c r="F268" s="208">
        <f>SUM(F190)</f>
        <v>0</v>
      </c>
    </row>
    <row r="269" spans="1:6" s="3" customFormat="1">
      <c r="A269" s="80">
        <v>12</v>
      </c>
      <c r="B269" s="159" t="str">
        <f>B193</f>
        <v>Chauffage électrique</v>
      </c>
      <c r="C269" s="160"/>
      <c r="D269" s="160"/>
      <c r="E269" s="161"/>
      <c r="F269" s="208">
        <f>SUM(F197)</f>
        <v>0</v>
      </c>
    </row>
    <row r="270" spans="1:6" s="3" customFormat="1">
      <c r="A270" s="80" t="s">
        <v>157</v>
      </c>
      <c r="B270" s="159" t="str">
        <f>B200</f>
        <v>Pre-câblage réseau Informatique</v>
      </c>
      <c r="C270" s="160"/>
      <c r="D270" s="160"/>
      <c r="E270" s="161"/>
      <c r="F270" s="208">
        <f>SUM(F210)</f>
        <v>0</v>
      </c>
    </row>
    <row r="271" spans="1:6" s="3" customFormat="1">
      <c r="A271" s="80" t="s">
        <v>168</v>
      </c>
      <c r="B271" s="159" t="str">
        <f>B213</f>
        <v>Alarme Incendie</v>
      </c>
      <c r="C271" s="160"/>
      <c r="D271" s="160"/>
      <c r="E271" s="161"/>
      <c r="F271" s="208">
        <f>SUM(F224)</f>
        <v>0</v>
      </c>
    </row>
    <row r="272" spans="1:6" s="3" customFormat="1">
      <c r="A272" s="80" t="s">
        <v>167</v>
      </c>
      <c r="B272" s="159" t="str">
        <f>B227</f>
        <v>Limite de prestation SNEF</v>
      </c>
      <c r="C272" s="160"/>
      <c r="D272" s="160"/>
      <c r="E272" s="161"/>
      <c r="F272" s="208">
        <f>SUM(F241)</f>
        <v>0</v>
      </c>
    </row>
    <row r="273" spans="1:6" s="3" customFormat="1">
      <c r="A273" s="80" t="s">
        <v>166</v>
      </c>
      <c r="B273" s="159" t="s">
        <v>97</v>
      </c>
      <c r="C273" s="160"/>
      <c r="D273" s="160"/>
      <c r="E273" s="161"/>
      <c r="F273" s="208">
        <f>SUM(F252)</f>
        <v>0</v>
      </c>
    </row>
    <row r="274" spans="1:6" s="18" customFormat="1" ht="5.25">
      <c r="A274" s="10"/>
      <c r="B274" s="187"/>
      <c r="C274" s="188"/>
      <c r="D274" s="188"/>
      <c r="E274" s="189"/>
      <c r="F274" s="209"/>
    </row>
    <row r="275" spans="1:6" s="18" customFormat="1" ht="5.25">
      <c r="A275" s="10"/>
      <c r="B275" s="187"/>
      <c r="C275" s="188"/>
      <c r="D275" s="188"/>
      <c r="E275" s="189"/>
      <c r="F275" s="210"/>
    </row>
    <row r="276" spans="1:6" s="21" customFormat="1">
      <c r="A276" s="16"/>
      <c r="B276" s="168" t="s">
        <v>3</v>
      </c>
      <c r="C276" s="169"/>
      <c r="D276" s="169"/>
      <c r="E276" s="170"/>
      <c r="F276" s="20">
        <f>SUM(F257:F273)</f>
        <v>0</v>
      </c>
    </row>
    <row r="277" spans="1:6" s="18" customFormat="1" ht="5.25">
      <c r="A277" s="10"/>
      <c r="B277" s="187"/>
      <c r="C277" s="188"/>
      <c r="D277" s="188"/>
      <c r="E277" s="189"/>
      <c r="F277" s="22"/>
    </row>
    <row r="278" spans="1:6" s="21" customFormat="1">
      <c r="A278" s="16"/>
      <c r="B278" s="168" t="s">
        <v>176</v>
      </c>
      <c r="C278" s="169"/>
      <c r="D278" s="169"/>
      <c r="E278" s="170"/>
      <c r="F278" s="20">
        <f>F276*0.015</f>
        <v>0</v>
      </c>
    </row>
    <row r="279" spans="1:6" s="18" customFormat="1" ht="5.25">
      <c r="A279" s="10"/>
      <c r="B279" s="187"/>
      <c r="C279" s="188"/>
      <c r="D279" s="188"/>
      <c r="E279" s="189"/>
      <c r="F279" s="17"/>
    </row>
    <row r="280" spans="1:6" s="18" customFormat="1" ht="17.25" customHeight="1">
      <c r="A280" s="10"/>
      <c r="B280" s="168" t="s">
        <v>3</v>
      </c>
      <c r="C280" s="169"/>
      <c r="D280" s="169"/>
      <c r="E280" s="170"/>
      <c r="F280" s="20">
        <f>SUM(F278:F279,F276)</f>
        <v>0</v>
      </c>
    </row>
    <row r="281" spans="1:6" s="18" customFormat="1" ht="5.25">
      <c r="A281" s="10"/>
      <c r="B281" s="125"/>
      <c r="C281" s="126"/>
      <c r="D281" s="126"/>
      <c r="E281" s="127"/>
      <c r="F281" s="17"/>
    </row>
    <row r="282" spans="1:6" s="21" customFormat="1">
      <c r="A282" s="16"/>
      <c r="B282" s="184">
        <v>0.2</v>
      </c>
      <c r="C282" s="185"/>
      <c r="D282" s="185"/>
      <c r="E282" s="186"/>
      <c r="F282" s="20">
        <f>(F276+F278)*$B$282</f>
        <v>0</v>
      </c>
    </row>
    <row r="283" spans="1:6" s="18" customFormat="1" ht="5.25">
      <c r="A283" s="23"/>
      <c r="B283" s="165"/>
      <c r="C283" s="166"/>
      <c r="D283" s="166"/>
      <c r="E283" s="167"/>
      <c r="F283" s="22"/>
    </row>
    <row r="284" spans="1:6" s="18" customFormat="1" ht="5.25">
      <c r="A284" s="78"/>
      <c r="B284" s="181"/>
      <c r="C284" s="182"/>
      <c r="D284" s="182"/>
      <c r="E284" s="183"/>
      <c r="F284" s="19"/>
    </row>
    <row r="285" spans="1:6" s="26" customFormat="1" ht="15.75">
      <c r="A285" s="24"/>
      <c r="B285" s="178" t="s">
        <v>5</v>
      </c>
      <c r="C285" s="179"/>
      <c r="D285" s="179"/>
      <c r="E285" s="180"/>
      <c r="F285" s="25">
        <f>F276+F282+F278</f>
        <v>0</v>
      </c>
    </row>
    <row r="286" spans="1:6" s="18" customFormat="1" ht="5.25">
      <c r="A286" s="23"/>
      <c r="B286" s="165"/>
      <c r="C286" s="166"/>
      <c r="D286" s="166"/>
      <c r="E286" s="167"/>
      <c r="F286" s="22"/>
    </row>
    <row r="287" spans="1:6" s="11" customFormat="1" ht="5.25">
      <c r="A287" s="162"/>
      <c r="B287" s="163"/>
      <c r="C287" s="163"/>
      <c r="D287" s="163"/>
      <c r="E287" s="163"/>
      <c r="F287" s="164"/>
    </row>
    <row r="288" spans="1:6" s="63" customFormat="1" ht="18.75">
      <c r="A288" s="192" t="s">
        <v>30</v>
      </c>
      <c r="B288" s="193"/>
      <c r="C288" s="193"/>
      <c r="D288" s="193"/>
      <c r="E288" s="193"/>
      <c r="F288" s="194"/>
    </row>
    <row r="289" spans="1:6" s="15" customFormat="1" ht="5.25">
      <c r="A289" s="173"/>
      <c r="B289" s="174"/>
      <c r="C289" s="174"/>
      <c r="D289" s="174"/>
      <c r="E289" s="174"/>
      <c r="F289" s="175"/>
    </row>
    <row r="290" spans="1:6" s="1" customFormat="1">
      <c r="A290" s="4"/>
      <c r="B290" s="5"/>
      <c r="C290" s="6"/>
      <c r="D290" s="7"/>
      <c r="E290" s="8"/>
      <c r="F290" s="9"/>
    </row>
    <row r="291" spans="1:6" s="76" customFormat="1" ht="15">
      <c r="A291" s="79">
        <v>0</v>
      </c>
      <c r="B291" s="71" t="s">
        <v>28</v>
      </c>
      <c r="C291" s="72"/>
      <c r="D291" s="73"/>
      <c r="E291" s="74"/>
      <c r="F291" s="75"/>
    </row>
    <row r="292" spans="1:6" s="1" customFormat="1">
      <c r="A292" s="4"/>
      <c r="B292" s="5"/>
      <c r="C292" s="6"/>
      <c r="D292" s="7"/>
      <c r="E292" s="8"/>
      <c r="F292" s="9"/>
    </row>
    <row r="293" spans="1:6" s="11" customFormat="1" ht="5.25">
      <c r="A293" s="149"/>
      <c r="B293" s="150"/>
      <c r="C293" s="150"/>
      <c r="D293" s="150"/>
      <c r="E293" s="151"/>
      <c r="F293" s="12"/>
    </row>
    <row r="294" spans="1:6" s="11" customFormat="1" ht="5.25">
      <c r="A294" s="149"/>
      <c r="B294" s="150"/>
      <c r="C294" s="150"/>
      <c r="D294" s="150"/>
      <c r="E294" s="151"/>
      <c r="F294" s="13"/>
    </row>
    <row r="295" spans="1:6" s="30" customFormat="1" ht="15" customHeight="1">
      <c r="A295" s="123"/>
      <c r="B295" s="190" t="str">
        <f>B291</f>
        <v>PSE 1</v>
      </c>
      <c r="C295" s="190"/>
      <c r="D295" s="190"/>
      <c r="E295" s="191"/>
      <c r="F295" s="29">
        <f>SUM(F291:F294)</f>
        <v>0</v>
      </c>
    </row>
    <row r="296" spans="1:6" s="11" customFormat="1" ht="5.25">
      <c r="A296" s="154"/>
      <c r="B296" s="155"/>
      <c r="C296" s="155"/>
      <c r="D296" s="155"/>
      <c r="E296" s="156"/>
      <c r="F296" s="14"/>
    </row>
    <row r="297" spans="1:6" s="11" customFormat="1" ht="5.25">
      <c r="A297" s="162"/>
      <c r="B297" s="163"/>
      <c r="C297" s="163"/>
      <c r="D297" s="163"/>
      <c r="E297" s="163"/>
      <c r="F297" s="164"/>
    </row>
    <row r="298" spans="1:6" s="1" customFormat="1">
      <c r="A298" s="4"/>
      <c r="B298" s="5"/>
      <c r="C298" s="6"/>
      <c r="D298" s="7"/>
      <c r="E298" s="8"/>
      <c r="F298" s="9"/>
    </row>
    <row r="299" spans="1:6" s="76" customFormat="1" ht="15">
      <c r="A299" s="79">
        <v>1</v>
      </c>
      <c r="B299" s="71" t="s">
        <v>29</v>
      </c>
      <c r="C299" s="72"/>
      <c r="D299" s="73"/>
      <c r="E299" s="74"/>
      <c r="F299" s="75"/>
    </row>
    <row r="300" spans="1:6" s="1" customFormat="1">
      <c r="A300" s="4"/>
      <c r="B300" s="5"/>
      <c r="C300" s="6"/>
      <c r="D300" s="7"/>
      <c r="E300" s="8"/>
      <c r="F300" s="9"/>
    </row>
    <row r="301" spans="1:6" s="11" customFormat="1" ht="5.25">
      <c r="A301" s="149"/>
      <c r="B301" s="150"/>
      <c r="C301" s="150"/>
      <c r="D301" s="150"/>
      <c r="E301" s="151"/>
      <c r="F301" s="12"/>
    </row>
    <row r="302" spans="1:6" s="11" customFormat="1" ht="5.25">
      <c r="A302" s="149"/>
      <c r="B302" s="150"/>
      <c r="C302" s="150"/>
      <c r="D302" s="150"/>
      <c r="E302" s="151"/>
      <c r="F302" s="13"/>
    </row>
    <row r="303" spans="1:6" s="30" customFormat="1" ht="15" customHeight="1">
      <c r="A303" s="123"/>
      <c r="B303" s="190" t="str">
        <f>B299</f>
        <v>PSE 2</v>
      </c>
      <c r="C303" s="190"/>
      <c r="D303" s="190"/>
      <c r="E303" s="191"/>
      <c r="F303" s="29">
        <f>SUM(F299:F302)</f>
        <v>0</v>
      </c>
    </row>
    <row r="304" spans="1:6" s="11" customFormat="1" ht="5.25">
      <c r="A304" s="154"/>
      <c r="B304" s="155"/>
      <c r="C304" s="155"/>
      <c r="D304" s="155"/>
      <c r="E304" s="156"/>
      <c r="F304" s="14"/>
    </row>
    <row r="305" spans="1:6" s="11" customFormat="1" ht="5.25">
      <c r="A305" s="162"/>
      <c r="B305" s="163"/>
      <c r="C305" s="163"/>
      <c r="D305" s="163"/>
      <c r="E305" s="163"/>
      <c r="F305" s="164"/>
    </row>
    <row r="306" spans="1:6" s="63" customFormat="1" ht="18.75">
      <c r="A306" s="192" t="s">
        <v>27</v>
      </c>
      <c r="B306" s="193"/>
      <c r="C306" s="193"/>
      <c r="D306" s="193"/>
      <c r="E306" s="193"/>
      <c r="F306" s="194"/>
    </row>
    <row r="307" spans="1:6" s="15" customFormat="1" ht="5.25">
      <c r="A307" s="173"/>
      <c r="B307" s="174"/>
      <c r="C307" s="174"/>
      <c r="D307" s="174"/>
      <c r="E307" s="174"/>
      <c r="F307" s="175"/>
    </row>
    <row r="308" spans="1:6" s="3" customFormat="1">
      <c r="A308" s="16"/>
      <c r="B308" s="159"/>
      <c r="C308" s="160"/>
      <c r="D308" s="160"/>
      <c r="E308" s="161"/>
      <c r="F308" s="20"/>
    </row>
    <row r="309" spans="1:6" s="3" customFormat="1">
      <c r="A309" s="80">
        <f>A291</f>
        <v>0</v>
      </c>
      <c r="B309" s="159" t="str">
        <f>B291</f>
        <v>PSE 1</v>
      </c>
      <c r="C309" s="160"/>
      <c r="D309" s="160"/>
      <c r="E309" s="161"/>
      <c r="F309" s="20">
        <f>F295</f>
        <v>0</v>
      </c>
    </row>
    <row r="310" spans="1:6" s="3" customFormat="1">
      <c r="A310" s="80">
        <f>A299</f>
        <v>1</v>
      </c>
      <c r="B310" s="159" t="str">
        <f>B299</f>
        <v>PSE 2</v>
      </c>
      <c r="C310" s="160"/>
      <c r="D310" s="160"/>
      <c r="E310" s="161"/>
      <c r="F310" s="20">
        <f>F303</f>
        <v>0</v>
      </c>
    </row>
    <row r="311" spans="1:6" s="3" customFormat="1">
      <c r="A311" s="80"/>
      <c r="B311" s="159"/>
      <c r="C311" s="160"/>
      <c r="D311" s="160"/>
      <c r="E311" s="161"/>
      <c r="F311" s="20"/>
    </row>
    <row r="312" spans="1:6" s="3" customFormat="1">
      <c r="A312" s="80"/>
      <c r="B312" s="159"/>
      <c r="C312" s="160"/>
      <c r="D312" s="160"/>
      <c r="E312" s="161"/>
      <c r="F312" s="20"/>
    </row>
    <row r="313" spans="1:6" s="18" customFormat="1" ht="5.25">
      <c r="A313" s="10"/>
      <c r="B313" s="187"/>
      <c r="C313" s="188"/>
      <c r="D313" s="188"/>
      <c r="E313" s="189"/>
      <c r="F313" s="17"/>
    </row>
    <row r="314" spans="1:6" s="18" customFormat="1" ht="5.25">
      <c r="A314" s="10"/>
      <c r="B314" s="187"/>
      <c r="C314" s="188"/>
      <c r="D314" s="188"/>
      <c r="E314" s="189"/>
      <c r="F314" s="19"/>
    </row>
    <row r="315" spans="1:6" s="21" customFormat="1">
      <c r="A315" s="16"/>
      <c r="B315" s="168" t="s">
        <v>3</v>
      </c>
      <c r="C315" s="169"/>
      <c r="D315" s="169"/>
      <c r="E315" s="170"/>
      <c r="F315" s="20">
        <f>SUM(F308:F312)</f>
        <v>0</v>
      </c>
    </row>
    <row r="316" spans="1:6" s="18" customFormat="1" ht="5.25">
      <c r="A316" s="10"/>
      <c r="B316" s="187"/>
      <c r="C316" s="188"/>
      <c r="D316" s="188"/>
      <c r="E316" s="189"/>
      <c r="F316" s="22"/>
    </row>
    <row r="317" spans="1:6" s="18" customFormat="1" ht="5.25">
      <c r="A317" s="10"/>
      <c r="B317" s="187"/>
      <c r="C317" s="188"/>
      <c r="D317" s="188"/>
      <c r="E317" s="189"/>
      <c r="F317" s="17"/>
    </row>
    <row r="318" spans="1:6" s="21" customFormat="1">
      <c r="A318" s="16"/>
      <c r="B318" s="184">
        <v>0.2</v>
      </c>
      <c r="C318" s="185"/>
      <c r="D318" s="185"/>
      <c r="E318" s="186"/>
      <c r="F318" s="20">
        <f>F315*$B$282</f>
        <v>0</v>
      </c>
    </row>
    <row r="319" spans="1:6" s="18" customFormat="1" ht="5.25">
      <c r="A319" s="23"/>
      <c r="B319" s="165"/>
      <c r="C319" s="166"/>
      <c r="D319" s="166"/>
      <c r="E319" s="167"/>
      <c r="F319" s="22"/>
    </row>
    <row r="320" spans="1:6" s="18" customFormat="1" ht="5.25">
      <c r="A320" s="78"/>
      <c r="B320" s="181"/>
      <c r="C320" s="182"/>
      <c r="D320" s="182"/>
      <c r="E320" s="183"/>
      <c r="F320" s="19"/>
    </row>
    <row r="321" spans="1:6" s="26" customFormat="1" ht="15.75">
      <c r="A321" s="24"/>
      <c r="B321" s="178" t="s">
        <v>5</v>
      </c>
      <c r="C321" s="179"/>
      <c r="D321" s="179"/>
      <c r="E321" s="180"/>
      <c r="F321" s="25">
        <f>F315+F318</f>
        <v>0</v>
      </c>
    </row>
    <row r="322" spans="1:6" s="18" customFormat="1" ht="5.25">
      <c r="A322" s="23"/>
      <c r="B322" s="165"/>
      <c r="C322" s="166"/>
      <c r="D322" s="166"/>
      <c r="E322" s="167"/>
      <c r="F322" s="22"/>
    </row>
  </sheetData>
  <mergeCells count="145">
    <mergeCell ref="A1:F1"/>
    <mergeCell ref="A2:F2"/>
    <mergeCell ref="A3:F3"/>
    <mergeCell ref="A254:F254"/>
    <mergeCell ref="A5:F5"/>
    <mergeCell ref="A21:E21"/>
    <mergeCell ref="A22:E22"/>
    <mergeCell ref="A24:E24"/>
    <mergeCell ref="A25:F25"/>
    <mergeCell ref="B23:E23"/>
    <mergeCell ref="B252:E252"/>
    <mergeCell ref="A250:E250"/>
    <mergeCell ref="A251:E251"/>
    <mergeCell ref="A243:F243"/>
    <mergeCell ref="B241:E241"/>
    <mergeCell ref="A242:E242"/>
    <mergeCell ref="A240:E240"/>
    <mergeCell ref="A239:E239"/>
    <mergeCell ref="A226:F226"/>
    <mergeCell ref="A16:F16"/>
    <mergeCell ref="A12:E12"/>
    <mergeCell ref="A13:E13"/>
    <mergeCell ref="A15:E15"/>
    <mergeCell ref="A34:F34"/>
    <mergeCell ref="A38:E38"/>
    <mergeCell ref="A39:E39"/>
    <mergeCell ref="B40:E40"/>
    <mergeCell ref="A41:E41"/>
    <mergeCell ref="B14:E14"/>
    <mergeCell ref="A30:E30"/>
    <mergeCell ref="A31:E31"/>
    <mergeCell ref="B32:E32"/>
    <mergeCell ref="A33:E33"/>
    <mergeCell ref="A42:F42"/>
    <mergeCell ref="A306:F306"/>
    <mergeCell ref="A307:F307"/>
    <mergeCell ref="A287:F287"/>
    <mergeCell ref="A293:E293"/>
    <mergeCell ref="A294:E294"/>
    <mergeCell ref="B295:E295"/>
    <mergeCell ref="A288:F288"/>
    <mergeCell ref="A289:F289"/>
    <mergeCell ref="A296:E296"/>
    <mergeCell ref="A60:F60"/>
    <mergeCell ref="A110:E110"/>
    <mergeCell ref="A111:E111"/>
    <mergeCell ref="B112:E112"/>
    <mergeCell ref="A113:E113"/>
    <mergeCell ref="A114:F114"/>
    <mergeCell ref="A128:E128"/>
    <mergeCell ref="A189:E189"/>
    <mergeCell ref="B130:E130"/>
    <mergeCell ref="A131:E131"/>
    <mergeCell ref="A132:F132"/>
    <mergeCell ref="A141:E141"/>
    <mergeCell ref="A142:E142"/>
    <mergeCell ref="A255:F255"/>
    <mergeCell ref="A57:E57"/>
    <mergeCell ref="B58:E58"/>
    <mergeCell ref="A59:E59"/>
    <mergeCell ref="A49:E49"/>
    <mergeCell ref="B50:E50"/>
    <mergeCell ref="A51:E51"/>
    <mergeCell ref="A52:F52"/>
    <mergeCell ref="A48:E48"/>
    <mergeCell ref="A56:E56"/>
    <mergeCell ref="B321:E321"/>
    <mergeCell ref="B322:E322"/>
    <mergeCell ref="A297:F297"/>
    <mergeCell ref="A301:E301"/>
    <mergeCell ref="A302:E302"/>
    <mergeCell ref="B303:E303"/>
    <mergeCell ref="A304:E304"/>
    <mergeCell ref="B315:E315"/>
    <mergeCell ref="B316:E316"/>
    <mergeCell ref="B317:E317"/>
    <mergeCell ref="B318:E318"/>
    <mergeCell ref="B319:E319"/>
    <mergeCell ref="B313:E313"/>
    <mergeCell ref="B314:E314"/>
    <mergeCell ref="B311:E311"/>
    <mergeCell ref="B312:E312"/>
    <mergeCell ref="B308:E308"/>
    <mergeCell ref="B309:E309"/>
    <mergeCell ref="B310:E310"/>
    <mergeCell ref="A305:F305"/>
    <mergeCell ref="B320:E320"/>
    <mergeCell ref="B269:E269"/>
    <mergeCell ref="B270:E270"/>
    <mergeCell ref="B263:E263"/>
    <mergeCell ref="B264:E264"/>
    <mergeCell ref="B265:E265"/>
    <mergeCell ref="B266:E266"/>
    <mergeCell ref="B267:E267"/>
    <mergeCell ref="B268:E268"/>
    <mergeCell ref="B285:E285"/>
    <mergeCell ref="B284:E284"/>
    <mergeCell ref="B283:E283"/>
    <mergeCell ref="B282:E282"/>
    <mergeCell ref="B279:E279"/>
    <mergeCell ref="B277:E277"/>
    <mergeCell ref="B276:E276"/>
    <mergeCell ref="B275:E275"/>
    <mergeCell ref="B272:E272"/>
    <mergeCell ref="B271:E271"/>
    <mergeCell ref="B274:E274"/>
    <mergeCell ref="B280:E280"/>
    <mergeCell ref="B260:E260"/>
    <mergeCell ref="B261:E261"/>
    <mergeCell ref="B262:E262"/>
    <mergeCell ref="B190:E190"/>
    <mergeCell ref="A191:E191"/>
    <mergeCell ref="B286:E286"/>
    <mergeCell ref="B278:E278"/>
    <mergeCell ref="A129:E129"/>
    <mergeCell ref="B143:E143"/>
    <mergeCell ref="A144:E144"/>
    <mergeCell ref="A145:F145"/>
    <mergeCell ref="A212:F212"/>
    <mergeCell ref="A222:E222"/>
    <mergeCell ref="A223:E223"/>
    <mergeCell ref="B224:E224"/>
    <mergeCell ref="B273:E273"/>
    <mergeCell ref="A256:F256"/>
    <mergeCell ref="B257:E257"/>
    <mergeCell ref="A209:E209"/>
    <mergeCell ref="B210:E210"/>
    <mergeCell ref="A211:E211"/>
    <mergeCell ref="A156:F156"/>
    <mergeCell ref="A188:E188"/>
    <mergeCell ref="A225:E225"/>
    <mergeCell ref="A152:E152"/>
    <mergeCell ref="A153:E153"/>
    <mergeCell ref="B154:E154"/>
    <mergeCell ref="A155:E155"/>
    <mergeCell ref="B197:E197"/>
    <mergeCell ref="A198:E198"/>
    <mergeCell ref="A253:E253"/>
    <mergeCell ref="B258:E258"/>
    <mergeCell ref="B259:E259"/>
    <mergeCell ref="A199:F199"/>
    <mergeCell ref="A208:E208"/>
    <mergeCell ref="A192:F192"/>
    <mergeCell ref="A195:E195"/>
    <mergeCell ref="A196:E196"/>
  </mergeCells>
  <phoneticPr fontId="0" type="noConversion"/>
  <printOptions horizontalCentered="1"/>
  <pageMargins left="0.59055118110236227" right="0.59055118110236227" top="0.78740157480314965" bottom="0.70866141732283472" header="0.39370078740157483" footer="0.51181102362204722"/>
  <pageSetup paperSize="9" scale="94" orientation="portrait" horizontalDpi="300" verticalDpi="300" r:id="rId1"/>
  <headerFooter scaleWithDoc="0" alignWithMargins="0">
    <oddHeader>&amp;L&amp;"Calibri,Gras"&amp;8&amp;K00-047DCE/DPGF Électricité - Courants Forts et Faibles&amp;C&amp;"Trebuchet MS,Gras"&amp;10 &amp;R&amp;"Calibri,Gras"&amp;8&amp;K00-047N°6819.2/OFII de Lyon</oddHeader>
    <oddFooter>&amp;L&amp;"Calibri,Normal"&amp;8&amp;K00-047&amp;D&amp;C&amp;"Calibri,Normal"&amp;8&amp;K00-047BE VIVIEN&amp;R&amp;"Calibri,Normal"&amp;8&amp;K00-047page &amp;P sur &amp;N</oddFooter>
  </headerFooter>
  <rowBreaks count="4" manualBreakCount="4">
    <brk id="41" max="5" man="1"/>
    <brk id="99" max="5" man="1"/>
    <brk id="145" max="5" man="1"/>
    <brk id="212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PdG</vt:lpstr>
      <vt:lpstr>DPGF</vt:lpstr>
      <vt:lpstr>Feuil1</vt:lpstr>
      <vt:lpstr>DPGF!Impression_des_titres</vt:lpstr>
      <vt:lpstr>DPGF!Zone_d_impression</vt:lpstr>
      <vt:lpstr>PdG!Zone_d_impression</vt:lpstr>
    </vt:vector>
  </TitlesOfParts>
  <Company>ITH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THAY</dc:creator>
  <cp:lastModifiedBy>Caroline PAULET</cp:lastModifiedBy>
  <cp:lastPrinted>2025-02-06T18:08:54Z</cp:lastPrinted>
  <dcterms:created xsi:type="dcterms:W3CDTF">2003-11-03T08:35:21Z</dcterms:created>
  <dcterms:modified xsi:type="dcterms:W3CDTF">2025-02-10T17:20:24Z</dcterms:modified>
</cp:coreProperties>
</file>