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66-LYON-Création bat inter associatif\2-ME2CO\3-PRO-DCE\2-CCTP\V3.0\DCE V3.0\"/>
    </mc:Choice>
  </mc:AlternateContent>
  <xr:revisionPtr revIDLastSave="0" documentId="13_ncr:1_{CD50D05E-469E-4A36-8FC0-37E7204B25D4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3 Page de garde" sheetId="1" r:id="rId1"/>
    <sheet name="Lot N°03 MENUISERIES INTERIEUR" sheetId="2" r:id="rId2"/>
    <sheet name="Lot N°03 OPTION N°2   Agenceme" sheetId="3" r:id="rId3"/>
  </sheets>
  <definedNames>
    <definedName name="_xlnm.Print_Titles" localSheetId="1">'Lot N°03 MENUISERIES INTERIEUR'!$1:$2</definedName>
    <definedName name="_xlnm.Print_Titles" localSheetId="2">'Lot N°03 OPTION N°2   Agenceme'!$1:$2</definedName>
    <definedName name="_xlnm.Print_Area" localSheetId="1">'Lot N°03 MENUISERIES INTERIEUR'!$A$1:$F$73</definedName>
    <definedName name="_xlnm.Print_Area" localSheetId="2">'Lot N°03 OPTION N°2   Agenceme'!$A$1:$F$16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2" l="1"/>
  <c r="D62" i="2"/>
  <c r="F62" i="2" s="1"/>
  <c r="F66" i="2" s="1"/>
  <c r="F8" i="2"/>
  <c r="F11" i="2" s="1"/>
  <c r="F9" i="2"/>
  <c r="F15" i="2"/>
  <c r="F16" i="2"/>
  <c r="F17" i="2"/>
  <c r="F18" i="2"/>
  <c r="F19" i="2"/>
  <c r="F25" i="2"/>
  <c r="F27" i="2" s="1"/>
  <c r="F31" i="2"/>
  <c r="F33" i="2"/>
  <c r="F34" i="2"/>
  <c r="F35" i="2"/>
  <c r="F41" i="2"/>
  <c r="F43" i="2" s="1"/>
  <c r="F46" i="2"/>
  <c r="F48" i="2" s="1"/>
  <c r="F52" i="2"/>
  <c r="F58" i="2" s="1"/>
  <c r="F54" i="2"/>
  <c r="F56" i="2"/>
  <c r="F64" i="2"/>
  <c r="B71" i="2"/>
  <c r="F7" i="3"/>
  <c r="F9" i="3" s="1"/>
  <c r="B14" i="3"/>
  <c r="F21" i="2" l="1"/>
  <c r="F37" i="2"/>
  <c r="F70" i="2" s="1"/>
  <c r="F13" i="3"/>
  <c r="F14" i="3" l="1"/>
  <c r="F15" i="3" s="1"/>
  <c r="F71" i="2"/>
  <c r="F72" i="2" s="1"/>
</calcChain>
</file>

<file path=xl/sharedStrings.xml><?xml version="1.0" encoding="utf-8"?>
<sst xmlns="http://schemas.openxmlformats.org/spreadsheetml/2006/main" count="208" uniqueCount="193">
  <si>
    <t>U</t>
  </si>
  <si>
    <t>Quantité indicative</t>
  </si>
  <si>
    <t>Prix unitaire H.T. en €</t>
  </si>
  <si>
    <t>Total H.T. en €</t>
  </si>
  <si>
    <t>MENUISERIES INTERIEURES</t>
  </si>
  <si>
    <t>CH2</t>
  </si>
  <si>
    <t>MENIN</t>
  </si>
  <si>
    <t>4</t>
  </si>
  <si>
    <t>Description et localisation des ouvrages</t>
  </si>
  <si>
    <t>CH3</t>
  </si>
  <si>
    <t>4.1</t>
  </si>
  <si>
    <t>PLANCHER TECHNIQUE</t>
  </si>
  <si>
    <t>CH4</t>
  </si>
  <si>
    <t>4.1.1</t>
  </si>
  <si>
    <t>Plancher technique acoustique</t>
  </si>
  <si>
    <t>CH5</t>
  </si>
  <si>
    <t xml:space="preserve">4.1.1 1 </t>
  </si>
  <si>
    <t>Plancher acoustique sur plots</t>
  </si>
  <si>
    <t>m2</t>
  </si>
  <si>
    <t>ART</t>
  </si>
  <si>
    <t>000-H823</t>
  </si>
  <si>
    <t xml:space="preserve">4.1.1 2 </t>
  </si>
  <si>
    <t>Plus-value rampe d'accès</t>
  </si>
  <si>
    <t>ART</t>
  </si>
  <si>
    <t>017-G461</t>
  </si>
  <si>
    <t>Total PLANCHER TECHNIQUE</t>
  </si>
  <si>
    <t>STOT</t>
  </si>
  <si>
    <t>4.2</t>
  </si>
  <si>
    <t>BLOCS-PORTES INTERIEURS</t>
  </si>
  <si>
    <t>CH4</t>
  </si>
  <si>
    <t>4.2.1</t>
  </si>
  <si>
    <t>Blocs-portes à âme pleine à aptitude coupe-feu</t>
  </si>
  <si>
    <t>CH5</t>
  </si>
  <si>
    <t xml:space="preserve">4.2.1 1 </t>
  </si>
  <si>
    <t>BP 93+33 - Ei60 - 35 dB - stratifié</t>
  </si>
  <si>
    <t>ART</t>
  </si>
  <si>
    <t>000-H544</t>
  </si>
  <si>
    <t xml:space="preserve">4.2.1 2 </t>
  </si>
  <si>
    <t>BP 93 - Ei30 - 43 dB - stratifié</t>
  </si>
  <si>
    <t>ART</t>
  </si>
  <si>
    <t>017-G460</t>
  </si>
  <si>
    <t xml:space="preserve">4.2.1 3 </t>
  </si>
  <si>
    <t>BP 93 - Ei30 - 40 dB - stratifié</t>
  </si>
  <si>
    <t>ART</t>
  </si>
  <si>
    <t>000-I691</t>
  </si>
  <si>
    <t xml:space="preserve">4.2.1 4 </t>
  </si>
  <si>
    <t>BP 93 - Ei30 - 30 dB - stratifié</t>
  </si>
  <si>
    <t>ART</t>
  </si>
  <si>
    <t>017-G459</t>
  </si>
  <si>
    <t xml:space="preserve">4.2.1 5 </t>
  </si>
  <si>
    <t>BP 93 - Ei60 - 30 dB - stratifié</t>
  </si>
  <si>
    <t>ART</t>
  </si>
  <si>
    <t>017-G464</t>
  </si>
  <si>
    <t>Total BLOCS-PORTES INTERIEURS</t>
  </si>
  <si>
    <t>STOT</t>
  </si>
  <si>
    <t>4.3</t>
  </si>
  <si>
    <t>FACADES DE GAINES TECHNIQUES</t>
  </si>
  <si>
    <t>CH4</t>
  </si>
  <si>
    <t>4.3.1</t>
  </si>
  <si>
    <t>Façades de gaines techniques</t>
  </si>
  <si>
    <t>CH5</t>
  </si>
  <si>
    <t xml:space="preserve">4.3.1 1 </t>
  </si>
  <si>
    <t>Porte un vantail 50 x 260 cm</t>
  </si>
  <si>
    <t>ART</t>
  </si>
  <si>
    <t>002-H663</t>
  </si>
  <si>
    <t>Total FACADES DE GAINES TECHNIQUES</t>
  </si>
  <si>
    <t>STOT</t>
  </si>
  <si>
    <t>4.4</t>
  </si>
  <si>
    <t>CHÂSSIS VITRES</t>
  </si>
  <si>
    <t>CH4</t>
  </si>
  <si>
    <t>4.4.1</t>
  </si>
  <si>
    <t>Châssis vitrés dans doublage</t>
  </si>
  <si>
    <t>CH5</t>
  </si>
  <si>
    <t xml:space="preserve">4.4.1 1 </t>
  </si>
  <si>
    <t>Châssis vitrés 270 x 200 cm</t>
  </si>
  <si>
    <t>ART</t>
  </si>
  <si>
    <t>017-G454</t>
  </si>
  <si>
    <t>4.4.2</t>
  </si>
  <si>
    <t>Châssis vitrés dans cloisons</t>
  </si>
  <si>
    <t>CH5</t>
  </si>
  <si>
    <t xml:space="preserve">4.4.2 1 </t>
  </si>
  <si>
    <t>Châssis fixes 180 x 110 cm</t>
  </si>
  <si>
    <t>ART</t>
  </si>
  <si>
    <t>000-S367</t>
  </si>
  <si>
    <t xml:space="preserve">4.4.2 2 </t>
  </si>
  <si>
    <t>Stores attenants 180 x 110 cm</t>
  </si>
  <si>
    <t>ART</t>
  </si>
  <si>
    <t>017-F604</t>
  </si>
  <si>
    <t xml:space="preserve">4.4.2 3 </t>
  </si>
  <si>
    <t>Sérigraphie</t>
  </si>
  <si>
    <t>ART</t>
  </si>
  <si>
    <t>017-F605</t>
  </si>
  <si>
    <t>Total CHÂSSIS VITRES</t>
  </si>
  <si>
    <t>STOT</t>
  </si>
  <si>
    <t>4.5</t>
  </si>
  <si>
    <t>PLINTHES</t>
  </si>
  <si>
    <t>CH4</t>
  </si>
  <si>
    <t>4.5.1</t>
  </si>
  <si>
    <t>Plinthes bois</t>
  </si>
  <si>
    <t>CH5</t>
  </si>
  <si>
    <t xml:space="preserve">4.5.1 1 </t>
  </si>
  <si>
    <t>Plinthes à peindre</t>
  </si>
  <si>
    <t>ml</t>
  </si>
  <si>
    <t>ART</t>
  </si>
  <si>
    <t>PL-10/70</t>
  </si>
  <si>
    <t>Total PLINTHES</t>
  </si>
  <si>
    <t>STOT</t>
  </si>
  <si>
    <t>4.6</t>
  </si>
  <si>
    <t>ORGANIGRAMME</t>
  </si>
  <si>
    <t>CH4</t>
  </si>
  <si>
    <t xml:space="preserve">4.6 1 </t>
  </si>
  <si>
    <t>Organigramme : à charge MO</t>
  </si>
  <si>
    <t>SO</t>
  </si>
  <si>
    <t>ART</t>
  </si>
  <si>
    <t>001-D086</t>
  </si>
  <si>
    <t>Total ORGANIGRAMME</t>
  </si>
  <si>
    <t>STOT</t>
  </si>
  <si>
    <t>4.7</t>
  </si>
  <si>
    <t>SIGNALETIQUES</t>
  </si>
  <si>
    <t>CH4</t>
  </si>
  <si>
    <t>4.7.1</t>
  </si>
  <si>
    <t>Plans de sécurité</t>
  </si>
  <si>
    <t>CH5</t>
  </si>
  <si>
    <t xml:space="preserve">4.7.1 1 </t>
  </si>
  <si>
    <t>Plans de sécurité et d'évacuation des locaux</t>
  </si>
  <si>
    <t>Ft</t>
  </si>
  <si>
    <t>ART</t>
  </si>
  <si>
    <t>017-F303</t>
  </si>
  <si>
    <t>4.7.2</t>
  </si>
  <si>
    <t>Pictogrammes</t>
  </si>
  <si>
    <t>CH5</t>
  </si>
  <si>
    <t xml:space="preserve">4.7.2 1 </t>
  </si>
  <si>
    <t>Pictogrammes</t>
  </si>
  <si>
    <t>ART</t>
  </si>
  <si>
    <t>001-A463</t>
  </si>
  <si>
    <t>4.7.3</t>
  </si>
  <si>
    <t>Vitrophanie</t>
  </si>
  <si>
    <t>CH5</t>
  </si>
  <si>
    <t xml:space="preserve">4.7.3 1 </t>
  </si>
  <si>
    <t>Vitrophanie porte d'entrée</t>
  </si>
  <si>
    <t>ART</t>
  </si>
  <si>
    <t>000-F085</t>
  </si>
  <si>
    <t>Total SIGNALETIQUES</t>
  </si>
  <si>
    <t>STOT</t>
  </si>
  <si>
    <t>4.8</t>
  </si>
  <si>
    <t>DIVERS</t>
  </si>
  <si>
    <t>CH4</t>
  </si>
  <si>
    <t>4.8.1</t>
  </si>
  <si>
    <t>Bancs</t>
  </si>
  <si>
    <t>CH5</t>
  </si>
  <si>
    <t xml:space="preserve">4.8.1 1 </t>
  </si>
  <si>
    <t>Bancs lamellé collé : 1.83 m</t>
  </si>
  <si>
    <t>ART</t>
  </si>
  <si>
    <t>017-E794</t>
  </si>
  <si>
    <t>4.8.2</t>
  </si>
  <si>
    <t>Tablette bois</t>
  </si>
  <si>
    <t>CH5</t>
  </si>
  <si>
    <t xml:space="preserve">4.8.2 1 </t>
  </si>
  <si>
    <t>Tablette en bois</t>
  </si>
  <si>
    <t>ART</t>
  </si>
  <si>
    <t>001-G374</t>
  </si>
  <si>
    <t>Total DIVERS</t>
  </si>
  <si>
    <t>STOT</t>
  </si>
  <si>
    <t>Montant HT du Lot N°03 MENUISERIES INTERIEURES</t>
  </si>
  <si>
    <t>TOTHT</t>
  </si>
  <si>
    <t>TVA</t>
  </si>
  <si>
    <t>Montant TTC</t>
  </si>
  <si>
    <t>TOTTTC</t>
  </si>
  <si>
    <t>U</t>
  </si>
  <si>
    <t>Quantité indicative</t>
  </si>
  <si>
    <t>Prix unitaire H.T. en €</t>
  </si>
  <si>
    <t>Total H.T. en €</t>
  </si>
  <si>
    <t>MENUISERIES INTERIEURES</t>
  </si>
  <si>
    <t>CH2</t>
  </si>
  <si>
    <t>MENIN</t>
  </si>
  <si>
    <t>5</t>
  </si>
  <si>
    <t>Description et localisation des ouvrages</t>
  </si>
  <si>
    <t>CH3</t>
  </si>
  <si>
    <t>5.1</t>
  </si>
  <si>
    <t>OPTION N°2 : Agencement stockage du RdJ</t>
  </si>
  <si>
    <t>CH4</t>
  </si>
  <si>
    <t xml:space="preserve">5.1 1 </t>
  </si>
  <si>
    <t>BP 93 - Ei60 - 30 dB - stratifié</t>
  </si>
  <si>
    <t>U</t>
  </si>
  <si>
    <t>ART</t>
  </si>
  <si>
    <t>017-G832</t>
  </si>
  <si>
    <t>Total OPTION N°2 : Agencement stockage du RdJ</t>
  </si>
  <si>
    <t>STOT</t>
  </si>
  <si>
    <t>Montant HT du Lot N°03 MENUISERIES INTERIEURES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</si>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</sst>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6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2" fillId="0" borderId="11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4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8" fillId="0" borderId="15" xfId="18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0" fontId="19" fillId="0" borderId="6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6" xfId="17" applyFont="1" applyBorder="1" applyAlignment="1">
      <alignment horizontal="left" vertical="top" wrapText="1"/>
    </xf>
    <xf numFmtId="0" fontId="2" fillId="0" borderId="11" xfId="17" applyBorder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8" fillId="0" borderId="11" xfId="18" applyBorder="1">
      <alignment horizontal="left" vertical="top" wrapText="1"/>
    </xf>
    <xf numFmtId="0" fontId="1" fillId="0" borderId="14" xfId="1" applyBorder="1">
      <alignment horizontal="left" vertical="top" wrapText="1"/>
    </xf>
    <xf numFmtId="0" fontId="9" fillId="0" borderId="15" xfId="2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8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8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5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7" xfId="0" applyNumberFormat="1" applyBorder="1" applyAlignment="1">
      <alignment horizontal="left" vertical="top" wrapText="1"/>
    </xf>
    <xf numFmtId="166" fontId="0" fillId="0" borderId="3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2160000</xdr:colOff>
      <xdr:row>23</xdr:row>
      <xdr:rowOff>68100</xdr:rowOff>
    </xdr:from>
    <xdr:to>
      <xdr:col>0</xdr:col>
      <xdr:colOff>4608000</xdr:colOff>
      <xdr:row>46</xdr:row>
      <xdr:rowOff>174625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60000" y="4449600"/>
          <a:ext cx="2448000" cy="4488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Université Claude Bernard Lyon 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Bâtiment Jules-Victoire Daubié 43, boulevard du 11 novembre 1918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69622 VILLEURBANNE Cedex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Chaveneau Ohashi 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 rue Diderot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69001 LYON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208,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B.E.T. Structure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DIDIER PIERRON DPI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1, rue du Docteur Papillon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69100 VILLEURBANNE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756000</xdr:colOff>
      <xdr:row>5</xdr:row>
      <xdr:rowOff>111535</xdr:rowOff>
    </xdr:from>
    <xdr:to>
      <xdr:col>0</xdr:col>
      <xdr:colOff>6012000</xdr:colOff>
      <xdr:row>13</xdr:row>
      <xdr:rowOff>22370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7722" y="1064035"/>
          <a:ext cx="5271809" cy="143483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Création dun espace inter-associatif sur le site de la Faculté de Médecine Lyon Sud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Campus Lyon Sud Charles Mrieux Domaine des HCL CHU Lyon Sud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69310 PIERRE BENITE</a:t>
          </a:r>
        </a:p>
      </xdr:txBody>
    </xdr:sp>
    <xdr:clientData/>
  </xdr:twoCellAnchor>
  <xdr:twoCellAnchor editAs="absolute">
    <xdr:from>
      <xdr:col>0</xdr:col>
      <xdr:colOff>756000</xdr:colOff>
      <xdr:row>14</xdr:row>
      <xdr:rowOff>170426</xdr:rowOff>
    </xdr:from>
    <xdr:to>
      <xdr:col>0</xdr:col>
      <xdr:colOff>6012000</xdr:colOff>
      <xdr:row>23</xdr:row>
      <xdr:rowOff>51978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9965" y="2837426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</a:t>
          </a:r>
        </a:p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PRO/DCE V3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N°03 MENUISERIES INTERIEURES</a:t>
          </a:r>
        </a:p>
      </xdr:txBody>
    </xdr:sp>
    <xdr:clientData/>
  </xdr:twoCellAnchor>
  <xdr:twoCellAnchor editAs="absolute">
    <xdr:from>
      <xdr:col>0</xdr:col>
      <xdr:colOff>4320000</xdr:colOff>
      <xdr:row>0</xdr:row>
      <xdr:rowOff>48365</xdr:rowOff>
    </xdr:from>
    <xdr:to>
      <xdr:col>0</xdr:col>
      <xdr:colOff>6624000</xdr:colOff>
      <xdr:row>4</xdr:row>
      <xdr:rowOff>11843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208,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0</xdr:row>
      <xdr:rowOff>64487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</xdr:row>
      <xdr:rowOff>124696</xdr:rowOff>
    </xdr:from>
    <xdr:to>
      <xdr:col>0</xdr:col>
      <xdr:colOff>6408000</xdr:colOff>
      <xdr:row>4</xdr:row>
      <xdr:rowOff>124696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651125</xdr:colOff>
      <xdr:row>0</xdr:row>
      <xdr:rowOff>442643</xdr:rowOff>
    </xdr:from>
    <xdr:to>
      <xdr:col>3</xdr:col>
      <xdr:colOff>838250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Création dun espace inter-associatif sur le site de la Faculté de Médecine Lyon Sud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Campus Lyon Sud Charles Mrieux Domaine des HCL CHU Lyon Sud69310 PIERRE BENITE</a:t>
          </a:r>
        </a:p>
      </xdr:txBody>
    </xdr:sp>
    <xdr:clientData/>
  </xdr:twoCellAnchor>
  <xdr:twoCellAnchor editAs="absolute">
    <xdr:from>
      <xdr:col>1</xdr:col>
      <xdr:colOff>4152125</xdr:colOff>
      <xdr:row>0</xdr:row>
      <xdr:rowOff>31617</xdr:rowOff>
    </xdr:from>
    <xdr:to>
      <xdr:col>3</xdr:col>
      <xdr:colOff>838250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PRO/DCE V3</a:t>
          </a:r>
        </a:p>
      </xdr:txBody>
    </xdr:sp>
    <xdr:clientData/>
  </xdr:twoCellAnchor>
  <xdr:twoCellAnchor editAs="absolute">
    <xdr:from>
      <xdr:col>1</xdr:col>
      <xdr:colOff>651125</xdr:colOff>
      <xdr:row>0</xdr:row>
      <xdr:rowOff>31617</xdr:rowOff>
    </xdr:from>
    <xdr:to>
      <xdr:col>1</xdr:col>
      <xdr:colOff>4152125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03 - Lot N°03 MENUISERIES INTERIEURES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615125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794000</xdr:colOff>
      <xdr:row>0</xdr:row>
      <xdr:rowOff>442643</xdr:rowOff>
    </xdr:from>
    <xdr:to>
      <xdr:col>4</xdr:col>
      <xdr:colOff>504875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Création dun espace inter-associatif sur le site de la Faculté de Médecine Lyon Sud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Campus Lyon Sud Charles Mrieux Domaine des HCL CHU Lyon Sud69310 PIERRE BENITE</a:t>
          </a:r>
        </a:p>
      </xdr:txBody>
    </xdr:sp>
    <xdr:clientData/>
  </xdr:twoCellAnchor>
  <xdr:twoCellAnchor editAs="absolute">
    <xdr:from>
      <xdr:col>1</xdr:col>
      <xdr:colOff>4295000</xdr:colOff>
      <xdr:row>0</xdr:row>
      <xdr:rowOff>31617</xdr:rowOff>
    </xdr:from>
    <xdr:to>
      <xdr:col>4</xdr:col>
      <xdr:colOff>504875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PRO/DCE V3</a:t>
          </a:r>
        </a:p>
      </xdr:txBody>
    </xdr:sp>
    <xdr:clientData/>
  </xdr:twoCellAnchor>
  <xdr:twoCellAnchor editAs="absolute">
    <xdr:from>
      <xdr:col>1</xdr:col>
      <xdr:colOff>794000</xdr:colOff>
      <xdr:row>0</xdr:row>
      <xdr:rowOff>31617</xdr:rowOff>
    </xdr:from>
    <xdr:to>
      <xdr:col>1</xdr:col>
      <xdr:colOff>4295000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03 - Lot N°03 MENUISERIES INTERIEURES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OPTION N°2 : Agencement stockage du RdJ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758000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42100-18FB-4804-9B5D-D75CEBF9952C}">
  <sheetPr>
    <pageSetUpPr fitToPage="1"/>
  </sheetPr>
  <dimension ref="A1"/>
  <sheetViews>
    <sheetView showGridLines="0" view="pageBreakPreview" zoomScale="60" zoomScaleNormal="100" workbookViewId="0">
      <selection activeCell="D9" sqref="D9"/>
    </sheetView>
  </sheetViews>
  <sheetFormatPr baseColWidth="10" defaultColWidth="10.7109375" defaultRowHeight="15" x14ac:dyDescent="0.25"/>
  <cols>
    <col min="1" max="1" width="99.855468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507D3-0136-4B65-9A85-DD655F337E7C}">
  <sheetPr>
    <pageSetUpPr fitToPage="1"/>
  </sheetPr>
  <dimension ref="A1:ZZ74"/>
  <sheetViews>
    <sheetView showGridLines="0" tabSelected="1" view="pageBreakPreview" zoomScale="60" zoomScaleNormal="100" workbookViewId="0">
      <pane xSplit="2" ySplit="2" topLeftCell="C30" activePane="bottomRight" state="frozen"/>
      <selection pane="topRight" activeCell="C1" sqref="C1"/>
      <selection pane="bottomLeft" activeCell="A3" sqref="A3"/>
      <selection pane="bottomRight" activeCell="B46" sqref="B46"/>
    </sheetView>
  </sheetViews>
  <sheetFormatPr baseColWidth="10" defaultColWidth="10.7109375" defaultRowHeight="15" x14ac:dyDescent="0.25"/>
  <cols>
    <col min="1" max="1" width="8" customWidth="1"/>
    <col min="2" max="2" width="70.42578125" customWidth="1"/>
    <col min="3" max="3" width="5.7109375" customWidth="1"/>
    <col min="4" max="4" width="12.85546875" customWidth="1"/>
    <col min="5" max="5" width="13.7109375" customWidth="1"/>
    <col min="6" max="6" width="17.5703125" customWidth="1"/>
    <col min="7" max="7" width="10.7109375" customWidth="1"/>
    <col min="701" max="703" width="10.7109375" customWidth="1"/>
  </cols>
  <sheetData>
    <row r="1" spans="1:702" ht="86.45" customHeight="1" x14ac:dyDescent="0.25">
      <c r="A1" s="53"/>
      <c r="B1" s="54"/>
      <c r="C1" s="54"/>
      <c r="D1" s="54"/>
      <c r="E1" s="54"/>
      <c r="F1" s="55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ht="5.25" customHeight="1" x14ac:dyDescent="0.25">
      <c r="A3" s="6"/>
      <c r="B3" s="7"/>
      <c r="C3" s="8"/>
      <c r="D3" s="8"/>
      <c r="E3" s="8"/>
      <c r="F3" s="9"/>
    </row>
    <row r="4" spans="1:702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12"/>
      <c r="D7" s="12"/>
      <c r="E7" s="42"/>
      <c r="F7" s="43"/>
      <c r="ZY7" t="s">
        <v>15</v>
      </c>
      <c r="ZZ7" s="14"/>
    </row>
    <row r="8" spans="1:702" x14ac:dyDescent="0.25">
      <c r="A8" s="21" t="s">
        <v>16</v>
      </c>
      <c r="B8" s="22" t="s">
        <v>17</v>
      </c>
      <c r="C8" s="23" t="s">
        <v>18</v>
      </c>
      <c r="D8" s="24">
        <v>43.2</v>
      </c>
      <c r="E8" s="44"/>
      <c r="F8" s="45">
        <f>ROUND(D8*E8,2)</f>
        <v>0</v>
      </c>
      <c r="ZY8" t="s">
        <v>19</v>
      </c>
      <c r="ZZ8" s="14" t="s">
        <v>20</v>
      </c>
    </row>
    <row r="9" spans="1:702" x14ac:dyDescent="0.25">
      <c r="A9" s="21" t="s">
        <v>21</v>
      </c>
      <c r="B9" s="22" t="s">
        <v>22</v>
      </c>
      <c r="C9" s="23" t="s">
        <v>0</v>
      </c>
      <c r="D9" s="25">
        <v>1</v>
      </c>
      <c r="E9" s="44"/>
      <c r="F9" s="45">
        <f>ROUND(D9*E9,2)</f>
        <v>0</v>
      </c>
      <c r="ZY9" t="s">
        <v>23</v>
      </c>
      <c r="ZZ9" s="14" t="s">
        <v>24</v>
      </c>
    </row>
    <row r="10" spans="1:702" ht="5.0999999999999996" customHeight="1" x14ac:dyDescent="0.25">
      <c r="A10" s="26"/>
      <c r="B10" s="27"/>
      <c r="C10" s="12"/>
      <c r="D10" s="12"/>
      <c r="E10" s="42"/>
      <c r="F10" s="46"/>
    </row>
    <row r="11" spans="1:702" x14ac:dyDescent="0.25">
      <c r="A11" s="28"/>
      <c r="B11" s="29" t="s">
        <v>25</v>
      </c>
      <c r="C11" s="12"/>
      <c r="D11" s="12"/>
      <c r="E11" s="42"/>
      <c r="F11" s="47">
        <f>SUBTOTAL(109,F7:F10)</f>
        <v>0</v>
      </c>
      <c r="G11" s="30"/>
      <c r="ZY11" t="s">
        <v>26</v>
      </c>
    </row>
    <row r="12" spans="1:702" ht="5.0999999999999996" customHeight="1" x14ac:dyDescent="0.25">
      <c r="A12" s="31"/>
      <c r="B12" s="32"/>
      <c r="C12" s="12"/>
      <c r="D12" s="12"/>
      <c r="E12" s="42"/>
      <c r="F12" s="48"/>
    </row>
    <row r="13" spans="1:702" x14ac:dyDescent="0.25">
      <c r="A13" s="17" t="s">
        <v>27</v>
      </c>
      <c r="B13" s="18" t="s">
        <v>28</v>
      </c>
      <c r="C13" s="12"/>
      <c r="D13" s="12"/>
      <c r="E13" s="42"/>
      <c r="F13" s="43"/>
      <c r="ZY13" t="s">
        <v>29</v>
      </c>
      <c r="ZZ13" s="14"/>
    </row>
    <row r="14" spans="1:702" x14ac:dyDescent="0.25">
      <c r="A14" s="19" t="s">
        <v>30</v>
      </c>
      <c r="B14" s="20" t="s">
        <v>31</v>
      </c>
      <c r="C14" s="12"/>
      <c r="D14" s="12"/>
      <c r="E14" s="42"/>
      <c r="F14" s="43"/>
      <c r="ZY14" t="s">
        <v>32</v>
      </c>
      <c r="ZZ14" s="14"/>
    </row>
    <row r="15" spans="1:702" x14ac:dyDescent="0.25">
      <c r="A15" s="21" t="s">
        <v>33</v>
      </c>
      <c r="B15" s="22" t="s">
        <v>34</v>
      </c>
      <c r="C15" s="23" t="s">
        <v>0</v>
      </c>
      <c r="D15" s="25">
        <v>1</v>
      </c>
      <c r="E15" s="44"/>
      <c r="F15" s="45">
        <f>ROUND(D15*E15,2)</f>
        <v>0</v>
      </c>
      <c r="ZY15" t="s">
        <v>35</v>
      </c>
      <c r="ZZ15" s="14" t="s">
        <v>36</v>
      </c>
    </row>
    <row r="16" spans="1:702" x14ac:dyDescent="0.25">
      <c r="A16" s="21" t="s">
        <v>37</v>
      </c>
      <c r="B16" s="22" t="s">
        <v>38</v>
      </c>
      <c r="C16" s="23" t="s">
        <v>0</v>
      </c>
      <c r="D16" s="25">
        <v>2</v>
      </c>
      <c r="E16" s="44"/>
      <c r="F16" s="45">
        <f>ROUND(D16*E16,2)</f>
        <v>0</v>
      </c>
      <c r="ZY16" t="s">
        <v>39</v>
      </c>
      <c r="ZZ16" s="14" t="s">
        <v>40</v>
      </c>
    </row>
    <row r="17" spans="1:702" x14ac:dyDescent="0.25">
      <c r="A17" s="21" t="s">
        <v>41</v>
      </c>
      <c r="B17" s="22" t="s">
        <v>42</v>
      </c>
      <c r="C17" s="23" t="s">
        <v>0</v>
      </c>
      <c r="D17" s="25">
        <v>2</v>
      </c>
      <c r="E17" s="44"/>
      <c r="F17" s="45">
        <f>ROUND(D17*E17,2)</f>
        <v>0</v>
      </c>
      <c r="ZY17" t="s">
        <v>43</v>
      </c>
      <c r="ZZ17" s="14" t="s">
        <v>44</v>
      </c>
    </row>
    <row r="18" spans="1:702" x14ac:dyDescent="0.25">
      <c r="A18" s="21" t="s">
        <v>45</v>
      </c>
      <c r="B18" s="22" t="s">
        <v>46</v>
      </c>
      <c r="C18" s="23" t="s">
        <v>0</v>
      </c>
      <c r="D18" s="25">
        <v>5</v>
      </c>
      <c r="E18" s="44"/>
      <c r="F18" s="45">
        <f>ROUND(D18*E18,2)</f>
        <v>0</v>
      </c>
      <c r="ZY18" t="s">
        <v>47</v>
      </c>
      <c r="ZZ18" s="14" t="s">
        <v>48</v>
      </c>
    </row>
    <row r="19" spans="1:702" x14ac:dyDescent="0.25">
      <c r="A19" s="21" t="s">
        <v>49</v>
      </c>
      <c r="B19" s="22" t="s">
        <v>50</v>
      </c>
      <c r="C19" s="23" t="s">
        <v>0</v>
      </c>
      <c r="D19" s="25">
        <v>1</v>
      </c>
      <c r="E19" s="44"/>
      <c r="F19" s="45">
        <f>ROUND(D19*E19,2)</f>
        <v>0</v>
      </c>
      <c r="ZY19" t="s">
        <v>51</v>
      </c>
      <c r="ZZ19" s="14" t="s">
        <v>52</v>
      </c>
    </row>
    <row r="20" spans="1:702" ht="5.0999999999999996" customHeight="1" x14ac:dyDescent="0.25">
      <c r="A20" s="26"/>
      <c r="B20" s="27"/>
      <c r="C20" s="12"/>
      <c r="D20" s="12"/>
      <c r="E20" s="42"/>
      <c r="F20" s="46"/>
    </row>
    <row r="21" spans="1:702" x14ac:dyDescent="0.25">
      <c r="A21" s="28"/>
      <c r="B21" s="29" t="s">
        <v>53</v>
      </c>
      <c r="C21" s="12"/>
      <c r="D21" s="12"/>
      <c r="E21" s="42"/>
      <c r="F21" s="47">
        <f>SUBTOTAL(109,F14:F20)</f>
        <v>0</v>
      </c>
      <c r="G21" s="30"/>
      <c r="ZY21" t="s">
        <v>54</v>
      </c>
    </row>
    <row r="22" spans="1:702" ht="5.0999999999999996" customHeight="1" x14ac:dyDescent="0.25">
      <c r="A22" s="31"/>
      <c r="B22" s="32"/>
      <c r="C22" s="12"/>
      <c r="D22" s="12"/>
      <c r="E22" s="42"/>
      <c r="F22" s="48"/>
    </row>
    <row r="23" spans="1:702" x14ac:dyDescent="0.25">
      <c r="A23" s="17" t="s">
        <v>55</v>
      </c>
      <c r="B23" s="18" t="s">
        <v>56</v>
      </c>
      <c r="C23" s="12"/>
      <c r="D23" s="12"/>
      <c r="E23" s="42"/>
      <c r="F23" s="43"/>
      <c r="ZY23" t="s">
        <v>57</v>
      </c>
      <c r="ZZ23" s="14"/>
    </row>
    <row r="24" spans="1:702" x14ac:dyDescent="0.25">
      <c r="A24" s="19" t="s">
        <v>58</v>
      </c>
      <c r="B24" s="20" t="s">
        <v>59</v>
      </c>
      <c r="C24" s="12"/>
      <c r="D24" s="12"/>
      <c r="E24" s="42"/>
      <c r="F24" s="43"/>
      <c r="ZY24" t="s">
        <v>60</v>
      </c>
      <c r="ZZ24" s="14"/>
    </row>
    <row r="25" spans="1:702" x14ac:dyDescent="0.25">
      <c r="A25" s="21" t="s">
        <v>61</v>
      </c>
      <c r="B25" s="22" t="s">
        <v>62</v>
      </c>
      <c r="C25" s="23" t="s">
        <v>0</v>
      </c>
      <c r="D25" s="25">
        <v>1</v>
      </c>
      <c r="E25" s="44"/>
      <c r="F25" s="45">
        <f>ROUND(D25*E25,2)</f>
        <v>0</v>
      </c>
      <c r="ZY25" t="s">
        <v>63</v>
      </c>
      <c r="ZZ25" s="14" t="s">
        <v>64</v>
      </c>
    </row>
    <row r="26" spans="1:702" ht="5.0999999999999996" customHeight="1" x14ac:dyDescent="0.25">
      <c r="A26" s="26"/>
      <c r="B26" s="27"/>
      <c r="C26" s="12"/>
      <c r="D26" s="12"/>
      <c r="E26" s="42"/>
      <c r="F26" s="46"/>
    </row>
    <row r="27" spans="1:702" x14ac:dyDescent="0.25">
      <c r="A27" s="28"/>
      <c r="B27" s="29" t="s">
        <v>65</v>
      </c>
      <c r="C27" s="12"/>
      <c r="D27" s="12"/>
      <c r="E27" s="42"/>
      <c r="F27" s="47">
        <f>SUBTOTAL(109,F24:F26)</f>
        <v>0</v>
      </c>
      <c r="G27" s="30"/>
      <c r="ZY27" t="s">
        <v>66</v>
      </c>
    </row>
    <row r="28" spans="1:702" ht="5.0999999999999996" customHeight="1" x14ac:dyDescent="0.25">
      <c r="A28" s="31"/>
      <c r="B28" s="32"/>
      <c r="C28" s="12"/>
      <c r="D28" s="12"/>
      <c r="E28" s="42"/>
      <c r="F28" s="48"/>
    </row>
    <row r="29" spans="1:702" x14ac:dyDescent="0.25">
      <c r="A29" s="17" t="s">
        <v>67</v>
      </c>
      <c r="B29" s="18" t="s">
        <v>68</v>
      </c>
      <c r="C29" s="12"/>
      <c r="D29" s="12"/>
      <c r="E29" s="42"/>
      <c r="F29" s="43"/>
      <c r="ZY29" t="s">
        <v>69</v>
      </c>
      <c r="ZZ29" s="14"/>
    </row>
    <row r="30" spans="1:702" x14ac:dyDescent="0.25">
      <c r="A30" s="19" t="s">
        <v>70</v>
      </c>
      <c r="B30" s="20" t="s">
        <v>71</v>
      </c>
      <c r="C30" s="12"/>
      <c r="D30" s="12"/>
      <c r="E30" s="42"/>
      <c r="F30" s="43"/>
      <c r="ZY30" t="s">
        <v>72</v>
      </c>
      <c r="ZZ30" s="14"/>
    </row>
    <row r="31" spans="1:702" x14ac:dyDescent="0.25">
      <c r="A31" s="21" t="s">
        <v>73</v>
      </c>
      <c r="B31" s="22" t="s">
        <v>74</v>
      </c>
      <c r="C31" s="23" t="s">
        <v>0</v>
      </c>
      <c r="D31" s="25">
        <v>2</v>
      </c>
      <c r="E31" s="44"/>
      <c r="F31" s="45">
        <f>ROUND(D31*E31,2)</f>
        <v>0</v>
      </c>
      <c r="ZY31" t="s">
        <v>75</v>
      </c>
      <c r="ZZ31" s="14" t="s">
        <v>76</v>
      </c>
    </row>
    <row r="32" spans="1:702" x14ac:dyDescent="0.25">
      <c r="A32" s="10" t="s">
        <v>77</v>
      </c>
      <c r="B32" s="33" t="s">
        <v>78</v>
      </c>
      <c r="C32" s="12"/>
      <c r="D32" s="12"/>
      <c r="E32" s="42"/>
      <c r="F32" s="43"/>
      <c r="ZY32" t="s">
        <v>79</v>
      </c>
      <c r="ZZ32" s="14"/>
    </row>
    <row r="33" spans="1:702" x14ac:dyDescent="0.25">
      <c r="A33" s="21" t="s">
        <v>80</v>
      </c>
      <c r="B33" s="22" t="s">
        <v>81</v>
      </c>
      <c r="C33" s="23" t="s">
        <v>0</v>
      </c>
      <c r="D33" s="25">
        <v>4</v>
      </c>
      <c r="E33" s="44"/>
      <c r="F33" s="45">
        <f>ROUND(D33*E33,2)</f>
        <v>0</v>
      </c>
      <c r="ZY33" t="s">
        <v>82</v>
      </c>
      <c r="ZZ33" s="14" t="s">
        <v>83</v>
      </c>
    </row>
    <row r="34" spans="1:702" x14ac:dyDescent="0.25">
      <c r="A34" s="21" t="s">
        <v>84</v>
      </c>
      <c r="B34" s="22" t="s">
        <v>85</v>
      </c>
      <c r="C34" s="23" t="s">
        <v>0</v>
      </c>
      <c r="D34" s="25">
        <v>4</v>
      </c>
      <c r="E34" s="44"/>
      <c r="F34" s="45">
        <f>ROUND(D34*E34,2)</f>
        <v>0</v>
      </c>
      <c r="ZY34" t="s">
        <v>86</v>
      </c>
      <c r="ZZ34" s="14" t="s">
        <v>87</v>
      </c>
    </row>
    <row r="35" spans="1:702" x14ac:dyDescent="0.25">
      <c r="A35" s="21" t="s">
        <v>88</v>
      </c>
      <c r="B35" s="22" t="s">
        <v>89</v>
      </c>
      <c r="C35" s="23" t="s">
        <v>0</v>
      </c>
      <c r="D35" s="25">
        <v>4</v>
      </c>
      <c r="E35" s="44"/>
      <c r="F35" s="45">
        <f>ROUND(D35*E35,2)</f>
        <v>0</v>
      </c>
      <c r="ZY35" t="s">
        <v>90</v>
      </c>
      <c r="ZZ35" s="14" t="s">
        <v>91</v>
      </c>
    </row>
    <row r="36" spans="1:702" ht="5.0999999999999996" customHeight="1" x14ac:dyDescent="0.25">
      <c r="A36" s="26"/>
      <c r="B36" s="27"/>
      <c r="C36" s="12"/>
      <c r="D36" s="12"/>
      <c r="E36" s="42"/>
      <c r="F36" s="46"/>
    </row>
    <row r="37" spans="1:702" x14ac:dyDescent="0.25">
      <c r="A37" s="28"/>
      <c r="B37" s="29" t="s">
        <v>92</v>
      </c>
      <c r="C37" s="12"/>
      <c r="D37" s="12"/>
      <c r="E37" s="42"/>
      <c r="F37" s="47">
        <f>SUBTOTAL(109,F30:F36)</f>
        <v>0</v>
      </c>
      <c r="G37" s="30"/>
      <c r="ZY37" t="s">
        <v>93</v>
      </c>
    </row>
    <row r="38" spans="1:702" ht="5.0999999999999996" customHeight="1" x14ac:dyDescent="0.25">
      <c r="A38" s="31"/>
      <c r="B38" s="32"/>
      <c r="C38" s="12"/>
      <c r="D38" s="12"/>
      <c r="E38" s="42"/>
      <c r="F38" s="48"/>
    </row>
    <row r="39" spans="1:702" x14ac:dyDescent="0.25">
      <c r="A39" s="17" t="s">
        <v>94</v>
      </c>
      <c r="B39" s="18" t="s">
        <v>95</v>
      </c>
      <c r="C39" s="12"/>
      <c r="D39" s="12"/>
      <c r="E39" s="42"/>
      <c r="F39" s="43"/>
      <c r="ZY39" t="s">
        <v>96</v>
      </c>
      <c r="ZZ39" s="14"/>
    </row>
    <row r="40" spans="1:702" x14ac:dyDescent="0.25">
      <c r="A40" s="19" t="s">
        <v>97</v>
      </c>
      <c r="B40" s="20" t="s">
        <v>98</v>
      </c>
      <c r="C40" s="12"/>
      <c r="D40" s="12"/>
      <c r="E40" s="42"/>
      <c r="F40" s="43"/>
      <c r="ZY40" t="s">
        <v>99</v>
      </c>
      <c r="ZZ40" s="14"/>
    </row>
    <row r="41" spans="1:702" x14ac:dyDescent="0.25">
      <c r="A41" s="21" t="s">
        <v>100</v>
      </c>
      <c r="B41" s="22" t="s">
        <v>101</v>
      </c>
      <c r="C41" s="23" t="s">
        <v>102</v>
      </c>
      <c r="D41" s="24">
        <v>202</v>
      </c>
      <c r="E41" s="44"/>
      <c r="F41" s="45">
        <f>ROUND(D41*E41,2)</f>
        <v>0</v>
      </c>
      <c r="ZY41" t="s">
        <v>103</v>
      </c>
      <c r="ZZ41" s="14" t="s">
        <v>104</v>
      </c>
    </row>
    <row r="42" spans="1:702" ht="5.0999999999999996" customHeight="1" x14ac:dyDescent="0.25">
      <c r="A42" s="26"/>
      <c r="B42" s="27"/>
      <c r="C42" s="12"/>
      <c r="D42" s="12"/>
      <c r="E42" s="42"/>
      <c r="F42" s="46"/>
    </row>
    <row r="43" spans="1:702" x14ac:dyDescent="0.25">
      <c r="A43" s="28"/>
      <c r="B43" s="29" t="s">
        <v>105</v>
      </c>
      <c r="C43" s="12"/>
      <c r="D43" s="12"/>
      <c r="E43" s="42"/>
      <c r="F43" s="47">
        <f>SUBTOTAL(109,F40:F42)</f>
        <v>0</v>
      </c>
      <c r="G43" s="30"/>
      <c r="ZY43" t="s">
        <v>106</v>
      </c>
    </row>
    <row r="44" spans="1:702" ht="5.0999999999999996" customHeight="1" x14ac:dyDescent="0.25">
      <c r="A44" s="31"/>
      <c r="B44" s="32"/>
      <c r="C44" s="12"/>
      <c r="D44" s="12"/>
      <c r="E44" s="42"/>
      <c r="F44" s="48"/>
    </row>
    <row r="45" spans="1:702" x14ac:dyDescent="0.25">
      <c r="A45" s="17" t="s">
        <v>107</v>
      </c>
      <c r="B45" s="18" t="s">
        <v>108</v>
      </c>
      <c r="C45" s="12"/>
      <c r="D45" s="12"/>
      <c r="E45" s="42"/>
      <c r="F45" s="43"/>
      <c r="ZY45" t="s">
        <v>109</v>
      </c>
      <c r="ZZ45" s="14"/>
    </row>
    <row r="46" spans="1:702" x14ac:dyDescent="0.25">
      <c r="A46" s="34" t="s">
        <v>110</v>
      </c>
      <c r="B46" s="35" t="s">
        <v>111</v>
      </c>
      <c r="C46" s="23" t="s">
        <v>112</v>
      </c>
      <c r="D46" s="25"/>
      <c r="E46" s="44"/>
      <c r="F46" s="45">
        <f>ROUND(D46*E46,2)</f>
        <v>0</v>
      </c>
      <c r="ZY46" t="s">
        <v>113</v>
      </c>
      <c r="ZZ46" s="14" t="s">
        <v>114</v>
      </c>
    </row>
    <row r="47" spans="1:702" ht="5.0999999999999996" customHeight="1" x14ac:dyDescent="0.25">
      <c r="A47" s="26"/>
      <c r="B47" s="27"/>
      <c r="C47" s="12"/>
      <c r="D47" s="12"/>
      <c r="E47" s="42"/>
      <c r="F47" s="46"/>
    </row>
    <row r="48" spans="1:702" x14ac:dyDescent="0.25">
      <c r="A48" s="28"/>
      <c r="B48" s="29" t="s">
        <v>115</v>
      </c>
      <c r="C48" s="12"/>
      <c r="D48" s="12"/>
      <c r="E48" s="42"/>
      <c r="F48" s="47">
        <f>SUBTOTAL(109,F46:F47)</f>
        <v>0</v>
      </c>
      <c r="G48" s="30"/>
      <c r="ZY48" t="s">
        <v>116</v>
      </c>
    </row>
    <row r="49" spans="1:702" ht="5.0999999999999996" customHeight="1" x14ac:dyDescent="0.25">
      <c r="A49" s="31"/>
      <c r="B49" s="32"/>
      <c r="C49" s="12"/>
      <c r="D49" s="12"/>
      <c r="E49" s="42"/>
      <c r="F49" s="48"/>
    </row>
    <row r="50" spans="1:702" x14ac:dyDescent="0.25">
      <c r="A50" s="17" t="s">
        <v>117</v>
      </c>
      <c r="B50" s="18" t="s">
        <v>118</v>
      </c>
      <c r="C50" s="12"/>
      <c r="D50" s="12"/>
      <c r="E50" s="42"/>
      <c r="F50" s="43"/>
      <c r="ZY50" t="s">
        <v>119</v>
      </c>
      <c r="ZZ50" s="14"/>
    </row>
    <row r="51" spans="1:702" x14ac:dyDescent="0.25">
      <c r="A51" s="19" t="s">
        <v>120</v>
      </c>
      <c r="B51" s="20" t="s">
        <v>121</v>
      </c>
      <c r="C51" s="12"/>
      <c r="D51" s="12"/>
      <c r="E51" s="42"/>
      <c r="F51" s="43"/>
      <c r="ZY51" t="s">
        <v>122</v>
      </c>
      <c r="ZZ51" s="14"/>
    </row>
    <row r="52" spans="1:702" x14ac:dyDescent="0.25">
      <c r="A52" s="21" t="s">
        <v>123</v>
      </c>
      <c r="B52" s="22" t="s">
        <v>124</v>
      </c>
      <c r="C52" s="23" t="s">
        <v>125</v>
      </c>
      <c r="D52" s="25">
        <v>1</v>
      </c>
      <c r="E52" s="44"/>
      <c r="F52" s="45">
        <f>ROUND(D52*E52,2)</f>
        <v>0</v>
      </c>
      <c r="ZY52" t="s">
        <v>126</v>
      </c>
      <c r="ZZ52" s="14" t="s">
        <v>127</v>
      </c>
    </row>
    <row r="53" spans="1:702" x14ac:dyDescent="0.25">
      <c r="A53" s="10" t="s">
        <v>128</v>
      </c>
      <c r="B53" s="33" t="s">
        <v>129</v>
      </c>
      <c r="C53" s="12"/>
      <c r="D53" s="12"/>
      <c r="E53" s="42"/>
      <c r="F53" s="43"/>
      <c r="ZY53" t="s">
        <v>130</v>
      </c>
      <c r="ZZ53" s="14"/>
    </row>
    <row r="54" spans="1:702" x14ac:dyDescent="0.25">
      <c r="A54" s="21" t="s">
        <v>131</v>
      </c>
      <c r="B54" s="22" t="s">
        <v>132</v>
      </c>
      <c r="C54" s="23" t="s">
        <v>0</v>
      </c>
      <c r="D54" s="25">
        <v>2</v>
      </c>
      <c r="E54" s="44"/>
      <c r="F54" s="45">
        <f>ROUND(D54*E54,2)</f>
        <v>0</v>
      </c>
      <c r="ZY54" t="s">
        <v>133</v>
      </c>
      <c r="ZZ54" s="14" t="s">
        <v>134</v>
      </c>
    </row>
    <row r="55" spans="1:702" x14ac:dyDescent="0.25">
      <c r="A55" s="10" t="s">
        <v>135</v>
      </c>
      <c r="B55" s="33" t="s">
        <v>136</v>
      </c>
      <c r="C55" s="12"/>
      <c r="D55" s="12"/>
      <c r="E55" s="42"/>
      <c r="F55" s="43"/>
      <c r="ZY55" t="s">
        <v>137</v>
      </c>
      <c r="ZZ55" s="14"/>
    </row>
    <row r="56" spans="1:702" x14ac:dyDescent="0.25">
      <c r="A56" s="21" t="s">
        <v>138</v>
      </c>
      <c r="B56" s="22" t="s">
        <v>139</v>
      </c>
      <c r="C56" s="23" t="s">
        <v>0</v>
      </c>
      <c r="D56" s="25">
        <v>1</v>
      </c>
      <c r="E56" s="44"/>
      <c r="F56" s="45">
        <f>ROUND(D56*E56,2)</f>
        <v>0</v>
      </c>
      <c r="ZY56" t="s">
        <v>140</v>
      </c>
      <c r="ZZ56" s="14" t="s">
        <v>141</v>
      </c>
    </row>
    <row r="57" spans="1:702" ht="5.0999999999999996" customHeight="1" x14ac:dyDescent="0.25">
      <c r="A57" s="26"/>
      <c r="B57" s="27"/>
      <c r="C57" s="12"/>
      <c r="D57" s="12"/>
      <c r="E57" s="42"/>
      <c r="F57" s="46"/>
    </row>
    <row r="58" spans="1:702" x14ac:dyDescent="0.25">
      <c r="A58" s="28"/>
      <c r="B58" s="29" t="s">
        <v>142</v>
      </c>
      <c r="C58" s="12"/>
      <c r="D58" s="12"/>
      <c r="E58" s="42"/>
      <c r="F58" s="47">
        <f>SUBTOTAL(109,F51:F57)</f>
        <v>0</v>
      </c>
      <c r="G58" s="30"/>
      <c r="ZY58" t="s">
        <v>143</v>
      </c>
    </row>
    <row r="59" spans="1:702" ht="5.0999999999999996" customHeight="1" x14ac:dyDescent="0.25">
      <c r="A59" s="31"/>
      <c r="B59" s="32"/>
      <c r="C59" s="12"/>
      <c r="D59" s="12"/>
      <c r="E59" s="42"/>
      <c r="F59" s="48"/>
    </row>
    <row r="60" spans="1:702" x14ac:dyDescent="0.25">
      <c r="A60" s="17" t="s">
        <v>144</v>
      </c>
      <c r="B60" s="18" t="s">
        <v>145</v>
      </c>
      <c r="C60" s="12"/>
      <c r="D60" s="12"/>
      <c r="E60" s="42"/>
      <c r="F60" s="43"/>
      <c r="ZY60" t="s">
        <v>146</v>
      </c>
      <c r="ZZ60" s="14"/>
    </row>
    <row r="61" spans="1:702" x14ac:dyDescent="0.25">
      <c r="A61" s="19" t="s">
        <v>147</v>
      </c>
      <c r="B61" s="20" t="s">
        <v>148</v>
      </c>
      <c r="C61" s="12"/>
      <c r="D61" s="12"/>
      <c r="E61" s="42"/>
      <c r="F61" s="43"/>
      <c r="ZY61" t="s">
        <v>149</v>
      </c>
      <c r="ZZ61" s="14"/>
    </row>
    <row r="62" spans="1:702" x14ac:dyDescent="0.25">
      <c r="A62" s="21" t="s">
        <v>150</v>
      </c>
      <c r="B62" s="22" t="s">
        <v>151</v>
      </c>
      <c r="C62" s="23" t="s">
        <v>102</v>
      </c>
      <c r="D62" s="24">
        <f>1.8*4</f>
        <v>7.2</v>
      </c>
      <c r="E62" s="44"/>
      <c r="F62" s="45">
        <f>ROUND(D62*E62,2)</f>
        <v>0</v>
      </c>
      <c r="ZY62" t="s">
        <v>152</v>
      </c>
      <c r="ZZ62" s="14" t="s">
        <v>153</v>
      </c>
    </row>
    <row r="63" spans="1:702" x14ac:dyDescent="0.25">
      <c r="A63" s="10" t="s">
        <v>154</v>
      </c>
      <c r="B63" s="33" t="s">
        <v>155</v>
      </c>
      <c r="C63" s="12"/>
      <c r="D63" s="12"/>
      <c r="E63" s="42"/>
      <c r="F63" s="43"/>
      <c r="ZY63" t="s">
        <v>156</v>
      </c>
      <c r="ZZ63" s="14"/>
    </row>
    <row r="64" spans="1:702" x14ac:dyDescent="0.25">
      <c r="A64" s="21" t="s">
        <v>157</v>
      </c>
      <c r="B64" s="22" t="s">
        <v>158</v>
      </c>
      <c r="C64" s="23" t="s">
        <v>102</v>
      </c>
      <c r="D64" s="24">
        <f>2.7*7</f>
        <v>18.900000000000002</v>
      </c>
      <c r="E64" s="44"/>
      <c r="F64" s="45">
        <f>ROUND(D64*E64,2)</f>
        <v>0</v>
      </c>
      <c r="ZY64" t="s">
        <v>159</v>
      </c>
      <c r="ZZ64" s="14" t="s">
        <v>160</v>
      </c>
    </row>
    <row r="65" spans="1:701" ht="5.0999999999999996" customHeight="1" x14ac:dyDescent="0.25">
      <c r="A65" s="26"/>
      <c r="B65" s="27"/>
      <c r="C65" s="12"/>
      <c r="D65" s="12"/>
      <c r="E65" s="42"/>
      <c r="F65" s="46"/>
    </row>
    <row r="66" spans="1:701" x14ac:dyDescent="0.25">
      <c r="A66" s="28"/>
      <c r="B66" s="29" t="s">
        <v>161</v>
      </c>
      <c r="C66" s="12"/>
      <c r="D66" s="12"/>
      <c r="E66" s="42"/>
      <c r="F66" s="47">
        <f>SUBTOTAL(109,F61:F65)</f>
        <v>0</v>
      </c>
      <c r="G66" s="30"/>
      <c r="ZY66" t="s">
        <v>162</v>
      </c>
    </row>
    <row r="67" spans="1:701" ht="5.0999999999999996" customHeight="1" x14ac:dyDescent="0.25">
      <c r="A67" s="26"/>
      <c r="B67" s="27"/>
      <c r="C67" s="12"/>
      <c r="D67" s="12"/>
      <c r="E67" s="42"/>
      <c r="F67" s="48"/>
    </row>
    <row r="68" spans="1:701" ht="5.0999999999999996" customHeight="1" x14ac:dyDescent="0.25">
      <c r="A68" s="31"/>
      <c r="B68" s="36"/>
      <c r="C68" s="37"/>
      <c r="D68" s="37"/>
      <c r="E68" s="49"/>
      <c r="F68" s="46"/>
    </row>
    <row r="69" spans="1:701" ht="5.0999999999999996" customHeight="1" x14ac:dyDescent="0.25">
      <c r="A69" s="38"/>
      <c r="B69" s="38"/>
      <c r="C69" s="38"/>
      <c r="D69" s="38"/>
      <c r="E69" s="50"/>
      <c r="F69" s="50"/>
    </row>
    <row r="70" spans="1:701" x14ac:dyDescent="0.25">
      <c r="B70" s="39" t="s">
        <v>163</v>
      </c>
      <c r="E70" s="51"/>
      <c r="F70" s="52">
        <f>SUBTOTAL(109,F4:F68)</f>
        <v>0</v>
      </c>
      <c r="ZY70" t="s">
        <v>164</v>
      </c>
    </row>
    <row r="71" spans="1:701" x14ac:dyDescent="0.25">
      <c r="A71" s="41">
        <v>20</v>
      </c>
      <c r="B71" s="39" t="str">
        <f>CONCATENATE("Montant TVA (",A71,"%)")</f>
        <v>Montant TVA (20%)</v>
      </c>
      <c r="E71" s="51"/>
      <c r="F71" s="52">
        <f>(F70*A71)/100</f>
        <v>0</v>
      </c>
      <c r="ZY71" t="s">
        <v>165</v>
      </c>
    </row>
    <row r="72" spans="1:701" x14ac:dyDescent="0.25">
      <c r="B72" s="39" t="s">
        <v>166</v>
      </c>
      <c r="E72" s="51"/>
      <c r="F72" s="52">
        <f>F70+F71</f>
        <v>0</v>
      </c>
      <c r="ZY72" t="s">
        <v>167</v>
      </c>
    </row>
    <row r="73" spans="1:701" ht="5.0999999999999996" customHeight="1" x14ac:dyDescent="0.25">
      <c r="E73" s="51"/>
      <c r="F73" s="52"/>
    </row>
    <row r="74" spans="1:701" x14ac:dyDescent="0.25">
      <c r="F74" s="40"/>
    </row>
  </sheetData>
  <mergeCells count="1">
    <mergeCell ref="A1:F1"/>
  </mergeCells>
  <printOptions horizontalCentered="1"/>
  <pageMargins left="0.08" right="0.08" top="0.06" bottom="0.06" header="0.76" footer="0.76"/>
  <pageSetup paperSize="9" scale="7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DFEBF-290F-4E43-94A9-A55B058D2FF3}">
  <sheetPr>
    <pageSetUpPr fitToPage="1"/>
  </sheetPr>
  <dimension ref="A1:ZZ17"/>
  <sheetViews>
    <sheetView showGridLines="0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30" sqref="K30"/>
    </sheetView>
  </sheetViews>
  <sheetFormatPr baseColWidth="10" defaultColWidth="10.7109375" defaultRowHeight="15" x14ac:dyDescent="0.25"/>
  <cols>
    <col min="1" max="1" width="6" customWidth="1"/>
    <col min="2" max="2" width="67.855468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53"/>
      <c r="B1" s="54"/>
      <c r="C1" s="54"/>
      <c r="D1" s="54"/>
      <c r="E1" s="54"/>
      <c r="F1" s="55"/>
    </row>
    <row r="2" spans="1:702" ht="45" x14ac:dyDescent="0.25">
      <c r="A2" s="1"/>
      <c r="B2" s="2"/>
      <c r="C2" s="3" t="s">
        <v>168</v>
      </c>
      <c r="D2" s="4" t="s">
        <v>169</v>
      </c>
      <c r="E2" s="4" t="s">
        <v>170</v>
      </c>
      <c r="F2" s="5" t="s">
        <v>171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/>
      <c r="B4" s="11" t="s">
        <v>172</v>
      </c>
      <c r="C4" s="12"/>
      <c r="D4" s="12"/>
      <c r="E4" s="12"/>
      <c r="F4" s="13"/>
      <c r="ZY4" t="s">
        <v>173</v>
      </c>
      <c r="ZZ4" s="14" t="s">
        <v>174</v>
      </c>
    </row>
    <row r="5" spans="1:702" x14ac:dyDescent="0.25">
      <c r="A5" s="15" t="s">
        <v>175</v>
      </c>
      <c r="B5" s="16" t="s">
        <v>176</v>
      </c>
      <c r="C5" s="12"/>
      <c r="D5" s="12"/>
      <c r="E5" s="12"/>
      <c r="F5" s="13"/>
      <c r="ZY5" t="s">
        <v>177</v>
      </c>
      <c r="ZZ5" s="14"/>
    </row>
    <row r="6" spans="1:702" x14ac:dyDescent="0.25">
      <c r="A6" s="17" t="s">
        <v>178</v>
      </c>
      <c r="B6" s="18" t="s">
        <v>179</v>
      </c>
      <c r="C6" s="12"/>
      <c r="D6" s="12"/>
      <c r="E6" s="42"/>
      <c r="F6" s="43"/>
      <c r="ZY6" t="s">
        <v>180</v>
      </c>
      <c r="ZZ6" s="14"/>
    </row>
    <row r="7" spans="1:702" x14ac:dyDescent="0.25">
      <c r="A7" s="34" t="s">
        <v>181</v>
      </c>
      <c r="B7" s="35" t="s">
        <v>182</v>
      </c>
      <c r="C7" s="23" t="s">
        <v>183</v>
      </c>
      <c r="D7" s="25">
        <v>1</v>
      </c>
      <c r="E7" s="44"/>
      <c r="F7" s="45">
        <f>ROUND(D7*E7,2)</f>
        <v>0</v>
      </c>
      <c r="ZY7" t="s">
        <v>184</v>
      </c>
      <c r="ZZ7" s="14" t="s">
        <v>185</v>
      </c>
    </row>
    <row r="8" spans="1:702" x14ac:dyDescent="0.25">
      <c r="A8" s="26"/>
      <c r="B8" s="27"/>
      <c r="C8" s="12"/>
      <c r="D8" s="12"/>
      <c r="E8" s="42"/>
      <c r="F8" s="46"/>
    </row>
    <row r="9" spans="1:702" x14ac:dyDescent="0.25">
      <c r="A9" s="28"/>
      <c r="B9" s="29" t="s">
        <v>186</v>
      </c>
      <c r="C9" s="12"/>
      <c r="D9" s="12"/>
      <c r="E9" s="42"/>
      <c r="F9" s="47">
        <f>SUBTOTAL(109,F7:F8)</f>
        <v>0</v>
      </c>
      <c r="G9" s="30"/>
      <c r="ZY9" t="s">
        <v>187</v>
      </c>
    </row>
    <row r="10" spans="1:702" x14ac:dyDescent="0.25">
      <c r="A10" s="26"/>
      <c r="B10" s="27"/>
      <c r="C10" s="12"/>
      <c r="D10" s="12"/>
      <c r="E10" s="42"/>
      <c r="F10" s="48"/>
    </row>
    <row r="11" spans="1:702" x14ac:dyDescent="0.25">
      <c r="A11" s="31"/>
      <c r="B11" s="36"/>
      <c r="C11" s="37"/>
      <c r="D11" s="37"/>
      <c r="E11" s="49"/>
      <c r="F11" s="46"/>
    </row>
    <row r="12" spans="1:702" x14ac:dyDescent="0.25">
      <c r="A12" s="38"/>
      <c r="B12" s="38"/>
      <c r="C12" s="38"/>
      <c r="D12" s="38"/>
      <c r="E12" s="50"/>
      <c r="F12" s="50"/>
    </row>
    <row r="13" spans="1:702" x14ac:dyDescent="0.25">
      <c r="B13" s="39" t="s">
        <v>188</v>
      </c>
      <c r="E13" s="51"/>
      <c r="F13" s="52">
        <f>SUBTOTAL(109,F4:F11)</f>
        <v>0</v>
      </c>
      <c r="ZY13" t="s">
        <v>189</v>
      </c>
    </row>
    <row r="14" spans="1:702" x14ac:dyDescent="0.25">
      <c r="A14" s="41">
        <v>20</v>
      </c>
      <c r="B14" s="39" t="str">
        <f>CONCATENATE("Montant TVA (",A14,"%)")</f>
        <v>Montant TVA (20%)</v>
      </c>
      <c r="E14" s="51"/>
      <c r="F14" s="52">
        <f>(F13*A14)/100</f>
        <v>0</v>
      </c>
      <c r="ZY14" t="s">
        <v>190</v>
      </c>
    </row>
    <row r="15" spans="1:702" x14ac:dyDescent="0.25">
      <c r="B15" s="39" t="s">
        <v>191</v>
      </c>
      <c r="E15" s="51"/>
      <c r="F15" s="52">
        <f>F13+F14</f>
        <v>0</v>
      </c>
      <c r="ZY15" t="s">
        <v>192</v>
      </c>
    </row>
    <row r="16" spans="1:702" x14ac:dyDescent="0.25">
      <c r="E16" s="51"/>
      <c r="F16" s="52"/>
    </row>
    <row r="17" spans="6:6" x14ac:dyDescent="0.25">
      <c r="F17" s="40"/>
    </row>
  </sheetData>
  <mergeCells count="1">
    <mergeCell ref="A1:F1"/>
  </mergeCells>
  <printOptions horizontalCentered="1"/>
  <pageMargins left="0.08" right="0.08" top="0.06" bottom="0.06" header="0.76" footer="0.76"/>
  <pageSetup paperSize="9" scale="8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N°03 Page de garde</vt:lpstr>
      <vt:lpstr>Lot N°03 MENUISERIES INTERIEUR</vt:lpstr>
      <vt:lpstr>Lot N°03 OPTION N°2   Agenceme</vt:lpstr>
      <vt:lpstr>'Lot N°03 MENUISERIES INTERIEUR'!Impression_des_titres</vt:lpstr>
      <vt:lpstr>'Lot N°03 OPTION N°2   Agenceme'!Impression_des_titres</vt:lpstr>
      <vt:lpstr>'Lot N°03 MENUISERIES INTERIEUR'!Zone_d_impression</vt:lpstr>
      <vt:lpstr>'Lot N°03 OPTION N°2   Agenceme'!Zone_d_impression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2025-01-30T09:11:41Z</dcterms:created>
  <dcterms:modified xsi:type="dcterms:W3CDTF">2025-01-30T09:51:55Z</dcterms:modified>
</cp:coreProperties>
</file>