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340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<sst xmlns="http://schemas.openxmlformats.org/spreadsheetml/2006/main" count="997" uniqueCount="427">
  <si>
    <t>Dossier</t>
  </si>
  <si>
    <t>Date</t>
  </si>
  <si>
    <t>Phase</t>
  </si>
  <si>
    <t>Indice</t>
  </si>
  <si>
    <t>MAITRE D'OUVRAGE
UNIVERSITE CLAUDE BERNARD LYON 1
43 Boulevard du 11 Novembre 1918
69622 VILLEURBANNE</t>
  </si>
  <si>
    <t>CONTROLEUR TECHNIQUE : 
    ALPES CONTROLE
    17 avenue Condorcet
    69100 VILLEURBANNE</t>
  </si>
  <si>
    <t>MAITRE D'OEUVRE : 
    VARIANCE INGENIERIE
    73 TER rue Francis de Pressensé
    69100 Villeurbanne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</si>
  <si>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</si>
  <si>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</si>
  <si>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</si>
  <si>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</si>
  <si>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</si>
  <si>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</si>
  <si>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</si>
  <si>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</si>
  <si>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</si>
  <si>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</si>
  <si>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</si>
  <si>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</si>
  <si>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</si>
  <si>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</si>
  <si>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</si>
  <si>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</si>
  <si>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</si>
  <si>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</si>
  <si>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</si>
  <si>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</si>
  <si>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</si>
  <si>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</si>
  <si>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</si>
  <si>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</si>
  <si>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</si>
  <si>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</si>
  <si>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</si>
  <si>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</si>
  <si>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</si>
  <si>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</si>
  <si>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</si>
  <si>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PLATRERIE - PEINTURE</t>
  </si>
  <si>
    <t>Généralités</t>
  </si>
  <si>
    <t>Consistance générale des travaux</t>
  </si>
  <si>
    <t>8.T</t>
  </si>
  <si>
    <t>8.&amp;</t>
  </si>
  <si>
    <t>Observations</t>
  </si>
  <si>
    <t>Liste des lots</t>
  </si>
  <si>
    <t>4.&amp;</t>
  </si>
  <si>
    <t>Données générales</t>
  </si>
  <si>
    <t>Normes et règlements</t>
  </si>
  <si>
    <t>Limite de prestations</t>
  </si>
  <si>
    <t>Prestations dues au présent lot</t>
  </si>
  <si>
    <t>9.T</t>
  </si>
  <si>
    <t>9.&amp;</t>
  </si>
  <si>
    <t>Prestations exclues au présent lot</t>
  </si>
  <si>
    <t>Étanchéité à l'air du bâtiment</t>
  </si>
  <si>
    <t>Caractéristique des matériaux et matériel</t>
  </si>
  <si>
    <t>Conditions de mise en oeuvre</t>
  </si>
  <si>
    <t>Coordination</t>
  </si>
  <si>
    <t>Reconnaissance préalable des subjectiles</t>
  </si>
  <si>
    <t>Règles générales d'exécution et emploi des produits</t>
  </si>
  <si>
    <t>Protection des ouvrages</t>
  </si>
  <si>
    <t>Précautions pour matériaux à risque</t>
  </si>
  <si>
    <t>Essai - Contrôle &amp; Réception</t>
  </si>
  <si>
    <t>Etudes d'exécution EXE</t>
  </si>
  <si>
    <t xml:space="preserve">Etudes et plans d'atelier et de chantier </t>
  </si>
  <si>
    <t>Dossier des ouvrages exécutés</t>
  </si>
  <si>
    <t>Obligation de vérification des quantités</t>
  </si>
  <si>
    <t>Nota préalable</t>
  </si>
  <si>
    <t>Traitement des déchets</t>
  </si>
  <si>
    <t>Obligation du Maître d'Ouvrage</t>
  </si>
  <si>
    <t>3.&amp;</t>
  </si>
  <si>
    <t>4.1</t>
  </si>
  <si>
    <t>Description des ouvrages</t>
  </si>
  <si>
    <t>4.1.1</t>
  </si>
  <si>
    <t xml:space="preserve">Etudes </t>
  </si>
  <si>
    <t>4.1.1.1</t>
  </si>
  <si>
    <t>Forfait Etudes</t>
  </si>
  <si>
    <t>FT</t>
  </si>
  <si>
    <t>9.UMOD</t>
  </si>
  <si>
    <t>9.M.Z</t>
  </si>
  <si>
    <t xml:space="preserve">    </t>
  </si>
  <si>
    <t xml:space="preserve"> FT</t>
  </si>
  <si>
    <t>Total H.T. :</t>
  </si>
  <si>
    <t>Total T.V.A. (20%) :</t>
  </si>
  <si>
    <t>Total T.T.C. :</t>
  </si>
  <si>
    <t>4.1.2</t>
  </si>
  <si>
    <t>Plâtrerie</t>
  </si>
  <si>
    <t>4.1.2.1</t>
  </si>
  <si>
    <t>Doublages</t>
  </si>
  <si>
    <t>4.1.2.1.1</t>
  </si>
  <si>
    <t xml:space="preserve">Doublage thermique 1/2 stil </t>
  </si>
  <si>
    <t>8.UMOD</t>
  </si>
  <si>
    <t>8.L</t>
  </si>
  <si>
    <t>Localisation : Retour tableau pour ouvertures créées et arrêtes des murs ou cloisons démolis</t>
  </si>
  <si>
    <t>4.1.2.1.1.1</t>
  </si>
  <si>
    <t xml:space="preserve">Doublage isolant 60+ 13 mm </t>
  </si>
  <si>
    <t>9.L</t>
  </si>
  <si>
    <t>Localisation : Selon plan de repérage de maîtrise d'oeuvre</t>
  </si>
  <si>
    <t>Polisseuse    7.80ml*2.40ht =</t>
  </si>
  <si>
    <t xml:space="preserve"> M2</t>
  </si>
  <si>
    <t>Salle détecteur    (3.20ml+2.84ml)*2.40ht =</t>
  </si>
  <si>
    <t>Salle écran - cryogénique    (0.40ml+0.80ml)*2.40ht =</t>
  </si>
  <si>
    <t>Sas    (2.50ml*2)*2.40ht =</t>
  </si>
  <si>
    <t>Salle cyostats    (7.28ml*4.02ht) =</t>
  </si>
  <si>
    <t>Salle d'activation de détecteurs    (2.20ml+1.85ml)*2.50ht =</t>
  </si>
  <si>
    <t>Salle supervision    (1.10ml+0.60ml)*2.70ht =</t>
  </si>
  <si>
    <t>4.1.2.1.1.2</t>
  </si>
  <si>
    <t>Doublage isolant 100 + 13 mm</t>
  </si>
  <si>
    <t>Polisseuse    6.35ml*2.40ht =</t>
  </si>
  <si>
    <t>Sanitaires    (1.68ml*2.50ht) =</t>
  </si>
  <si>
    <t>Labo 1 et 2    30.00ml*3.60ht =</t>
  </si>
  <si>
    <t>5.&amp;</t>
  </si>
  <si>
    <t>4.1.2.2</t>
  </si>
  <si>
    <t>Cloison de distribution Placostil</t>
  </si>
  <si>
    <t>4.1.2.2.1</t>
  </si>
  <si>
    <t xml:space="preserve">Cloison sur ossature métallique </t>
  </si>
  <si>
    <t>4.1.2.2.1.1</t>
  </si>
  <si>
    <t>Cloison 98/48</t>
  </si>
  <si>
    <t xml:space="preserve">Localisation : - Couloir nouvellement créé de la salle 39440 en prolongement du couloir IP2I
- Pièces au RDC de la zone ILM
- entre sas IP2I et salle écrans au RDC 
- entre labo 1 et 2 au R+1 de la zone IP2I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</si>
  <si>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>- Couloir nouvellement créé de la salle 39440 en prolongement du couloir IP2I
- Pièces au RDC de la zone ILM
- entre sas IP2I et salle écrans au RDC 
- entre labo 1 et 2 au R+1 de la zone IP2I</t>
    </r>
    <r>
      <rPr>
        <i/>
        <sz val="8"/>
        <color rgb="FF0000FF"/>
        <rFont val="Arial"/>
        <family val="2"/>
      </rPr>
      <t xml:space="preserve">
</t>
    </r>
  </si>
  <si>
    <t>Couloir créer    6.80ml*3.54ht =</t>
  </si>
  <si>
    <t>Salle stockage 1    (2*2.10ml+3.70ml)*2.50ht =</t>
  </si>
  <si>
    <t>Salle stockage 2    (2.10ml*2+4.50ml)*2.50ht =</t>
  </si>
  <si>
    <t>Sanitaires    (2.40ml+0.32ml+0.24ml)*2.50ht =</t>
  </si>
  <si>
    <t>SAS - Salle d'écran    2.50ml*2.40ht =</t>
  </si>
  <si>
    <t>Labo 1 et 2 R+1    7.00ml*3.60ht =</t>
  </si>
  <si>
    <t>Portes simples    -(0.90ml*2.05ht*4) =</t>
  </si>
  <si>
    <t>Double vantaux    -1.60ml*2.08ht =</t>
  </si>
  <si>
    <t>4.1.2.2.1.2</t>
  </si>
  <si>
    <t>Cloison 98/62</t>
  </si>
  <si>
    <t xml:space="preserve">Localisation : 
- Salle de commande au RDC de la zone ILM
- Pièces de la zone IP2I au RDC et R+1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</si>
  <si>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 xml:space="preserve">
- Salle de commande au RDC de la zone ILM
- Pièces de la zone IP2I au RDC et R+1</t>
    </r>
    <r>
      <rPr>
        <i/>
        <sz val="8"/>
        <color rgb="FF0000FF"/>
        <rFont val="Arial"/>
        <family val="2"/>
      </rPr>
      <t xml:space="preserve">
</t>
    </r>
  </si>
  <si>
    <t>Salle de manip - Cabinet contrôle    (1.65ml*2+3.96ml)*2.80ht =</t>
  </si>
  <si>
    <t>Polisseuse    (5.50ml+6.20ml)*2.40ht =</t>
  </si>
  <si>
    <t>Labo chimie    ((2.50ml+1.20ml+4.85ml)*2.70ht+(0.95ml+2.50ml)*4.00ht) =</t>
  </si>
  <si>
    <t>Salle écran cryogénique    ((3.20ml*2.40ht)+(2.40ml*4.00ht)) =</t>
  </si>
  <si>
    <t>Sas    (2.50ml*4.00ht) =</t>
  </si>
  <si>
    <t>Zone activation détecteur    ((1.90ml*2.50ht)+(2.20ml*4.00ht)) =</t>
  </si>
  <si>
    <t>Salle cyostats    (4.65ml*4.00ht) =</t>
  </si>
  <si>
    <t>Salle de supervision    (4.15ml*2.70ht) =</t>
  </si>
  <si>
    <t>Labo 1 R+1    (7.80ml*3.60ht) =</t>
  </si>
  <si>
    <t>Labo 2 R+1    (7.50m*3.60ht) =</t>
  </si>
  <si>
    <t xml:space="preserve">    -(0.80ml*2.05ht) =</t>
  </si>
  <si>
    <t>Double vantaux    -(1.80ml*2.05ht*2) =</t>
  </si>
  <si>
    <t xml:space="preserve">    -(1.60ml*2.08ht*2) =</t>
  </si>
  <si>
    <t>Châssis vitré    -(1.60ml*1.10ht*3) =</t>
  </si>
  <si>
    <t xml:space="preserve">    -(4.80ml*1.10ht) =</t>
  </si>
  <si>
    <t>4.1.2.2.1.3</t>
  </si>
  <si>
    <t>Cloison 98/62 Acoustique en plus-value</t>
  </si>
  <si>
    <t xml:space="preserve">Localisation : entre la salle cryostat et local technique
</t>
  </si>
  <si>
    <t>Local technique    (3.70ml*4.00ht)+(3.30ml*2.70ht) =</t>
  </si>
  <si>
    <t>4.1.2.2.2</t>
  </si>
  <si>
    <t xml:space="preserve">Panneau de protection mural antibactérien </t>
  </si>
  <si>
    <t>Localisation : Salles classées ISO 5 et ISO 7:
- Pièce 1 Salle Détecteurs
- Pièce 2 Salle écrans cryogéniques
- Pièce 3 SAS</t>
  </si>
  <si>
    <t>- Pièce 1 Salle Détecteurs et pièce 2 écrans (polyligne)    2.4*(20.49) =</t>
  </si>
  <si>
    <t>déduire 2 portes    -2*0.93*2.05 =</t>
  </si>
  <si>
    <t>déduire châssis vitré    -1.6*1.1 =</t>
  </si>
  <si>
    <t>- Pièce 3 SAS    2.4*(10.8) =</t>
  </si>
  <si>
    <t>4.1.2.3</t>
  </si>
  <si>
    <t>Gaine technique</t>
  </si>
  <si>
    <t>4.1.2.3.1</t>
  </si>
  <si>
    <t>Gaine technique sur ossature métallique ép. 98/62 mm et 98/48 mm</t>
  </si>
  <si>
    <t>Localisation : - Gaine technique 1 zone atelier 1 au R+1 de la zone IP2I
- Gaine technique 2 zone atelier 2 au R+1 de la zone IP2I
- Gaine technique 3 pièce 1 salle détecteurs au RDC de la zone IP2I</t>
  </si>
  <si>
    <t>Angle de la salle détecteur - 98/48    1.60ml*2.40ht =</t>
  </si>
  <si>
    <t>Labo 1    (1.60ml+4.10ml)*3.60ht =</t>
  </si>
  <si>
    <t>Labo 2    (2.80ml+1.90ml)*3.60ht =</t>
  </si>
  <si>
    <t>Reprendre pos. 5.1.4.1 :
GT Labo 1    -Z =</t>
  </si>
  <si>
    <t>Reprendre pos. 5.1.4.2 :
GT Labo 2    -Z =</t>
  </si>
  <si>
    <t>Reprendre pos. 5.1.4.3 :
GT Salle détecteur    -Z =</t>
  </si>
  <si>
    <t>4.1.2.4</t>
  </si>
  <si>
    <t>Faux-plafonds</t>
  </si>
  <si>
    <t>4.1.2.4.1</t>
  </si>
  <si>
    <t xml:space="preserve">Faux plafond en dalle minérale 60 x 60 cm - BLANKA </t>
  </si>
  <si>
    <t xml:space="preserve">Localisation : - Salles de stockage au RDC de la zone ILM
- Sanitaires au RDC de la zone ILM
- Pièce 6 Salle de Supervision de la zone IP2I
- Pièce 7 Local technique de la zone IP2I
- Salle 39440 en prolongement du couloir IP2I
</t>
  </si>
  <si>
    <t>Salles de stockage de la zone ILM    7+9 =</t>
  </si>
  <si>
    <t xml:space="preserve">Sanitaires de la zone ILM    </t>
  </si>
  <si>
    <t xml:space="preserve">Salle de Supervision    </t>
  </si>
  <si>
    <t xml:space="preserve">Pièce 7 Local technique de la zone IP2I    </t>
  </si>
  <si>
    <t xml:space="preserve">Salle 39440 en prolongement du couloir IP2I    </t>
  </si>
  <si>
    <t xml:space="preserve">Salle 09-013    </t>
  </si>
  <si>
    <t>4.1.2.4.2</t>
  </si>
  <si>
    <t>Faux plafond en dalle minérale 60 x 60 cm - BLANKA + isolation</t>
  </si>
  <si>
    <t>Localisation : Labo 1 et labo 2 au R+1 de la zone IP2I</t>
  </si>
  <si>
    <t>Labo 1 et labo 2 au R+1 de la zone IP2I    49+46.96 =</t>
  </si>
  <si>
    <t>4.1.2.4.3</t>
  </si>
  <si>
    <t>Habillage supérieur de plafond</t>
  </si>
  <si>
    <t>Localisation : En couverture des pièces au RDC de la zone ILM</t>
  </si>
  <si>
    <t>- Salles de stockage de la zone ILM    9.83+7.98 =</t>
  </si>
  <si>
    <t xml:space="preserve">- Sanitaires de la zone ILM    </t>
  </si>
  <si>
    <t>4.1.2.4.4</t>
  </si>
  <si>
    <t>Faux plafond en dalle minérale 60 x 60 cm - MEDICARE STANDARD</t>
  </si>
  <si>
    <t>Localisation : - Pièce 5 Salle d'activation de la zone IP2I
- Pièce 8 Laboratoire de chimie de la zone IP2I</t>
  </si>
  <si>
    <t xml:space="preserve">- Pièce 5 Salle d'activation de la zone IP2I    </t>
  </si>
  <si>
    <t xml:space="preserve">- Pièce 8 Laboratoire de chimie de la zone IP2I    </t>
  </si>
  <si>
    <t>4.1.2.4.5</t>
  </si>
  <si>
    <t>Faux plafond étanche salle propre</t>
  </si>
  <si>
    <t>Localisation : Salles classées ISO 5 et ISO 7:
- Pièce 1 Salle Détecteurs zone cryogénie
- Pièce 2 Salle écrans cryogéniques one cryogénie
- Pièce 3 SAS one cryogénie</t>
  </si>
  <si>
    <t xml:space="preserve">- Pièce 1 Salle Détecteurs et Pièce 2 Salle écrans cryogéniques    </t>
  </si>
  <si>
    <t xml:space="preserve">- Pièce 3 SAS    </t>
  </si>
  <si>
    <t>4.1.2.5</t>
  </si>
  <si>
    <t>Divers</t>
  </si>
  <si>
    <t>4.1.2.5.1</t>
  </si>
  <si>
    <t>Mise en place d' huisserie</t>
  </si>
  <si>
    <t>Localisation : Pour l'ensemble du projet</t>
  </si>
  <si>
    <t xml:space="preserve"> U</t>
  </si>
  <si>
    <t>4.1.2.5.2</t>
  </si>
  <si>
    <t xml:space="preserve">Flocage </t>
  </si>
  <si>
    <t>Localisation : En sous face de dalle haute de sous-sol à l'angle sud ouest de l'IP2I suivant plans</t>
  </si>
  <si>
    <t xml:space="preserve">    5.95*6.70-(1.4*3.5) =</t>
  </si>
  <si>
    <t>4.1.2.5.3</t>
  </si>
  <si>
    <t>Habillage d'ouverture</t>
  </si>
  <si>
    <t>ENS</t>
  </si>
  <si>
    <t>Localisation : - Porte 0,93 x 2,04 m ht entre salle 39440 et circulation au bout du couloir nouvellement créé.</t>
  </si>
  <si>
    <t xml:space="preserve"> ENS</t>
  </si>
  <si>
    <t>4.1.2.5.4</t>
  </si>
  <si>
    <t>Doublage de propreté sur ossature</t>
  </si>
  <si>
    <t xml:space="preserve">Localisation : - Poteaux HEA au R+1 support de mezzanine </t>
  </si>
  <si>
    <t>Poteaux HEA    (0.24*4)*3.25*8 =</t>
  </si>
  <si>
    <t>4.1.2.5.5</t>
  </si>
  <si>
    <t>Reprise en sous oeuvre - sas</t>
  </si>
  <si>
    <t>Localisation : -  local HTA et BT selon plan de sous sol</t>
  </si>
  <si>
    <t>4.1.3</t>
  </si>
  <si>
    <t>Peinture</t>
  </si>
  <si>
    <t>4.1.3.1</t>
  </si>
  <si>
    <t>Murs / cloisons</t>
  </si>
  <si>
    <t>4.1.3.1.1</t>
  </si>
  <si>
    <t>Peinture satin</t>
  </si>
  <si>
    <t>4.1.3.1.1.1</t>
  </si>
  <si>
    <t xml:space="preserve">Peinture sur doublage isolant 60+ 13 mm </t>
  </si>
  <si>
    <t>Reprendre pos. 4.1.2.1.1.1 :
DOUBLAGE 60 + 13    Z =</t>
  </si>
  <si>
    <t>4.1.3.1.1.2</t>
  </si>
  <si>
    <t>Peinture sur doublage isolant 100 + 13 mm</t>
  </si>
  <si>
    <t>Reprendre pos. 4.1.2.1.1.2 :
DOUBLAGE 100 + 13    Z =</t>
  </si>
  <si>
    <t>4.1.3.1.1.3</t>
  </si>
  <si>
    <t>Peinture sur cloison 98/48</t>
  </si>
  <si>
    <t xml:space="preserve">Localisation : - Couloir nouvellement créé de la salle 39440 en prolongement du couloir IP2I
- Pièces au RDC de la zone ILM
- Sas de la zone IP2I au RDC et R+1
- entre labo 1 et 2 au R+1 de la zone IP2I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</si>
  <si>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>- Couloir nouvellement créé de la salle 39440 en prolongement du couloir IP2I
- Pièces au RDC de la zone ILM
- Sas de la zone IP2I au RDC et R+1
- entre labo 1 et 2 au R+1 de la zone IP2I</t>
    </r>
    <r>
      <rPr>
        <i/>
        <sz val="8"/>
        <color rgb="FF0000FF"/>
        <rFont val="Arial"/>
        <family val="2"/>
      </rPr>
      <t xml:space="preserve">
</t>
    </r>
  </si>
  <si>
    <t>Reprendre pos. 4.1.2.2.1.1 :
Cloisons 98/48    Z*2 =</t>
  </si>
  <si>
    <t>4.1.3.1.1.4</t>
  </si>
  <si>
    <t>Peinture sur  cloison 98/62</t>
  </si>
  <si>
    <t>Reprendre pos. 4.1.2.2.1.2 :    Z*2 =</t>
  </si>
  <si>
    <t>4.1.3.1.1.5</t>
  </si>
  <si>
    <t>Peinture sur cloison existante</t>
  </si>
  <si>
    <t xml:space="preserve">Localisation : - Futur local HTA et BT au sous sol selon plans Electricité
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</si>
  <si>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>- Futur local HTA et BT au sous sol selon plans Electricité</t>
    </r>
    <r>
      <rPr>
        <i/>
        <sz val="8"/>
        <color rgb="FF0000FF"/>
        <rFont val="Arial"/>
        <family val="2"/>
      </rPr>
      <t xml:space="preserve">
</t>
    </r>
  </si>
  <si>
    <t xml:space="preserve">calcul cloisons : polyligne - portes - chassis extérieurs    </t>
  </si>
  <si>
    <t>4.1.3.1.1.6</t>
  </si>
  <si>
    <t>Peinture sur gaine technique sur ossature métallique ép. 98/62 mm</t>
  </si>
  <si>
    <t>Localisation : - Gaine technique 1 zone atelier 1 au R+1 de la zone IP2I
- Gaine technique 2 zone atelier 2 au R+1 de la zone IP2I
- Gaine technique 3 zone polisseuse au RDC de la zone IP2I</t>
  </si>
  <si>
    <t>Reprendre pos. 4.1.2.3.1 :
x    Z*2.4/4.02 =</t>
  </si>
  <si>
    <t>4.1.3.1.1.7</t>
  </si>
  <si>
    <t>Peinture sur mur et poteau béton - paroi verticale</t>
  </si>
  <si>
    <t xml:space="preserve">Localisation : Murs sans doublage </t>
  </si>
  <si>
    <t>- Couloir RDC    16.00ml*4.30ht =</t>
  </si>
  <si>
    <t>Parois de la grande salle non doublée    (8.50ml+7.00ml)*4.30ht =</t>
  </si>
  <si>
    <t xml:space="preserve">Forfait poteaux et poutres    </t>
  </si>
  <si>
    <t>Porte sectionnele environ    -4.65ml*3.85ht =</t>
  </si>
  <si>
    <t>4.1.3.2</t>
  </si>
  <si>
    <t>Plafond</t>
  </si>
  <si>
    <t>4.1.3.2.1</t>
  </si>
  <si>
    <t>Peinture mate sur béton</t>
  </si>
  <si>
    <t>Total Zone IP2I</t>
  </si>
  <si>
    <t>9.R.Localisations\Zone IP2I</t>
  </si>
  <si>
    <t>Total Cryogénie</t>
  </si>
  <si>
    <t>9.R.Localisations\Cryogénie</t>
  </si>
  <si>
    <t>Localisation : - Plafond de Salle 4 Cryostats de la zone IP2I compris poutres
- Plafond du couloir de la zone IP2I hors cryogénie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</si>
  <si>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theme="1"/>
        <rFont val="Arial"/>
        <family val="2"/>
      </rPr>
      <t xml:space="preserve">- Plafond de Salle 4 Cryostats de la zone IP2I </t>
    </r>
    <r>
      <rPr>
        <i/>
        <u/>
        <sz val="8"/>
        <color theme="1"/>
        <rFont val="Arial"/>
        <family val="2"/>
      </rPr>
      <t>compris poutres</t>
    </r>
    <r>
      <rPr>
        <i/>
        <sz val="8"/>
        <color theme="1"/>
        <rFont val="Arial"/>
        <family val="2"/>
      </rPr>
      <t xml:space="preserve">
- Plafond du couloir de la zone IP2I hors cryogénie</t>
    </r>
  </si>
  <si>
    <t xml:space="preserve">- Plafond de Salle 4 Cryostats de la zone IP2I compris poutres    </t>
  </si>
  <si>
    <t>Cryogénie</t>
  </si>
  <si>
    <t>9.E.1.Localisations\Cryogénie</t>
  </si>
  <si>
    <t xml:space="preserve">- Plafond du couloir de la zone IP2I hors cryogénie    </t>
  </si>
  <si>
    <t>Zone IP2I</t>
  </si>
  <si>
    <t>9.E.1.Localisations\Zone IP2I</t>
  </si>
  <si>
    <t>4.1.3.3</t>
  </si>
  <si>
    <t>Poteau</t>
  </si>
  <si>
    <t>4.1.3.3.1</t>
  </si>
  <si>
    <t>Peinture mate sur poteau béton</t>
  </si>
  <si>
    <t xml:space="preserve">Localisation : </t>
  </si>
  <si>
    <t>4.1.3.4</t>
  </si>
  <si>
    <t>Ouvrages bois</t>
  </si>
  <si>
    <t>4.1.3.4.1</t>
  </si>
  <si>
    <t xml:space="preserve">Peinture satinée </t>
  </si>
  <si>
    <t>4.1.3.4.1.1</t>
  </si>
  <si>
    <t>Porte  de couloir</t>
  </si>
  <si>
    <t>Localisation : - 2 faces de porte et habillage périphérique entre salle 39440 et circulation au bout du couloir nouvellement créé.</t>
  </si>
  <si>
    <t xml:space="preserve">    1.10*2.1*2 =</t>
  </si>
  <si>
    <t>4.1.3.4.1.2</t>
  </si>
  <si>
    <t>Porte sanitaires - 0,93 x 2,04 m ht</t>
  </si>
  <si>
    <t>Total Zone ILM</t>
  </si>
  <si>
    <t>9.R.Localisations\Zone ILM</t>
  </si>
  <si>
    <t>Zone ILM</t>
  </si>
  <si>
    <t>9.E.1.Localisations\Zone ILM</t>
  </si>
  <si>
    <t>Localisation : Zone ILM</t>
  </si>
  <si>
    <t>4.1.3.4.1.3</t>
  </si>
  <si>
    <t>Porte salle de stockage 7 m² - 0,93 x 2,04 m ht</t>
  </si>
  <si>
    <t>4.1.3.4.1.4</t>
  </si>
  <si>
    <t xml:space="preserve">Porte Local technique - 0,90 x 2,04 m ht </t>
  </si>
  <si>
    <t>Localisation : Zone IP2I</t>
  </si>
  <si>
    <t>4.1.3.4.1.5</t>
  </si>
  <si>
    <t>Porte salle de stockage 9 m² - 0,93 x 2,04 m ht</t>
  </si>
  <si>
    <t>4.1.3.4.1.6</t>
  </si>
  <si>
    <t xml:space="preserve">Porte d'accès vide sanitaire - 0,93 x 2,04 m ht </t>
  </si>
  <si>
    <t>Localisation : Zone polisseuse IP2I</t>
  </si>
  <si>
    <t>4.1.3.4.1.7</t>
  </si>
  <si>
    <t>porte salle de commande - 0,93 x 2,04 m ht</t>
  </si>
  <si>
    <t xml:space="preserve">    2*(1.00*2.1*2) =</t>
  </si>
  <si>
    <t>4.1.3.4.1.8</t>
  </si>
  <si>
    <t>Porte (0.84+0.84) x 2,08 m ht</t>
  </si>
  <si>
    <t xml:space="preserve">Localisation : - Labos 1 et 2 au R+1 de la zone IP2I
</t>
  </si>
  <si>
    <t xml:space="preserve">    2*(2.1*2.1*2) =</t>
  </si>
  <si>
    <t>4.1.3.4.1.9</t>
  </si>
  <si>
    <t>Châssis vitré</t>
  </si>
  <si>
    <t>ML</t>
  </si>
  <si>
    <t>châssis vitré IP2I    3*(1.6*+1.1)*2 =</t>
  </si>
  <si>
    <t xml:space="preserve"> ML</t>
  </si>
  <si>
    <t>châssis vitré IP2I    (1.00+1.10)*2 =</t>
  </si>
  <si>
    <t>châssis vitré IP2I    (1.60+1.2)*2 =</t>
  </si>
  <si>
    <t>châssis vitré IP2I labo 1 R+1    (4.8+1.10)*2 =</t>
  </si>
  <si>
    <t>châssis vitré salle de commande ILM    (1.6*+1.1)*2 =</t>
  </si>
  <si>
    <t>4.1.3.4.1.10</t>
  </si>
  <si>
    <t>Façade de gaine technique 1</t>
  </si>
  <si>
    <t xml:space="preserve">Localisation : - Gaine technique 1 zone atelier 1 au R+1 de la zone IP2I
</t>
  </si>
  <si>
    <t>- Gaine technique 1    2.90*2.50 =</t>
  </si>
  <si>
    <t>4.1.3.4.1.11</t>
  </si>
  <si>
    <t>Façade de gaine technique 2</t>
  </si>
  <si>
    <t>Localisation : - Gaine technique 2 zone atelier 2 au R+1 de la zone IP2I</t>
  </si>
  <si>
    <t>- Gaine technique 2    3.35*2.50 =</t>
  </si>
  <si>
    <t>4.1.3.4.1.12</t>
  </si>
  <si>
    <t>Façade de gaine technique 3</t>
  </si>
  <si>
    <t>Localisation : - Gaine technique 3 pièce 1 salle détecteurs au RDC de la zone IP2I</t>
  </si>
  <si>
    <t>- Gaine technique 3    0.8*3.5 =</t>
  </si>
  <si>
    <t>4.1.4</t>
  </si>
  <si>
    <t>4.1.4.1</t>
  </si>
  <si>
    <t>FAIENCE</t>
  </si>
  <si>
    <t>Localisation : Sur lavabo</t>
  </si>
  <si>
    <t xml:space="preserve">    1.00ml*0.60ht =</t>
  </si>
  <si>
    <t>4.1.4.2</t>
  </si>
  <si>
    <t>Nettoyage avant réception</t>
  </si>
  <si>
    <t>Total Masse commune</t>
  </si>
  <si>
    <t>9.R.Localisations\Masse commune</t>
  </si>
  <si>
    <t>Masse commune</t>
  </si>
  <si>
    <t>9.E.1.Localisations\Masse commune</t>
  </si>
  <si>
    <t>Localisation : Ensemble de la zone de travaux.</t>
  </si>
  <si>
    <t>RECAPITULATIF
Lot n°4 PLATRERIE - PEINTURE</t>
  </si>
  <si>
    <t>RECAPITULATIF DES LOCALISATIONS</t>
  </si>
  <si>
    <t>Non localisé</t>
  </si>
  <si>
    <t>Extérieur</t>
  </si>
  <si>
    <t>Autres zones</t>
  </si>
  <si>
    <t>RECAPITULATIF DES CHAPITRES</t>
  </si>
  <si>
    <t>4.1.1 - Etudes</t>
  </si>
  <si>
    <t>4.1.2 - Plâtrerie</t>
  </si>
  <si>
    <t>4.1.3 - Peinture</t>
  </si>
  <si>
    <t>4.1.4 - Divers</t>
  </si>
  <si>
    <t>Total du lot PLATRERIE -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</si>
  <si>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</si>
  <si>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</si>
  <si>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</si>
  <si>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</si>
  <si>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</si>
  <si>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</si>
  <si>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</si>
  <si>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</si>
  <si>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</si>
  <si>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</si>
  <si>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</si>
  <si>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</si>
  <si>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</si>
  <si>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</si>
  <si>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</si>
  <si>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</si>
  <si>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</si>
  <si>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</si>
  <si>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</si>
  <si>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</si>
  <si>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</si>
  <si>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</si>
  <si>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</si>
  <si>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</si>
  <si>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</si>
  <si>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</si>
  <si>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</si>
  <si>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</si>
  <si>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</si>
  <si>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</si>
  <si>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</si>
  <si>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</si>
  <si>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</si>
  <si>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REHABILITATION HAEFELY SUITE A L'ARRET DE L'ACCELERATEUR DE PARTICULES
PHASE 2</t>
  </si>
  <si>
    <t>2023-0060</t>
  </si>
  <si>
    <t>29/11/2024</t>
  </si>
  <si>
    <t>PRO-DCE</t>
  </si>
  <si>
    <t xml:space="preserve">Bâtiment HAEFLELY
34 bld Niels Bohr
</t>
  </si>
  <si>
    <t>69100 VILLEURBANNE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</si>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</sst>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4" formatCode="#,##0"/>
    <numFmt numFmtId="164" formatCode="#,##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#,##0.00"/>
    <numFmt numFmtId="165" formatCode="#,##0.00"/>
    <numFmt numFmtId="165" formatCode="#,##0.00"/>
    <numFmt numFmtId="165" formatCode="#,##0.00"/>
    <numFmt numFmtId="165" formatCode="#,##0.00"/>
    <numFmt numFmtId="164" formatCode="#,##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0" xfId="0" applyNumberFormat="1" applyFont="1" applyAlignment="1">
      <alignment horizontal="right" vertical="top" wrapText="1"/>
    </xf>
    <xf numFmtId="165" fontId="1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2" fillId="0" borderId="9" xfId="0" applyFont="1" applyBorder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676275</xdr:colOff>
      <xdr:row>27</xdr:row>
      <xdr:rowOff>0</xdr:rowOff>
    </xdr:from>
    <xdr:to>
      <xdr:col>7</xdr:col>
      <xdr:colOff>295113</xdr:colOff>
      <xdr:row>44</xdr:row>
      <xdr:rowOff>114043</xdr:rowOff>
    </xdr:to>
    <xdr:pic>
      <xdr:nvPicPr>
        <xdr:cNvPr id="2" name="Picture 1" descr="{b5a763bc-8824-4d49-8319-c5ff9ccc68b9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0450" y="3086100"/>
          <a:ext cx="2266788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0</xdr:rowOff>
    </xdr:from>
    <xdr:to>
      <xdr:col>4</xdr:col>
      <xdr:colOff>922337</xdr:colOff>
      <xdr:row>52</xdr:row>
      <xdr:rowOff>112197</xdr:rowOff>
    </xdr:to>
    <xdr:pic>
      <xdr:nvPicPr>
        <xdr:cNvPr id="3" name="Picture 2" descr="{b3fcb962-5a3c-4255-bf12-5ca1c4f1e107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29300"/>
          <a:ext cx="889000" cy="22649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57150</xdr:rowOff>
    </xdr:from>
    <xdr:to>
      <xdr:col>1</xdr:col>
      <xdr:colOff>636587</xdr:colOff>
      <xdr:row>81</xdr:row>
      <xdr:rowOff>51288</xdr:rowOff>
    </xdr:to>
    <xdr:pic>
      <xdr:nvPicPr>
        <xdr:cNvPr id="4" name="Picture 3" descr="{6c9cdc38-b515-4e43-a62d-783651896be9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86850"/>
          <a:ext cx="603250" cy="22273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38100</xdr:rowOff>
    </xdr:from>
    <xdr:to>
      <xdr:col>1</xdr:col>
      <xdr:colOff>636587</xdr:colOff>
      <xdr:row>74</xdr:row>
      <xdr:rowOff>71086</xdr:rowOff>
    </xdr:to>
    <xdr:pic>
      <xdr:nvPicPr>
        <xdr:cNvPr id="5" name="Picture 4" descr="{7f88113a-6554-4ee2-b6ab-b5a97e03b5ea}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267700"/>
          <a:ext cx="603250" cy="261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F47:H58"/>
    <mergeCell ref="E47:E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516"/>
  <sheetViews>
    <sheetView showGridLines="0" tabSelected="1" workbookViewId="0">
      <pane ySplit="3" topLeftCell="A4" activePane="bottomLeft" state="frozen"/>
      <selection pane="bottomLeft" activeCell="I79" sqref="I79"/>
    </sheetView>
  </sheetViews>
  <sheetFormatPr defaultRowHeight="15"/>
  <cols>
    <col min="1" max="1" width="0" hidden="1" customWidth="1"/>
    <col min="2" max="2" width="6.5703125" customWidth="1"/>
    <col min="3" max="3" width="36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0" hidden="1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18.6038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t="18.6038" customHeight="1">
      <c r="A5" s="7">
        <v>3</v>
      </c>
      <c r="B5" s="29"/>
      <c r="C5" s="30" t="s">
        <v>39</v>
      </c>
      <c r="D5" s="30"/>
      <c r="E5" s="30"/>
      <c r="F5" s="30"/>
      <c r="G5" s="30"/>
      <c r="H5" s="30"/>
      <c r="I5" s="30"/>
      <c r="J5" s="31"/>
      <c r="K5" s="7"/>
    </row>
    <row r="6" spans="1:17" ht="18.0125" customHeight="1">
      <c r="A6" s="7">
        <v>4</v>
      </c>
      <c r="B6" s="29"/>
      <c r="C6" s="32" t="s">
        <v>40</v>
      </c>
      <c r="D6" s="32"/>
      <c r="E6" s="32"/>
      <c r="F6" s="32"/>
      <c r="G6" s="32"/>
      <c r="H6" s="32"/>
      <c r="I6" s="32"/>
      <c r="J6" s="33"/>
      <c r="K6" s="7"/>
    </row>
    <row r="7" spans="1:17">
      <c r="A7" s="7">
        <v>8</v>
      </c>
      <c r="B7" s="34"/>
      <c r="C7" s="35" t="s">
        <v>39</v>
      </c>
      <c r="D7" s="35"/>
      <c r="E7" s="35"/>
      <c r="J7" s="36"/>
      <c r="K7" s="7"/>
    </row>
    <row r="8" spans="1:17" hidden="1">
      <c r="A8" s="7" t="s">
        <v>41</v>
      </c>
    </row>
    <row r="9" spans="1:17" hidden="1">
      <c r="A9" s="7" t="s">
        <v>42</v>
      </c>
    </row>
    <row r="10" spans="1:17">
      <c r="A10" s="7">
        <v>8</v>
      </c>
      <c r="B10" s="34"/>
      <c r="C10" s="35" t="s">
        <v>43</v>
      </c>
      <c r="D10" s="35"/>
      <c r="E10" s="35"/>
      <c r="J10" s="36"/>
      <c r="K10" s="7"/>
    </row>
    <row r="11" spans="1:17" hidden="1">
      <c r="A11" s="7" t="s">
        <v>41</v>
      </c>
    </row>
    <row r="12" spans="1:17" hidden="1">
      <c r="A12" s="7" t="s">
        <v>42</v>
      </c>
    </row>
    <row r="13" spans="1:17">
      <c r="A13" s="7">
        <v>8</v>
      </c>
      <c r="B13" s="34"/>
      <c r="C13" s="35" t="s">
        <v>44</v>
      </c>
      <c r="D13" s="35"/>
      <c r="E13" s="35"/>
      <c r="J13" s="36"/>
      <c r="K13" s="7"/>
    </row>
    <row r="14" spans="1:17" hidden="1">
      <c r="A14" s="7" t="s">
        <v>41</v>
      </c>
    </row>
    <row r="15" spans="1:17" hidden="1">
      <c r="A15" s="7" t="s">
        <v>42</v>
      </c>
    </row>
    <row r="16" spans="1:17" hidden="1">
      <c r="A16" s="7" t="s">
        <v>45</v>
      </c>
    </row>
    <row r="17" spans="1:11" ht="18.0125" customHeight="1">
      <c r="A17" s="7">
        <v>4</v>
      </c>
      <c r="B17" s="29"/>
      <c r="C17" s="32" t="s">
        <v>46</v>
      </c>
      <c r="D17" s="32"/>
      <c r="E17" s="32"/>
      <c r="F17" s="32"/>
      <c r="G17" s="32"/>
      <c r="H17" s="32"/>
      <c r="I17" s="32"/>
      <c r="J17" s="33"/>
      <c r="K17" s="7"/>
    </row>
    <row r="18" spans="1:11">
      <c r="A18" s="7">
        <v>8</v>
      </c>
      <c r="B18" s="34"/>
      <c r="C18" s="35" t="s">
        <v>47</v>
      </c>
      <c r="D18" s="35"/>
      <c r="E18" s="35"/>
      <c r="J18" s="36"/>
      <c r="K18" s="7"/>
    </row>
    <row r="19" spans="1:11" hidden="1">
      <c r="A19" s="7" t="s">
        <v>41</v>
      </c>
    </row>
    <row r="20" spans="1:11" hidden="1">
      <c r="A20" s="7" t="s">
        <v>42</v>
      </c>
    </row>
    <row r="21" spans="1:11">
      <c r="A21" s="7">
        <v>8</v>
      </c>
      <c r="B21" s="34"/>
      <c r="C21" s="35" t="s">
        <v>48</v>
      </c>
      <c r="D21" s="35"/>
      <c r="E21" s="35"/>
      <c r="J21" s="36"/>
      <c r="K21" s="7"/>
    </row>
    <row r="22" spans="1:11">
      <c r="A22" s="7">
        <v>9</v>
      </c>
      <c r="B22" s="34"/>
      <c r="C22" s="37" t="s">
        <v>49</v>
      </c>
      <c r="J22" s="36"/>
    </row>
    <row r="23" spans="1:11" hidden="1">
      <c r="A23" s="7" t="s">
        <v>50</v>
      </c>
    </row>
    <row r="24" spans="1:11" hidden="1">
      <c r="A24" s="7" t="s">
        <v>51</v>
      </c>
    </row>
    <row r="25" spans="1:11">
      <c r="A25" s="7">
        <v>9</v>
      </c>
      <c r="B25" s="34"/>
      <c r="C25" s="37" t="s">
        <v>52</v>
      </c>
      <c r="J25" s="36"/>
    </row>
    <row r="26" spans="1:11" hidden="1">
      <c r="A26" s="7" t="s">
        <v>50</v>
      </c>
    </row>
    <row r="27" spans="1:11" hidden="1">
      <c r="A27" s="7" t="s">
        <v>51</v>
      </c>
    </row>
    <row r="28" spans="1:11">
      <c r="A28" s="7">
        <v>9</v>
      </c>
      <c r="B28" s="34"/>
      <c r="C28" s="37" t="s">
        <v>53</v>
      </c>
      <c r="J28" s="36"/>
    </row>
    <row r="29" spans="1:11" hidden="1">
      <c r="A29" s="7" t="s">
        <v>50</v>
      </c>
    </row>
    <row r="30" spans="1:11" hidden="1">
      <c r="A30" s="7" t="s">
        <v>51</v>
      </c>
    </row>
    <row r="31" spans="1:11" hidden="1">
      <c r="A31" s="7" t="s">
        <v>42</v>
      </c>
    </row>
    <row r="32" spans="1:11">
      <c r="A32" s="7">
        <v>8</v>
      </c>
      <c r="B32" s="34"/>
      <c r="C32" s="35" t="s">
        <v>54</v>
      </c>
      <c r="D32" s="35"/>
      <c r="E32" s="35"/>
      <c r="J32" s="36"/>
      <c r="K32" s="7"/>
    </row>
    <row r="33" spans="1:11" hidden="1">
      <c r="A33" s="7" t="s">
        <v>41</v>
      </c>
    </row>
    <row r="34" spans="1:11" hidden="1">
      <c r="A34" s="7" t="s">
        <v>42</v>
      </c>
    </row>
    <row r="35" spans="1:11">
      <c r="A35" s="7">
        <v>8</v>
      </c>
      <c r="B35" s="34"/>
      <c r="C35" s="35" t="s">
        <v>55</v>
      </c>
      <c r="D35" s="35"/>
      <c r="E35" s="35"/>
      <c r="J35" s="36"/>
      <c r="K35" s="7"/>
    </row>
    <row r="36" spans="1:11">
      <c r="A36" s="7">
        <v>9</v>
      </c>
      <c r="B36" s="34"/>
      <c r="C36" s="37" t="s">
        <v>56</v>
      </c>
      <c r="J36" s="36"/>
    </row>
    <row r="37" spans="1:11" hidden="1">
      <c r="A37" s="7" t="s">
        <v>50</v>
      </c>
    </row>
    <row r="38" spans="1:11" hidden="1">
      <c r="A38" s="7" t="s">
        <v>51</v>
      </c>
    </row>
    <row r="39" spans="1:11">
      <c r="A39" s="7">
        <v>9</v>
      </c>
      <c r="B39" s="34"/>
      <c r="C39" s="37" t="s">
        <v>57</v>
      </c>
      <c r="J39" s="36"/>
    </row>
    <row r="40" spans="1:11" hidden="1">
      <c r="A40" s="7" t="s">
        <v>50</v>
      </c>
    </row>
    <row r="41" spans="1:11" hidden="1">
      <c r="A41" s="7" t="s">
        <v>51</v>
      </c>
    </row>
    <row r="42" spans="1:11">
      <c r="A42" s="7">
        <v>9</v>
      </c>
      <c r="B42" s="34"/>
      <c r="C42" s="37" t="s">
        <v>58</v>
      </c>
      <c r="J42" s="36"/>
    </row>
    <row r="43" spans="1:11" hidden="1">
      <c r="A43" s="7" t="s">
        <v>50</v>
      </c>
    </row>
    <row r="44" spans="1:11" hidden="1">
      <c r="A44" s="7" t="s">
        <v>51</v>
      </c>
    </row>
    <row r="45" spans="1:11">
      <c r="A45" s="7">
        <v>9</v>
      </c>
      <c r="B45" s="34"/>
      <c r="C45" s="37" t="s">
        <v>59</v>
      </c>
      <c r="J45" s="36"/>
    </row>
    <row r="46" spans="1:11" hidden="1">
      <c r="A46" s="7" t="s">
        <v>50</v>
      </c>
    </row>
    <row r="47" spans="1:11" hidden="1">
      <c r="A47" s="7" t="s">
        <v>51</v>
      </c>
    </row>
    <row r="48" spans="1:11">
      <c r="A48" s="7">
        <v>9</v>
      </c>
      <c r="B48" s="34"/>
      <c r="C48" s="37" t="s">
        <v>60</v>
      </c>
      <c r="J48" s="36"/>
    </row>
    <row r="49" spans="1:11" hidden="1">
      <c r="A49" s="7" t="s">
        <v>50</v>
      </c>
    </row>
    <row r="50" spans="1:11" hidden="1">
      <c r="A50" s="7" t="s">
        <v>51</v>
      </c>
    </row>
    <row r="51" spans="1:11" hidden="1">
      <c r="A51" s="7" t="s">
        <v>42</v>
      </c>
    </row>
    <row r="52" spans="1:11">
      <c r="A52" s="7">
        <v>8</v>
      </c>
      <c r="B52" s="34"/>
      <c r="C52" s="35" t="s">
        <v>61</v>
      </c>
      <c r="D52" s="35"/>
      <c r="E52" s="35"/>
      <c r="J52" s="36"/>
      <c r="K52" s="7"/>
    </row>
    <row r="53" spans="1:11" hidden="1">
      <c r="A53" s="7" t="s">
        <v>41</v>
      </c>
    </row>
    <row r="54" spans="1:11" hidden="1">
      <c r="A54" s="7" t="s">
        <v>42</v>
      </c>
    </row>
    <row r="55" spans="1:11">
      <c r="A55" s="7">
        <v>8</v>
      </c>
      <c r="B55" s="34"/>
      <c r="C55" s="35" t="s">
        <v>62</v>
      </c>
      <c r="D55" s="35"/>
      <c r="E55" s="35"/>
      <c r="J55" s="36"/>
      <c r="K55" s="7"/>
    </row>
    <row r="56" spans="1:11" hidden="1">
      <c r="A56" s="7" t="s">
        <v>41</v>
      </c>
    </row>
    <row r="57" spans="1:11" hidden="1">
      <c r="A57" s="7" t="s">
        <v>42</v>
      </c>
    </row>
    <row r="58" spans="1:11">
      <c r="A58" s="7">
        <v>8</v>
      </c>
      <c r="B58" s="34"/>
      <c r="C58" s="35" t="s">
        <v>63</v>
      </c>
      <c r="D58" s="35"/>
      <c r="E58" s="35"/>
      <c r="J58" s="36"/>
      <c r="K58" s="7"/>
    </row>
    <row r="59" spans="1:11" hidden="1">
      <c r="A59" s="7" t="s">
        <v>41</v>
      </c>
    </row>
    <row r="60" spans="1:11" hidden="1">
      <c r="A60" s="7" t="s">
        <v>42</v>
      </c>
    </row>
    <row r="61" spans="1:11">
      <c r="A61" s="7">
        <v>8</v>
      </c>
      <c r="B61" s="34"/>
      <c r="C61" s="35" t="s">
        <v>64</v>
      </c>
      <c r="D61" s="35"/>
      <c r="E61" s="35"/>
      <c r="J61" s="36"/>
      <c r="K61" s="7"/>
    </row>
    <row r="62" spans="1:11" hidden="1">
      <c r="A62" s="7" t="s">
        <v>41</v>
      </c>
    </row>
    <row r="63" spans="1:11" hidden="1">
      <c r="A63" s="7" t="s">
        <v>42</v>
      </c>
    </row>
    <row r="64" spans="1:11">
      <c r="A64" s="7">
        <v>8</v>
      </c>
      <c r="B64" s="34"/>
      <c r="C64" s="35" t="s">
        <v>65</v>
      </c>
      <c r="D64" s="35"/>
      <c r="E64" s="35"/>
      <c r="J64" s="36"/>
      <c r="K64" s="7"/>
    </row>
    <row r="65" spans="1:17" hidden="1">
      <c r="A65" s="7" t="s">
        <v>41</v>
      </c>
    </row>
    <row r="66" spans="1:17" hidden="1">
      <c r="A66" s="7" t="s">
        <v>42</v>
      </c>
    </row>
    <row r="67" spans="1:17" hidden="1">
      <c r="A67" s="7" t="s">
        <v>45</v>
      </c>
    </row>
    <row r="68" spans="1:17" ht="18.0125" customHeight="1">
      <c r="A68" s="7">
        <v>4</v>
      </c>
      <c r="B68" s="29"/>
      <c r="C68" s="32" t="s">
        <v>66</v>
      </c>
      <c r="D68" s="32"/>
      <c r="E68" s="32"/>
      <c r="F68" s="32"/>
      <c r="G68" s="32"/>
      <c r="H68" s="32"/>
      <c r="I68" s="32"/>
      <c r="J68" s="33"/>
      <c r="K68" s="7"/>
    </row>
    <row r="69" spans="1:17">
      <c r="A69" s="7">
        <v>9</v>
      </c>
      <c r="B69" s="34"/>
      <c r="C69" s="37" t="s">
        <v>67</v>
      </c>
      <c r="J69" s="36"/>
    </row>
    <row r="70" spans="1:17" hidden="1">
      <c r="A70" s="7" t="s">
        <v>50</v>
      </c>
    </row>
    <row r="71" spans="1:17" hidden="1">
      <c r="A71" s="7" t="s">
        <v>51</v>
      </c>
    </row>
    <row r="72" spans="1:17">
      <c r="A72" s="7">
        <v>8</v>
      </c>
      <c r="B72" s="34"/>
      <c r="C72" s="35" t="s">
        <v>68</v>
      </c>
      <c r="D72" s="35"/>
      <c r="E72" s="35"/>
      <c r="J72" s="36"/>
      <c r="K72" s="7"/>
    </row>
    <row r="73" spans="1:17" hidden="1">
      <c r="A73" s="7" t="s">
        <v>41</v>
      </c>
    </row>
    <row r="74" spans="1:17" hidden="1">
      <c r="A74" s="7" t="s">
        <v>42</v>
      </c>
    </row>
    <row r="75" spans="1:17" hidden="1">
      <c r="A75" s="7" t="s">
        <v>45</v>
      </c>
    </row>
    <row r="76" spans="1:17" hidden="1">
      <c r="A76" s="7" t="s">
        <v>69</v>
      </c>
    </row>
    <row r="77" spans="1:17" ht="22.2338" customHeight="1">
      <c r="A77" s="7">
        <v>3</v>
      </c>
      <c r="B77" s="29" t="s">
        <v>70</v>
      </c>
      <c r="C77" s="30" t="s">
        <v>71</v>
      </c>
      <c r="D77" s="30"/>
      <c r="E77" s="30"/>
      <c r="F77" s="30"/>
      <c r="G77" s="30"/>
      <c r="H77" s="30"/>
      <c r="I77" s="30"/>
      <c r="J77" s="31"/>
      <c r="K77" s="7"/>
    </row>
    <row r="78" spans="1:17">
      <c r="A78" s="7">
        <v>4</v>
      </c>
      <c r="B78" s="29" t="s">
        <v>72</v>
      </c>
      <c r="C78" s="32" t="s">
        <v>73</v>
      </c>
      <c r="D78" s="32"/>
      <c r="E78" s="32"/>
      <c r="F78" s="32"/>
      <c r="G78" s="32"/>
      <c r="H78" s="32"/>
      <c r="I78" s="32"/>
      <c r="J78" s="33"/>
      <c r="K78" s="7"/>
    </row>
    <row r="79" spans="1:17">
      <c r="A79" s="7">
        <v>9</v>
      </c>
      <c r="B79" s="34" t="s">
        <v>74</v>
      </c>
      <c r="C79" s="38" t="s">
        <v>75</v>
      </c>
      <c r="D79" s="36"/>
      <c r="E79" s="36"/>
      <c r="F79" s="39" t="s">
        <v>76</v>
      </c>
      <c r="G79" s="40">
        <v>1</v>
      </c>
      <c r="H79" s="40"/>
      <c r="I79" s="41"/>
      <c r="J79" s="42">
        <f>IF(AND(G79= "",H79= ""), 0, ROUND(ROUND(I79, 2) * ROUND(IF(H79="",G79,H79),  0), 2))</f>
        <v/>
      </c>
      <c r="K79" s="7"/>
      <c r="M79" s="43">
        <v>0.2</v>
      </c>
      <c r="Q79" s="7">
        <v>63</v>
      </c>
    </row>
    <row r="80" spans="1:17" hidden="1">
      <c r="A80" s="7" t="s">
        <v>50</v>
      </c>
    </row>
    <row r="81" spans="1:11" hidden="1">
      <c r="A81" s="7" t="s">
        <v>77</v>
      </c>
    </row>
    <row r="82" spans="1:11">
      <c r="A82" s="7" t="s">
        <v>78</v>
      </c>
      <c r="B82" s="34"/>
      <c r="C82" s="7" t="s">
        <v>79</v>
      </c>
      <c r="G82" s="44">
        <v>1</v>
      </c>
      <c r="I82" s="45" t="s">
        <v>80</v>
      </c>
      <c r="J82" s="36"/>
    </row>
    <row r="83" spans="1:11" hidden="1">
      <c r="A83" s="7" t="s">
        <v>51</v>
      </c>
    </row>
    <row r="84" spans="1:11">
      <c r="A84" s="7" t="s">
        <v>45</v>
      </c>
      <c r="B84" s="36"/>
      <c r="J84" s="36"/>
    </row>
    <row r="85" spans="1:11">
      <c r="B85" s="36"/>
      <c r="C85" s="46" t="s">
        <v>73</v>
      </c>
      <c r="D85" s="47"/>
      <c r="E85" s="47"/>
      <c r="F85" s="48"/>
      <c r="G85" s="48"/>
      <c r="H85" s="48"/>
      <c r="I85" s="48"/>
      <c r="J85" s="49"/>
    </row>
    <row r="86" spans="1:11">
      <c r="B86" s="36"/>
      <c r="C86" s="50"/>
      <c r="D86" s="7"/>
      <c r="E86" s="7"/>
      <c r="F86" s="7"/>
      <c r="G86" s="7"/>
      <c r="H86" s="7"/>
      <c r="I86" s="7"/>
      <c r="J86" s="8"/>
    </row>
    <row r="87" spans="1:11">
      <c r="B87" s="36"/>
      <c r="C87" s="51" t="s">
        <v>81</v>
      </c>
      <c r="D87" s="52"/>
      <c r="E87" s="52"/>
      <c r="F87" s="53">
        <f>SUMIF(K79:K84, IF(K78="","",K78), J79:J84)</f>
        <v/>
      </c>
      <c r="G87" s="53"/>
      <c r="H87" s="53"/>
      <c r="I87" s="53"/>
      <c r="J87" s="54"/>
    </row>
    <row r="88" spans="1:11" hidden="1">
      <c r="B88" s="36"/>
      <c r="C88" s="55" t="s">
        <v>82</v>
      </c>
      <c r="D88" s="56"/>
      <c r="E88" s="56"/>
      <c r="F88" s="57">
        <f>ROUND(SUMIF(K79:K84, IF(K78="","",K78), J79:J84) * 0.2, 2)</f>
        <v/>
      </c>
      <c r="G88" s="57"/>
      <c r="H88" s="57"/>
      <c r="I88" s="57"/>
      <c r="J88" s="58"/>
    </row>
    <row r="89" spans="1:11" hidden="1">
      <c r="B89" s="36"/>
      <c r="C89" s="51" t="s">
        <v>83</v>
      </c>
      <c r="D89" s="52"/>
      <c r="E89" s="52"/>
      <c r="F89" s="53">
        <f>SUM(F87:F88)</f>
        <v/>
      </c>
      <c r="G89" s="53"/>
      <c r="H89" s="53"/>
      <c r="I89" s="53"/>
      <c r="J89" s="54"/>
    </row>
    <row r="90" spans="1:11">
      <c r="A90" s="7">
        <v>4</v>
      </c>
      <c r="B90" s="29" t="s">
        <v>84</v>
      </c>
      <c r="C90" s="32" t="s">
        <v>85</v>
      </c>
      <c r="D90" s="32"/>
      <c r="E90" s="32"/>
      <c r="F90" s="32"/>
      <c r="G90" s="32"/>
      <c r="H90" s="32"/>
      <c r="I90" s="32"/>
      <c r="J90" s="33"/>
      <c r="K90" s="7"/>
    </row>
    <row r="91" spans="1:11" ht="16.9125" customHeight="1">
      <c r="A91" s="7">
        <v>5</v>
      </c>
      <c r="B91" s="29" t="s">
        <v>86</v>
      </c>
      <c r="C91" s="56" t="s">
        <v>87</v>
      </c>
      <c r="D91" s="56"/>
      <c r="E91" s="56"/>
      <c r="F91" s="56"/>
      <c r="G91" s="56"/>
      <c r="H91" s="56"/>
      <c r="I91" s="56"/>
      <c r="J91" s="59"/>
      <c r="K91" s="7"/>
    </row>
    <row r="92" spans="1:11">
      <c r="A92" s="7">
        <v>8</v>
      </c>
      <c r="B92" s="34" t="s">
        <v>88</v>
      </c>
      <c r="C92" s="35" t="s">
        <v>89</v>
      </c>
      <c r="D92" s="35"/>
      <c r="E92" s="35"/>
      <c r="J92" s="36"/>
      <c r="K92" s="7"/>
    </row>
    <row r="93" spans="1:11" hidden="1">
      <c r="A93" s="7" t="s">
        <v>41</v>
      </c>
    </row>
    <row r="94" spans="1:11" hidden="1">
      <c r="A94" s="7" t="s">
        <v>41</v>
      </c>
    </row>
    <row r="95" spans="1:11" hidden="1">
      <c r="A95" s="7" t="s">
        <v>90</v>
      </c>
    </row>
    <row r="96" spans="1:11">
      <c r="A96" s="7" t="s">
        <v>91</v>
      </c>
      <c r="B96" s="60"/>
      <c r="C96" s="60" t="s">
        <v>92</v>
      </c>
      <c r="D96" s="60"/>
      <c r="E96" s="60"/>
      <c r="F96" s="60"/>
      <c r="G96" s="60"/>
      <c r="H96" s="60"/>
      <c r="I96" s="60"/>
      <c r="J96" s="60"/>
    </row>
    <row r="97" spans="1:17">
      <c r="A97" s="7">
        <v>9</v>
      </c>
      <c r="B97" s="34" t="s">
        <v>93</v>
      </c>
      <c r="C97" s="38" t="s">
        <v>94</v>
      </c>
      <c r="D97" s="36"/>
      <c r="E97" s="36"/>
      <c r="F97" s="39" t="s">
        <v>11</v>
      </c>
      <c r="G97" s="61">
        <v>92.09</v>
      </c>
      <c r="H97" s="61"/>
      <c r="I97" s="41"/>
      <c r="J97" s="42">
        <f>IF(AND(G97= "",H97= ""), 0, ROUND(ROUND(I97, 2) * ROUND(IF(H97="",G97,H97),  2), 2))</f>
        <v/>
      </c>
      <c r="K97" s="7"/>
      <c r="M97" s="43">
        <v>0.2</v>
      </c>
      <c r="Q97" s="7">
        <v>63</v>
      </c>
    </row>
    <row r="98" spans="1:17" hidden="1">
      <c r="A98" s="7" t="s">
        <v>50</v>
      </c>
    </row>
    <row r="99" spans="1:17" hidden="1">
      <c r="A99" s="7" t="s">
        <v>77</v>
      </c>
    </row>
    <row r="100" spans="1:17">
      <c r="A100" s="7" t="s">
        <v>95</v>
      </c>
      <c r="B100" s="60"/>
      <c r="C100" s="60" t="s">
        <v>96</v>
      </c>
      <c r="D100" s="60"/>
      <c r="E100" s="60"/>
      <c r="F100" s="60"/>
      <c r="G100" s="60"/>
      <c r="H100" s="60"/>
      <c r="I100" s="60"/>
      <c r="J100" s="60"/>
    </row>
    <row r="101" spans="1:17">
      <c r="A101" s="7" t="s">
        <v>78</v>
      </c>
      <c r="B101" s="34"/>
      <c r="C101" s="7" t="s">
        <v>97</v>
      </c>
      <c r="G101" s="62">
        <v>18.72</v>
      </c>
      <c r="I101" s="63" t="s">
        <v>98</v>
      </c>
      <c r="J101" s="36"/>
    </row>
    <row r="102" spans="1:17">
      <c r="A102" s="7" t="s">
        <v>78</v>
      </c>
      <c r="B102" s="34"/>
      <c r="C102" s="7" t="s">
        <v>99</v>
      </c>
      <c r="G102" s="62">
        <v>14.5</v>
      </c>
      <c r="I102" s="63" t="s">
        <v>98</v>
      </c>
      <c r="J102" s="36"/>
    </row>
    <row r="103" spans="1:17" ht="24.75" customHeight="1">
      <c r="A103" s="7" t="s">
        <v>78</v>
      </c>
      <c r="B103" s="34"/>
      <c r="C103" s="7" t="s">
        <v>100</v>
      </c>
      <c r="G103" s="62">
        <v>2.88</v>
      </c>
      <c r="I103" s="63" t="s">
        <v>98</v>
      </c>
      <c r="J103" s="36"/>
    </row>
    <row r="104" spans="1:17">
      <c r="A104" s="7" t="s">
        <v>78</v>
      </c>
      <c r="B104" s="34"/>
      <c r="C104" s="7" t="s">
        <v>101</v>
      </c>
      <c r="G104" s="62">
        <v>12</v>
      </c>
      <c r="I104" s="63" t="s">
        <v>98</v>
      </c>
      <c r="J104" s="36"/>
    </row>
    <row r="105" spans="1:17">
      <c r="A105" s="7" t="s">
        <v>78</v>
      </c>
      <c r="B105" s="34"/>
      <c r="C105" s="7" t="s">
        <v>102</v>
      </c>
      <c r="G105" s="62">
        <v>29.27</v>
      </c>
      <c r="I105" s="63" t="s">
        <v>98</v>
      </c>
      <c r="J105" s="36"/>
    </row>
    <row r="106" spans="1:17" ht="24.75" customHeight="1">
      <c r="A106" s="7" t="s">
        <v>78</v>
      </c>
      <c r="B106" s="34"/>
      <c r="C106" s="7" t="s">
        <v>103</v>
      </c>
      <c r="G106" s="62">
        <v>10.13</v>
      </c>
      <c r="I106" s="63" t="s">
        <v>98</v>
      </c>
      <c r="J106" s="36"/>
    </row>
    <row r="107" spans="1:17">
      <c r="A107" s="7" t="s">
        <v>78</v>
      </c>
      <c r="B107" s="34"/>
      <c r="C107" s="7" t="s">
        <v>104</v>
      </c>
      <c r="G107" s="62">
        <v>4.59</v>
      </c>
      <c r="I107" s="63" t="s">
        <v>98</v>
      </c>
      <c r="J107" s="36"/>
    </row>
    <row r="108" spans="1:17" hidden="1">
      <c r="A108" s="7" t="s">
        <v>51</v>
      </c>
    </row>
    <row r="109" spans="1:17">
      <c r="A109" s="7">
        <v>9</v>
      </c>
      <c r="B109" s="34" t="s">
        <v>105</v>
      </c>
      <c r="C109" s="38" t="s">
        <v>106</v>
      </c>
      <c r="D109" s="36"/>
      <c r="E109" s="36"/>
      <c r="F109" s="39" t="s">
        <v>11</v>
      </c>
      <c r="G109" s="61">
        <v>127.44</v>
      </c>
      <c r="H109" s="61"/>
      <c r="I109" s="41"/>
      <c r="J109" s="42">
        <f>IF(AND(G109= "",H109= ""), 0, ROUND(ROUND(I109, 2) * ROUND(IF(H109="",G109,H109),  2), 2))</f>
        <v/>
      </c>
      <c r="K109" s="7"/>
      <c r="M109" s="43">
        <v>0.2</v>
      </c>
      <c r="Q109" s="7">
        <v>63</v>
      </c>
    </row>
    <row r="110" spans="1:17" hidden="1">
      <c r="A110" s="7" t="s">
        <v>50</v>
      </c>
    </row>
    <row r="111" spans="1:17" hidden="1">
      <c r="A111" s="7" t="s">
        <v>77</v>
      </c>
    </row>
    <row r="112" spans="1:17">
      <c r="A112" s="7" t="s">
        <v>95</v>
      </c>
      <c r="B112" s="60"/>
      <c r="C112" s="60" t="s">
        <v>96</v>
      </c>
      <c r="D112" s="60"/>
      <c r="E112" s="60"/>
      <c r="F112" s="60"/>
      <c r="G112" s="60"/>
      <c r="H112" s="60"/>
      <c r="I112" s="60"/>
      <c r="J112" s="60"/>
    </row>
    <row r="113" spans="1:17">
      <c r="A113" s="7" t="s">
        <v>78</v>
      </c>
      <c r="B113" s="34"/>
      <c r="C113" s="7" t="s">
        <v>107</v>
      </c>
      <c r="G113" s="62">
        <v>15.24</v>
      </c>
      <c r="I113" s="63" t="s">
        <v>98</v>
      </c>
      <c r="J113" s="36"/>
    </row>
    <row r="114" spans="1:17">
      <c r="A114" s="7" t="s">
        <v>78</v>
      </c>
      <c r="B114" s="34"/>
      <c r="C114" s="7" t="s">
        <v>108</v>
      </c>
      <c r="G114" s="62">
        <v>4.2</v>
      </c>
      <c r="I114" s="63" t="s">
        <v>98</v>
      </c>
      <c r="J114" s="36"/>
    </row>
    <row r="115" spans="1:17">
      <c r="A115" s="7" t="s">
        <v>78</v>
      </c>
      <c r="B115" s="34"/>
      <c r="C115" s="7" t="s">
        <v>109</v>
      </c>
      <c r="G115" s="62">
        <v>108</v>
      </c>
      <c r="I115" s="63" t="s">
        <v>98</v>
      </c>
      <c r="J115" s="36"/>
    </row>
    <row r="116" spans="1:17" hidden="1">
      <c r="A116" s="7" t="s">
        <v>51</v>
      </c>
    </row>
    <row r="117" spans="1:17" hidden="1">
      <c r="A117" s="7" t="s">
        <v>42</v>
      </c>
    </row>
    <row r="118" spans="1:17" hidden="1">
      <c r="A118" s="7" t="s">
        <v>110</v>
      </c>
    </row>
    <row r="119" spans="1:17">
      <c r="A119" s="7">
        <v>5</v>
      </c>
      <c r="B119" s="29" t="s">
        <v>111</v>
      </c>
      <c r="C119" s="56" t="s">
        <v>112</v>
      </c>
      <c r="D119" s="56"/>
      <c r="E119" s="56"/>
      <c r="F119" s="56"/>
      <c r="G119" s="56"/>
      <c r="H119" s="56"/>
      <c r="I119" s="56"/>
      <c r="J119" s="59"/>
      <c r="K119" s="7"/>
    </row>
    <row r="120" spans="1:17">
      <c r="A120" s="7">
        <v>8</v>
      </c>
      <c r="B120" s="34" t="s">
        <v>113</v>
      </c>
      <c r="C120" s="35" t="s">
        <v>114</v>
      </c>
      <c r="D120" s="35"/>
      <c r="E120" s="35"/>
      <c r="J120" s="36"/>
      <c r="K120" s="7"/>
    </row>
    <row r="121" spans="1:17" hidden="1">
      <c r="A121" s="7" t="s">
        <v>41</v>
      </c>
    </row>
    <row r="122" spans="1:17" hidden="1">
      <c r="A122" s="7" t="s">
        <v>41</v>
      </c>
    </row>
    <row r="123" spans="1:17">
      <c r="A123" s="7">
        <v>9</v>
      </c>
      <c r="B123" s="34" t="s">
        <v>115</v>
      </c>
      <c r="C123" s="38" t="s">
        <v>116</v>
      </c>
      <c r="D123" s="36"/>
      <c r="E123" s="36"/>
      <c r="F123" s="39" t="s">
        <v>11</v>
      </c>
      <c r="G123" s="61">
        <v>93.45999999999999</v>
      </c>
      <c r="H123" s="61"/>
      <c r="I123" s="41"/>
      <c r="J123" s="42">
        <f>IF(AND(G123= "",H123= ""), 0, ROUND(ROUND(I123, 2) * ROUND(IF(H123="",G123,H123),  2), 2))</f>
        <v/>
      </c>
      <c r="K123" s="7"/>
      <c r="M123" s="43">
        <v>0.2</v>
      </c>
      <c r="Q123" s="7">
        <v>63</v>
      </c>
    </row>
    <row r="124" spans="1:17" hidden="1">
      <c r="A124" s="7" t="s">
        <v>50</v>
      </c>
    </row>
    <row r="125" spans="1:17" hidden="1">
      <c r="A125" s="7" t="s">
        <v>50</v>
      </c>
    </row>
    <row r="126" spans="1:17" ht="50.7625" customHeight="1">
      <c r="A126" s="7" t="s">
        <v>95</v>
      </c>
      <c r="B126" s="60"/>
      <c r="C126" s="60" t="s">
        <v>118</v>
      </c>
      <c r="D126" s="60"/>
      <c r="E126" s="60"/>
      <c r="F126" s="60"/>
      <c r="G126" s="60"/>
      <c r="H126" s="60"/>
      <c r="I126" s="60"/>
      <c r="J126" s="60"/>
    </row>
    <row r="127" spans="1:17">
      <c r="A127" s="7" t="s">
        <v>78</v>
      </c>
      <c r="B127" s="34"/>
      <c r="C127" s="7" t="s">
        <v>119</v>
      </c>
      <c r="G127" s="62">
        <v>24.07</v>
      </c>
      <c r="I127" s="63" t="s">
        <v>98</v>
      </c>
      <c r="J127" s="36"/>
    </row>
    <row r="128" spans="1:17">
      <c r="A128" s="7" t="s">
        <v>78</v>
      </c>
      <c r="B128" s="34"/>
      <c r="C128" s="7" t="s">
        <v>120</v>
      </c>
      <c r="G128" s="62">
        <v>19.75</v>
      </c>
      <c r="I128" s="63" t="s">
        <v>98</v>
      </c>
      <c r="J128" s="36"/>
    </row>
    <row r="129" spans="1:17">
      <c r="A129" s="7" t="s">
        <v>78</v>
      </c>
      <c r="B129" s="34"/>
      <c r="C129" s="7" t="s">
        <v>121</v>
      </c>
      <c r="G129" s="62">
        <v>21.75</v>
      </c>
      <c r="I129" s="63" t="s">
        <v>98</v>
      </c>
      <c r="J129" s="36"/>
    </row>
    <row r="130" spans="1:17">
      <c r="A130" s="7" t="s">
        <v>78</v>
      </c>
      <c r="B130" s="34"/>
      <c r="C130" s="7" t="s">
        <v>122</v>
      </c>
      <c r="G130" s="62">
        <v>7.4</v>
      </c>
      <c r="I130" s="63" t="s">
        <v>98</v>
      </c>
      <c r="J130" s="36"/>
    </row>
    <row r="131" spans="1:17">
      <c r="A131" s="7" t="s">
        <v>78</v>
      </c>
      <c r="B131" s="34"/>
      <c r="C131" s="7" t="s">
        <v>123</v>
      </c>
      <c r="G131" s="62">
        <v>6</v>
      </c>
      <c r="I131" s="63" t="s">
        <v>98</v>
      </c>
      <c r="J131" s="36"/>
    </row>
    <row r="132" spans="1:17">
      <c r="A132" s="7" t="s">
        <v>78</v>
      </c>
      <c r="B132" s="34"/>
      <c r="C132" s="7" t="s">
        <v>124</v>
      </c>
      <c r="G132" s="62">
        <v>25.2</v>
      </c>
      <c r="I132" s="63" t="s">
        <v>98</v>
      </c>
      <c r="J132" s="36"/>
    </row>
    <row r="133" spans="1:17" hidden="1">
      <c r="A133" s="7" t="s">
        <v>50</v>
      </c>
    </row>
    <row r="134" spans="1:17">
      <c r="A134" s="7" t="s">
        <v>78</v>
      </c>
      <c r="B134" s="34"/>
      <c r="C134" s="7" t="s">
        <v>125</v>
      </c>
      <c r="G134" s="62">
        <v>-7.38</v>
      </c>
      <c r="I134" s="63" t="s">
        <v>98</v>
      </c>
      <c r="J134" s="36"/>
    </row>
    <row r="135" spans="1:17">
      <c r="A135" s="7" t="s">
        <v>78</v>
      </c>
      <c r="B135" s="34"/>
      <c r="C135" s="7" t="s">
        <v>126</v>
      </c>
      <c r="G135" s="62">
        <v>-3.33</v>
      </c>
      <c r="I135" s="63" t="s">
        <v>98</v>
      </c>
      <c r="J135" s="36"/>
    </row>
    <row r="136" spans="1:17" hidden="1">
      <c r="A136" s="7" t="s">
        <v>51</v>
      </c>
    </row>
    <row r="137" spans="1:17">
      <c r="A137" s="7">
        <v>9</v>
      </c>
      <c r="B137" s="34" t="s">
        <v>127</v>
      </c>
      <c r="C137" s="38" t="s">
        <v>128</v>
      </c>
      <c r="D137" s="36"/>
      <c r="E137" s="36"/>
      <c r="F137" s="39" t="s">
        <v>11</v>
      </c>
      <c r="G137" s="61">
        <v>177.4</v>
      </c>
      <c r="H137" s="61"/>
      <c r="I137" s="41"/>
      <c r="J137" s="42">
        <f>IF(AND(G137= "",H137= ""), 0, ROUND(ROUND(I137, 2) * ROUND(IF(H137="",G137,H137),  2), 2))</f>
        <v/>
      </c>
      <c r="K137" s="7"/>
      <c r="M137" s="43">
        <v>0.2</v>
      </c>
      <c r="Q137" s="7">
        <v>63</v>
      </c>
    </row>
    <row r="138" spans="1:17" hidden="1">
      <c r="A138" s="7" t="s">
        <v>50</v>
      </c>
    </row>
    <row r="139" spans="1:17" hidden="1">
      <c r="A139" s="7" t="s">
        <v>50</v>
      </c>
    </row>
    <row r="140" spans="1:17" ht="39.425" customHeight="1">
      <c r="A140" s="7" t="s">
        <v>95</v>
      </c>
      <c r="B140" s="60"/>
      <c r="C140" s="60" t="s">
        <v>130</v>
      </c>
      <c r="D140" s="60"/>
      <c r="E140" s="60"/>
      <c r="F140" s="60"/>
      <c r="G140" s="60"/>
      <c r="H140" s="60"/>
      <c r="I140" s="60"/>
      <c r="J140" s="60"/>
    </row>
    <row r="141" spans="1:17" ht="24.75" customHeight="1">
      <c r="A141" s="7" t="s">
        <v>78</v>
      </c>
      <c r="B141" s="34"/>
      <c r="C141" s="7" t="s">
        <v>131</v>
      </c>
      <c r="G141" s="62">
        <v>20.33</v>
      </c>
      <c r="I141" s="63" t="s">
        <v>98</v>
      </c>
      <c r="J141" s="36"/>
    </row>
    <row r="142" spans="1:17">
      <c r="A142" s="7" t="s">
        <v>78</v>
      </c>
      <c r="B142" s="34"/>
      <c r="C142" s="7" t="s">
        <v>132</v>
      </c>
      <c r="G142" s="62">
        <v>28.08</v>
      </c>
      <c r="I142" s="63" t="s">
        <v>98</v>
      </c>
      <c r="J142" s="36"/>
    </row>
    <row r="143" spans="1:17" ht="24.75" customHeight="1">
      <c r="A143" s="7" t="s">
        <v>78</v>
      </c>
      <c r="B143" s="34"/>
      <c r="C143" s="7" t="s">
        <v>133</v>
      </c>
      <c r="G143" s="62">
        <v>36.89</v>
      </c>
      <c r="I143" s="63" t="s">
        <v>98</v>
      </c>
      <c r="J143" s="36"/>
    </row>
    <row r="144" spans="1:17" ht="24.75" customHeight="1">
      <c r="A144" s="7" t="s">
        <v>78</v>
      </c>
      <c r="B144" s="34"/>
      <c r="C144" s="7" t="s">
        <v>134</v>
      </c>
      <c r="G144" s="62">
        <v>17.28</v>
      </c>
      <c r="I144" s="63" t="s">
        <v>98</v>
      </c>
      <c r="J144" s="36"/>
    </row>
    <row r="145" spans="1:17">
      <c r="A145" s="7" t="s">
        <v>78</v>
      </c>
      <c r="B145" s="34"/>
      <c r="C145" s="7" t="s">
        <v>135</v>
      </c>
      <c r="G145" s="62">
        <v>10</v>
      </c>
      <c r="I145" s="63" t="s">
        <v>98</v>
      </c>
      <c r="J145" s="36"/>
    </row>
    <row r="146" spans="1:17" ht="24.75" customHeight="1">
      <c r="A146" s="7" t="s">
        <v>78</v>
      </c>
      <c r="B146" s="34"/>
      <c r="C146" s="7" t="s">
        <v>136</v>
      </c>
      <c r="G146" s="62">
        <v>13.55</v>
      </c>
      <c r="I146" s="63" t="s">
        <v>98</v>
      </c>
      <c r="J146" s="36"/>
    </row>
    <row r="147" spans="1:17">
      <c r="A147" s="7" t="s">
        <v>78</v>
      </c>
      <c r="B147" s="34"/>
      <c r="C147" s="7" t="s">
        <v>137</v>
      </c>
      <c r="G147" s="62">
        <v>18.6</v>
      </c>
      <c r="I147" s="63" t="s">
        <v>98</v>
      </c>
      <c r="J147" s="36"/>
    </row>
    <row r="148" spans="1:17">
      <c r="A148" s="7" t="s">
        <v>78</v>
      </c>
      <c r="B148" s="34"/>
      <c r="C148" s="7" t="s">
        <v>138</v>
      </c>
      <c r="G148" s="62">
        <v>11.21</v>
      </c>
      <c r="I148" s="63" t="s">
        <v>98</v>
      </c>
      <c r="J148" s="36"/>
    </row>
    <row r="149" spans="1:17">
      <c r="A149" s="7" t="s">
        <v>78</v>
      </c>
      <c r="B149" s="34"/>
      <c r="C149" s="7" t="s">
        <v>139</v>
      </c>
      <c r="G149" s="62">
        <v>28.08</v>
      </c>
      <c r="I149" s="63" t="s">
        <v>98</v>
      </c>
      <c r="J149" s="36"/>
    </row>
    <row r="150" spans="1:17">
      <c r="A150" s="7" t="s">
        <v>78</v>
      </c>
      <c r="B150" s="34"/>
      <c r="C150" s="7" t="s">
        <v>140</v>
      </c>
      <c r="G150" s="62">
        <v>27</v>
      </c>
      <c r="I150" s="63" t="s">
        <v>98</v>
      </c>
      <c r="J150" s="36"/>
    </row>
    <row r="151" spans="1:17" hidden="1">
      <c r="A151" s="7" t="s">
        <v>50</v>
      </c>
    </row>
    <row r="152" spans="1:17">
      <c r="A152" s="7" t="s">
        <v>78</v>
      </c>
      <c r="B152" s="34"/>
      <c r="C152" s="7" t="s">
        <v>125</v>
      </c>
      <c r="G152" s="62">
        <v>-7.38</v>
      </c>
      <c r="I152" s="63" t="s">
        <v>98</v>
      </c>
      <c r="J152" s="36"/>
    </row>
    <row r="153" spans="1:17">
      <c r="A153" s="7" t="s">
        <v>78</v>
      </c>
      <c r="B153" s="34"/>
      <c r="C153" s="7" t="s">
        <v>141</v>
      </c>
      <c r="G153" s="62">
        <v>-1.64</v>
      </c>
      <c r="I153" s="63" t="s">
        <v>98</v>
      </c>
      <c r="J153" s="36"/>
    </row>
    <row r="154" spans="1:17">
      <c r="A154" s="7" t="s">
        <v>78</v>
      </c>
      <c r="B154" s="34"/>
      <c r="C154" s="7" t="s">
        <v>142</v>
      </c>
      <c r="G154" s="62">
        <v>-7.38</v>
      </c>
      <c r="I154" s="63" t="s">
        <v>98</v>
      </c>
      <c r="J154" s="36"/>
    </row>
    <row r="155" spans="1:17">
      <c r="A155" s="7" t="s">
        <v>78</v>
      </c>
      <c r="B155" s="34"/>
      <c r="C155" s="7" t="s">
        <v>143</v>
      </c>
      <c r="G155" s="62">
        <v>-6.66</v>
      </c>
      <c r="I155" s="63" t="s">
        <v>98</v>
      </c>
      <c r="J155" s="36"/>
    </row>
    <row r="156" spans="1:17">
      <c r="A156" s="7" t="s">
        <v>78</v>
      </c>
      <c r="B156" s="34"/>
      <c r="C156" s="7" t="s">
        <v>144</v>
      </c>
      <c r="G156" s="62">
        <v>-5.28</v>
      </c>
      <c r="I156" s="63" t="s">
        <v>98</v>
      </c>
      <c r="J156" s="36"/>
    </row>
    <row r="157" spans="1:17">
      <c r="A157" s="7" t="s">
        <v>78</v>
      </c>
      <c r="B157" s="34"/>
      <c r="C157" s="7" t="s">
        <v>145</v>
      </c>
      <c r="G157" s="62">
        <v>-5.28</v>
      </c>
      <c r="I157" s="63" t="s">
        <v>98</v>
      </c>
      <c r="J157" s="36"/>
    </row>
    <row r="158" spans="1:17" hidden="1">
      <c r="A158" s="7" t="s">
        <v>51</v>
      </c>
    </row>
    <row r="159" spans="1:17">
      <c r="A159" s="7">
        <v>9</v>
      </c>
      <c r="B159" s="34" t="s">
        <v>146</v>
      </c>
      <c r="C159" s="38" t="s">
        <v>147</v>
      </c>
      <c r="D159" s="36"/>
      <c r="E159" s="36"/>
      <c r="F159" s="39" t="s">
        <v>11</v>
      </c>
      <c r="G159" s="61">
        <v>23.71</v>
      </c>
      <c r="H159" s="61"/>
      <c r="I159" s="41"/>
      <c r="J159" s="42">
        <f>IF(AND(G159= "",H159= ""), 0, ROUND(ROUND(I159, 2) * ROUND(IF(H159="",G159,H159),  2), 2))</f>
        <v/>
      </c>
      <c r="K159" s="7"/>
      <c r="M159" s="43">
        <v>0.2</v>
      </c>
      <c r="Q159" s="7">
        <v>63</v>
      </c>
    </row>
    <row r="160" spans="1:17" hidden="1">
      <c r="A160" s="7" t="s">
        <v>50</v>
      </c>
    </row>
    <row r="161" spans="1:17" hidden="1">
      <c r="A161" s="7" t="s">
        <v>50</v>
      </c>
    </row>
    <row r="162" spans="1:17" ht="22.75" customHeight="1">
      <c r="A162" s="7" t="s">
        <v>95</v>
      </c>
      <c r="B162" s="60"/>
      <c r="C162" s="60" t="s">
        <v>148</v>
      </c>
      <c r="D162" s="60"/>
      <c r="E162" s="60"/>
      <c r="F162" s="60"/>
      <c r="G162" s="60"/>
      <c r="H162" s="60"/>
      <c r="I162" s="60"/>
      <c r="J162" s="60"/>
    </row>
    <row r="163" spans="1:17" ht="24.75" customHeight="1">
      <c r="A163" s="7" t="s">
        <v>78</v>
      </c>
      <c r="B163" s="34"/>
      <c r="C163" s="7" t="s">
        <v>149</v>
      </c>
      <c r="G163" s="62">
        <v>23.71</v>
      </c>
      <c r="I163" s="63" t="s">
        <v>98</v>
      </c>
      <c r="J163" s="36"/>
    </row>
    <row r="164" spans="1:17" hidden="1">
      <c r="A164" s="7" t="s">
        <v>51</v>
      </c>
    </row>
    <row r="165" spans="1:17" hidden="1">
      <c r="A165" s="7" t="s">
        <v>42</v>
      </c>
    </row>
    <row r="166" spans="1:17">
      <c r="A166" s="7">
        <v>9</v>
      </c>
      <c r="B166" s="34" t="s">
        <v>150</v>
      </c>
      <c r="C166" s="38" t="s">
        <v>151</v>
      </c>
      <c r="D166" s="36"/>
      <c r="E166" s="36"/>
      <c r="F166" s="39" t="s">
        <v>11</v>
      </c>
      <c r="G166" s="61">
        <v>65.72</v>
      </c>
      <c r="H166" s="61"/>
      <c r="I166" s="41"/>
      <c r="J166" s="42">
        <f>IF(AND(G166= "",H166= ""), 0, ROUND(ROUND(I166, 2) * ROUND(IF(H166="",G166,H166),  2), 2))</f>
        <v/>
      </c>
      <c r="K166" s="7"/>
      <c r="M166" s="43">
        <v>0.2</v>
      </c>
      <c r="Q166" s="7">
        <v>63</v>
      </c>
    </row>
    <row r="167" spans="1:17" hidden="1">
      <c r="A167" s="7" t="s">
        <v>50</v>
      </c>
    </row>
    <row r="168" spans="1:17" hidden="1">
      <c r="A168" s="7" t="s">
        <v>50</v>
      </c>
    </row>
    <row r="169" spans="1:17" ht="41.225" customHeight="1">
      <c r="A169" s="7" t="s">
        <v>95</v>
      </c>
      <c r="B169" s="60"/>
      <c r="C169" s="60" t="s">
        <v>152</v>
      </c>
      <c r="D169" s="60"/>
      <c r="E169" s="60"/>
      <c r="F169" s="60"/>
      <c r="G169" s="60"/>
      <c r="H169" s="60"/>
      <c r="I169" s="60"/>
      <c r="J169" s="60"/>
    </row>
    <row r="170" spans="1:17" ht="24.75" customHeight="1">
      <c r="A170" s="7" t="s">
        <v>78</v>
      </c>
      <c r="B170" s="34"/>
      <c r="C170" s="7" t="s">
        <v>153</v>
      </c>
      <c r="G170" s="62">
        <v>49.18</v>
      </c>
      <c r="I170" s="63" t="s">
        <v>98</v>
      </c>
      <c r="J170" s="36"/>
    </row>
    <row r="171" spans="1:17">
      <c r="A171" s="7" t="s">
        <v>78</v>
      </c>
      <c r="B171" s="34"/>
      <c r="C171" s="7" t="s">
        <v>154</v>
      </c>
      <c r="G171" s="62">
        <v>-3.81</v>
      </c>
      <c r="I171" s="63" t="s">
        <v>98</v>
      </c>
      <c r="J171" s="36"/>
    </row>
    <row r="172" spans="1:17">
      <c r="A172" s="7" t="s">
        <v>78</v>
      </c>
      <c r="B172" s="34"/>
      <c r="C172" s="7" t="s">
        <v>155</v>
      </c>
      <c r="G172" s="62">
        <v>-1.76</v>
      </c>
      <c r="I172" s="63" t="s">
        <v>98</v>
      </c>
      <c r="J172" s="36"/>
    </row>
    <row r="173" spans="1:17">
      <c r="A173" s="7" t="s">
        <v>78</v>
      </c>
      <c r="B173" s="34"/>
      <c r="C173" s="7" t="s">
        <v>156</v>
      </c>
      <c r="G173" s="62">
        <v>25.92</v>
      </c>
      <c r="I173" s="63" t="s">
        <v>98</v>
      </c>
      <c r="J173" s="36"/>
    </row>
    <row r="174" spans="1:17">
      <c r="A174" s="7" t="s">
        <v>78</v>
      </c>
      <c r="B174" s="34"/>
      <c r="C174" s="7" t="s">
        <v>154</v>
      </c>
      <c r="G174" s="62">
        <v>-3.81</v>
      </c>
      <c r="I174" s="63" t="s">
        <v>98</v>
      </c>
      <c r="J174" s="36"/>
    </row>
    <row r="175" spans="1:17" hidden="1">
      <c r="A175" s="7" t="s">
        <v>51</v>
      </c>
    </row>
    <row r="176" spans="1:17" hidden="1">
      <c r="A176" s="7" t="s">
        <v>110</v>
      </c>
    </row>
    <row r="177" spans="1:17" ht="16.9125" customHeight="1">
      <c r="A177" s="7">
        <v>5</v>
      </c>
      <c r="B177" s="29" t="s">
        <v>157</v>
      </c>
      <c r="C177" s="56" t="s">
        <v>158</v>
      </c>
      <c r="D177" s="56"/>
      <c r="E177" s="56"/>
      <c r="F177" s="56"/>
      <c r="G177" s="56"/>
      <c r="H177" s="56"/>
      <c r="I177" s="56"/>
      <c r="J177" s="59"/>
      <c r="K177" s="7"/>
    </row>
    <row r="178" spans="1:17" ht="27.225" customHeight="1">
      <c r="A178" s="7">
        <v>9</v>
      </c>
      <c r="B178" s="34" t="s">
        <v>159</v>
      </c>
      <c r="C178" s="38" t="s">
        <v>160</v>
      </c>
      <c r="D178" s="36"/>
      <c r="E178" s="36"/>
      <c r="F178" s="39" t="s">
        <v>11</v>
      </c>
      <c r="G178" s="61">
        <v>21.69</v>
      </c>
      <c r="H178" s="61"/>
      <c r="I178" s="41"/>
      <c r="J178" s="42">
        <f>IF(AND(G178= "",H178= ""), 0, ROUND(ROUND(I178, 2) * ROUND(IF(H178="",G178,H178),  2), 2))</f>
        <v/>
      </c>
      <c r="K178" s="7"/>
      <c r="M178" s="43">
        <v>0.2</v>
      </c>
      <c r="Q178" s="7">
        <v>63</v>
      </c>
    </row>
    <row r="179" spans="1:17" hidden="1">
      <c r="A179" s="7" t="s">
        <v>50</v>
      </c>
    </row>
    <row r="180" spans="1:17" hidden="1">
      <c r="A180" s="7" t="s">
        <v>50</v>
      </c>
    </row>
    <row r="181" spans="1:17" hidden="1">
      <c r="A181" s="7" t="s">
        <v>50</v>
      </c>
    </row>
    <row r="182" spans="1:17" ht="35.8875" customHeight="1">
      <c r="A182" s="7" t="s">
        <v>95</v>
      </c>
      <c r="B182" s="60"/>
      <c r="C182" s="60" t="s">
        <v>161</v>
      </c>
      <c r="D182" s="60"/>
      <c r="E182" s="60"/>
      <c r="F182" s="60"/>
      <c r="G182" s="60"/>
      <c r="H182" s="60"/>
      <c r="I182" s="60"/>
      <c r="J182" s="60"/>
    </row>
    <row r="183" spans="1:17" hidden="1">
      <c r="A183" s="7" t="s">
        <v>50</v>
      </c>
    </row>
    <row r="184" spans="1:17" ht="24.75" customHeight="1">
      <c r="A184" s="7" t="s">
        <v>78</v>
      </c>
      <c r="B184" s="34"/>
      <c r="C184" s="7" t="s">
        <v>162</v>
      </c>
      <c r="G184" s="62">
        <v>3.84</v>
      </c>
      <c r="I184" s="63" t="s">
        <v>98</v>
      </c>
      <c r="J184" s="36"/>
    </row>
    <row r="185" spans="1:17" hidden="1">
      <c r="A185" s="7" t="s">
        <v>50</v>
      </c>
    </row>
    <row r="186" spans="1:17">
      <c r="A186" s="7" t="s">
        <v>78</v>
      </c>
      <c r="B186" s="34"/>
      <c r="C186" s="7" t="s">
        <v>163</v>
      </c>
      <c r="G186" s="62">
        <v>20.52</v>
      </c>
      <c r="I186" s="63" t="s">
        <v>98</v>
      </c>
      <c r="J186" s="36"/>
    </row>
    <row r="187" spans="1:17">
      <c r="A187" s="7" t="s">
        <v>78</v>
      </c>
      <c r="B187" s="34"/>
      <c r="C187" s="7" t="s">
        <v>164</v>
      </c>
      <c r="G187" s="62">
        <v>16.92</v>
      </c>
      <c r="I187" s="63" t="s">
        <v>98</v>
      </c>
      <c r="J187" s="36"/>
    </row>
    <row r="188" spans="1:17" hidden="1">
      <c r="A188" s="7" t="s">
        <v>50</v>
      </c>
    </row>
    <row r="189" spans="1:17" ht="22.75" customHeight="1">
      <c r="A189" s="7" t="s">
        <v>78</v>
      </c>
      <c r="B189" s="34"/>
      <c r="C189" s="7" t="s">
        <v>165</v>
      </c>
      <c r="G189" s="62">
        <v>-9.5</v>
      </c>
      <c r="I189" s="63" t="s">
        <v>98</v>
      </c>
      <c r="J189" s="36"/>
    </row>
    <row r="190" spans="1:17" ht="22.75" customHeight="1">
      <c r="A190" s="7" t="s">
        <v>78</v>
      </c>
      <c r="B190" s="34"/>
      <c r="C190" s="7" t="s">
        <v>166</v>
      </c>
      <c r="G190" s="62">
        <v>-6.25</v>
      </c>
      <c r="I190" s="63" t="s">
        <v>98</v>
      </c>
      <c r="J190" s="36"/>
    </row>
    <row r="191" spans="1:17" ht="22.75" customHeight="1">
      <c r="A191" s="7" t="s">
        <v>78</v>
      </c>
      <c r="B191" s="34"/>
      <c r="C191" s="7" t="s">
        <v>167</v>
      </c>
      <c r="G191" s="62">
        <v>-3.84</v>
      </c>
      <c r="I191" s="63" t="s">
        <v>98</v>
      </c>
      <c r="J191" s="36"/>
    </row>
    <row r="192" spans="1:17">
      <c r="A192" s="7" t="s">
        <v>78</v>
      </c>
      <c r="B192" s="34"/>
      <c r="C192" s="7" t="s">
        <v>79</v>
      </c>
      <c r="J192" s="36"/>
    </row>
    <row r="193" spans="1:17" hidden="1">
      <c r="A193" s="7" t="s">
        <v>51</v>
      </c>
    </row>
    <row r="194" spans="1:17" hidden="1">
      <c r="A194" s="7" t="s">
        <v>110</v>
      </c>
    </row>
    <row r="195" spans="1:17" ht="16.9125" customHeight="1">
      <c r="A195" s="7">
        <v>5</v>
      </c>
      <c r="B195" s="29" t="s">
        <v>168</v>
      </c>
      <c r="C195" s="56" t="s">
        <v>169</v>
      </c>
      <c r="D195" s="56"/>
      <c r="E195" s="56"/>
      <c r="F195" s="56"/>
      <c r="G195" s="56"/>
      <c r="H195" s="56"/>
      <c r="I195" s="56"/>
      <c r="J195" s="59"/>
      <c r="K195" s="7"/>
    </row>
    <row r="196" spans="1:17">
      <c r="A196" s="7">
        <v>9</v>
      </c>
      <c r="B196" s="34" t="s">
        <v>170</v>
      </c>
      <c r="C196" s="38" t="s">
        <v>171</v>
      </c>
      <c r="D196" s="36"/>
      <c r="E196" s="36"/>
      <c r="F196" s="39" t="s">
        <v>11</v>
      </c>
      <c r="G196" s="61">
        <v>90.75</v>
      </c>
      <c r="H196" s="61"/>
      <c r="I196" s="41"/>
      <c r="J196" s="42">
        <f>IF(AND(G196= "",H196= ""), 0, ROUND(ROUND(I196, 2) * ROUND(IF(H196="",G196,H196),  2), 2))</f>
        <v/>
      </c>
      <c r="K196" s="7"/>
      <c r="M196" s="43">
        <v>0.2</v>
      </c>
      <c r="Q196" s="7">
        <v>63</v>
      </c>
    </row>
    <row r="197" spans="1:17" hidden="1">
      <c r="A197" s="7" t="s">
        <v>50</v>
      </c>
    </row>
    <row r="198" spans="1:17" hidden="1">
      <c r="A198" s="7" t="s">
        <v>77</v>
      </c>
    </row>
    <row r="199" spans="1:17" ht="65.5" customHeight="1">
      <c r="A199" s="7" t="s">
        <v>95</v>
      </c>
      <c r="B199" s="60"/>
      <c r="C199" s="60" t="s">
        <v>172</v>
      </c>
      <c r="D199" s="60"/>
      <c r="E199" s="60"/>
      <c r="F199" s="60"/>
      <c r="G199" s="60"/>
      <c r="H199" s="60"/>
      <c r="I199" s="60"/>
      <c r="J199" s="60"/>
    </row>
    <row r="200" spans="1:17">
      <c r="A200" s="7" t="s">
        <v>78</v>
      </c>
      <c r="B200" s="34"/>
      <c r="C200" s="7" t="s">
        <v>173</v>
      </c>
      <c r="G200" s="62">
        <v>16</v>
      </c>
      <c r="I200" s="63" t="s">
        <v>98</v>
      </c>
      <c r="J200" s="36"/>
    </row>
    <row r="201" spans="1:17">
      <c r="A201" s="7" t="s">
        <v>78</v>
      </c>
      <c r="B201" s="34"/>
      <c r="C201" s="7" t="s">
        <v>174</v>
      </c>
      <c r="G201" s="62">
        <v>5.3</v>
      </c>
      <c r="I201" s="63" t="s">
        <v>98</v>
      </c>
      <c r="J201" s="36"/>
    </row>
    <row r="202" spans="1:17">
      <c r="A202" s="7" t="s">
        <v>78</v>
      </c>
      <c r="B202" s="34"/>
      <c r="C202" s="7" t="s">
        <v>175</v>
      </c>
      <c r="G202" s="62">
        <v>21.96</v>
      </c>
      <c r="I202" s="63" t="s">
        <v>98</v>
      </c>
      <c r="J202" s="36"/>
    </row>
    <row r="203" spans="1:17">
      <c r="A203" s="7" t="s">
        <v>78</v>
      </c>
      <c r="B203" s="34"/>
      <c r="C203" s="7" t="s">
        <v>176</v>
      </c>
      <c r="G203" s="62">
        <v>12.06</v>
      </c>
      <c r="I203" s="63" t="s">
        <v>98</v>
      </c>
      <c r="J203" s="36"/>
    </row>
    <row r="204" spans="1:17">
      <c r="A204" s="7" t="s">
        <v>78</v>
      </c>
      <c r="B204" s="34"/>
      <c r="C204" s="7" t="s">
        <v>177</v>
      </c>
      <c r="G204" s="62">
        <v>12.73</v>
      </c>
      <c r="I204" s="63" t="s">
        <v>98</v>
      </c>
      <c r="J204" s="36"/>
    </row>
    <row r="205" spans="1:17">
      <c r="A205" s="7" t="s">
        <v>78</v>
      </c>
      <c r="B205" s="34"/>
      <c r="C205" s="7" t="s">
        <v>178</v>
      </c>
      <c r="G205" s="62">
        <v>22.7</v>
      </c>
      <c r="I205" s="63" t="s">
        <v>98</v>
      </c>
      <c r="J205" s="36"/>
    </row>
    <row r="206" spans="1:17" hidden="1">
      <c r="A206" s="7" t="s">
        <v>51</v>
      </c>
    </row>
    <row r="207" spans="1:17">
      <c r="A207" s="7">
        <v>9</v>
      </c>
      <c r="B207" s="34" t="s">
        <v>179</v>
      </c>
      <c r="C207" s="38" t="s">
        <v>180</v>
      </c>
      <c r="D207" s="36"/>
      <c r="E207" s="36"/>
      <c r="F207" s="39" t="s">
        <v>11</v>
      </c>
      <c r="G207" s="61">
        <v>95.95999999999999</v>
      </c>
      <c r="H207" s="61"/>
      <c r="I207" s="41"/>
      <c r="J207" s="42">
        <f>IF(AND(G207= "",H207= ""), 0, ROUND(ROUND(I207, 2) * ROUND(IF(H207="",G207,H207),  2), 2))</f>
        <v/>
      </c>
      <c r="K207" s="7"/>
      <c r="M207" s="43">
        <v>0.2</v>
      </c>
      <c r="Q207" s="7">
        <v>63</v>
      </c>
    </row>
    <row r="208" spans="1:17" hidden="1">
      <c r="A208" s="7" t="s">
        <v>50</v>
      </c>
    </row>
    <row r="209" spans="1:17" hidden="1">
      <c r="A209" s="7" t="s">
        <v>77</v>
      </c>
    </row>
    <row r="210" spans="1:17">
      <c r="A210" s="7" t="s">
        <v>95</v>
      </c>
      <c r="B210" s="60"/>
      <c r="C210" s="60" t="s">
        <v>181</v>
      </c>
      <c r="D210" s="60"/>
      <c r="E210" s="60"/>
      <c r="F210" s="60"/>
      <c r="G210" s="60"/>
      <c r="H210" s="60"/>
      <c r="I210" s="60"/>
      <c r="J210" s="60"/>
    </row>
    <row r="211" spans="1:17" ht="20.75" customHeight="1">
      <c r="A211" s="7" t="s">
        <v>78</v>
      </c>
      <c r="B211" s="34"/>
      <c r="C211" s="7" t="s">
        <v>182</v>
      </c>
      <c r="G211" s="62">
        <v>95.95999999999999</v>
      </c>
      <c r="I211" s="63" t="s">
        <v>98</v>
      </c>
      <c r="J211" s="36"/>
    </row>
    <row r="212" spans="1:17" hidden="1">
      <c r="A212" s="7" t="s">
        <v>51</v>
      </c>
    </row>
    <row r="213" spans="1:17">
      <c r="A213" s="7">
        <v>9</v>
      </c>
      <c r="B213" s="34" t="s">
        <v>183</v>
      </c>
      <c r="C213" s="38" t="s">
        <v>184</v>
      </c>
      <c r="D213" s="36"/>
      <c r="E213" s="36"/>
      <c r="F213" s="39" t="s">
        <v>11</v>
      </c>
      <c r="G213" s="61">
        <v>23.61</v>
      </c>
      <c r="H213" s="61"/>
      <c r="I213" s="41"/>
      <c r="J213" s="42">
        <f>IF(AND(G213= "",H213= ""), 0, ROUND(ROUND(I213, 2) * ROUND(IF(H213="",G213,H213),  2), 2))</f>
        <v/>
      </c>
      <c r="K213" s="7"/>
      <c r="M213" s="43">
        <v>0.2</v>
      </c>
      <c r="Q213" s="7">
        <v>63</v>
      </c>
    </row>
    <row r="214" spans="1:17" hidden="1">
      <c r="A214" s="7" t="s">
        <v>50</v>
      </c>
    </row>
    <row r="215" spans="1:17" hidden="1">
      <c r="A215" s="7" t="s">
        <v>77</v>
      </c>
    </row>
    <row r="216" spans="1:17">
      <c r="A216" s="7" t="s">
        <v>95</v>
      </c>
      <c r="B216" s="60"/>
      <c r="C216" s="60" t="s">
        <v>185</v>
      </c>
      <c r="D216" s="60"/>
      <c r="E216" s="60"/>
      <c r="F216" s="60"/>
      <c r="G216" s="60"/>
      <c r="H216" s="60"/>
      <c r="I216" s="60"/>
      <c r="J216" s="60"/>
    </row>
    <row r="217" spans="1:17">
      <c r="A217" s="7" t="s">
        <v>78</v>
      </c>
      <c r="B217" s="34"/>
      <c r="C217" s="7" t="s">
        <v>186</v>
      </c>
      <c r="G217" s="62">
        <v>17.81</v>
      </c>
      <c r="I217" s="63" t="s">
        <v>98</v>
      </c>
      <c r="J217" s="36"/>
    </row>
    <row r="218" spans="1:17">
      <c r="A218" s="7" t="s">
        <v>78</v>
      </c>
      <c r="B218" s="34"/>
      <c r="C218" s="7" t="s">
        <v>187</v>
      </c>
      <c r="G218" s="62">
        <v>5.8</v>
      </c>
      <c r="I218" s="63" t="s">
        <v>98</v>
      </c>
      <c r="J218" s="36"/>
    </row>
    <row r="219" spans="1:17" hidden="1">
      <c r="A219" s="7" t="s">
        <v>51</v>
      </c>
    </row>
    <row r="220" spans="1:17" ht="27.225" customHeight="1">
      <c r="A220" s="7">
        <v>9</v>
      </c>
      <c r="B220" s="34" t="s">
        <v>188</v>
      </c>
      <c r="C220" s="38" t="s">
        <v>189</v>
      </c>
      <c r="D220" s="36"/>
      <c r="E220" s="36"/>
      <c r="F220" s="39" t="s">
        <v>11</v>
      </c>
      <c r="G220" s="61">
        <v>18.58</v>
      </c>
      <c r="H220" s="61"/>
      <c r="I220" s="41"/>
      <c r="J220" s="42">
        <f>IF(AND(G220= "",H220= ""), 0, ROUND(ROUND(I220, 2) * ROUND(IF(H220="",G220,H220),  2), 2))</f>
        <v/>
      </c>
      <c r="K220" s="7"/>
      <c r="M220" s="43">
        <v>0.2</v>
      </c>
      <c r="Q220" s="7">
        <v>63</v>
      </c>
    </row>
    <row r="221" spans="1:17" hidden="1">
      <c r="A221" s="7" t="s">
        <v>50</v>
      </c>
    </row>
    <row r="222" spans="1:17" hidden="1">
      <c r="A222" s="7" t="s">
        <v>77</v>
      </c>
    </row>
    <row r="223" spans="1:17" ht="20.75" customHeight="1">
      <c r="A223" s="7" t="s">
        <v>95</v>
      </c>
      <c r="B223" s="60"/>
      <c r="C223" s="60" t="s">
        <v>190</v>
      </c>
      <c r="D223" s="60"/>
      <c r="E223" s="60"/>
      <c r="F223" s="60"/>
      <c r="G223" s="60"/>
      <c r="H223" s="60"/>
      <c r="I223" s="60"/>
      <c r="J223" s="60"/>
    </row>
    <row r="224" spans="1:17">
      <c r="A224" s="7" t="s">
        <v>78</v>
      </c>
      <c r="B224" s="34"/>
      <c r="C224" s="7" t="s">
        <v>191</v>
      </c>
      <c r="G224" s="62">
        <v>4</v>
      </c>
      <c r="I224" s="63" t="s">
        <v>98</v>
      </c>
      <c r="J224" s="36"/>
    </row>
    <row r="225" spans="1:17">
      <c r="A225" s="7" t="s">
        <v>78</v>
      </c>
      <c r="B225" s="34"/>
      <c r="C225" s="7" t="s">
        <v>192</v>
      </c>
      <c r="G225" s="62">
        <v>14.58</v>
      </c>
      <c r="I225" s="63" t="s">
        <v>98</v>
      </c>
      <c r="J225" s="36"/>
    </row>
    <row r="226" spans="1:17" hidden="1">
      <c r="A226" s="7" t="s">
        <v>51</v>
      </c>
    </row>
    <row r="227" spans="1:17">
      <c r="A227" s="7">
        <v>9</v>
      </c>
      <c r="B227" s="34" t="s">
        <v>193</v>
      </c>
      <c r="C227" s="38" t="s">
        <v>194</v>
      </c>
      <c r="D227" s="36"/>
      <c r="E227" s="36"/>
      <c r="F227" s="39" t="s">
        <v>11</v>
      </c>
      <c r="G227" s="61">
        <v>27.65</v>
      </c>
      <c r="H227" s="61"/>
      <c r="I227" s="41"/>
      <c r="J227" s="42">
        <f>IF(AND(G227= "",H227= ""), 0, ROUND(ROUND(I227, 2) * ROUND(IF(H227="",G227,H227),  2), 2))</f>
        <v/>
      </c>
      <c r="K227" s="7"/>
      <c r="M227" s="43">
        <v>0.2</v>
      </c>
      <c r="Q227" s="7">
        <v>63</v>
      </c>
    </row>
    <row r="228" spans="1:17" hidden="1">
      <c r="A228" s="7" t="s">
        <v>50</v>
      </c>
    </row>
    <row r="229" spans="1:17" hidden="1">
      <c r="A229" s="7" t="s">
        <v>77</v>
      </c>
    </row>
    <row r="230" spans="1:17" ht="45.025" customHeight="1">
      <c r="A230" s="7" t="s">
        <v>95</v>
      </c>
      <c r="B230" s="60"/>
      <c r="C230" s="60" t="s">
        <v>195</v>
      </c>
      <c r="D230" s="60"/>
      <c r="E230" s="60"/>
      <c r="F230" s="60"/>
      <c r="G230" s="60"/>
      <c r="H230" s="60"/>
      <c r="I230" s="60"/>
      <c r="J230" s="60"/>
    </row>
    <row r="231" spans="1:17" ht="24.75" customHeight="1">
      <c r="A231" s="7" t="s">
        <v>78</v>
      </c>
      <c r="B231" s="34"/>
      <c r="C231" s="7" t="s">
        <v>196</v>
      </c>
      <c r="G231" s="62">
        <v>21.53</v>
      </c>
      <c r="I231" s="63" t="s">
        <v>98</v>
      </c>
      <c r="J231" s="36"/>
    </row>
    <row r="232" spans="1:17">
      <c r="A232" s="7" t="s">
        <v>78</v>
      </c>
      <c r="B232" s="34"/>
      <c r="C232" s="7" t="s">
        <v>197</v>
      </c>
      <c r="G232" s="62">
        <v>6.12</v>
      </c>
      <c r="I232" s="63" t="s">
        <v>98</v>
      </c>
      <c r="J232" s="36"/>
    </row>
    <row r="233" spans="1:17" hidden="1">
      <c r="A233" s="7" t="s">
        <v>51</v>
      </c>
    </row>
    <row r="234" spans="1:17" hidden="1">
      <c r="A234" s="7" t="s">
        <v>110</v>
      </c>
    </row>
    <row r="235" spans="1:17">
      <c r="A235" s="7">
        <v>5</v>
      </c>
      <c r="B235" s="29" t="s">
        <v>198</v>
      </c>
      <c r="C235" s="56" t="s">
        <v>199</v>
      </c>
      <c r="D235" s="56"/>
      <c r="E235" s="56"/>
      <c r="F235" s="56"/>
      <c r="G235" s="56"/>
      <c r="H235" s="56"/>
      <c r="I235" s="56"/>
      <c r="J235" s="59"/>
      <c r="K235" s="7"/>
    </row>
    <row r="236" spans="1:17">
      <c r="A236" s="7">
        <v>9</v>
      </c>
      <c r="B236" s="34" t="s">
        <v>200</v>
      </c>
      <c r="C236" s="38" t="s">
        <v>201</v>
      </c>
      <c r="D236" s="36"/>
      <c r="E236" s="36"/>
      <c r="F236" s="39" t="s">
        <v>12</v>
      </c>
      <c r="G236" s="40">
        <v>21</v>
      </c>
      <c r="H236" s="40"/>
      <c r="I236" s="41"/>
      <c r="J236" s="42">
        <f>IF(AND(G236= "",H236= ""), 0, ROUND(ROUND(I236, 2) * ROUND(IF(H236="",G236,H236),  0), 2))</f>
        <v/>
      </c>
      <c r="K236" s="7"/>
      <c r="M236" s="43">
        <v>0.2</v>
      </c>
      <c r="Q236" s="7">
        <v>63</v>
      </c>
    </row>
    <row r="237" spans="1:17" hidden="1">
      <c r="A237" s="7" t="s">
        <v>50</v>
      </c>
    </row>
    <row r="238" spans="1:17" hidden="1">
      <c r="A238" s="7" t="s">
        <v>50</v>
      </c>
    </row>
    <row r="239" spans="1:17">
      <c r="A239" s="7" t="s">
        <v>95</v>
      </c>
      <c r="B239" s="60"/>
      <c r="C239" s="60" t="s">
        <v>202</v>
      </c>
      <c r="D239" s="60"/>
      <c r="E239" s="60"/>
      <c r="F239" s="60"/>
      <c r="G239" s="60"/>
      <c r="H239" s="60"/>
      <c r="I239" s="60"/>
      <c r="J239" s="60"/>
    </row>
    <row r="240" spans="1:17">
      <c r="A240" s="7" t="s">
        <v>78</v>
      </c>
      <c r="B240" s="34"/>
      <c r="C240" s="7" t="s">
        <v>79</v>
      </c>
      <c r="G240" s="44">
        <v>21</v>
      </c>
      <c r="I240" s="45" t="s">
        <v>203</v>
      </c>
      <c r="J240" s="36"/>
    </row>
    <row r="241" spans="1:17" hidden="1">
      <c r="A241" s="7" t="s">
        <v>51</v>
      </c>
    </row>
    <row r="242" spans="1:17">
      <c r="A242" s="7">
        <v>9</v>
      </c>
      <c r="B242" s="34" t="s">
        <v>204</v>
      </c>
      <c r="C242" s="38" t="s">
        <v>205</v>
      </c>
      <c r="D242" s="36"/>
      <c r="E242" s="36"/>
      <c r="F242" s="39" t="s">
        <v>11</v>
      </c>
      <c r="G242" s="61">
        <v>34.97</v>
      </c>
      <c r="H242" s="61"/>
      <c r="I242" s="41"/>
      <c r="J242" s="42">
        <f>IF(AND(G242= "",H242= ""), 0, ROUND(ROUND(I242, 2) * ROUND(IF(H242="",G242,H242),  2), 2))</f>
        <v/>
      </c>
      <c r="K242" s="7"/>
      <c r="M242" s="43">
        <v>0.2</v>
      </c>
      <c r="Q242" s="7">
        <v>63</v>
      </c>
    </row>
    <row r="243" spans="1:17" hidden="1">
      <c r="A243" s="7" t="s">
        <v>50</v>
      </c>
    </row>
    <row r="244" spans="1:17" hidden="1">
      <c r="A244" s="7" t="s">
        <v>77</v>
      </c>
    </row>
    <row r="245" spans="1:17">
      <c r="A245" s="7" t="s">
        <v>95</v>
      </c>
      <c r="B245" s="60"/>
      <c r="C245" s="60" t="s">
        <v>206</v>
      </c>
      <c r="D245" s="60"/>
      <c r="E245" s="60"/>
      <c r="F245" s="60"/>
      <c r="G245" s="60"/>
      <c r="H245" s="60"/>
      <c r="I245" s="60"/>
      <c r="J245" s="60"/>
    </row>
    <row r="246" spans="1:17">
      <c r="A246" s="7" t="s">
        <v>78</v>
      </c>
      <c r="B246" s="34"/>
      <c r="C246" s="7" t="s">
        <v>207</v>
      </c>
      <c r="G246" s="62">
        <v>34.97</v>
      </c>
      <c r="I246" s="63" t="s">
        <v>98</v>
      </c>
      <c r="J246" s="36"/>
    </row>
    <row r="247" spans="1:17" hidden="1">
      <c r="A247" s="7" t="s">
        <v>51</v>
      </c>
    </row>
    <row r="248" spans="1:17">
      <c r="A248" s="7">
        <v>9</v>
      </c>
      <c r="B248" s="34" t="s">
        <v>208</v>
      </c>
      <c r="C248" s="38" t="s">
        <v>209</v>
      </c>
      <c r="D248" s="36"/>
      <c r="E248" s="36"/>
      <c r="F248" s="39" t="s">
        <v>210</v>
      </c>
      <c r="G248" s="40">
        <v>1</v>
      </c>
      <c r="H248" s="40"/>
      <c r="I248" s="41"/>
      <c r="J248" s="42">
        <f>IF(AND(G248= "",H248= ""), 0, ROUND(ROUND(I248, 2) * ROUND(IF(H248="",G248,H248),  0), 2))</f>
        <v/>
      </c>
      <c r="K248" s="7"/>
      <c r="M248" s="43">
        <v>0.2</v>
      </c>
      <c r="Q248" s="7">
        <v>63</v>
      </c>
    </row>
    <row r="249" spans="1:17" hidden="1">
      <c r="A249" s="7" t="s">
        <v>50</v>
      </c>
    </row>
    <row r="250" spans="1:17" hidden="1">
      <c r="A250" s="7" t="s">
        <v>77</v>
      </c>
    </row>
    <row r="251" spans="1:17">
      <c r="A251" s="7" t="s">
        <v>95</v>
      </c>
      <c r="B251" s="60"/>
      <c r="C251" s="60" t="s">
        <v>211</v>
      </c>
      <c r="D251" s="60"/>
      <c r="E251" s="60"/>
      <c r="F251" s="60"/>
      <c r="G251" s="60"/>
      <c r="H251" s="60"/>
      <c r="I251" s="60"/>
      <c r="J251" s="60"/>
    </row>
    <row r="252" spans="1:17" hidden="1">
      <c r="A252" s="7" t="s">
        <v>50</v>
      </c>
    </row>
    <row r="253" spans="1:17">
      <c r="A253" s="7" t="s">
        <v>78</v>
      </c>
      <c r="B253" s="34"/>
      <c r="C253" s="7" t="s">
        <v>79</v>
      </c>
      <c r="G253" s="44">
        <v>1</v>
      </c>
      <c r="I253" s="45" t="s">
        <v>212</v>
      </c>
      <c r="J253" s="36"/>
    </row>
    <row r="254" spans="1:17" hidden="1">
      <c r="A254" s="7" t="s">
        <v>51</v>
      </c>
    </row>
    <row r="255" spans="1:17">
      <c r="A255" s="7">
        <v>9</v>
      </c>
      <c r="B255" s="34" t="s">
        <v>213</v>
      </c>
      <c r="C255" s="38" t="s">
        <v>214</v>
      </c>
      <c r="D255" s="36"/>
      <c r="E255" s="36"/>
      <c r="F255" s="39" t="s">
        <v>11</v>
      </c>
      <c r="G255" s="61">
        <v>24.96</v>
      </c>
      <c r="H255" s="61"/>
      <c r="I255" s="41"/>
      <c r="J255" s="42">
        <f>IF(AND(G255= "",H255= ""), 0, ROUND(ROUND(I255, 2) * ROUND(IF(H255="",G255,H255),  2), 2))</f>
        <v/>
      </c>
      <c r="K255" s="7"/>
      <c r="M255" s="43">
        <v>0.2</v>
      </c>
      <c r="Q255" s="7">
        <v>63</v>
      </c>
    </row>
    <row r="256" spans="1:17" hidden="1">
      <c r="A256" s="7" t="s">
        <v>50</v>
      </c>
    </row>
    <row r="257" spans="1:17" hidden="1">
      <c r="A257" s="7" t="s">
        <v>50</v>
      </c>
    </row>
    <row r="258" spans="1:17" hidden="1">
      <c r="A258" s="7" t="s">
        <v>50</v>
      </c>
    </row>
    <row r="259" spans="1:17" hidden="1">
      <c r="A259" s="7" t="s">
        <v>77</v>
      </c>
    </row>
    <row r="260" spans="1:17">
      <c r="A260" s="7" t="s">
        <v>95</v>
      </c>
      <c r="B260" s="60"/>
      <c r="C260" s="60" t="s">
        <v>215</v>
      </c>
      <c r="D260" s="60"/>
      <c r="E260" s="60"/>
      <c r="F260" s="60"/>
      <c r="G260" s="60"/>
      <c r="H260" s="60"/>
      <c r="I260" s="60"/>
      <c r="J260" s="60"/>
    </row>
    <row r="261" spans="1:17">
      <c r="A261" s="7" t="s">
        <v>78</v>
      </c>
      <c r="B261" s="34"/>
      <c r="C261" s="7" t="s">
        <v>216</v>
      </c>
      <c r="G261" s="62">
        <v>24.96</v>
      </c>
      <c r="I261" s="63" t="s">
        <v>98</v>
      </c>
      <c r="J261" s="36"/>
    </row>
    <row r="262" spans="1:17" hidden="1">
      <c r="A262" s="7" t="s">
        <v>51</v>
      </c>
    </row>
    <row r="263" spans="1:17">
      <c r="A263" s="7">
        <v>9</v>
      </c>
      <c r="B263" s="34" t="s">
        <v>217</v>
      </c>
      <c r="C263" s="38" t="s">
        <v>218</v>
      </c>
      <c r="D263" s="36"/>
      <c r="E263" s="36"/>
      <c r="F263" s="39" t="s">
        <v>210</v>
      </c>
      <c r="G263" s="40">
        <v>1</v>
      </c>
      <c r="H263" s="40"/>
      <c r="I263" s="41"/>
      <c r="J263" s="42">
        <f>IF(AND(G263= "",H263= ""), 0, ROUND(ROUND(I263, 2) * ROUND(IF(H263="",G263,H263),  0), 2))</f>
        <v/>
      </c>
      <c r="K263" s="7"/>
      <c r="M263" s="43">
        <v>0.2</v>
      </c>
      <c r="Q263" s="7">
        <v>63</v>
      </c>
    </row>
    <row r="264" spans="1:17" hidden="1">
      <c r="A264" s="7" t="s">
        <v>50</v>
      </c>
    </row>
    <row r="265" spans="1:17" hidden="1">
      <c r="A265" s="7" t="s">
        <v>77</v>
      </c>
    </row>
    <row r="266" spans="1:17">
      <c r="A266" s="7" t="s">
        <v>95</v>
      </c>
      <c r="B266" s="60"/>
      <c r="C266" s="60" t="s">
        <v>219</v>
      </c>
      <c r="D266" s="60"/>
      <c r="E266" s="60"/>
      <c r="F266" s="60"/>
      <c r="G266" s="60"/>
      <c r="H266" s="60"/>
      <c r="I266" s="60"/>
      <c r="J266" s="60"/>
    </row>
    <row r="267" spans="1:17">
      <c r="A267" s="7" t="s">
        <v>78</v>
      </c>
      <c r="B267" s="34"/>
      <c r="C267" s="7" t="s">
        <v>79</v>
      </c>
      <c r="G267" s="44">
        <v>1</v>
      </c>
      <c r="I267" s="45" t="s">
        <v>212</v>
      </c>
      <c r="J267" s="36"/>
    </row>
    <row r="268" spans="1:17" hidden="1">
      <c r="A268" s="7" t="s">
        <v>51</v>
      </c>
    </row>
    <row r="269" spans="1:17" hidden="1">
      <c r="A269" s="7" t="s">
        <v>110</v>
      </c>
    </row>
    <row r="270" spans="1:17">
      <c r="A270" s="7" t="s">
        <v>45</v>
      </c>
      <c r="B270" s="36"/>
      <c r="J270" s="36"/>
    </row>
    <row r="271" spans="1:17">
      <c r="B271" s="36"/>
      <c r="C271" s="46" t="s">
        <v>85</v>
      </c>
      <c r="D271" s="47"/>
      <c r="E271" s="47"/>
      <c r="F271" s="48"/>
      <c r="G271" s="48"/>
      <c r="H271" s="48"/>
      <c r="I271" s="48"/>
      <c r="J271" s="49"/>
    </row>
    <row r="272" spans="1:17">
      <c r="B272" s="36"/>
      <c r="C272" s="50"/>
      <c r="D272" s="7"/>
      <c r="E272" s="7"/>
      <c r="F272" s="7"/>
      <c r="G272" s="7"/>
      <c r="H272" s="7"/>
      <c r="I272" s="7"/>
      <c r="J272" s="8"/>
    </row>
    <row r="273" spans="1:17">
      <c r="B273" s="36"/>
      <c r="C273" s="51" t="s">
        <v>81</v>
      </c>
      <c r="D273" s="52"/>
      <c r="E273" s="52"/>
      <c r="F273" s="53">
        <f>SUMIF(K91:K270, IF(K90="","",K90), J91:J270)</f>
        <v/>
      </c>
      <c r="G273" s="53"/>
      <c r="H273" s="53"/>
      <c r="I273" s="53"/>
      <c r="J273" s="54"/>
    </row>
    <row r="274" spans="1:17" hidden="1">
      <c r="B274" s="36"/>
      <c r="C274" s="55" t="s">
        <v>82</v>
      </c>
      <c r="D274" s="56"/>
      <c r="E274" s="56"/>
      <c r="F274" s="57">
        <f>ROUND(SUMIF(K91:K270, IF(K90="","",K90), J91:J270) * 0.2, 2)</f>
        <v/>
      </c>
      <c r="G274" s="57"/>
      <c r="H274" s="57"/>
      <c r="I274" s="57"/>
      <c r="J274" s="58"/>
    </row>
    <row r="275" spans="1:17" hidden="1">
      <c r="B275" s="36"/>
      <c r="C275" s="51" t="s">
        <v>83</v>
      </c>
      <c r="D275" s="52"/>
      <c r="E275" s="52"/>
      <c r="F275" s="53">
        <f>SUM(F273:F274)</f>
        <v/>
      </c>
      <c r="G275" s="53"/>
      <c r="H275" s="53"/>
      <c r="I275" s="53"/>
      <c r="J275" s="54"/>
    </row>
    <row r="276" spans="1:17">
      <c r="A276" s="7">
        <v>4</v>
      </c>
      <c r="B276" s="29" t="s">
        <v>220</v>
      </c>
      <c r="C276" s="32" t="s">
        <v>221</v>
      </c>
      <c r="D276" s="32"/>
      <c r="E276" s="32"/>
      <c r="F276" s="32"/>
      <c r="G276" s="32"/>
      <c r="H276" s="32"/>
      <c r="I276" s="32"/>
      <c r="J276" s="33"/>
      <c r="K276" s="7"/>
    </row>
    <row r="277" spans="1:17">
      <c r="A277" s="7">
        <v>5</v>
      </c>
      <c r="B277" s="29" t="s">
        <v>222</v>
      </c>
      <c r="C277" s="56" t="s">
        <v>223</v>
      </c>
      <c r="D277" s="56"/>
      <c r="E277" s="56"/>
      <c r="F277" s="56"/>
      <c r="G277" s="56"/>
      <c r="H277" s="56"/>
      <c r="I277" s="56"/>
      <c r="J277" s="59"/>
      <c r="K277" s="7"/>
    </row>
    <row r="278" spans="1:17">
      <c r="A278" s="7">
        <v>8</v>
      </c>
      <c r="B278" s="34" t="s">
        <v>224</v>
      </c>
      <c r="C278" s="35" t="s">
        <v>225</v>
      </c>
      <c r="D278" s="35"/>
      <c r="E278" s="35"/>
      <c r="J278" s="36"/>
      <c r="K278" s="7"/>
    </row>
    <row r="279" spans="1:17" hidden="1">
      <c r="A279" s="7" t="s">
        <v>41</v>
      </c>
    </row>
    <row r="280" spans="1:17">
      <c r="A280" s="7">
        <v>9</v>
      </c>
      <c r="B280" s="34" t="s">
        <v>226</v>
      </c>
      <c r="C280" s="38" t="s">
        <v>227</v>
      </c>
      <c r="D280" s="36"/>
      <c r="E280" s="36"/>
      <c r="F280" s="39" t="s">
        <v>11</v>
      </c>
      <c r="G280" s="61">
        <v>92.09</v>
      </c>
      <c r="H280" s="61"/>
      <c r="I280" s="41"/>
      <c r="J280" s="42">
        <f>IF(AND(G280= "",H280= ""), 0, ROUND(ROUND(I280, 2) * ROUND(IF(H280="",G280,H280),  2), 2))</f>
        <v/>
      </c>
      <c r="K280" s="7"/>
      <c r="M280" s="43">
        <v>0.2</v>
      </c>
      <c r="Q280" s="7">
        <v>63</v>
      </c>
    </row>
    <row r="281" spans="1:17" hidden="1">
      <c r="A281" s="7" t="s">
        <v>77</v>
      </c>
    </row>
    <row r="282" spans="1:17">
      <c r="A282" s="7" t="s">
        <v>95</v>
      </c>
      <c r="B282" s="60"/>
      <c r="C282" s="60" t="s">
        <v>96</v>
      </c>
      <c r="D282" s="60"/>
      <c r="E282" s="60"/>
      <c r="F282" s="60"/>
      <c r="G282" s="60"/>
      <c r="H282" s="60"/>
      <c r="I282" s="60"/>
      <c r="J282" s="60"/>
    </row>
    <row r="283" spans="1:17" ht="22.75" customHeight="1">
      <c r="A283" s="7" t="s">
        <v>78</v>
      </c>
      <c r="B283" s="34"/>
      <c r="C283" s="7" t="s">
        <v>228</v>
      </c>
      <c r="G283" s="62">
        <v>92.09</v>
      </c>
      <c r="I283" s="63" t="s">
        <v>98</v>
      </c>
      <c r="J283" s="36"/>
    </row>
    <row r="284" spans="1:17" hidden="1">
      <c r="A284" s="7" t="s">
        <v>51</v>
      </c>
    </row>
    <row r="285" spans="1:17">
      <c r="A285" s="7">
        <v>9</v>
      </c>
      <c r="B285" s="34" t="s">
        <v>229</v>
      </c>
      <c r="C285" s="38" t="s">
        <v>230</v>
      </c>
      <c r="D285" s="36"/>
      <c r="E285" s="36"/>
      <c r="F285" s="39" t="s">
        <v>11</v>
      </c>
      <c r="G285" s="61">
        <v>127.44</v>
      </c>
      <c r="H285" s="61"/>
      <c r="I285" s="41"/>
      <c r="J285" s="42">
        <f>IF(AND(G285= "",H285= ""), 0, ROUND(ROUND(I285, 2) * ROUND(IF(H285="",G285,H285),  2), 2))</f>
        <v/>
      </c>
      <c r="K285" s="7"/>
      <c r="M285" s="43">
        <v>0.2</v>
      </c>
      <c r="Q285" s="7">
        <v>63</v>
      </c>
    </row>
    <row r="286" spans="1:17" hidden="1">
      <c r="A286" s="7" t="s">
        <v>77</v>
      </c>
    </row>
    <row r="287" spans="1:17">
      <c r="A287" s="7" t="s">
        <v>95</v>
      </c>
      <c r="B287" s="60"/>
      <c r="C287" s="60" t="s">
        <v>96</v>
      </c>
      <c r="D287" s="60"/>
      <c r="E287" s="60"/>
      <c r="F287" s="60"/>
      <c r="G287" s="60"/>
      <c r="H287" s="60"/>
      <c r="I287" s="60"/>
      <c r="J287" s="60"/>
    </row>
    <row r="288" spans="1:17" ht="22.75" customHeight="1">
      <c r="A288" s="7" t="s">
        <v>78</v>
      </c>
      <c r="B288" s="34"/>
      <c r="C288" s="7" t="s">
        <v>231</v>
      </c>
      <c r="G288" s="62">
        <v>127.44</v>
      </c>
      <c r="I288" s="63" t="s">
        <v>98</v>
      </c>
      <c r="J288" s="36"/>
    </row>
    <row r="289" spans="1:17" hidden="1">
      <c r="A289" s="7" t="s">
        <v>51</v>
      </c>
    </row>
    <row r="290" spans="1:17">
      <c r="A290" s="7">
        <v>9</v>
      </c>
      <c r="B290" s="34" t="s">
        <v>232</v>
      </c>
      <c r="C290" s="38" t="s">
        <v>233</v>
      </c>
      <c r="D290" s="36"/>
      <c r="E290" s="36"/>
      <c r="F290" s="39" t="s">
        <v>11</v>
      </c>
      <c r="G290" s="61">
        <v>186.92</v>
      </c>
      <c r="H290" s="61"/>
      <c r="I290" s="41"/>
      <c r="J290" s="42">
        <f>IF(AND(G290= "",H290= ""), 0, ROUND(ROUND(I290, 2) * ROUND(IF(H290="",G290,H290),  2), 2))</f>
        <v/>
      </c>
      <c r="K290" s="7"/>
      <c r="M290" s="43">
        <v>0.2</v>
      </c>
      <c r="Q290" s="7">
        <v>63</v>
      </c>
    </row>
    <row r="291" spans="1:17" hidden="1">
      <c r="A291" s="7" t="s">
        <v>50</v>
      </c>
    </row>
    <row r="292" spans="1:17" ht="50.7625" customHeight="1">
      <c r="A292" s="7" t="s">
        <v>95</v>
      </c>
      <c r="B292" s="60"/>
      <c r="C292" s="60" t="s">
        <v>235</v>
      </c>
      <c r="D292" s="60"/>
      <c r="E292" s="60"/>
      <c r="F292" s="60"/>
      <c r="G292" s="60"/>
      <c r="H292" s="60"/>
      <c r="I292" s="60"/>
      <c r="J292" s="60"/>
    </row>
    <row r="293" spans="1:17" ht="22.75" customHeight="1">
      <c r="A293" s="7" t="s">
        <v>78</v>
      </c>
      <c r="B293" s="34"/>
      <c r="C293" s="7" t="s">
        <v>236</v>
      </c>
      <c r="G293" s="62">
        <v>186.92</v>
      </c>
      <c r="I293" s="63" t="s">
        <v>98</v>
      </c>
      <c r="J293" s="36"/>
    </row>
    <row r="294" spans="1:17" hidden="1">
      <c r="A294" s="7" t="s">
        <v>51</v>
      </c>
    </row>
    <row r="295" spans="1:17">
      <c r="A295" s="7">
        <v>9</v>
      </c>
      <c r="B295" s="34" t="s">
        <v>237</v>
      </c>
      <c r="C295" s="38" t="s">
        <v>238</v>
      </c>
      <c r="D295" s="36"/>
      <c r="E295" s="36"/>
      <c r="F295" s="39" t="s">
        <v>11</v>
      </c>
      <c r="G295" s="61">
        <v>354.8</v>
      </c>
      <c r="H295" s="61"/>
      <c r="I295" s="41"/>
      <c r="J295" s="42">
        <f>IF(AND(G295= "",H295= ""), 0, ROUND(ROUND(I295, 2) * ROUND(IF(H295="",G295,H295),  2), 2))</f>
        <v/>
      </c>
      <c r="K295" s="7"/>
      <c r="M295" s="43">
        <v>0.2</v>
      </c>
      <c r="Q295" s="7">
        <v>63</v>
      </c>
    </row>
    <row r="296" spans="1:17" hidden="1">
      <c r="A296" s="7" t="s">
        <v>50</v>
      </c>
    </row>
    <row r="297" spans="1:17" ht="39.425" customHeight="1">
      <c r="A297" s="7" t="s">
        <v>95</v>
      </c>
      <c r="B297" s="60"/>
      <c r="C297" s="60" t="s">
        <v>130</v>
      </c>
      <c r="D297" s="60"/>
      <c r="E297" s="60"/>
      <c r="F297" s="60"/>
      <c r="G297" s="60"/>
      <c r="H297" s="60"/>
      <c r="I297" s="60"/>
      <c r="J297" s="60"/>
    </row>
    <row r="298" spans="1:17">
      <c r="A298" s="7" t="s">
        <v>78</v>
      </c>
      <c r="B298" s="34"/>
      <c r="C298" s="7" t="s">
        <v>239</v>
      </c>
      <c r="G298" s="62">
        <v>354.8</v>
      </c>
      <c r="I298" s="63" t="s">
        <v>98</v>
      </c>
      <c r="J298" s="36"/>
    </row>
    <row r="299" spans="1:17" hidden="1">
      <c r="A299" s="7" t="s">
        <v>51</v>
      </c>
    </row>
    <row r="300" spans="1:17">
      <c r="A300" s="7">
        <v>9</v>
      </c>
      <c r="B300" s="34" t="s">
        <v>240</v>
      </c>
      <c r="C300" s="38" t="s">
        <v>241</v>
      </c>
      <c r="D300" s="36"/>
      <c r="E300" s="36"/>
      <c r="F300" s="39" t="s">
        <v>11</v>
      </c>
      <c r="G300" s="61">
        <v>43</v>
      </c>
      <c r="H300" s="61"/>
      <c r="I300" s="41"/>
      <c r="J300" s="42">
        <f>IF(AND(G300= "",H300= ""), 0, ROUND(ROUND(I300, 2) * ROUND(IF(H300="",G300,H300),  2), 2))</f>
        <v/>
      </c>
      <c r="K300" s="7"/>
      <c r="M300" s="43">
        <v>0.2</v>
      </c>
      <c r="Q300" s="7">
        <v>63</v>
      </c>
    </row>
    <row r="301" spans="1:17" hidden="1">
      <c r="A301" s="7" t="s">
        <v>50</v>
      </c>
    </row>
    <row r="302" spans="1:17" ht="22.75" customHeight="1">
      <c r="A302" s="7" t="s">
        <v>95</v>
      </c>
      <c r="B302" s="60"/>
      <c r="C302" s="60" t="s">
        <v>243</v>
      </c>
      <c r="D302" s="60"/>
      <c r="E302" s="60"/>
      <c r="F302" s="60"/>
      <c r="G302" s="60"/>
      <c r="H302" s="60"/>
      <c r="I302" s="60"/>
      <c r="J302" s="60"/>
    </row>
    <row r="303" spans="1:17" ht="24.75" customHeight="1">
      <c r="A303" s="7" t="s">
        <v>78</v>
      </c>
      <c r="B303" s="34"/>
      <c r="C303" s="7" t="s">
        <v>244</v>
      </c>
      <c r="G303" s="62">
        <v>43</v>
      </c>
      <c r="I303" s="63" t="s">
        <v>98</v>
      </c>
      <c r="J303" s="36"/>
    </row>
    <row r="304" spans="1:17" hidden="1">
      <c r="A304" s="7" t="s">
        <v>51</v>
      </c>
    </row>
    <row r="305" spans="1:17" ht="27.225" customHeight="1">
      <c r="A305" s="7">
        <v>9</v>
      </c>
      <c r="B305" s="34" t="s">
        <v>245</v>
      </c>
      <c r="C305" s="38" t="s">
        <v>246</v>
      </c>
      <c r="D305" s="36"/>
      <c r="E305" s="36"/>
      <c r="F305" s="39" t="s">
        <v>11</v>
      </c>
      <c r="G305" s="61">
        <v>12.95</v>
      </c>
      <c r="H305" s="61"/>
      <c r="I305" s="41"/>
      <c r="J305" s="42">
        <f>IF(AND(G305= "",H305= ""), 0, ROUND(ROUND(I305, 2) * ROUND(IF(H305="",G305,H305),  2), 2))</f>
        <v/>
      </c>
      <c r="K305" s="7"/>
      <c r="M305" s="43">
        <v>0.2</v>
      </c>
      <c r="Q305" s="7">
        <v>63</v>
      </c>
    </row>
    <row r="306" spans="1:17" hidden="1">
      <c r="A306" s="7" t="s">
        <v>50</v>
      </c>
    </row>
    <row r="307" spans="1:17" hidden="1">
      <c r="A307" s="7" t="s">
        <v>50</v>
      </c>
    </row>
    <row r="308" spans="1:17" ht="35.8875" customHeight="1">
      <c r="A308" s="7" t="s">
        <v>95</v>
      </c>
      <c r="B308" s="60"/>
      <c r="C308" s="60" t="s">
        <v>247</v>
      </c>
      <c r="D308" s="60"/>
      <c r="E308" s="60"/>
      <c r="F308" s="60"/>
      <c r="G308" s="60"/>
      <c r="H308" s="60"/>
      <c r="I308" s="60"/>
      <c r="J308" s="60"/>
    </row>
    <row r="309" spans="1:17" ht="22.75" customHeight="1">
      <c r="A309" s="7" t="s">
        <v>78</v>
      </c>
      <c r="B309" s="34"/>
      <c r="C309" s="7" t="s">
        <v>248</v>
      </c>
      <c r="G309" s="62">
        <v>12.95</v>
      </c>
      <c r="I309" s="63" t="s">
        <v>98</v>
      </c>
      <c r="J309" s="36"/>
    </row>
    <row r="310" spans="1:17">
      <c r="A310" s="7" t="s">
        <v>78</v>
      </c>
      <c r="B310" s="34"/>
      <c r="C310" s="7" t="s">
        <v>79</v>
      </c>
      <c r="J310" s="36"/>
    </row>
    <row r="311" spans="1:17" hidden="1">
      <c r="A311" s="7" t="s">
        <v>51</v>
      </c>
    </row>
    <row r="312" spans="1:17">
      <c r="A312" s="7">
        <v>9</v>
      </c>
      <c r="B312" s="34" t="s">
        <v>249</v>
      </c>
      <c r="C312" s="38" t="s">
        <v>250</v>
      </c>
      <c r="D312" s="36"/>
      <c r="E312" s="36"/>
      <c r="F312" s="39" t="s">
        <v>11</v>
      </c>
      <c r="G312" s="61">
        <v>129.55</v>
      </c>
      <c r="H312" s="61"/>
      <c r="I312" s="41"/>
      <c r="J312" s="42">
        <f>IF(AND(G312= "",H312= ""), 0, ROUND(ROUND(I312, 2) * ROUND(IF(H312="",G312,H312),  2), 2))</f>
        <v/>
      </c>
      <c r="K312" s="7"/>
      <c r="M312" s="43">
        <v>0.2</v>
      </c>
      <c r="Q312" s="7">
        <v>63</v>
      </c>
    </row>
    <row r="313" spans="1:17" hidden="1">
      <c r="A313" s="7" t="s">
        <v>50</v>
      </c>
    </row>
    <row r="314" spans="1:17" hidden="1">
      <c r="A314" s="7" t="s">
        <v>50</v>
      </c>
    </row>
    <row r="315" spans="1:17">
      <c r="A315" s="7" t="s">
        <v>95</v>
      </c>
      <c r="B315" s="60"/>
      <c r="C315" s="60" t="s">
        <v>251</v>
      </c>
      <c r="D315" s="60"/>
      <c r="E315" s="60"/>
      <c r="F315" s="60"/>
      <c r="G315" s="60"/>
      <c r="H315" s="60"/>
      <c r="I315" s="60"/>
      <c r="J315" s="60"/>
    </row>
    <row r="316" spans="1:17">
      <c r="A316" s="7" t="s">
        <v>78</v>
      </c>
      <c r="B316" s="34"/>
      <c r="C316" s="7" t="s">
        <v>252</v>
      </c>
      <c r="G316" s="62">
        <v>68.8</v>
      </c>
      <c r="I316" s="63" t="s">
        <v>98</v>
      </c>
      <c r="J316" s="36"/>
    </row>
    <row r="317" spans="1:17" ht="24.75" customHeight="1">
      <c r="A317" s="7" t="s">
        <v>78</v>
      </c>
      <c r="B317" s="34"/>
      <c r="C317" s="7" t="s">
        <v>253</v>
      </c>
      <c r="G317" s="62">
        <v>66.65000000000001</v>
      </c>
      <c r="I317" s="63" t="s">
        <v>98</v>
      </c>
      <c r="J317" s="36"/>
    </row>
    <row r="318" spans="1:17">
      <c r="A318" s="7" t="s">
        <v>78</v>
      </c>
      <c r="B318" s="34"/>
      <c r="C318" s="7" t="s">
        <v>254</v>
      </c>
      <c r="G318" s="62">
        <v>12</v>
      </c>
      <c r="I318" s="63" t="s">
        <v>98</v>
      </c>
      <c r="J318" s="36"/>
    </row>
    <row r="319" spans="1:17" hidden="1">
      <c r="A319" s="7" t="s">
        <v>50</v>
      </c>
    </row>
    <row r="320" spans="1:17">
      <c r="A320" s="7" t="s">
        <v>78</v>
      </c>
      <c r="B320" s="34"/>
      <c r="C320" s="7" t="s">
        <v>255</v>
      </c>
      <c r="G320" s="62">
        <v>-17.9</v>
      </c>
      <c r="I320" s="63" t="s">
        <v>98</v>
      </c>
      <c r="J320" s="36"/>
    </row>
    <row r="321" spans="1:17" hidden="1">
      <c r="A321" s="7" t="s">
        <v>51</v>
      </c>
    </row>
    <row r="322" spans="1:17" hidden="1">
      <c r="A322" s="7" t="s">
        <v>42</v>
      </c>
    </row>
    <row r="323" spans="1:17" hidden="1">
      <c r="A323" s="7" t="s">
        <v>110</v>
      </c>
    </row>
    <row r="324" spans="1:17">
      <c r="A324" s="7">
        <v>5</v>
      </c>
      <c r="B324" s="29" t="s">
        <v>256</v>
      </c>
      <c r="C324" s="56" t="s">
        <v>257</v>
      </c>
      <c r="D324" s="56"/>
      <c r="E324" s="56"/>
      <c r="F324" s="56"/>
      <c r="G324" s="56"/>
      <c r="H324" s="56"/>
      <c r="I324" s="56"/>
      <c r="J324" s="59"/>
      <c r="K324" s="7"/>
    </row>
    <row r="325" spans="1:17">
      <c r="A325" s="7">
        <v>9</v>
      </c>
      <c r="B325" s="34" t="s">
        <v>258</v>
      </c>
      <c r="C325" s="38" t="s">
        <v>259</v>
      </c>
      <c r="D325" s="36"/>
      <c r="E325" s="36"/>
      <c r="F325" s="39" t="s">
        <v>11</v>
      </c>
      <c r="G325" s="61">
        <f>ROUND(SUM(G326:G327), 2 )</f>
        <v/>
      </c>
      <c r="H325" s="61"/>
      <c r="I325" s="41"/>
      <c r="J325" s="42">
        <f>IF(AND(G325= "",H325= ""), 0, ROUND(ROUND(I325, 2) * ROUND(IF(H325="",G325,H325),  2), 2))</f>
        <v/>
      </c>
      <c r="K325" s="7"/>
      <c r="M325" s="43">
        <v>0.2</v>
      </c>
      <c r="Q325" s="7">
        <f>IF(H325= "", "", 63)</f>
        <v/>
      </c>
    </row>
    <row r="326" spans="1:17" hidden="1">
      <c r="A326" s="64" t="s">
        <v>261</v>
      </c>
      <c r="B326" s="36"/>
      <c r="C326" s="65" t="s">
        <v>260</v>
      </c>
      <c r="D326" s="65"/>
      <c r="E326" s="65"/>
      <c r="F326" s="65"/>
      <c r="G326" s="66">
        <v>9.16</v>
      </c>
      <c r="H326" s="67"/>
      <c r="J326" s="36"/>
    </row>
    <row r="327" spans="1:17" hidden="1">
      <c r="A327" s="64" t="s">
        <v>263</v>
      </c>
      <c r="B327" s="36"/>
      <c r="C327" s="65" t="s">
        <v>262</v>
      </c>
      <c r="D327" s="65"/>
      <c r="E327" s="65"/>
      <c r="F327" s="65"/>
      <c r="G327" s="66">
        <v>59</v>
      </c>
      <c r="H327" s="67"/>
      <c r="J327" s="36"/>
    </row>
    <row r="328" spans="1:17" hidden="1">
      <c r="G328" s="68">
        <f>G326</f>
        <v/>
      </c>
      <c r="H328" s="68">
        <f>IF(H326= "", "", H326)</f>
        <v/>
      </c>
      <c r="J328" s="68">
        <f>IF(AND(G328= "",H328= ""), 0, ROUND(ROUND(I325, 2) * ROUND(IF(H328="",G328,H328),  2), 2))</f>
        <v/>
      </c>
      <c r="K328" s="7">
        <f>K325</f>
        <v/>
      </c>
      <c r="Q328" s="7">
        <f>IF(H325= "", 1281, "")</f>
        <v/>
      </c>
    </row>
    <row r="329" spans="1:17" hidden="1">
      <c r="G329" s="68">
        <f>G327</f>
        <v/>
      </c>
      <c r="H329" s="68">
        <f>IF(H327= "", "", H327)</f>
        <v/>
      </c>
      <c r="J329" s="68">
        <f>IF(AND(G329= "",H329= ""), 0, ROUND(ROUND(I325, 2) * ROUND(IF(H329="",G329,H329),  2), 2))</f>
        <v/>
      </c>
      <c r="K329" s="7">
        <f>K325</f>
        <v/>
      </c>
      <c r="Q329" s="7">
        <f>IF(H325= "", 1218, "")</f>
        <v/>
      </c>
    </row>
    <row r="330" spans="1:17" hidden="1">
      <c r="A330" s="7" t="s">
        <v>50</v>
      </c>
    </row>
    <row r="331" spans="1:17" hidden="1">
      <c r="A331" s="7" t="s">
        <v>77</v>
      </c>
    </row>
    <row r="332" spans="1:17" ht="25.9875" customHeight="1">
      <c r="A332" s="7" t="s">
        <v>95</v>
      </c>
      <c r="B332" s="60"/>
      <c r="C332" s="60" t="s">
        <v>265</v>
      </c>
      <c r="D332" s="60"/>
      <c r="E332" s="60"/>
      <c r="F332" s="60"/>
      <c r="G332" s="60"/>
      <c r="H332" s="60"/>
      <c r="I332" s="60"/>
      <c r="J332" s="60"/>
    </row>
    <row r="333" spans="1:17" ht="24.75" customHeight="1">
      <c r="A333" s="7" t="s">
        <v>78</v>
      </c>
      <c r="B333" s="34"/>
      <c r="C333" s="7" t="s">
        <v>266</v>
      </c>
      <c r="G333" s="62">
        <v>59</v>
      </c>
      <c r="I333" s="63" t="s">
        <v>98</v>
      </c>
      <c r="J333" s="36"/>
    </row>
    <row r="334" spans="1:17">
      <c r="A334" s="64" t="s">
        <v>268</v>
      </c>
      <c r="B334" s="60"/>
      <c r="C334" s="60" t="s">
        <v>267</v>
      </c>
      <c r="D334" s="60"/>
      <c r="E334" s="60"/>
      <c r="F334" s="60"/>
      <c r="G334" s="60"/>
      <c r="H334" s="60"/>
      <c r="I334" s="60"/>
      <c r="J334" s="60"/>
    </row>
    <row r="335" spans="1:17" ht="24.75" customHeight="1">
      <c r="A335" s="7" t="s">
        <v>78</v>
      </c>
      <c r="B335" s="34"/>
      <c r="C335" s="7" t="s">
        <v>269</v>
      </c>
      <c r="G335" s="62">
        <v>9.16</v>
      </c>
      <c r="I335" s="63" t="s">
        <v>98</v>
      </c>
      <c r="J335" s="36"/>
    </row>
    <row r="336" spans="1:17">
      <c r="A336" s="64" t="s">
        <v>271</v>
      </c>
      <c r="B336" s="60"/>
      <c r="C336" s="60" t="s">
        <v>270</v>
      </c>
      <c r="D336" s="60"/>
      <c r="E336" s="60"/>
      <c r="F336" s="60"/>
      <c r="G336" s="60"/>
      <c r="H336" s="60"/>
      <c r="I336" s="60"/>
      <c r="J336" s="60"/>
    </row>
    <row r="337" spans="1:17" hidden="1">
      <c r="A337" s="7" t="s">
        <v>51</v>
      </c>
    </row>
    <row r="338" spans="1:17" hidden="1">
      <c r="A338" s="7" t="s">
        <v>110</v>
      </c>
    </row>
    <row r="339" spans="1:17">
      <c r="A339" s="7">
        <v>5</v>
      </c>
      <c r="B339" s="29" t="s">
        <v>272</v>
      </c>
      <c r="C339" s="56" t="s">
        <v>273</v>
      </c>
      <c r="D339" s="56"/>
      <c r="E339" s="56"/>
      <c r="F339" s="56"/>
      <c r="G339" s="56"/>
      <c r="H339" s="56"/>
      <c r="I339" s="56"/>
      <c r="J339" s="59"/>
      <c r="K339" s="7"/>
    </row>
    <row r="340" spans="1:17">
      <c r="A340" s="7">
        <v>9</v>
      </c>
      <c r="B340" s="34" t="s">
        <v>274</v>
      </c>
      <c r="C340" s="38" t="s">
        <v>275</v>
      </c>
      <c r="D340" s="36"/>
      <c r="E340" s="36"/>
      <c r="F340" s="39" t="s">
        <v>11</v>
      </c>
      <c r="G340" s="61">
        <v>0</v>
      </c>
      <c r="H340" s="61"/>
      <c r="I340" s="41"/>
      <c r="J340" s="42">
        <f>IF(AND(G340= "",H340= ""), 0, ROUND(ROUND(I340, 2) * ROUND(IF(H340="",G340,H340),  2), 2))</f>
        <v/>
      </c>
      <c r="K340" s="7"/>
      <c r="M340" s="43">
        <v>0.2</v>
      </c>
      <c r="Q340" s="7">
        <v>63</v>
      </c>
    </row>
    <row r="341" spans="1:17" hidden="1">
      <c r="A341" s="7" t="s">
        <v>50</v>
      </c>
    </row>
    <row r="342" spans="1:17" hidden="1">
      <c r="A342" s="7" t="s">
        <v>77</v>
      </c>
    </row>
    <row r="343" spans="1:17">
      <c r="A343" s="7" t="s">
        <v>95</v>
      </c>
      <c r="B343" s="60"/>
      <c r="C343" s="60" t="s">
        <v>276</v>
      </c>
      <c r="D343" s="60"/>
      <c r="E343" s="60"/>
      <c r="F343" s="60"/>
      <c r="G343" s="60"/>
      <c r="H343" s="60"/>
      <c r="I343" s="60"/>
      <c r="J343" s="60"/>
    </row>
    <row r="344" spans="1:17" hidden="1">
      <c r="A344" s="7" t="s">
        <v>51</v>
      </c>
    </row>
    <row r="345" spans="1:17" hidden="1">
      <c r="A345" s="7" t="s">
        <v>110</v>
      </c>
    </row>
    <row r="346" spans="1:17" ht="16.9125" customHeight="1">
      <c r="A346" s="7">
        <v>5</v>
      </c>
      <c r="B346" s="29" t="s">
        <v>277</v>
      </c>
      <c r="C346" s="56" t="s">
        <v>278</v>
      </c>
      <c r="D346" s="56"/>
      <c r="E346" s="56"/>
      <c r="F346" s="56"/>
      <c r="G346" s="56"/>
      <c r="H346" s="56"/>
      <c r="I346" s="56"/>
      <c r="J346" s="59"/>
      <c r="K346" s="7"/>
    </row>
    <row r="347" spans="1:17">
      <c r="A347" s="7">
        <v>8</v>
      </c>
      <c r="B347" s="34" t="s">
        <v>279</v>
      </c>
      <c r="C347" s="35" t="s">
        <v>280</v>
      </c>
      <c r="D347" s="35"/>
      <c r="E347" s="35"/>
      <c r="J347" s="36"/>
      <c r="K347" s="7"/>
    </row>
    <row r="348" spans="1:17" hidden="1">
      <c r="A348" s="7" t="s">
        <v>41</v>
      </c>
    </row>
    <row r="349" spans="1:17">
      <c r="A349" s="7">
        <v>9</v>
      </c>
      <c r="B349" s="34" t="s">
        <v>281</v>
      </c>
      <c r="C349" s="38" t="s">
        <v>282</v>
      </c>
      <c r="D349" s="36"/>
      <c r="E349" s="36"/>
      <c r="F349" s="39" t="s">
        <v>11</v>
      </c>
      <c r="G349" s="61">
        <f>ROUND(SUM(G350:G350), 2 )</f>
        <v/>
      </c>
      <c r="H349" s="61"/>
      <c r="I349" s="41"/>
      <c r="J349" s="42">
        <f>IF(AND(G349= "",H349= ""), 0, ROUND(ROUND(I349, 2) * ROUND(IF(H349="",G349,H349),  2), 2))</f>
        <v/>
      </c>
      <c r="K349" s="7"/>
      <c r="M349" s="43">
        <v>0.2</v>
      </c>
      <c r="Q349" s="7">
        <v>1281</v>
      </c>
    </row>
    <row r="350" spans="1:17" hidden="1">
      <c r="A350" s="64" t="s">
        <v>261</v>
      </c>
      <c r="B350" s="36"/>
      <c r="C350" s="65" t="s">
        <v>260</v>
      </c>
      <c r="D350" s="65"/>
      <c r="E350" s="65"/>
      <c r="F350" s="65"/>
      <c r="G350" s="66">
        <v>4.62</v>
      </c>
      <c r="H350" s="67"/>
      <c r="J350" s="36"/>
    </row>
    <row r="351" spans="1:17">
      <c r="A351" s="64" t="s">
        <v>271</v>
      </c>
      <c r="B351" s="60"/>
      <c r="C351" s="60" t="s">
        <v>270</v>
      </c>
      <c r="D351" s="60"/>
      <c r="E351" s="60"/>
      <c r="F351" s="60"/>
      <c r="G351" s="60"/>
      <c r="H351" s="60"/>
      <c r="I351" s="60"/>
      <c r="J351" s="60"/>
    </row>
    <row r="352" spans="1:17" hidden="1">
      <c r="A352" s="7" t="s">
        <v>77</v>
      </c>
    </row>
    <row r="353" spans="1:17" ht="24.75" customHeight="1">
      <c r="A353" s="7" t="s">
        <v>95</v>
      </c>
      <c r="B353" s="60"/>
      <c r="C353" s="60" t="s">
        <v>283</v>
      </c>
      <c r="D353" s="60"/>
      <c r="E353" s="60"/>
      <c r="F353" s="60"/>
      <c r="G353" s="60"/>
      <c r="H353" s="60"/>
      <c r="I353" s="60"/>
      <c r="J353" s="60"/>
    </row>
    <row r="354" spans="1:17">
      <c r="A354" s="7" t="s">
        <v>78</v>
      </c>
      <c r="B354" s="34"/>
      <c r="C354" s="7" t="s">
        <v>284</v>
      </c>
      <c r="G354" s="62">
        <v>4.62</v>
      </c>
      <c r="I354" s="63" t="s">
        <v>98</v>
      </c>
      <c r="J354" s="36"/>
    </row>
    <row r="355" spans="1:17" hidden="1">
      <c r="A355" s="7" t="s">
        <v>51</v>
      </c>
    </row>
    <row r="356" spans="1:17">
      <c r="A356" s="7">
        <v>9</v>
      </c>
      <c r="B356" s="34" t="s">
        <v>285</v>
      </c>
      <c r="C356" s="38" t="s">
        <v>286</v>
      </c>
      <c r="D356" s="36"/>
      <c r="E356" s="36"/>
      <c r="F356" s="39" t="s">
        <v>11</v>
      </c>
      <c r="G356" s="61">
        <f>ROUND(SUM(G357:G357), 2 )</f>
        <v/>
      </c>
      <c r="H356" s="61"/>
      <c r="I356" s="41"/>
      <c r="J356" s="42">
        <f>IF(AND(G356= "",H356= ""), 0, ROUND(ROUND(I356, 2) * ROUND(IF(H356="",G356,H356),  2), 2))</f>
        <v/>
      </c>
      <c r="K356" s="7"/>
      <c r="M356" s="43">
        <v>0.2</v>
      </c>
      <c r="Q356" s="7">
        <v>1574</v>
      </c>
    </row>
    <row r="357" spans="1:17" hidden="1">
      <c r="A357" s="64" t="s">
        <v>288</v>
      </c>
      <c r="B357" s="36"/>
      <c r="C357" s="65" t="s">
        <v>287</v>
      </c>
      <c r="D357" s="65"/>
      <c r="E357" s="65"/>
      <c r="F357" s="65"/>
      <c r="G357" s="66">
        <v>4.62</v>
      </c>
      <c r="H357" s="67"/>
      <c r="J357" s="36"/>
    </row>
    <row r="358" spans="1:17">
      <c r="A358" s="64" t="s">
        <v>290</v>
      </c>
      <c r="B358" s="60"/>
      <c r="C358" s="60" t="s">
        <v>289</v>
      </c>
      <c r="D358" s="60"/>
      <c r="E358" s="60"/>
      <c r="F358" s="60"/>
      <c r="G358" s="60"/>
      <c r="H358" s="60"/>
      <c r="I358" s="60"/>
      <c r="J358" s="60"/>
    </row>
    <row r="359" spans="1:17" hidden="1">
      <c r="A359" s="7" t="s">
        <v>77</v>
      </c>
    </row>
    <row r="360" spans="1:17">
      <c r="A360" s="7" t="s">
        <v>95</v>
      </c>
      <c r="B360" s="60"/>
      <c r="C360" s="60" t="s">
        <v>291</v>
      </c>
      <c r="D360" s="60"/>
      <c r="E360" s="60"/>
      <c r="F360" s="60"/>
      <c r="G360" s="60"/>
      <c r="H360" s="60"/>
      <c r="I360" s="60"/>
      <c r="J360" s="60"/>
    </row>
    <row r="361" spans="1:17">
      <c r="A361" s="7" t="s">
        <v>78</v>
      </c>
      <c r="B361" s="34"/>
      <c r="C361" s="7" t="s">
        <v>284</v>
      </c>
      <c r="G361" s="62">
        <v>4.62</v>
      </c>
      <c r="I361" s="63" t="s">
        <v>98</v>
      </c>
      <c r="J361" s="36"/>
    </row>
    <row r="362" spans="1:17" hidden="1">
      <c r="A362" s="7" t="s">
        <v>51</v>
      </c>
    </row>
    <row r="363" spans="1:17">
      <c r="A363" s="7">
        <v>9</v>
      </c>
      <c r="B363" s="34" t="s">
        <v>292</v>
      </c>
      <c r="C363" s="38" t="s">
        <v>293</v>
      </c>
      <c r="D363" s="36"/>
      <c r="E363" s="36"/>
      <c r="F363" s="39" t="s">
        <v>11</v>
      </c>
      <c r="G363" s="61">
        <f>ROUND(SUM(G364:G364), 2 )</f>
        <v/>
      </c>
      <c r="H363" s="61"/>
      <c r="I363" s="41"/>
      <c r="J363" s="42">
        <f>IF(AND(G363= "",H363= ""), 0, ROUND(ROUND(I363, 2) * ROUND(IF(H363="",G363,H363),  2), 2))</f>
        <v/>
      </c>
      <c r="K363" s="7"/>
      <c r="M363" s="43">
        <v>0.2</v>
      </c>
      <c r="Q363" s="7">
        <v>1574</v>
      </c>
    </row>
    <row r="364" spans="1:17" hidden="1">
      <c r="A364" s="64" t="s">
        <v>288</v>
      </c>
      <c r="B364" s="36"/>
      <c r="C364" s="65" t="s">
        <v>287</v>
      </c>
      <c r="D364" s="65"/>
      <c r="E364" s="65"/>
      <c r="F364" s="65"/>
      <c r="G364" s="66">
        <v>4.62</v>
      </c>
      <c r="H364" s="67"/>
      <c r="J364" s="36"/>
    </row>
    <row r="365" spans="1:17">
      <c r="A365" s="64" t="s">
        <v>290</v>
      </c>
      <c r="B365" s="60"/>
      <c r="C365" s="60" t="s">
        <v>289</v>
      </c>
      <c r="D365" s="60"/>
      <c r="E365" s="60"/>
      <c r="F365" s="60"/>
      <c r="G365" s="60"/>
      <c r="H365" s="60"/>
      <c r="I365" s="60"/>
      <c r="J365" s="60"/>
    </row>
    <row r="366" spans="1:17" hidden="1">
      <c r="A366" s="7" t="s">
        <v>77</v>
      </c>
    </row>
    <row r="367" spans="1:17">
      <c r="A367" s="7" t="s">
        <v>95</v>
      </c>
      <c r="B367" s="60"/>
      <c r="C367" s="60" t="s">
        <v>291</v>
      </c>
      <c r="D367" s="60"/>
      <c r="E367" s="60"/>
      <c r="F367" s="60"/>
      <c r="G367" s="60"/>
      <c r="H367" s="60"/>
      <c r="I367" s="60"/>
      <c r="J367" s="60"/>
    </row>
    <row r="368" spans="1:17">
      <c r="A368" s="7" t="s">
        <v>78</v>
      </c>
      <c r="B368" s="34"/>
      <c r="C368" s="7" t="s">
        <v>284</v>
      </c>
      <c r="G368" s="62">
        <v>4.62</v>
      </c>
      <c r="I368" s="63" t="s">
        <v>98</v>
      </c>
      <c r="J368" s="36"/>
    </row>
    <row r="369" spans="1:17" hidden="1">
      <c r="A369" s="7" t="s">
        <v>51</v>
      </c>
    </row>
    <row r="370" spans="1:17">
      <c r="A370" s="7">
        <v>9</v>
      </c>
      <c r="B370" s="34" t="s">
        <v>294</v>
      </c>
      <c r="C370" s="38" t="s">
        <v>295</v>
      </c>
      <c r="D370" s="36"/>
      <c r="E370" s="36"/>
      <c r="F370" s="39" t="s">
        <v>11</v>
      </c>
      <c r="G370" s="61">
        <f>ROUND(SUM(G371:G371), 2 )</f>
        <v/>
      </c>
      <c r="H370" s="61"/>
      <c r="I370" s="41"/>
      <c r="J370" s="42">
        <f>IF(AND(G370= "",H370= ""), 0, ROUND(ROUND(I370, 2) * ROUND(IF(H370="",G370,H370),  2), 2))</f>
        <v/>
      </c>
      <c r="K370" s="7"/>
      <c r="M370" s="43">
        <v>0.2</v>
      </c>
      <c r="Q370" s="7">
        <v>1281</v>
      </c>
    </row>
    <row r="371" spans="1:17" hidden="1">
      <c r="A371" s="64" t="s">
        <v>261</v>
      </c>
      <c r="B371" s="36"/>
      <c r="C371" s="65" t="s">
        <v>260</v>
      </c>
      <c r="D371" s="65"/>
      <c r="E371" s="65"/>
      <c r="F371" s="65"/>
      <c r="G371" s="66">
        <v>4.62</v>
      </c>
      <c r="H371" s="67"/>
      <c r="J371" s="36"/>
    </row>
    <row r="372" spans="1:17">
      <c r="A372" s="64" t="s">
        <v>271</v>
      </c>
      <c r="B372" s="60"/>
      <c r="C372" s="60" t="s">
        <v>270</v>
      </c>
      <c r="D372" s="60"/>
      <c r="E372" s="60"/>
      <c r="F372" s="60"/>
      <c r="G372" s="60"/>
      <c r="H372" s="60"/>
      <c r="I372" s="60"/>
      <c r="J372" s="60"/>
    </row>
    <row r="373" spans="1:17" hidden="1">
      <c r="A373" s="7" t="s">
        <v>77</v>
      </c>
    </row>
    <row r="374" spans="1:17">
      <c r="A374" s="7" t="s">
        <v>95</v>
      </c>
      <c r="B374" s="60"/>
      <c r="C374" s="60" t="s">
        <v>296</v>
      </c>
      <c r="D374" s="60"/>
      <c r="E374" s="60"/>
      <c r="F374" s="60"/>
      <c r="G374" s="60"/>
      <c r="H374" s="60"/>
      <c r="I374" s="60"/>
      <c r="J374" s="60"/>
    </row>
    <row r="375" spans="1:17">
      <c r="A375" s="7" t="s">
        <v>78</v>
      </c>
      <c r="B375" s="34"/>
      <c r="C375" s="7" t="s">
        <v>284</v>
      </c>
      <c r="G375" s="62">
        <v>4.62</v>
      </c>
      <c r="I375" s="63" t="s">
        <v>98</v>
      </c>
      <c r="J375" s="36"/>
    </row>
    <row r="376" spans="1:17" hidden="1">
      <c r="A376" s="7" t="s">
        <v>51</v>
      </c>
    </row>
    <row r="377" spans="1:17">
      <c r="A377" s="7">
        <v>9</v>
      </c>
      <c r="B377" s="34" t="s">
        <v>297</v>
      </c>
      <c r="C377" s="38" t="s">
        <v>298</v>
      </c>
      <c r="D377" s="36"/>
      <c r="E377" s="36"/>
      <c r="F377" s="39" t="s">
        <v>11</v>
      </c>
      <c r="G377" s="61">
        <f>ROUND(SUM(G378:G378), 2 )</f>
        <v/>
      </c>
      <c r="H377" s="61"/>
      <c r="I377" s="41"/>
      <c r="J377" s="42">
        <f>IF(AND(G377= "",H377= ""), 0, ROUND(ROUND(I377, 2) * ROUND(IF(H377="",G377,H377),  2), 2))</f>
        <v/>
      </c>
      <c r="K377" s="7"/>
      <c r="M377" s="43">
        <v>0.2</v>
      </c>
      <c r="Q377" s="7">
        <v>1574</v>
      </c>
    </row>
    <row r="378" spans="1:17" hidden="1">
      <c r="A378" s="64" t="s">
        <v>288</v>
      </c>
      <c r="B378" s="36"/>
      <c r="C378" s="65" t="s">
        <v>287</v>
      </c>
      <c r="D378" s="65"/>
      <c r="E378" s="65"/>
      <c r="F378" s="65"/>
      <c r="G378" s="66">
        <v>4.62</v>
      </c>
      <c r="H378" s="67"/>
      <c r="J378" s="36"/>
    </row>
    <row r="379" spans="1:17">
      <c r="A379" s="64" t="s">
        <v>290</v>
      </c>
      <c r="B379" s="60"/>
      <c r="C379" s="60" t="s">
        <v>289</v>
      </c>
      <c r="D379" s="60"/>
      <c r="E379" s="60"/>
      <c r="F379" s="60"/>
      <c r="G379" s="60"/>
      <c r="H379" s="60"/>
      <c r="I379" s="60"/>
      <c r="J379" s="60"/>
    </row>
    <row r="380" spans="1:17" hidden="1">
      <c r="A380" s="7" t="s">
        <v>77</v>
      </c>
    </row>
    <row r="381" spans="1:17">
      <c r="A381" s="7" t="s">
        <v>95</v>
      </c>
      <c r="B381" s="60"/>
      <c r="C381" s="60" t="s">
        <v>291</v>
      </c>
      <c r="D381" s="60"/>
      <c r="E381" s="60"/>
      <c r="F381" s="60"/>
      <c r="G381" s="60"/>
      <c r="H381" s="60"/>
      <c r="I381" s="60"/>
      <c r="J381" s="60"/>
    </row>
    <row r="382" spans="1:17">
      <c r="A382" s="7" t="s">
        <v>78</v>
      </c>
      <c r="B382" s="34"/>
      <c r="C382" s="7" t="s">
        <v>284</v>
      </c>
      <c r="G382" s="62">
        <v>4.62</v>
      </c>
      <c r="I382" s="63" t="s">
        <v>98</v>
      </c>
      <c r="J382" s="36"/>
    </row>
    <row r="383" spans="1:17" hidden="1">
      <c r="A383" s="7" t="s">
        <v>51</v>
      </c>
    </row>
    <row r="384" spans="1:17">
      <c r="A384" s="7">
        <v>9</v>
      </c>
      <c r="B384" s="34" t="s">
        <v>299</v>
      </c>
      <c r="C384" s="38" t="s">
        <v>300</v>
      </c>
      <c r="D384" s="36"/>
      <c r="E384" s="36"/>
      <c r="F384" s="39" t="s">
        <v>11</v>
      </c>
      <c r="G384" s="61">
        <f>ROUND(SUM(G385:G385), 2 )</f>
        <v/>
      </c>
      <c r="H384" s="61"/>
      <c r="I384" s="41"/>
      <c r="J384" s="42">
        <f>IF(AND(G384= "",H384= ""), 0, ROUND(ROUND(I384, 2) * ROUND(IF(H384="",G384,H384),  2), 2))</f>
        <v/>
      </c>
      <c r="K384" s="7"/>
      <c r="M384" s="43">
        <v>0.2</v>
      </c>
      <c r="Q384" s="7">
        <v>1281</v>
      </c>
    </row>
    <row r="385" spans="1:17" hidden="1">
      <c r="A385" s="64" t="s">
        <v>261</v>
      </c>
      <c r="B385" s="36"/>
      <c r="C385" s="65" t="s">
        <v>260</v>
      </c>
      <c r="D385" s="65"/>
      <c r="E385" s="65"/>
      <c r="F385" s="65"/>
      <c r="G385" s="66">
        <v>4.62</v>
      </c>
      <c r="H385" s="67"/>
      <c r="J385" s="36"/>
    </row>
    <row r="386" spans="1:17">
      <c r="A386" s="64" t="s">
        <v>271</v>
      </c>
      <c r="B386" s="60"/>
      <c r="C386" s="60" t="s">
        <v>270</v>
      </c>
      <c r="D386" s="60"/>
      <c r="E386" s="60"/>
      <c r="F386" s="60"/>
      <c r="G386" s="60"/>
      <c r="H386" s="60"/>
      <c r="I386" s="60"/>
      <c r="J386" s="60"/>
    </row>
    <row r="387" spans="1:17" hidden="1">
      <c r="A387" s="7" t="s">
        <v>77</v>
      </c>
    </row>
    <row r="388" spans="1:17">
      <c r="A388" s="7" t="s">
        <v>95</v>
      </c>
      <c r="B388" s="60"/>
      <c r="C388" s="60" t="s">
        <v>301</v>
      </c>
      <c r="D388" s="60"/>
      <c r="E388" s="60"/>
      <c r="F388" s="60"/>
      <c r="G388" s="60"/>
      <c r="H388" s="60"/>
      <c r="I388" s="60"/>
      <c r="J388" s="60"/>
    </row>
    <row r="389" spans="1:17">
      <c r="A389" s="7" t="s">
        <v>78</v>
      </c>
      <c r="B389" s="34"/>
      <c r="C389" s="7" t="s">
        <v>284</v>
      </c>
      <c r="G389" s="62">
        <v>4.62</v>
      </c>
      <c r="I389" s="63" t="s">
        <v>98</v>
      </c>
      <c r="J389" s="36"/>
    </row>
    <row r="390" spans="1:17" hidden="1">
      <c r="A390" s="7" t="s">
        <v>51</v>
      </c>
    </row>
    <row r="391" spans="1:17">
      <c r="A391" s="7">
        <v>9</v>
      </c>
      <c r="B391" s="34" t="s">
        <v>302</v>
      </c>
      <c r="C391" s="38" t="s">
        <v>303</v>
      </c>
      <c r="D391" s="36"/>
      <c r="E391" s="36"/>
      <c r="F391" s="39" t="s">
        <v>11</v>
      </c>
      <c r="G391" s="61">
        <f>ROUND(SUM(G392:G392), 2 )</f>
        <v/>
      </c>
      <c r="H391" s="61"/>
      <c r="I391" s="41"/>
      <c r="J391" s="42">
        <f>IF(AND(G391= "",H391= ""), 0, ROUND(ROUND(I391, 2) * ROUND(IF(H391="",G391,H391),  2), 2))</f>
        <v/>
      </c>
      <c r="K391" s="7"/>
      <c r="M391" s="43">
        <v>0.2</v>
      </c>
      <c r="Q391" s="7">
        <v>1574</v>
      </c>
    </row>
    <row r="392" spans="1:17" hidden="1">
      <c r="A392" s="64" t="s">
        <v>288</v>
      </c>
      <c r="B392" s="36"/>
      <c r="C392" s="65" t="s">
        <v>287</v>
      </c>
      <c r="D392" s="65"/>
      <c r="E392" s="65"/>
      <c r="F392" s="65"/>
      <c r="G392" s="66">
        <v>8.4</v>
      </c>
      <c r="H392" s="67"/>
      <c r="J392" s="36"/>
    </row>
    <row r="393" spans="1:17">
      <c r="A393" s="64" t="s">
        <v>290</v>
      </c>
      <c r="B393" s="60"/>
      <c r="C393" s="60" t="s">
        <v>289</v>
      </c>
      <c r="D393" s="60"/>
      <c r="E393" s="60"/>
      <c r="F393" s="60"/>
      <c r="G393" s="60"/>
      <c r="H393" s="60"/>
      <c r="I393" s="60"/>
      <c r="J393" s="60"/>
    </row>
    <row r="394" spans="1:17" hidden="1">
      <c r="A394" s="7" t="s">
        <v>50</v>
      </c>
    </row>
    <row r="395" spans="1:17" hidden="1">
      <c r="A395" s="7" t="s">
        <v>77</v>
      </c>
    </row>
    <row r="396" spans="1:17">
      <c r="A396" s="7" t="s">
        <v>95</v>
      </c>
      <c r="B396" s="60"/>
      <c r="C396" s="60" t="s">
        <v>291</v>
      </c>
      <c r="D396" s="60"/>
      <c r="E396" s="60"/>
      <c r="F396" s="60"/>
      <c r="G396" s="60"/>
      <c r="H396" s="60"/>
      <c r="I396" s="60"/>
      <c r="J396" s="60"/>
    </row>
    <row r="397" spans="1:17">
      <c r="A397" s="7" t="s">
        <v>78</v>
      </c>
      <c r="B397" s="34"/>
      <c r="C397" s="7" t="s">
        <v>304</v>
      </c>
      <c r="G397" s="62">
        <v>8.4</v>
      </c>
      <c r="I397" s="63" t="s">
        <v>98</v>
      </c>
      <c r="J397" s="36"/>
    </row>
    <row r="398" spans="1:17" hidden="1">
      <c r="A398" s="7" t="s">
        <v>51</v>
      </c>
    </row>
    <row r="399" spans="1:17">
      <c r="A399" s="7">
        <v>9</v>
      </c>
      <c r="B399" s="34" t="s">
        <v>305</v>
      </c>
      <c r="C399" s="38" t="s">
        <v>306</v>
      </c>
      <c r="D399" s="36"/>
      <c r="E399" s="36"/>
      <c r="F399" s="39" t="s">
        <v>11</v>
      </c>
      <c r="G399" s="61">
        <f>ROUND(SUM(G400:G400), 2 )</f>
        <v/>
      </c>
      <c r="H399" s="61"/>
      <c r="I399" s="41"/>
      <c r="J399" s="42">
        <f>IF(AND(G399= "",H399= ""), 0, ROUND(ROUND(I399, 2) * ROUND(IF(H399="",G399,H399),  2), 2))</f>
        <v/>
      </c>
      <c r="K399" s="7"/>
      <c r="M399" s="43">
        <v>0.2</v>
      </c>
      <c r="Q399" s="7">
        <v>1281</v>
      </c>
    </row>
    <row r="400" spans="1:17" hidden="1">
      <c r="A400" s="64" t="s">
        <v>261</v>
      </c>
      <c r="B400" s="36"/>
      <c r="C400" s="65" t="s">
        <v>260</v>
      </c>
      <c r="D400" s="65"/>
      <c r="E400" s="65"/>
      <c r="F400" s="65"/>
      <c r="G400" s="66">
        <v>17.64</v>
      </c>
      <c r="H400" s="67"/>
      <c r="J400" s="36"/>
    </row>
    <row r="401" spans="1:17">
      <c r="A401" s="64" t="s">
        <v>271</v>
      </c>
      <c r="B401" s="60"/>
      <c r="C401" s="60" t="s">
        <v>270</v>
      </c>
      <c r="D401" s="60"/>
      <c r="E401" s="60"/>
      <c r="F401" s="60"/>
      <c r="G401" s="60"/>
      <c r="H401" s="60"/>
      <c r="I401" s="60"/>
      <c r="J401" s="60"/>
    </row>
    <row r="402" spans="1:17" hidden="1">
      <c r="A402" s="7" t="s">
        <v>50</v>
      </c>
    </row>
    <row r="403" spans="1:17" hidden="1">
      <c r="A403" s="7" t="s">
        <v>77</v>
      </c>
    </row>
    <row r="404" spans="1:17" ht="20.75" customHeight="1">
      <c r="A404" s="7" t="s">
        <v>95</v>
      </c>
      <c r="B404" s="60"/>
      <c r="C404" s="60" t="s">
        <v>307</v>
      </c>
      <c r="D404" s="60"/>
      <c r="E404" s="60"/>
      <c r="F404" s="60"/>
      <c r="G404" s="60"/>
      <c r="H404" s="60"/>
      <c r="I404" s="60"/>
      <c r="J404" s="60"/>
    </row>
    <row r="405" spans="1:17">
      <c r="A405" s="7" t="s">
        <v>78</v>
      </c>
      <c r="B405" s="34"/>
      <c r="C405" s="7" t="s">
        <v>308</v>
      </c>
      <c r="G405" s="62">
        <v>17.64</v>
      </c>
      <c r="I405" s="63" t="s">
        <v>98</v>
      </c>
      <c r="J405" s="36"/>
    </row>
    <row r="406" spans="1:17" hidden="1">
      <c r="A406" s="7" t="s">
        <v>51</v>
      </c>
    </row>
    <row r="407" spans="1:17">
      <c r="A407" s="7">
        <v>9</v>
      </c>
      <c r="B407" s="34" t="s">
        <v>309</v>
      </c>
      <c r="C407" s="38" t="s">
        <v>310</v>
      </c>
      <c r="D407" s="36"/>
      <c r="E407" s="36"/>
      <c r="F407" s="39" t="s">
        <v>311</v>
      </c>
      <c r="G407" s="61">
        <f>ROUND(SUM(G408:G409), 2 )</f>
        <v/>
      </c>
      <c r="H407" s="61"/>
      <c r="I407" s="41"/>
      <c r="J407" s="42">
        <f>IF(AND(G407= "",H407= ""), 0, ROUND(ROUND(I407, 2) * ROUND(IF(H407="",G407,H407),  2), 2))</f>
        <v/>
      </c>
      <c r="K407" s="7"/>
      <c r="M407" s="43">
        <v>0.2</v>
      </c>
      <c r="Q407" s="7">
        <f>IF(H407= "", "", 63)</f>
        <v/>
      </c>
    </row>
    <row r="408" spans="1:17" hidden="1">
      <c r="A408" s="64" t="s">
        <v>288</v>
      </c>
      <c r="B408" s="36"/>
      <c r="C408" s="65" t="s">
        <v>287</v>
      </c>
      <c r="D408" s="65"/>
      <c r="E408" s="65"/>
      <c r="F408" s="65"/>
      <c r="G408" s="66">
        <v>3.52</v>
      </c>
      <c r="H408" s="67"/>
      <c r="J408" s="36"/>
    </row>
    <row r="409" spans="1:17" hidden="1">
      <c r="A409" s="64" t="s">
        <v>261</v>
      </c>
      <c r="B409" s="36"/>
      <c r="C409" s="65" t="s">
        <v>260</v>
      </c>
      <c r="D409" s="65"/>
      <c r="E409" s="65"/>
      <c r="F409" s="65"/>
      <c r="G409" s="66">
        <v>32.16</v>
      </c>
      <c r="H409" s="67"/>
      <c r="J409" s="36"/>
    </row>
    <row r="410" spans="1:17" hidden="1">
      <c r="G410" s="68">
        <f>G408</f>
        <v/>
      </c>
      <c r="H410" s="68">
        <f>IF(H408= "", "", H408)</f>
        <v/>
      </c>
      <c r="J410" s="68">
        <f>IF(AND(G410= "",H410= ""), 0, ROUND(ROUND(I407, 2) * ROUND(IF(H410="",G410,H410),  2), 2))</f>
        <v/>
      </c>
      <c r="K410" s="7">
        <f>K407</f>
        <v/>
      </c>
      <c r="Q410" s="7">
        <f>IF(H407= "", 1574, "")</f>
        <v/>
      </c>
    </row>
    <row r="411" spans="1:17" hidden="1">
      <c r="G411" s="68">
        <f>G409</f>
        <v/>
      </c>
      <c r="H411" s="68">
        <f>IF(H409= "", "", H409)</f>
        <v/>
      </c>
      <c r="J411" s="68">
        <f>IF(AND(G411= "",H411= ""), 0, ROUND(ROUND(I407, 2) * ROUND(IF(H411="",G411,H411),  2), 2))</f>
        <v/>
      </c>
      <c r="K411" s="7">
        <f>K407</f>
        <v/>
      </c>
      <c r="Q411" s="7">
        <f>IF(H407= "", 1281, "")</f>
        <v/>
      </c>
    </row>
    <row r="412" spans="1:17" hidden="1">
      <c r="A412" s="7" t="s">
        <v>77</v>
      </c>
    </row>
    <row r="413" spans="1:17">
      <c r="A413" s="7" t="s">
        <v>95</v>
      </c>
      <c r="B413" s="60"/>
      <c r="C413" s="60" t="s">
        <v>291</v>
      </c>
      <c r="D413" s="60"/>
      <c r="E413" s="60"/>
      <c r="F413" s="60"/>
      <c r="G413" s="60"/>
      <c r="H413" s="60"/>
      <c r="I413" s="60"/>
      <c r="J413" s="60"/>
    </row>
    <row r="414" spans="1:17">
      <c r="A414" s="7" t="s">
        <v>78</v>
      </c>
      <c r="B414" s="34"/>
      <c r="C414" s="7" t="s">
        <v>312</v>
      </c>
      <c r="G414" s="62">
        <v>10.56</v>
      </c>
      <c r="I414" s="63" t="s">
        <v>313</v>
      </c>
      <c r="J414" s="36"/>
    </row>
    <row r="415" spans="1:17">
      <c r="A415" s="64" t="s">
        <v>271</v>
      </c>
      <c r="B415" s="60"/>
      <c r="C415" s="60" t="s">
        <v>270</v>
      </c>
      <c r="D415" s="60"/>
      <c r="E415" s="60"/>
      <c r="F415" s="60"/>
      <c r="G415" s="60"/>
      <c r="H415" s="60"/>
      <c r="I415" s="60"/>
      <c r="J415" s="60"/>
    </row>
    <row r="416" spans="1:17">
      <c r="A416" s="7" t="s">
        <v>78</v>
      </c>
      <c r="B416" s="34"/>
      <c r="C416" s="7" t="s">
        <v>314</v>
      </c>
      <c r="G416" s="62">
        <v>4.2</v>
      </c>
      <c r="I416" s="63" t="s">
        <v>313</v>
      </c>
      <c r="J416" s="36"/>
    </row>
    <row r="417" spans="1:17">
      <c r="A417" s="64" t="s">
        <v>271</v>
      </c>
      <c r="B417" s="60"/>
      <c r="C417" s="60" t="s">
        <v>270</v>
      </c>
      <c r="D417" s="60"/>
      <c r="E417" s="60"/>
      <c r="F417" s="60"/>
      <c r="G417" s="60"/>
      <c r="H417" s="60"/>
      <c r="I417" s="60"/>
      <c r="J417" s="60"/>
    </row>
    <row r="418" spans="1:17">
      <c r="A418" s="7" t="s">
        <v>78</v>
      </c>
      <c r="B418" s="34"/>
      <c r="C418" s="7" t="s">
        <v>315</v>
      </c>
      <c r="G418" s="62">
        <v>5.6</v>
      </c>
      <c r="I418" s="63" t="s">
        <v>313</v>
      </c>
      <c r="J418" s="36"/>
    </row>
    <row r="419" spans="1:17">
      <c r="A419" s="64" t="s">
        <v>271</v>
      </c>
      <c r="B419" s="60"/>
      <c r="C419" s="60" t="s">
        <v>270</v>
      </c>
      <c r="D419" s="60"/>
      <c r="E419" s="60"/>
      <c r="F419" s="60"/>
      <c r="G419" s="60"/>
      <c r="H419" s="60"/>
      <c r="I419" s="60"/>
      <c r="J419" s="60"/>
    </row>
    <row r="420" spans="1:17">
      <c r="A420" s="7" t="s">
        <v>78</v>
      </c>
      <c r="B420" s="34"/>
      <c r="C420" s="7" t="s">
        <v>316</v>
      </c>
      <c r="G420" s="62">
        <v>11.8</v>
      </c>
      <c r="I420" s="63" t="s">
        <v>313</v>
      </c>
      <c r="J420" s="36"/>
    </row>
    <row r="421" spans="1:17">
      <c r="A421" s="64" t="s">
        <v>271</v>
      </c>
      <c r="B421" s="60"/>
      <c r="C421" s="60" t="s">
        <v>270</v>
      </c>
      <c r="D421" s="60"/>
      <c r="E421" s="60"/>
      <c r="F421" s="60"/>
      <c r="G421" s="60"/>
      <c r="H421" s="60"/>
      <c r="I421" s="60"/>
      <c r="J421" s="60"/>
    </row>
    <row r="422" spans="1:17" ht="24.75" customHeight="1">
      <c r="A422" s="7" t="s">
        <v>78</v>
      </c>
      <c r="B422" s="34"/>
      <c r="C422" s="7" t="s">
        <v>317</v>
      </c>
      <c r="G422" s="62">
        <v>3.52</v>
      </c>
      <c r="I422" s="63" t="s">
        <v>313</v>
      </c>
      <c r="J422" s="36"/>
    </row>
    <row r="423" spans="1:17">
      <c r="A423" s="64" t="s">
        <v>290</v>
      </c>
      <c r="B423" s="60"/>
      <c r="C423" s="60" t="s">
        <v>289</v>
      </c>
      <c r="D423" s="60"/>
      <c r="E423" s="60"/>
      <c r="F423" s="60"/>
      <c r="G423" s="60"/>
      <c r="H423" s="60"/>
      <c r="I423" s="60"/>
      <c r="J423" s="60"/>
    </row>
    <row r="424" spans="1:17" hidden="1">
      <c r="A424" s="7" t="s">
        <v>51</v>
      </c>
    </row>
    <row r="425" spans="1:17">
      <c r="A425" s="7">
        <v>9</v>
      </c>
      <c r="B425" s="34" t="s">
        <v>318</v>
      </c>
      <c r="C425" s="38" t="s">
        <v>319</v>
      </c>
      <c r="D425" s="36"/>
      <c r="E425" s="36"/>
      <c r="F425" s="39" t="s">
        <v>11</v>
      </c>
      <c r="G425" s="61">
        <f>ROUND(SUM(G426:G426), 2 )</f>
        <v/>
      </c>
      <c r="H425" s="61"/>
      <c r="I425" s="41"/>
      <c r="J425" s="42">
        <f>IF(AND(G425= "",H425= ""), 0, ROUND(ROUND(I425, 2) * ROUND(IF(H425="",G425,H425),  2), 2))</f>
        <v/>
      </c>
      <c r="K425" s="7"/>
      <c r="M425" s="43">
        <v>0.2</v>
      </c>
      <c r="Q425" s="7">
        <v>1281</v>
      </c>
    </row>
    <row r="426" spans="1:17" hidden="1">
      <c r="A426" s="64" t="s">
        <v>261</v>
      </c>
      <c r="B426" s="36"/>
      <c r="C426" s="65" t="s">
        <v>260</v>
      </c>
      <c r="D426" s="65"/>
      <c r="E426" s="65"/>
      <c r="F426" s="65"/>
      <c r="G426" s="66">
        <v>7.25</v>
      </c>
      <c r="H426" s="67"/>
      <c r="J426" s="36"/>
    </row>
    <row r="427" spans="1:17">
      <c r="A427" s="64" t="s">
        <v>271</v>
      </c>
      <c r="B427" s="60"/>
      <c r="C427" s="60" t="s">
        <v>270</v>
      </c>
      <c r="D427" s="60"/>
      <c r="E427" s="60"/>
      <c r="F427" s="60"/>
      <c r="G427" s="60"/>
      <c r="H427" s="60"/>
      <c r="I427" s="60"/>
      <c r="J427" s="60"/>
    </row>
    <row r="428" spans="1:17" hidden="1">
      <c r="A428" s="7" t="s">
        <v>50</v>
      </c>
    </row>
    <row r="429" spans="1:17" hidden="1">
      <c r="A429" s="7" t="s">
        <v>50</v>
      </c>
    </row>
    <row r="430" spans="1:17" ht="22.75" customHeight="1">
      <c r="A430" s="7" t="s">
        <v>95</v>
      </c>
      <c r="B430" s="60"/>
      <c r="C430" s="60" t="s">
        <v>320</v>
      </c>
      <c r="D430" s="60"/>
      <c r="E430" s="60"/>
      <c r="F430" s="60"/>
      <c r="G430" s="60"/>
      <c r="H430" s="60"/>
      <c r="I430" s="60"/>
      <c r="J430" s="60"/>
    </row>
    <row r="431" spans="1:17">
      <c r="A431" s="7" t="s">
        <v>78</v>
      </c>
      <c r="B431" s="34"/>
      <c r="C431" s="7" t="s">
        <v>321</v>
      </c>
      <c r="G431" s="62">
        <v>7.25</v>
      </c>
      <c r="I431" s="63" t="s">
        <v>98</v>
      </c>
      <c r="J431" s="36"/>
    </row>
    <row r="432" spans="1:17">
      <c r="A432" s="7" t="s">
        <v>78</v>
      </c>
      <c r="B432" s="34"/>
      <c r="C432" s="7" t="s">
        <v>79</v>
      </c>
      <c r="J432" s="36"/>
    </row>
    <row r="433" spans="1:17" hidden="1">
      <c r="A433" s="7" t="s">
        <v>51</v>
      </c>
    </row>
    <row r="434" spans="1:17">
      <c r="A434" s="7">
        <v>9</v>
      </c>
      <c r="B434" s="34" t="s">
        <v>322</v>
      </c>
      <c r="C434" s="38" t="s">
        <v>323</v>
      </c>
      <c r="D434" s="36"/>
      <c r="E434" s="36"/>
      <c r="F434" s="39" t="s">
        <v>11</v>
      </c>
      <c r="G434" s="61">
        <f>ROUND(SUM(G435:G435), 2 )</f>
        <v/>
      </c>
      <c r="H434" s="61"/>
      <c r="I434" s="41"/>
      <c r="J434" s="42">
        <f>IF(AND(G434= "",H434= ""), 0, ROUND(ROUND(I434, 2) * ROUND(IF(H434="",G434,H434),  2), 2))</f>
        <v/>
      </c>
      <c r="K434" s="7"/>
      <c r="M434" s="43">
        <v>0.2</v>
      </c>
      <c r="Q434" s="7">
        <v>1281</v>
      </c>
    </row>
    <row r="435" spans="1:17" hidden="1">
      <c r="A435" s="64" t="s">
        <v>261</v>
      </c>
      <c r="B435" s="36"/>
      <c r="C435" s="65" t="s">
        <v>260</v>
      </c>
      <c r="D435" s="65"/>
      <c r="E435" s="65"/>
      <c r="F435" s="65"/>
      <c r="G435" s="66">
        <v>8.380000000000001</v>
      </c>
      <c r="H435" s="67"/>
      <c r="J435" s="36"/>
    </row>
    <row r="436" spans="1:17">
      <c r="A436" s="64" t="s">
        <v>271</v>
      </c>
      <c r="B436" s="60"/>
      <c r="C436" s="60" t="s">
        <v>270</v>
      </c>
      <c r="D436" s="60"/>
      <c r="E436" s="60"/>
      <c r="F436" s="60"/>
      <c r="G436" s="60"/>
      <c r="H436" s="60"/>
      <c r="I436" s="60"/>
      <c r="J436" s="60"/>
    </row>
    <row r="437" spans="1:17" hidden="1">
      <c r="A437" s="7" t="s">
        <v>50</v>
      </c>
    </row>
    <row r="438" spans="1:17" hidden="1">
      <c r="A438" s="7" t="s">
        <v>50</v>
      </c>
    </row>
    <row r="439" spans="1:17">
      <c r="A439" s="7" t="s">
        <v>95</v>
      </c>
      <c r="B439" s="60"/>
      <c r="C439" s="60" t="s">
        <v>324</v>
      </c>
      <c r="D439" s="60"/>
      <c r="E439" s="60"/>
      <c r="F439" s="60"/>
      <c r="G439" s="60"/>
      <c r="H439" s="60"/>
      <c r="I439" s="60"/>
      <c r="J439" s="60"/>
    </row>
    <row r="440" spans="1:17">
      <c r="A440" s="7" t="s">
        <v>78</v>
      </c>
      <c r="B440" s="34"/>
      <c r="C440" s="7" t="s">
        <v>325</v>
      </c>
      <c r="G440" s="62">
        <v>8.380000000000001</v>
      </c>
      <c r="I440" s="63" t="s">
        <v>98</v>
      </c>
      <c r="J440" s="36"/>
    </row>
    <row r="441" spans="1:17">
      <c r="A441" s="7" t="s">
        <v>78</v>
      </c>
      <c r="B441" s="34"/>
      <c r="C441" s="7" t="s">
        <v>79</v>
      </c>
      <c r="J441" s="36"/>
    </row>
    <row r="442" spans="1:17" hidden="1">
      <c r="A442" s="7" t="s">
        <v>51</v>
      </c>
    </row>
    <row r="443" spans="1:17">
      <c r="A443" s="7">
        <v>9</v>
      </c>
      <c r="B443" s="34" t="s">
        <v>326</v>
      </c>
      <c r="C443" s="38" t="s">
        <v>327</v>
      </c>
      <c r="D443" s="36"/>
      <c r="E443" s="36"/>
      <c r="F443" s="39" t="s">
        <v>11</v>
      </c>
      <c r="G443" s="61">
        <f>ROUND(SUM(G444:G444), 2 )</f>
        <v/>
      </c>
      <c r="H443" s="61"/>
      <c r="I443" s="41"/>
      <c r="J443" s="42">
        <f>IF(AND(G443= "",H443= ""), 0, ROUND(ROUND(I443, 2) * ROUND(IF(H443="",G443,H443),  2), 2))</f>
        <v/>
      </c>
      <c r="K443" s="7"/>
      <c r="M443" s="43">
        <v>0.2</v>
      </c>
      <c r="Q443" s="7">
        <v>1218</v>
      </c>
    </row>
    <row r="444" spans="1:17" hidden="1">
      <c r="A444" s="64" t="s">
        <v>263</v>
      </c>
      <c r="B444" s="36"/>
      <c r="C444" s="65" t="s">
        <v>262</v>
      </c>
      <c r="D444" s="65"/>
      <c r="E444" s="65"/>
      <c r="F444" s="65"/>
      <c r="G444" s="66">
        <v>2.8</v>
      </c>
      <c r="H444" s="67"/>
      <c r="J444" s="36"/>
    </row>
    <row r="445" spans="1:17">
      <c r="A445" s="64" t="s">
        <v>268</v>
      </c>
      <c r="B445" s="60"/>
      <c r="C445" s="60" t="s">
        <v>267</v>
      </c>
      <c r="D445" s="60"/>
      <c r="E445" s="60"/>
      <c r="F445" s="60"/>
      <c r="G445" s="60"/>
      <c r="H445" s="60"/>
      <c r="I445" s="60"/>
      <c r="J445" s="60"/>
    </row>
    <row r="446" spans="1:17" hidden="1">
      <c r="A446" s="7" t="s">
        <v>50</v>
      </c>
    </row>
    <row r="447" spans="1:17" hidden="1">
      <c r="A447" s="7" t="s">
        <v>50</v>
      </c>
    </row>
    <row r="448" spans="1:17">
      <c r="A448" s="7" t="s">
        <v>95</v>
      </c>
      <c r="B448" s="60"/>
      <c r="C448" s="60" t="s">
        <v>328</v>
      </c>
      <c r="D448" s="60"/>
      <c r="E448" s="60"/>
      <c r="F448" s="60"/>
      <c r="G448" s="60"/>
      <c r="H448" s="60"/>
      <c r="I448" s="60"/>
      <c r="J448" s="60"/>
    </row>
    <row r="449" spans="1:17">
      <c r="A449" s="7" t="s">
        <v>78</v>
      </c>
      <c r="B449" s="34"/>
      <c r="C449" s="7" t="s">
        <v>329</v>
      </c>
      <c r="G449" s="62">
        <v>2.8</v>
      </c>
      <c r="I449" s="63" t="s">
        <v>98</v>
      </c>
      <c r="J449" s="36"/>
    </row>
    <row r="450" spans="1:17">
      <c r="A450" s="7" t="s">
        <v>78</v>
      </c>
      <c r="B450" s="34"/>
      <c r="C450" s="7" t="s">
        <v>79</v>
      </c>
      <c r="J450" s="36"/>
    </row>
    <row r="451" spans="1:17" hidden="1">
      <c r="A451" s="7" t="s">
        <v>51</v>
      </c>
    </row>
    <row r="452" spans="1:17" hidden="1">
      <c r="A452" s="7" t="s">
        <v>42</v>
      </c>
    </row>
    <row r="453" spans="1:17" hidden="1">
      <c r="A453" s="7" t="s">
        <v>110</v>
      </c>
    </row>
    <row r="454" spans="1:17">
      <c r="A454" s="7" t="s">
        <v>45</v>
      </c>
      <c r="B454" s="36"/>
      <c r="J454" s="36"/>
    </row>
    <row r="455" spans="1:17">
      <c r="B455" s="36"/>
      <c r="C455" s="46" t="s">
        <v>221</v>
      </c>
      <c r="D455" s="47"/>
      <c r="E455" s="47"/>
      <c r="F455" s="48"/>
      <c r="G455" s="48"/>
      <c r="H455" s="48"/>
      <c r="I455" s="48"/>
      <c r="J455" s="49"/>
    </row>
    <row r="456" spans="1:17">
      <c r="B456" s="36"/>
      <c r="C456" s="50"/>
      <c r="D456" s="7"/>
      <c r="E456" s="7"/>
      <c r="F456" s="7"/>
      <c r="G456" s="7"/>
      <c r="H456" s="7"/>
      <c r="I456" s="7"/>
      <c r="J456" s="8"/>
    </row>
    <row r="457" spans="1:17">
      <c r="B457" s="36"/>
      <c r="C457" s="51" t="s">
        <v>81</v>
      </c>
      <c r="D457" s="52"/>
      <c r="E457" s="52"/>
      <c r="F457" s="53">
        <f>SUMIF(K277:K454, IF(K276="","",K276), J277:J454)</f>
        <v/>
      </c>
      <c r="G457" s="53"/>
      <c r="H457" s="53"/>
      <c r="I457" s="53"/>
      <c r="J457" s="54"/>
    </row>
    <row r="458" spans="1:17" hidden="1">
      <c r="B458" s="36"/>
      <c r="C458" s="55" t="s">
        <v>82</v>
      </c>
      <c r="D458" s="56"/>
      <c r="E458" s="56"/>
      <c r="F458" s="57">
        <f>ROUND(SUMIF(K277:K454, IF(K276="","",K276), J277:J454) * 0.2, 2)</f>
        <v/>
      </c>
      <c r="G458" s="57"/>
      <c r="H458" s="57"/>
      <c r="I458" s="57"/>
      <c r="J458" s="58"/>
    </row>
    <row r="459" spans="1:17" hidden="1">
      <c r="B459" s="36"/>
      <c r="C459" s="51" t="s">
        <v>83</v>
      </c>
      <c r="D459" s="52"/>
      <c r="E459" s="52"/>
      <c r="F459" s="53">
        <f>SUM(F457:F458)</f>
        <v/>
      </c>
      <c r="G459" s="53"/>
      <c r="H459" s="53"/>
      <c r="I459" s="53"/>
      <c r="J459" s="54"/>
    </row>
    <row r="460" spans="1:17">
      <c r="A460" s="7">
        <v>4</v>
      </c>
      <c r="B460" s="29" t="s">
        <v>330</v>
      </c>
      <c r="C460" s="32" t="s">
        <v>199</v>
      </c>
      <c r="D460" s="32"/>
      <c r="E460" s="32"/>
      <c r="F460" s="32"/>
      <c r="G460" s="32"/>
      <c r="H460" s="32"/>
      <c r="I460" s="32"/>
      <c r="J460" s="33"/>
      <c r="K460" s="7"/>
    </row>
    <row r="461" spans="1:17">
      <c r="A461" s="7">
        <v>9</v>
      </c>
      <c r="B461" s="34" t="s">
        <v>331</v>
      </c>
      <c r="C461" s="38" t="s">
        <v>332</v>
      </c>
      <c r="D461" s="36"/>
      <c r="E461" s="36"/>
      <c r="F461" s="39" t="s">
        <v>11</v>
      </c>
      <c r="G461" s="61">
        <v>0.6</v>
      </c>
      <c r="H461" s="61"/>
      <c r="I461" s="41"/>
      <c r="J461" s="42">
        <f>IF(AND(G461= "",H461= ""), 0, ROUND(ROUND(I461, 2) * ROUND(IF(H461="",G461,H461),  2), 2))</f>
        <v/>
      </c>
      <c r="K461" s="7"/>
      <c r="M461" s="43">
        <v>0.2</v>
      </c>
      <c r="Q461" s="7">
        <v>63</v>
      </c>
    </row>
    <row r="462" spans="1:17" hidden="1">
      <c r="A462" s="7" t="s">
        <v>50</v>
      </c>
    </row>
    <row r="463" spans="1:17" hidden="1">
      <c r="A463" s="7" t="s">
        <v>50</v>
      </c>
    </row>
    <row r="464" spans="1:17" hidden="1">
      <c r="A464" s="7" t="s">
        <v>50</v>
      </c>
    </row>
    <row r="465" spans="1:17">
      <c r="A465" s="7" t="s">
        <v>95</v>
      </c>
      <c r="B465" s="60"/>
      <c r="C465" s="60" t="s">
        <v>333</v>
      </c>
      <c r="D465" s="60"/>
      <c r="E465" s="60"/>
      <c r="F465" s="60"/>
      <c r="G465" s="60"/>
      <c r="H465" s="60"/>
      <c r="I465" s="60"/>
      <c r="J465" s="60"/>
    </row>
    <row r="466" spans="1:17">
      <c r="A466" s="7" t="s">
        <v>78</v>
      </c>
      <c r="B466" s="34"/>
      <c r="C466" s="7" t="s">
        <v>334</v>
      </c>
      <c r="G466" s="62">
        <v>0.6</v>
      </c>
      <c r="I466" s="63" t="s">
        <v>98</v>
      </c>
      <c r="J466" s="36"/>
    </row>
    <row r="467" spans="1:17" hidden="1">
      <c r="A467" s="7" t="s">
        <v>51</v>
      </c>
    </row>
    <row r="468" spans="1:17">
      <c r="A468" s="7">
        <v>9</v>
      </c>
      <c r="B468" s="34" t="s">
        <v>335</v>
      </c>
      <c r="C468" s="38" t="s">
        <v>336</v>
      </c>
      <c r="D468" s="36"/>
      <c r="E468" s="36"/>
      <c r="F468" s="39" t="s">
        <v>210</v>
      </c>
      <c r="G468" s="40">
        <f>ROUND(SUM(G469:G469), 0 )</f>
        <v/>
      </c>
      <c r="H468" s="40"/>
      <c r="I468" s="41"/>
      <c r="J468" s="42">
        <f>IF(AND(G468= "",H468= ""), 0, ROUND(ROUND(I468, 2) * ROUND(IF(H468="",G468,H468),  0), 2))</f>
        <v/>
      </c>
      <c r="K468" s="7"/>
      <c r="M468" s="43">
        <v>0.2</v>
      </c>
      <c r="Q468" s="7">
        <v>1293</v>
      </c>
    </row>
    <row r="469" spans="1:17" hidden="1">
      <c r="A469" s="64" t="s">
        <v>338</v>
      </c>
      <c r="B469" s="36"/>
      <c r="C469" s="65" t="s">
        <v>337</v>
      </c>
      <c r="D469" s="65"/>
      <c r="E469" s="65"/>
      <c r="F469" s="65"/>
      <c r="G469" s="69">
        <v>1</v>
      </c>
      <c r="H469" s="67"/>
      <c r="J469" s="36"/>
    </row>
    <row r="470" spans="1:17">
      <c r="A470" s="64" t="s">
        <v>340</v>
      </c>
      <c r="B470" s="60"/>
      <c r="C470" s="60" t="s">
        <v>339</v>
      </c>
      <c r="D470" s="60"/>
      <c r="E470" s="60"/>
      <c r="F470" s="60"/>
      <c r="G470" s="60"/>
      <c r="H470" s="60"/>
      <c r="I470" s="60"/>
      <c r="J470" s="60"/>
    </row>
    <row r="471" spans="1:17" hidden="1">
      <c r="A471" s="7" t="s">
        <v>50</v>
      </c>
    </row>
    <row r="472" spans="1:17" hidden="1">
      <c r="A472" s="7" t="s">
        <v>77</v>
      </c>
    </row>
    <row r="473" spans="1:17">
      <c r="A473" s="7" t="s">
        <v>95</v>
      </c>
      <c r="B473" s="60"/>
      <c r="C473" s="60" t="s">
        <v>341</v>
      </c>
      <c r="D473" s="60"/>
      <c r="E473" s="60"/>
      <c r="F473" s="60"/>
      <c r="G473" s="60"/>
      <c r="H473" s="60"/>
      <c r="I473" s="60"/>
      <c r="J473" s="60"/>
    </row>
    <row r="474" spans="1:17">
      <c r="A474" s="7" t="s">
        <v>78</v>
      </c>
      <c r="B474" s="34"/>
      <c r="C474" s="7" t="s">
        <v>79</v>
      </c>
      <c r="G474" s="44">
        <v>1</v>
      </c>
      <c r="I474" s="45" t="s">
        <v>212</v>
      </c>
      <c r="J474" s="36"/>
    </row>
    <row r="475" spans="1:17" hidden="1">
      <c r="A475" s="7" t="s">
        <v>51</v>
      </c>
    </row>
    <row r="476" spans="1:17">
      <c r="A476" s="7" t="s">
        <v>45</v>
      </c>
      <c r="B476" s="36"/>
      <c r="J476" s="36"/>
    </row>
    <row r="477" spans="1:17">
      <c r="B477" s="36"/>
      <c r="C477" s="46" t="s">
        <v>199</v>
      </c>
      <c r="D477" s="47"/>
      <c r="E477" s="47"/>
      <c r="F477" s="48"/>
      <c r="G477" s="48"/>
      <c r="H477" s="48"/>
      <c r="I477" s="48"/>
      <c r="J477" s="49"/>
    </row>
    <row r="478" spans="1:17">
      <c r="B478" s="36"/>
      <c r="C478" s="50"/>
      <c r="D478" s="7"/>
      <c r="E478" s="7"/>
      <c r="F478" s="7"/>
      <c r="G478" s="7"/>
      <c r="H478" s="7"/>
      <c r="I478" s="7"/>
      <c r="J478" s="8"/>
    </row>
    <row r="479" spans="1:17">
      <c r="B479" s="36"/>
      <c r="C479" s="51" t="s">
        <v>81</v>
      </c>
      <c r="D479" s="52"/>
      <c r="E479" s="52"/>
      <c r="F479" s="53">
        <f>SUMIF(K461:K476, IF(K460="","",K460), J461:J476)</f>
        <v/>
      </c>
      <c r="G479" s="53"/>
      <c r="H479" s="53"/>
      <c r="I479" s="53"/>
      <c r="J479" s="54"/>
    </row>
    <row r="480" spans="1:17" hidden="1">
      <c r="B480" s="36"/>
      <c r="C480" s="55" t="s">
        <v>82</v>
      </c>
      <c r="D480" s="56"/>
      <c r="E480" s="56"/>
      <c r="F480" s="57">
        <f>ROUND(SUMIF(K461:K476, IF(K460="","",K460), J461:J476) * 0.2, 2)</f>
        <v/>
      </c>
      <c r="G480" s="57"/>
      <c r="H480" s="57"/>
      <c r="I480" s="57"/>
      <c r="J480" s="58"/>
    </row>
    <row r="481" spans="1:17" hidden="1">
      <c r="B481" s="36"/>
      <c r="C481" s="51" t="s">
        <v>83</v>
      </c>
      <c r="D481" s="52"/>
      <c r="E481" s="52"/>
      <c r="F481" s="53">
        <f>SUM(F479:F480)</f>
        <v/>
      </c>
      <c r="G481" s="53"/>
      <c r="H481" s="53"/>
      <c r="I481" s="53"/>
      <c r="J481" s="54"/>
    </row>
    <row r="482" spans="1:17">
      <c r="A482" s="7" t="s">
        <v>69</v>
      </c>
      <c r="B482" s="36"/>
      <c r="J482" s="36"/>
    </row>
    <row r="483" spans="1:17" ht="16.9125" customHeight="1">
      <c r="B483" s="36"/>
      <c r="C483" s="46" t="s">
        <v>71</v>
      </c>
      <c r="D483" s="47"/>
      <c r="E483" s="47"/>
      <c r="F483" s="48"/>
      <c r="G483" s="48"/>
      <c r="H483" s="48"/>
      <c r="I483" s="48"/>
      <c r="J483" s="49"/>
    </row>
    <row r="484" spans="1:17">
      <c r="B484" s="36"/>
      <c r="C484" s="50"/>
      <c r="D484" s="7"/>
      <c r="E484" s="7"/>
      <c r="F484" s="7"/>
      <c r="G484" s="7"/>
      <c r="H484" s="7"/>
      <c r="I484" s="7"/>
      <c r="J484" s="8"/>
    </row>
    <row r="485" spans="1:17">
      <c r="B485" s="36"/>
      <c r="C485" s="51" t="s">
        <v>81</v>
      </c>
      <c r="D485" s="52"/>
      <c r="E485" s="52"/>
      <c r="F485" s="53">
        <f>SUMIF(K78:K482, IF(K77="","",K77), J78:J482)</f>
        <v/>
      </c>
      <c r="G485" s="53"/>
      <c r="H485" s="53"/>
      <c r="I485" s="53"/>
      <c r="J485" s="54"/>
    </row>
    <row r="486" spans="1:17" hidden="1">
      <c r="B486" s="36"/>
      <c r="C486" s="55" t="s">
        <v>82</v>
      </c>
      <c r="D486" s="56"/>
      <c r="E486" s="56"/>
      <c r="F486" s="57">
        <f>ROUND(SUMIF(K78:K482, IF(K77="","",K77), J78:J482) * 0.2, 2)</f>
        <v/>
      </c>
      <c r="G486" s="57"/>
      <c r="H486" s="57"/>
      <c r="I486" s="57"/>
      <c r="J486" s="58"/>
    </row>
    <row r="487" spans="1:17" hidden="1">
      <c r="B487" s="36"/>
      <c r="C487" s="51" t="s">
        <v>83</v>
      </c>
      <c r="D487" s="52"/>
      <c r="E487" s="52"/>
      <c r="F487" s="53">
        <f>SUM(F485:F486)</f>
        <v/>
      </c>
      <c r="G487" s="53"/>
      <c r="H487" s="53"/>
      <c r="I487" s="53"/>
      <c r="J487" s="54"/>
    </row>
    <row r="488" spans="1:17" ht="37.2075" customHeight="1">
      <c r="B488" s="3"/>
      <c r="C488" s="70" t="s">
        <v>342</v>
      </c>
      <c r="D488" s="70"/>
      <c r="E488" s="70"/>
      <c r="F488" s="70"/>
      <c r="G488" s="70"/>
      <c r="H488" s="70"/>
      <c r="I488" s="70"/>
      <c r="J488" s="70"/>
    </row>
    <row r="490" spans="1:17">
      <c r="C490" s="71" t="s">
        <v>343</v>
      </c>
      <c r="D490" s="71"/>
      <c r="E490" s="71"/>
      <c r="F490" s="71"/>
      <c r="G490" s="71"/>
      <c r="H490" s="71"/>
      <c r="I490" s="71"/>
      <c r="J490" s="71"/>
    </row>
    <row r="491" spans="1:17">
      <c r="C491" s="72" t="s">
        <v>344</v>
      </c>
      <c r="D491" s="56"/>
      <c r="E491" s="56"/>
      <c r="F491" s="57">
        <f>SUMPRODUCT((K5:K488=K4)*(Q5:Q488=Q491)*(J5:J488))</f>
        <v/>
      </c>
      <c r="G491" s="73"/>
      <c r="H491" s="73"/>
      <c r="I491" s="73"/>
      <c r="J491" s="73"/>
      <c r="Q491" s="7">
        <v>63</v>
      </c>
    </row>
    <row r="492" spans="1:17">
      <c r="C492" s="72" t="s">
        <v>289</v>
      </c>
      <c r="D492" s="56"/>
      <c r="E492" s="56"/>
      <c r="F492" s="57">
        <f>SUMPRODUCT((K5:K488=K4)*(Q5:Q488=Q492)*(J5:J488))</f>
        <v/>
      </c>
      <c r="G492" s="73"/>
      <c r="H492" s="73"/>
      <c r="I492" s="73"/>
      <c r="J492" s="73"/>
      <c r="Q492" s="7">
        <v>1574</v>
      </c>
    </row>
    <row r="493" spans="1:17">
      <c r="C493" s="72" t="s">
        <v>270</v>
      </c>
      <c r="D493" s="56"/>
      <c r="E493" s="56"/>
      <c r="F493" s="57">
        <f>SUMPRODUCT((K5:K488=K4)*(Q5:Q488=Q493)*(J5:J488))</f>
        <v/>
      </c>
      <c r="G493" s="73"/>
      <c r="H493" s="73"/>
      <c r="I493" s="73"/>
      <c r="J493" s="73"/>
      <c r="Q493" s="7">
        <v>1281</v>
      </c>
    </row>
    <row r="494" spans="1:17">
      <c r="C494" s="72" t="s">
        <v>339</v>
      </c>
      <c r="D494" s="56"/>
      <c r="E494" s="56"/>
      <c r="F494" s="57">
        <f>SUMPRODUCT((K5:K488=K4)*(Q5:Q488=Q494)*(J5:J488))</f>
        <v/>
      </c>
      <c r="G494" s="73"/>
      <c r="H494" s="73"/>
      <c r="I494" s="73"/>
      <c r="J494" s="73"/>
      <c r="Q494" s="7">
        <v>1293</v>
      </c>
    </row>
    <row r="495" spans="1:17">
      <c r="C495" s="72" t="s">
        <v>345</v>
      </c>
      <c r="D495" s="56"/>
      <c r="E495" s="56"/>
      <c r="F495" s="57">
        <f>SUMPRODUCT((K5:K488=K4)*(Q5:Q488=Q495)*(J5:J488))</f>
        <v/>
      </c>
      <c r="G495" s="73"/>
      <c r="H495" s="73"/>
      <c r="I495" s="73"/>
      <c r="J495" s="73"/>
      <c r="Q495" s="7">
        <v>1595</v>
      </c>
    </row>
    <row r="496" spans="1:17">
      <c r="C496" s="72" t="s">
        <v>346</v>
      </c>
      <c r="D496" s="56"/>
      <c r="E496" s="56"/>
      <c r="F496" s="57">
        <f>SUMPRODUCT((K5:K488=K4)*(Q5:Q488=Q496)*(J5:J488))</f>
        <v/>
      </c>
      <c r="G496" s="73"/>
      <c r="H496" s="73"/>
      <c r="I496" s="73"/>
      <c r="J496" s="73"/>
      <c r="Q496" s="7">
        <v>1597</v>
      </c>
    </row>
    <row r="497" spans="1:17" ht="16.9125" customHeight="1">
      <c r="C497" s="72" t="s">
        <v>267</v>
      </c>
      <c r="D497" s="56"/>
      <c r="E497" s="56"/>
      <c r="F497" s="57">
        <f>SUMPRODUCT((K5:K488=K4)*(Q5:Q488=Q497)*(J5:J488))</f>
        <v/>
      </c>
      <c r="G497" s="73"/>
      <c r="H497" s="73"/>
      <c r="I497" s="73"/>
      <c r="J497" s="73"/>
      <c r="Q497" s="7">
        <v>1218</v>
      </c>
    </row>
    <row r="499" spans="1:17">
      <c r="C499" s="71" t="s">
        <v>347</v>
      </c>
      <c r="D499" s="71"/>
      <c r="E499" s="71"/>
      <c r="F499" s="71"/>
      <c r="G499" s="71"/>
      <c r="H499" s="71"/>
      <c r="I499" s="71"/>
      <c r="J499" s="71"/>
    </row>
    <row r="500" spans="1:17" ht="16.9125" customHeight="1">
      <c r="C500" s="74" t="s">
        <v>348</v>
      </c>
      <c r="D500" s="75"/>
      <c r="E500" s="75"/>
      <c r="F500" s="76">
        <f>SUMIF(K79:K79, "", J79:J79)</f>
        <v/>
      </c>
      <c r="G500" s="76"/>
      <c r="H500" s="76"/>
      <c r="I500" s="76"/>
      <c r="J500" s="76"/>
    </row>
    <row r="501" spans="1:17" ht="16.9125" customHeight="1">
      <c r="C501" s="74" t="s">
        <v>349</v>
      </c>
      <c r="D501" s="75"/>
      <c r="E501" s="75"/>
      <c r="F501" s="76">
        <f>SUMIF(K97:K263, "", J97:J263)</f>
        <v/>
      </c>
      <c r="G501" s="76"/>
      <c r="H501" s="76"/>
      <c r="I501" s="76"/>
      <c r="J501" s="76"/>
    </row>
    <row r="502" spans="1:17" ht="16.9125" customHeight="1">
      <c r="C502" s="74" t="s">
        <v>350</v>
      </c>
      <c r="D502" s="75"/>
      <c r="E502" s="75"/>
      <c r="F502" s="76">
        <f>SUMIF(K280:K443, "", J280:J443)</f>
        <v/>
      </c>
      <c r="G502" s="76"/>
      <c r="H502" s="76"/>
      <c r="I502" s="76"/>
      <c r="J502" s="76"/>
    </row>
    <row r="503" spans="1:17" ht="16.9125" customHeight="1">
      <c r="C503" s="74" t="s">
        <v>351</v>
      </c>
      <c r="D503" s="75"/>
      <c r="E503" s="75"/>
      <c r="F503" s="76">
        <f>SUMIF(K461:K468, "", J461:J468)</f>
        <v/>
      </c>
      <c r="G503" s="76"/>
      <c r="H503" s="76"/>
      <c r="I503" s="76"/>
      <c r="J503" s="76"/>
    </row>
    <row r="504" spans="1:17">
      <c r="C504" s="77" t="s">
        <v>352</v>
      </c>
      <c r="D504" s="78"/>
      <c r="E504" s="78"/>
      <c r="F504" s="79"/>
      <c r="G504" s="79"/>
      <c r="H504" s="79"/>
      <c r="I504" s="79"/>
      <c r="J504" s="80"/>
    </row>
    <row r="505" spans="1:17">
      <c r="C505" s="81"/>
      <c r="D505" s="3"/>
      <c r="E505" s="3"/>
      <c r="F505" s="3"/>
      <c r="G505" s="3"/>
      <c r="H505" s="3"/>
      <c r="I505" s="3"/>
      <c r="J505" s="82"/>
    </row>
    <row r="506" spans="1:17">
      <c r="A506" s="64"/>
      <c r="C506" s="83" t="s">
        <v>81</v>
      </c>
      <c r="D506" s="7"/>
      <c r="E506" s="7"/>
      <c r="F506" s="84">
        <f>SUMIF(K5:K488, IF(K4="","",K4), J5:J488)</f>
        <v/>
      </c>
      <c r="G506" s="85"/>
      <c r="H506" s="85"/>
      <c r="I506" s="85"/>
      <c r="J506" s="86"/>
    </row>
    <row r="507" spans="1:17">
      <c r="A507" s="64"/>
      <c r="C507" s="83" t="s">
        <v>82</v>
      </c>
      <c r="D507" s="7"/>
      <c r="E507" s="7"/>
      <c r="F507" s="84">
        <f>ROUND(SUMIF(K5:K488, IF(K4="","",K4), J5:J488) * 0.2, 2)</f>
        <v/>
      </c>
      <c r="G507" s="85"/>
      <c r="H507" s="85"/>
      <c r="I507" s="85"/>
      <c r="J507" s="86"/>
    </row>
    <row r="508" spans="1:17">
      <c r="C508" s="87" t="s">
        <v>83</v>
      </c>
      <c r="D508" s="88"/>
      <c r="E508" s="88"/>
      <c r="F508" s="89">
        <f>SUM(F506:F507)</f>
        <v/>
      </c>
      <c r="G508" s="90"/>
      <c r="H508" s="90"/>
      <c r="I508" s="90"/>
      <c r="J508" s="91"/>
    </row>
    <row r="509" spans="1:17">
      <c r="C509" s="92"/>
    </row>
    <row r="510" spans="1:17">
      <c r="C510" s="35" t="s">
        <v>353</v>
      </c>
    </row>
    <row r="511" spans="1:17">
      <c r="C511" s="88">
        <f>IF('Paramètres'!AA2&lt;&gt;"",'Paramètres'!AA2,"")</f>
        <v/>
      </c>
      <c r="D511" s="88"/>
      <c r="E511" s="88"/>
      <c r="F511" s="88"/>
      <c r="G511" s="88"/>
      <c r="H511" s="88"/>
      <c r="I511" s="88"/>
      <c r="J511" s="88"/>
    </row>
    <row r="512" spans="1:17">
      <c r="C512" s="88"/>
      <c r="D512" s="88"/>
      <c r="E512" s="88"/>
      <c r="F512" s="88"/>
      <c r="G512" s="88"/>
      <c r="H512" s="88"/>
      <c r="I512" s="88"/>
      <c r="J512" s="88"/>
    </row>
    <row r="513" spans="3:10" ht="56.7" customHeight="1">
      <c r="F513" s="93" t="s">
        <v>354</v>
      </c>
      <c r="G513" s="93"/>
      <c r="H513" s="93"/>
      <c r="I513" s="93"/>
      <c r="J513" s="93"/>
    </row>
    <row r="515" spans="3:10" ht="85.05" customHeight="1">
      <c r="C515" s="94" t="s">
        <v>355</v>
      </c>
      <c r="D515" s="94"/>
      <c r="F515" s="94" t="s">
        <v>356</v>
      </c>
      <c r="G515" s="94"/>
      <c r="H515" s="94"/>
      <c r="I515" s="94"/>
      <c r="J515" s="94"/>
    </row>
    <row r="516" spans="3:10">
      <c r="C516" s="95" t="s">
        <v>357</v>
      </c>
      <c r="D516" s="95"/>
      <c r="E516" s="95"/>
      <c r="F516" s="95"/>
      <c r="G516" s="95"/>
      <c r="H516" s="95"/>
      <c r="I516" s="95"/>
      <c r="J516" s="95"/>
    </row>
  </sheetData>
  <sheetProtection password="E95E" sheet="1" objects="1" selectLockedCells="1"/>
  <mergeCells count="259">
    <mergeCell ref="C3:E3"/>
    <mergeCell ref="C4:E4"/>
    <mergeCell ref="C5:E5"/>
    <mergeCell ref="C6:E6"/>
    <mergeCell ref="C7:E7"/>
    <mergeCell ref="C10:E10"/>
    <mergeCell ref="C13:E13"/>
    <mergeCell ref="C17:E17"/>
    <mergeCell ref="C18:E18"/>
    <mergeCell ref="C21:E21"/>
    <mergeCell ref="C22:I22"/>
    <mergeCell ref="C25:I25"/>
    <mergeCell ref="C28:I28"/>
    <mergeCell ref="C32:E32"/>
    <mergeCell ref="C35:E35"/>
    <mergeCell ref="C36:I36"/>
    <mergeCell ref="C39:I39"/>
    <mergeCell ref="C42:I42"/>
    <mergeCell ref="C45:I45"/>
    <mergeCell ref="C48:I48"/>
    <mergeCell ref="C52:E52"/>
    <mergeCell ref="C55:E55"/>
    <mergeCell ref="C58:E58"/>
    <mergeCell ref="C61:E61"/>
    <mergeCell ref="C64:E64"/>
    <mergeCell ref="C68:E68"/>
    <mergeCell ref="C69:I69"/>
    <mergeCell ref="C72:E72"/>
    <mergeCell ref="C77:E77"/>
    <mergeCell ref="C78:E78"/>
    <mergeCell ref="C79:E79"/>
    <mergeCell ref="C84:E84"/>
    <mergeCell ref="F85:J85"/>
    <mergeCell ref="C85:E85"/>
    <mergeCell ref="F86:J86"/>
    <mergeCell ref="C86:E86"/>
    <mergeCell ref="F87:J87"/>
    <mergeCell ref="C87:E87"/>
    <mergeCell ref="F88:J88"/>
    <mergeCell ref="C88:E88"/>
    <mergeCell ref="F89:J89"/>
    <mergeCell ref="C89:E89"/>
    <mergeCell ref="C90:E90"/>
    <mergeCell ref="C91:E91"/>
    <mergeCell ref="C92:E92"/>
    <mergeCell ref="C96:I96"/>
    <mergeCell ref="C97:E97"/>
    <mergeCell ref="C100:I100"/>
    <mergeCell ref="C109:E109"/>
    <mergeCell ref="C112:I112"/>
    <mergeCell ref="C119:E119"/>
    <mergeCell ref="C120:E120"/>
    <mergeCell ref="C123:E123"/>
    <mergeCell ref="C126:I126"/>
    <mergeCell ref="C137:E137"/>
    <mergeCell ref="C140:I140"/>
    <mergeCell ref="C159:E159"/>
    <mergeCell ref="C162:I162"/>
    <mergeCell ref="C166:E166"/>
    <mergeCell ref="C169:I169"/>
    <mergeCell ref="C177:E177"/>
    <mergeCell ref="C178:E178"/>
    <mergeCell ref="C182:I182"/>
    <mergeCell ref="C195:E195"/>
    <mergeCell ref="C196:E196"/>
    <mergeCell ref="C199:I199"/>
    <mergeCell ref="C207:E207"/>
    <mergeCell ref="C210:I210"/>
    <mergeCell ref="C213:E213"/>
    <mergeCell ref="C216:I216"/>
    <mergeCell ref="C220:E220"/>
    <mergeCell ref="C223:I223"/>
    <mergeCell ref="C227:E227"/>
    <mergeCell ref="C230:I230"/>
    <mergeCell ref="C235:E235"/>
    <mergeCell ref="C236:E236"/>
    <mergeCell ref="C239:I239"/>
    <mergeCell ref="C242:E242"/>
    <mergeCell ref="C245:I245"/>
    <mergeCell ref="C248:E248"/>
    <mergeCell ref="C251:I251"/>
    <mergeCell ref="C255:E255"/>
    <mergeCell ref="C260:I260"/>
    <mergeCell ref="C263:E263"/>
    <mergeCell ref="C266:I266"/>
    <mergeCell ref="C270:E270"/>
    <mergeCell ref="F271:J271"/>
    <mergeCell ref="C271:E271"/>
    <mergeCell ref="F272:J272"/>
    <mergeCell ref="C272:E272"/>
    <mergeCell ref="F273:J273"/>
    <mergeCell ref="C273:E273"/>
    <mergeCell ref="F274:J274"/>
    <mergeCell ref="C274:E274"/>
    <mergeCell ref="F275:J275"/>
    <mergeCell ref="C275:E275"/>
    <mergeCell ref="C276:E276"/>
    <mergeCell ref="C277:E277"/>
    <mergeCell ref="C278:E278"/>
    <mergeCell ref="C280:E280"/>
    <mergeCell ref="C282:I282"/>
    <mergeCell ref="C285:E285"/>
    <mergeCell ref="C287:I287"/>
    <mergeCell ref="C290:E290"/>
    <mergeCell ref="C292:I292"/>
    <mergeCell ref="C295:E295"/>
    <mergeCell ref="C297:I297"/>
    <mergeCell ref="C300:E300"/>
    <mergeCell ref="C302:I302"/>
    <mergeCell ref="C305:E305"/>
    <mergeCell ref="C308:I308"/>
    <mergeCell ref="C312:E312"/>
    <mergeCell ref="C315:I315"/>
    <mergeCell ref="C324:E324"/>
    <mergeCell ref="C325:E325"/>
    <mergeCell ref="C326:F326"/>
    <mergeCell ref="C327:F327"/>
    <mergeCell ref="C332:I332"/>
    <mergeCell ref="C334:I334"/>
    <mergeCell ref="C336:I336"/>
    <mergeCell ref="C339:E339"/>
    <mergeCell ref="C340:E340"/>
    <mergeCell ref="C343:I343"/>
    <mergeCell ref="C346:E346"/>
    <mergeCell ref="C347:E347"/>
    <mergeCell ref="C349:E349"/>
    <mergeCell ref="C350:F350"/>
    <mergeCell ref="C351:I351"/>
    <mergeCell ref="C353:I353"/>
    <mergeCell ref="C356:E356"/>
    <mergeCell ref="C357:F357"/>
    <mergeCell ref="C358:I358"/>
    <mergeCell ref="C360:I360"/>
    <mergeCell ref="C363:E363"/>
    <mergeCell ref="C364:F364"/>
    <mergeCell ref="C365:I365"/>
    <mergeCell ref="C367:I367"/>
    <mergeCell ref="C370:E370"/>
    <mergeCell ref="C371:F371"/>
    <mergeCell ref="C372:I372"/>
    <mergeCell ref="C374:I374"/>
    <mergeCell ref="C377:E377"/>
    <mergeCell ref="C378:F378"/>
    <mergeCell ref="C379:I379"/>
    <mergeCell ref="C381:I381"/>
    <mergeCell ref="C384:E384"/>
    <mergeCell ref="C385:F385"/>
    <mergeCell ref="C386:I386"/>
    <mergeCell ref="C388:I388"/>
    <mergeCell ref="C391:E391"/>
    <mergeCell ref="C392:F392"/>
    <mergeCell ref="C393:I393"/>
    <mergeCell ref="C396:I396"/>
    <mergeCell ref="C399:E399"/>
    <mergeCell ref="C400:F400"/>
    <mergeCell ref="C401:I401"/>
    <mergeCell ref="C404:I404"/>
    <mergeCell ref="C407:E407"/>
    <mergeCell ref="C408:F408"/>
    <mergeCell ref="C409:F409"/>
    <mergeCell ref="C413:I413"/>
    <mergeCell ref="C415:I415"/>
    <mergeCell ref="C417:I417"/>
    <mergeCell ref="C419:I419"/>
    <mergeCell ref="C421:I421"/>
    <mergeCell ref="C423:I423"/>
    <mergeCell ref="C425:E425"/>
    <mergeCell ref="C426:F426"/>
    <mergeCell ref="C427:I427"/>
    <mergeCell ref="C430:I430"/>
    <mergeCell ref="C434:E434"/>
    <mergeCell ref="C435:F435"/>
    <mergeCell ref="C436:I436"/>
    <mergeCell ref="C439:I439"/>
    <mergeCell ref="C443:E443"/>
    <mergeCell ref="C444:F444"/>
    <mergeCell ref="C445:I445"/>
    <mergeCell ref="C448:I448"/>
    <mergeCell ref="C454:E454"/>
    <mergeCell ref="F455:J455"/>
    <mergeCell ref="C455:E455"/>
    <mergeCell ref="F456:J456"/>
    <mergeCell ref="C456:E456"/>
    <mergeCell ref="F457:J457"/>
    <mergeCell ref="C457:E457"/>
    <mergeCell ref="F458:J458"/>
    <mergeCell ref="C458:E458"/>
    <mergeCell ref="F459:J459"/>
    <mergeCell ref="C459:E459"/>
    <mergeCell ref="C460:E460"/>
    <mergeCell ref="C461:E461"/>
    <mergeCell ref="C465:I465"/>
    <mergeCell ref="C468:E468"/>
    <mergeCell ref="C469:F469"/>
    <mergeCell ref="C470:I470"/>
    <mergeCell ref="C473:I473"/>
    <mergeCell ref="C476:E476"/>
    <mergeCell ref="F477:J477"/>
    <mergeCell ref="C477:E477"/>
    <mergeCell ref="F478:J478"/>
    <mergeCell ref="C478:E478"/>
    <mergeCell ref="F479:J479"/>
    <mergeCell ref="C479:E479"/>
    <mergeCell ref="F480:J480"/>
    <mergeCell ref="C480:E480"/>
    <mergeCell ref="F481:J481"/>
    <mergeCell ref="C481:E481"/>
    <mergeCell ref="C482:E482"/>
    <mergeCell ref="F483:J483"/>
    <mergeCell ref="C483:E483"/>
    <mergeCell ref="F484:J484"/>
    <mergeCell ref="C484:E484"/>
    <mergeCell ref="F485:J485"/>
    <mergeCell ref="C485:E485"/>
    <mergeCell ref="F486:J486"/>
    <mergeCell ref="C486:E486"/>
    <mergeCell ref="F487:J487"/>
    <mergeCell ref="C487:E487"/>
    <mergeCell ref="C488:J488"/>
    <mergeCell ref="C490:J490"/>
    <mergeCell ref="F491:J491"/>
    <mergeCell ref="C491:E491"/>
    <mergeCell ref="F492:J492"/>
    <mergeCell ref="C492:E492"/>
    <mergeCell ref="F493:J493"/>
    <mergeCell ref="C493:E493"/>
    <mergeCell ref="F494:J494"/>
    <mergeCell ref="C494:E494"/>
    <mergeCell ref="F495:J495"/>
    <mergeCell ref="C495:E495"/>
    <mergeCell ref="F496:J496"/>
    <mergeCell ref="C496:E496"/>
    <mergeCell ref="F497:J497"/>
    <mergeCell ref="C497:E497"/>
    <mergeCell ref="C499:J499"/>
    <mergeCell ref="F500:J500"/>
    <mergeCell ref="C500:E500"/>
    <mergeCell ref="F501:J501"/>
    <mergeCell ref="C501:E501"/>
    <mergeCell ref="F502:J502"/>
    <mergeCell ref="C502:E502"/>
    <mergeCell ref="F503:J503"/>
    <mergeCell ref="C503:E503"/>
    <mergeCell ref="C504:E504"/>
    <mergeCell ref="C505:J505"/>
    <mergeCell ref="C506:E506"/>
    <mergeCell ref="F506:J506"/>
    <mergeCell ref="C507:E507"/>
    <mergeCell ref="F507:J507"/>
    <mergeCell ref="C508:E508"/>
    <mergeCell ref="F508:J508"/>
    <mergeCell ref="C509:J509"/>
    <mergeCell ref="C510:J510"/>
    <mergeCell ref="C511:J511"/>
    <mergeCell ref="C512:J512"/>
    <mergeCell ref="F513:J513"/>
    <mergeCell ref="C515:D515"/>
    <mergeCell ref="F515:J515"/>
    <mergeCell ref="C516:J516"/>
  </mergeCells>
  <pageMargins left="0.5511811023622" right="0.5511811023622" top="0.74803149606299" bottom="0.5511811023622" header="0.23622047244094" footer="0.23622047244094"/>
  <pageSetup paperSize="9" fitToHeight="0" orientation="portrait"/>
  <headerFooter>
    <oddHeader>&amp;L2023-0060 - REHABILITATION HAEFELY SUITE A L'ARRET DE L'ACCELERATEUR DE PARTICULES - PHASE 2
Bâtiment HAEFLELY
34 bld Niels Bohr
 - &amp;RDPGF - Lot n°4 
PRO-DCE - Edition du 29/11/24</oddHeader>
    <oddFooter>&amp;CEdition du 29/11/2024&amp;RPage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6" t="s">
        <v>358</v>
      </c>
      <c r="AA1" s="7">
        <f>IF('DPGF'!F508&lt;&gt;"",'DPGF'!F508,"0")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6" t="s">
        <v>359</v>
      </c>
      <c r="B3" s="93" t="s">
        <v>360</v>
      </c>
      <c r="C3" s="97" t="s">
        <v>385</v>
      </c>
      <c r="D3" s="97"/>
      <c r="E3" s="97"/>
      <c r="F3" s="97"/>
      <c r="G3" s="97"/>
      <c r="H3" s="97"/>
      <c r="I3" s="97"/>
      <c r="J3" s="97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6" t="s">
        <v>361</v>
      </c>
      <c r="B5" s="93" t="s">
        <v>362</v>
      </c>
      <c r="C5" s="97" t="s">
        <v>386</v>
      </c>
      <c r="D5" s="97"/>
      <c r="E5" s="97"/>
      <c r="F5" s="97"/>
      <c r="G5" s="97"/>
      <c r="H5" s="97"/>
      <c r="I5" s="97"/>
      <c r="J5" s="97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6" t="s">
        <v>371</v>
      </c>
      <c r="B7" s="93" t="s">
        <v>372</v>
      </c>
      <c r="C7" s="97" t="s">
        <v>387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6" t="s">
        <v>373</v>
      </c>
      <c r="B9" s="93" t="s">
        <v>374</v>
      </c>
      <c r="C9" s="97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6" t="s">
        <v>363</v>
      </c>
      <c r="B11" s="93" t="s">
        <v>364</v>
      </c>
      <c r="C11" s="97" t="s">
        <v>38</v>
      </c>
      <c r="D11" s="97"/>
      <c r="E11" s="97"/>
      <c r="F11" s="97"/>
      <c r="G11" s="97"/>
      <c r="H11" s="97"/>
      <c r="I11" s="97"/>
      <c r="J11" s="97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6" t="s">
        <v>375</v>
      </c>
      <c r="B13" s="93" t="s">
        <v>376</v>
      </c>
      <c r="C13" s="97" t="s">
        <v>388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6" t="s">
        <v>377</v>
      </c>
      <c r="B15" s="93" t="s">
        <v>378</v>
      </c>
      <c r="C15" s="97" t="s">
        <v>389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6" t="s">
        <v>379</v>
      </c>
      <c r="B17" s="93" t="s">
        <v>380</v>
      </c>
      <c r="C17" s="97">
        <v>1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8">
        <v>0.2</v>
      </c>
      <c r="E19" s="99" t="s">
        <v>381</v>
      </c>
      <c r="AA19" s="7">
        <f>INT((AA5-AA18*100)/10)</f>
        <v/>
      </c>
    </row>
    <row r="20" spans="1:27" ht="12.75" customHeight="1">
      <c r="C20" s="100">
        <v>0.055</v>
      </c>
      <c r="E20" s="99" t="s">
        <v>382</v>
      </c>
      <c r="AA20" s="7">
        <f>AA5-AA18*100-AA19*10</f>
        <v/>
      </c>
    </row>
    <row r="21" spans="1:27" ht="12.75" customHeight="1">
      <c r="C21" s="100">
        <v>0</v>
      </c>
      <c r="E21" s="99" t="s">
        <v>383</v>
      </c>
      <c r="AA21" s="7">
        <f>INT(AA6/10)</f>
        <v/>
      </c>
    </row>
    <row r="22" spans="1:27" ht="12.75" customHeight="1">
      <c r="C22" s="101">
        <v>0</v>
      </c>
      <c r="E22" s="99" t="s">
        <v>384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6" t="s">
        <v>365</v>
      </c>
      <c r="B24" s="93" t="s">
        <v>366</v>
      </c>
      <c r="C24" s="97" t="s">
        <v>390</v>
      </c>
      <c r="D24" s="97"/>
      <c r="E24" s="97"/>
      <c r="F24" s="97"/>
      <c r="G24" s="97"/>
      <c r="H24" s="97"/>
      <c r="I24" s="97"/>
      <c r="J24" s="97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6" t="s">
        <v>367</v>
      </c>
      <c r="B26" s="93" t="s">
        <v>368</v>
      </c>
      <c r="C26" s="97"/>
      <c r="D26" s="97"/>
      <c r="E26" s="97"/>
      <c r="F26" s="97"/>
      <c r="G26" s="97"/>
      <c r="H26" s="97"/>
      <c r="I26" s="97"/>
      <c r="J26" s="97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6" t="s">
        <v>369</v>
      </c>
      <c r="B28" s="93" t="s">
        <v>370</v>
      </c>
      <c r="C28" s="97" t="s">
        <v>391</v>
      </c>
      <c r="D28" s="97"/>
      <c r="E28" s="97"/>
      <c r="F28" s="97"/>
      <c r="G28" s="97"/>
      <c r="H28" s="97"/>
      <c r="I28" s="97"/>
      <c r="J28" s="97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392</v>
      </c>
      <c r="B1" s="7" t="s">
        <v>393</v>
      </c>
    </row>
    <row r="2" spans="1:3">
      <c r="A2" s="7" t="s">
        <v>394</v>
      </c>
      <c r="B2" s="7" t="s">
        <v>385</v>
      </c>
    </row>
    <row r="3" spans="1:3">
      <c r="A3" s="7" t="s">
        <v>395</v>
      </c>
      <c r="B3" s="7">
        <v>1</v>
      </c>
    </row>
    <row r="4" spans="1:3">
      <c r="A4" s="7" t="s">
        <v>396</v>
      </c>
      <c r="B4" s="7">
        <v>0</v>
      </c>
    </row>
    <row r="5" spans="1:3">
      <c r="A5" s="7" t="s">
        <v>397</v>
      </c>
      <c r="B5" s="7">
        <v>0</v>
      </c>
    </row>
    <row r="6" spans="1:3">
      <c r="A6" s="7" t="s">
        <v>398</v>
      </c>
      <c r="B6" s="7">
        <v>1</v>
      </c>
    </row>
    <row r="7" spans="1:3">
      <c r="A7" s="7" t="s">
        <v>399</v>
      </c>
      <c r="B7" s="7">
        <v>1</v>
      </c>
    </row>
    <row r="8" spans="1:3">
      <c r="A8" s="7" t="s">
        <v>400</v>
      </c>
      <c r="B8" s="7">
        <v>0</v>
      </c>
    </row>
    <row r="9" spans="1:3">
      <c r="A9" s="7" t="s">
        <v>401</v>
      </c>
      <c r="B9" s="7">
        <v>0</v>
      </c>
    </row>
    <row r="10" spans="1:3">
      <c r="A10" s="7" t="s">
        <v>402</v>
      </c>
      <c r="C10" s="7" t="s">
        <v>403</v>
      </c>
    </row>
    <row r="11" spans="1:3">
      <c r="A11" s="7" t="s">
        <v>404</v>
      </c>
      <c r="B11" s="7">
        <v>0</v>
      </c>
    </row>
    <row r="12" spans="1:3">
      <c r="A12" s="7" t="s">
        <v>405</v>
      </c>
      <c r="B12" s="7" t="s">
        <v>406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102" t="s">
        <v>407</v>
      </c>
      <c r="C2" s="102"/>
      <c r="D2" s="102"/>
      <c r="E2" s="102"/>
      <c r="F2" s="102"/>
      <c r="G2" s="102"/>
      <c r="H2" s="102"/>
      <c r="I2" s="102"/>
      <c r="J2" s="102"/>
    </row>
    <row r="4" spans="1:10" ht="12.75" customHeight="1">
      <c r="A4" s="96" t="s">
        <v>359</v>
      </c>
      <c r="B4" s="93" t="s">
        <v>408</v>
      </c>
      <c r="C4" s="103"/>
      <c r="D4" s="103"/>
      <c r="E4" s="103"/>
      <c r="F4" s="103"/>
      <c r="G4" s="103"/>
      <c r="H4" s="103"/>
      <c r="I4" s="103"/>
      <c r="J4" s="103"/>
    </row>
    <row r="6" spans="1:10" ht="12.75" customHeight="1">
      <c r="A6" s="96" t="s">
        <v>361</v>
      </c>
      <c r="B6" s="93" t="s">
        <v>409</v>
      </c>
      <c r="C6" s="103"/>
      <c r="D6" s="103"/>
      <c r="E6" s="103"/>
      <c r="F6" s="103"/>
      <c r="G6" s="103"/>
      <c r="H6" s="103"/>
      <c r="I6" s="103"/>
      <c r="J6" s="103"/>
    </row>
    <row r="8" spans="1:10" ht="12.75" customHeight="1">
      <c r="A8" s="96" t="s">
        <v>371</v>
      </c>
      <c r="B8" s="93" t="s">
        <v>410</v>
      </c>
      <c r="C8" s="103"/>
      <c r="D8" s="103"/>
      <c r="E8" s="103"/>
      <c r="F8" s="103"/>
      <c r="G8" s="103"/>
      <c r="H8" s="103"/>
      <c r="I8" s="103"/>
      <c r="J8" s="103"/>
    </row>
    <row r="10" spans="1:10" ht="12.75" customHeight="1">
      <c r="A10" s="96" t="s">
        <v>373</v>
      </c>
      <c r="B10" s="93" t="s">
        <v>411</v>
      </c>
      <c r="C10" s="104"/>
      <c r="D10" s="104"/>
      <c r="E10" s="104"/>
      <c r="F10" s="104"/>
      <c r="G10" s="104"/>
      <c r="H10" s="104"/>
      <c r="I10" s="104"/>
      <c r="J10" s="104"/>
    </row>
    <row r="12" spans="1:10" ht="12.75" customHeight="1">
      <c r="A12" s="96" t="s">
        <v>363</v>
      </c>
      <c r="B12" s="93" t="s">
        <v>412</v>
      </c>
      <c r="C12" s="103"/>
      <c r="D12" s="103"/>
      <c r="E12" s="103"/>
      <c r="F12" s="103"/>
      <c r="G12" s="103"/>
      <c r="H12" s="103"/>
      <c r="I12" s="103"/>
      <c r="J12" s="103"/>
    </row>
    <row r="14" spans="1:10" ht="12.75" customHeight="1">
      <c r="A14" s="96" t="s">
        <v>375</v>
      </c>
      <c r="B14" s="93" t="s">
        <v>413</v>
      </c>
      <c r="C14" s="103"/>
      <c r="D14" s="103"/>
      <c r="E14" s="103"/>
      <c r="F14" s="103"/>
      <c r="G14" s="103"/>
      <c r="H14" s="103"/>
      <c r="I14" s="103"/>
      <c r="J14" s="103"/>
    </row>
    <row r="16" spans="1:10" ht="12.75" customHeight="1">
      <c r="A16" s="96" t="s">
        <v>377</v>
      </c>
      <c r="B16" s="93" t="s">
        <v>414</v>
      </c>
      <c r="C16" s="103"/>
      <c r="D16" s="103"/>
      <c r="E16" s="103"/>
      <c r="F16" s="103"/>
      <c r="G16" s="103"/>
      <c r="H16" s="103"/>
      <c r="I16" s="103"/>
      <c r="J16" s="103"/>
    </row>
    <row r="18" spans="1:10" ht="12.75" customHeight="1">
      <c r="A18" s="96" t="s">
        <v>379</v>
      </c>
      <c r="B18" s="93" t="s">
        <v>415</v>
      </c>
      <c r="C18" s="105"/>
      <c r="D18" s="105"/>
      <c r="E18" s="105"/>
      <c r="F18" s="105"/>
      <c r="G18" s="105"/>
      <c r="H18" s="105"/>
      <c r="I18" s="105"/>
      <c r="J18" s="105"/>
    </row>
    <row r="20" spans="1:10" ht="12.75" customHeight="1">
      <c r="A20" s="96" t="s">
        <v>416</v>
      </c>
      <c r="B20" s="93" t="s">
        <v>417</v>
      </c>
      <c r="C20" s="105"/>
      <c r="D20" s="105"/>
      <c r="E20" s="105"/>
      <c r="F20" s="105"/>
      <c r="G20" s="105"/>
      <c r="H20" s="105"/>
      <c r="I20" s="105"/>
      <c r="J20" s="105"/>
    </row>
    <row r="22" spans="1:10" ht="12.75" customHeight="1">
      <c r="A22" s="96" t="s">
        <v>365</v>
      </c>
      <c r="B22" s="93" t="s">
        <v>418</v>
      </c>
      <c r="C22" s="105"/>
      <c r="D22" s="105"/>
      <c r="E22" s="105"/>
      <c r="F22" s="105"/>
      <c r="G22" s="105"/>
      <c r="H22" s="105"/>
      <c r="I22" s="105"/>
      <c r="J22" s="105"/>
    </row>
    <row r="24" spans="1:10" ht="12.75" customHeight="1">
      <c r="A24" s="96" t="s">
        <v>367</v>
      </c>
      <c r="B24" s="93" t="s">
        <v>419</v>
      </c>
      <c r="C24" s="103"/>
      <c r="D24" s="103"/>
      <c r="E24" s="103"/>
      <c r="F24" s="103"/>
      <c r="G24" s="103"/>
      <c r="H24" s="103"/>
      <c r="I24" s="103"/>
      <c r="J24" s="103"/>
    </row>
    <row r="28" spans="1:10" ht="60" customHeight="1">
      <c r="A28" s="96" t="s">
        <v>369</v>
      </c>
      <c r="B28" s="93" t="s">
        <v>420</v>
      </c>
      <c r="C28" s="103"/>
      <c r="D28" s="103"/>
      <c r="E28" s="103"/>
      <c r="F28" s="103"/>
      <c r="G28" s="103"/>
      <c r="H28" s="103"/>
      <c r="I28" s="103"/>
      <c r="J28" s="103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6" t="s">
        <v>421</v>
      </c>
      <c r="C2" s="106"/>
      <c r="D2" s="106"/>
      <c r="E2" s="106"/>
      <c r="F2" s="106"/>
    </row>
    <row r="4" spans="2:6" ht="12.75" customHeight="1">
      <c r="B4" s="107" t="s">
        <v>422</v>
      </c>
      <c r="C4" s="107" t="s">
        <v>423</v>
      </c>
      <c r="D4" s="107" t="s">
        <v>424</v>
      </c>
      <c r="E4" s="107" t="s">
        <v>425</v>
      </c>
      <c r="F4" s="107" t="s">
        <v>426</v>
      </c>
    </row>
    <row r="6" spans="2:6" ht="12.75" customHeight="1">
      <c r="B6" s="108"/>
      <c r="C6" s="109"/>
      <c r="D6" s="110"/>
      <c r="E6" s="111"/>
      <c r="F6" s="112">
        <f>IF(AND(E6= "",D6= ""), "", ROUND(ROUND(E6, 2) * ROUND(D6, 3), 2))</f>
        <v/>
      </c>
    </row>
    <row r="8" spans="2:6" ht="12.75" customHeight="1">
      <c r="B8" s="108"/>
      <c r="C8" s="109"/>
      <c r="D8" s="110"/>
      <c r="E8" s="111"/>
      <c r="F8" s="112">
        <f>IF(AND(E8= "",D8= ""), "", ROUND(ROUND(E8, 2) * ROUND(D8, 3), 2))</f>
        <v/>
      </c>
    </row>
    <row r="10" spans="2:6" ht="12.75" customHeight="1">
      <c r="B10" s="108"/>
      <c r="C10" s="109"/>
      <c r="D10" s="110"/>
      <c r="E10" s="111"/>
      <c r="F10" s="112">
        <f>IF(AND(E10= "",D10= ""), "", ROUND(ROUND(E10, 2) * ROUND(D10, 3), 2))</f>
        <v/>
      </c>
    </row>
    <row r="12" spans="2:6" ht="12.75" customHeight="1">
      <c r="B12" s="108"/>
      <c r="C12" s="109"/>
      <c r="D12" s="110"/>
      <c r="E12" s="111"/>
      <c r="F12" s="112">
        <f>IF(AND(E12= "",D12= ""), "", ROUND(ROUND(E12, 2) * ROUND(D12, 3), 2))</f>
        <v/>
      </c>
    </row>
    <row r="14" spans="2:6" ht="12.75" customHeight="1">
      <c r="B14" s="108"/>
      <c r="C14" s="109"/>
      <c r="D14" s="110"/>
      <c r="E14" s="111"/>
      <c r="F14" s="112">
        <f>IF(AND(E14= "",D14= ""), "", ROUND(ROUND(E14, 2) * ROUND(D14, 3), 2))</f>
        <v/>
      </c>
    </row>
    <row r="16" spans="2:6" ht="12.75" customHeight="1">
      <c r="B16" s="108"/>
      <c r="C16" s="109"/>
      <c r="D16" s="110"/>
      <c r="E16" s="111"/>
      <c r="F16" s="112">
        <f>IF(AND(E16= "",D16= ""), "", ROUND(ROUND(E16, 2) * ROUND(D16, 3), 2))</f>
        <v/>
      </c>
    </row>
    <row r="18" spans="2:6" ht="12.75" customHeight="1">
      <c r="B18" s="108"/>
      <c r="C18" s="109"/>
      <c r="D18" s="110"/>
      <c r="E18" s="111"/>
      <c r="F18" s="112">
        <f>IF(AND(E18= "",D18= ""), "", ROUND(ROUND(E18, 2) * ROUND(D18, 3), 2))</f>
        <v/>
      </c>
    </row>
    <row r="20" spans="2:6" ht="12.75" customHeight="1">
      <c r="B20" s="108"/>
      <c r="C20" s="109"/>
      <c r="D20" s="110"/>
      <c r="E20" s="111"/>
      <c r="F20" s="112">
        <f>IF(AND(E20= "",D20= ""), "", ROUND(ROUND(E20, 2) * ROUND(D20, 3), 2))</f>
        <v/>
      </c>
    </row>
    <row r="22" spans="2:6" ht="12.75" customHeight="1">
      <c r="B22" s="108"/>
      <c r="C22" s="109"/>
      <c r="D22" s="110"/>
      <c r="E22" s="111"/>
      <c r="F22" s="112">
        <f>IF(AND(E22= "",D22= ""), "", ROUND(ROUND(E22, 2) * ROUND(D22, 3), 2))</f>
        <v/>
      </c>
    </row>
    <row r="24" spans="2:6" ht="12.75" customHeight="1">
      <c r="B24" s="108"/>
      <c r="C24" s="109"/>
      <c r="D24" s="110"/>
      <c r="E24" s="111"/>
      <c r="F24" s="112">
        <f>IF(AND(E24= "",D24= ""), "", ROUND(ROUND(E24, 2) * ROUND(D24, 3), 2))</f>
        <v/>
      </c>
    </row>
    <row r="26" spans="2:6" ht="12.75" customHeight="1">
      <c r="B26" s="108"/>
      <c r="C26" s="109"/>
      <c r="D26" s="110"/>
      <c r="E26" s="111"/>
      <c r="F26" s="112">
        <f>IF(AND(E26= "",D26= ""), "", ROUND(ROUND(E26, 2) * ROUND(D26, 3), 2))</f>
        <v/>
      </c>
    </row>
    <row r="28" spans="2:6" ht="12.75" customHeight="1">
      <c r="B28" s="108"/>
      <c r="C28" s="109"/>
      <c r="D28" s="110"/>
      <c r="E28" s="111"/>
      <c r="F28" s="112">
        <f>IF(AND(E28= "",D28= ""), "", ROUND(ROUND(E28, 2) * ROUND(D28, 3), 2))</f>
        <v/>
      </c>
    </row>
    <row r="30" spans="2:6" ht="12.75" customHeight="1">
      <c r="B30" s="108"/>
      <c r="C30" s="109"/>
      <c r="D30" s="110"/>
      <c r="E30" s="111"/>
      <c r="F30" s="112">
        <f>IF(AND(E30= "",D30= ""), "", ROUND(ROUND(E30, 2) * ROUND(D30, 3), 2))</f>
        <v/>
      </c>
    </row>
    <row r="32" spans="2:6" ht="12.75" customHeight="1">
      <c r="B32" s="108"/>
      <c r="C32" s="109"/>
      <c r="D32" s="110"/>
      <c r="E32" s="111"/>
      <c r="F32" s="112">
        <f>IF(AND(E32= "",D32= ""), "", ROUND(ROUND(E32, 2) * ROUND(D32, 3), 2))</f>
        <v/>
      </c>
    </row>
    <row r="34" spans="2:6" ht="12.75" customHeight="1">
      <c r="B34" s="108"/>
      <c r="C34" s="109"/>
      <c r="D34" s="110"/>
      <c r="E34" s="111"/>
      <c r="F34" s="112">
        <f>IF(AND(E34= "",D34= ""), "", ROUND(ROUND(E34, 2) * ROUND(D34, 3), 2))</f>
        <v/>
      </c>
    </row>
    <row r="36" spans="2:6" ht="12.75" customHeight="1">
      <c r="B36" s="108"/>
      <c r="C36" s="109"/>
      <c r="D36" s="110"/>
      <c r="E36" s="111"/>
      <c r="F36" s="112">
        <f>IF(AND(E36= "",D36= ""), "", ROUND(ROUND(E36, 2) * ROUND(D36, 3), 2))</f>
        <v/>
      </c>
    </row>
    <row r="38" spans="2:6" ht="12.75" customHeight="1">
      <c r="B38" s="108"/>
      <c r="C38" s="109"/>
      <c r="D38" s="110"/>
      <c r="E38" s="111"/>
      <c r="F38" s="112">
        <f>IF(AND(E38= "",D38= ""), "", ROUND(ROUND(E38, 2) * ROUND(D38, 3), 2))</f>
        <v/>
      </c>
    </row>
    <row r="40" spans="2:6" ht="12.75" customHeight="1">
      <c r="B40" s="108"/>
      <c r="C40" s="109"/>
      <c r="D40" s="110"/>
      <c r="E40" s="111"/>
      <c r="F40" s="112">
        <f>IF(AND(E40= "",D40= ""), "", ROUND(ROUND(E40, 2) * ROUND(D40, 3), 2))</f>
        <v/>
      </c>
    </row>
    <row r="42" spans="2:6" ht="12.75" customHeight="1">
      <c r="B42" s="108"/>
      <c r="C42" s="109"/>
      <c r="D42" s="110"/>
      <c r="E42" s="111"/>
      <c r="F42" s="112">
        <f>IF(AND(E42= "",D42= ""), "", ROUND(ROUND(E42, 2) * ROUND(D42, 3), 2))</f>
        <v/>
      </c>
    </row>
    <row r="44" spans="2:6" ht="12.75" customHeight="1">
      <c r="B44" s="108"/>
      <c r="C44" s="109"/>
      <c r="D44" s="110"/>
      <c r="E44" s="111"/>
      <c r="F44" s="112">
        <f>IF(AND(E44= "",D44= ""), "", ROUND(ROUND(E44, 2) * ROUND(D44, 3), 2))</f>
        <v/>
      </c>
    </row>
    <row r="46" spans="2:6" ht="12.75" customHeight="1">
      <c r="B46" s="108"/>
      <c r="C46" s="109"/>
      <c r="D46" s="110"/>
      <c r="E46" s="111"/>
      <c r="F46" s="112">
        <f>IF(AND(E46= "",D46= ""), "", ROUND(ROUND(E46, 2) * ROUND(D46, 3), 2))</f>
        <v/>
      </c>
    </row>
    <row r="48" spans="2:6" ht="12.75" customHeight="1">
      <c r="B48" s="108"/>
      <c r="C48" s="109"/>
      <c r="D48" s="110"/>
      <c r="E48" s="111"/>
      <c r="F48" s="112">
        <f>IF(AND(E48= "",D48= ""), "", ROUND(ROUND(E48, 2) * ROUND(D48, 3), 2))</f>
        <v/>
      </c>
    </row>
    <row r="50" spans="2:6" ht="12.75" customHeight="1">
      <c r="B50" s="108"/>
      <c r="C50" s="109"/>
      <c r="D50" s="110"/>
      <c r="E50" s="111"/>
      <c r="F50" s="112">
        <f>IF(AND(E50= "",D50= ""), "", ROUND(ROUND(E50, 2) * ROUND(D50, 3), 2))</f>
        <v/>
      </c>
    </row>
    <row r="52" spans="2:6" ht="12.75" customHeight="1">
      <c r="B52" s="108"/>
      <c r="C52" s="109"/>
      <c r="D52" s="110"/>
      <c r="E52" s="111"/>
      <c r="F52" s="112">
        <f>IF(AND(E52= "",D52= ""), "", ROUND(ROUND(E52, 2) * ROUND(D52, 3), 2))</f>
        <v/>
      </c>
    </row>
    <row r="54" spans="2:6" ht="12.75" customHeight="1">
      <c r="B54" s="108"/>
      <c r="C54" s="109"/>
      <c r="D54" s="110"/>
      <c r="E54" s="111"/>
      <c r="F54" s="112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2025-01-21T14:46:20Z</dcterms:created>
  <dcterms:modified xsi:type="dcterms:W3CDTF">2025-01-21T14:46:20Z</dcterms:modified>
</cp:coreProperties>
</file>