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<sst xmlns="http://schemas.openxmlformats.org/spreadsheetml/2006/main" count="429" uniqueCount="221">
  <si>
    <t>Dossier</t>
  </si>
  <si>
    <t>Date</t>
  </si>
  <si>
    <t>Phase</t>
  </si>
  <si>
    <t>Indice</t>
  </si>
  <si>
    <t>MAITRE D'OUVRAGE
UNIVERSITE CLAUDE BERNARD LYON 1
43 Boulevard du 11 Novembre 1918
69622 VILLEURBANNE</t>
  </si>
  <si>
    <t>CONTROLEUR TECHNIQUE : 
    ALPES CONTROLE
    17 avenue Condorcet
    69100 VILLEURBANNE</t>
  </si>
  <si>
    <t>MAITRE D'OEUVRE : 
    VARIANCE INGENIERIE
    73 TER rue Francis de Pressensé
    69100 Villeurbanne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</si>
  <si>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</si>
  <si>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</si>
  <si>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</si>
  <si>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</si>
  <si>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</si>
  <si>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</si>
  <si>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</si>
  <si>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</si>
  <si>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</si>
  <si>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</si>
  <si>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</si>
  <si>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</si>
  <si>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</si>
  <si>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</si>
  <si>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</si>
  <si>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</si>
  <si>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</si>
  <si>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</si>
  <si>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</si>
  <si>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</si>
  <si>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</si>
  <si>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</si>
  <si>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</si>
  <si>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</si>
  <si>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</si>
  <si>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</si>
  <si>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</si>
  <si>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</si>
  <si>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</si>
  <si>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</si>
  <si>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</si>
  <si>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REVETEMENT SOUPLE</t>
  </si>
  <si>
    <t>Généralités</t>
  </si>
  <si>
    <t>Consistance générale des travaux</t>
  </si>
  <si>
    <t>8.T</t>
  </si>
  <si>
    <t>8.&amp;</t>
  </si>
  <si>
    <t>Observations</t>
  </si>
  <si>
    <t>Liste des lots</t>
  </si>
  <si>
    <t>4.&amp;</t>
  </si>
  <si>
    <t>Données générales</t>
  </si>
  <si>
    <t>Normes et règlements</t>
  </si>
  <si>
    <t>Limite de prestations</t>
  </si>
  <si>
    <t>Prestations dues au présent lot</t>
  </si>
  <si>
    <t>9.T</t>
  </si>
  <si>
    <t>9.&amp;</t>
  </si>
  <si>
    <t>Prestations exclues au présent lot</t>
  </si>
  <si>
    <t>Étanchéité à l'air du bâtiment</t>
  </si>
  <si>
    <t>Caractéristique des matériaux et matériel</t>
  </si>
  <si>
    <t>Qualité des matériaux et garantie de qualité</t>
  </si>
  <si>
    <t>Protection contre l'humidité</t>
  </si>
  <si>
    <t>Protection des quincailleries et éléments métalliques</t>
  </si>
  <si>
    <t>Conditions de mise en oeuvre</t>
  </si>
  <si>
    <t>Coordination</t>
  </si>
  <si>
    <t>Reconnaissance préalable des subjectiles</t>
  </si>
  <si>
    <t>Protection des ouvrages</t>
  </si>
  <si>
    <t>Précautions pour matériaux à risque</t>
  </si>
  <si>
    <t>Protections individuelles et collectives</t>
  </si>
  <si>
    <t>Etudes d'exécution EXE</t>
  </si>
  <si>
    <t xml:space="preserve">Etudes et plans d'atelier et de chantier </t>
  </si>
  <si>
    <t>Dossier des ouvrages exécutés</t>
  </si>
  <si>
    <t>Obligation de vérification des quantités</t>
  </si>
  <si>
    <t>Nota préalable</t>
  </si>
  <si>
    <t>Traitement des déchets</t>
  </si>
  <si>
    <t>Obligation du Maître d'Ouvrage</t>
  </si>
  <si>
    <t>3.&amp;</t>
  </si>
  <si>
    <t>6.1</t>
  </si>
  <si>
    <t>DESCRIPTION DES TRAVAUX</t>
  </si>
  <si>
    <t>6.1.1</t>
  </si>
  <si>
    <t>Forfait Etudes</t>
  </si>
  <si>
    <t>FT</t>
  </si>
  <si>
    <t>9.UMOD</t>
  </si>
  <si>
    <t>9.M.Z</t>
  </si>
  <si>
    <t xml:space="preserve">    </t>
  </si>
  <si>
    <t xml:space="preserve"> FT</t>
  </si>
  <si>
    <t>6.1.2</t>
  </si>
  <si>
    <t>Revêtement de sol - salles ISO</t>
  </si>
  <si>
    <t>Total Cryogénie</t>
  </si>
  <si>
    <t>9.R.Localisations\Cryogénie</t>
  </si>
  <si>
    <t>Cryogénie</t>
  </si>
  <si>
    <t>9.E.1.Localisations\Cryogénie</t>
  </si>
  <si>
    <t>9.L</t>
  </si>
  <si>
    <t>Localisation : Salles classées ISO 5 et ISO 7:
- Pièce 1 Salle Détecteurs
- Pièce 2 Salle écrans cryogéniques
- Pièce 3 SAS</t>
  </si>
  <si>
    <t xml:space="preserve">- Pièce 1 Salle Détecteurs et  Pièce 2 Salle écrans cryogéniques    </t>
  </si>
  <si>
    <t xml:space="preserve"> M2</t>
  </si>
  <si>
    <t xml:space="preserve">- Pièce 3 SAS    </t>
  </si>
  <si>
    <t>6.1.3</t>
  </si>
  <si>
    <t>Traitement des remontées en rives - salles ISO</t>
  </si>
  <si>
    <t>ML</t>
  </si>
  <si>
    <t>- Pièce 1 Salle Détecteurs et  Pièce 2 Salle écrans cryogéniques    21.53-2*0.93 =</t>
  </si>
  <si>
    <t xml:space="preserve"> ML</t>
  </si>
  <si>
    <t>- Pièce 3 SAS    8.86-0.93 =</t>
  </si>
  <si>
    <t>6.1.4</t>
  </si>
  <si>
    <t>Revêtement de sol - Autres zones</t>
  </si>
  <si>
    <t>Total Zone ILM</t>
  </si>
  <si>
    <t>9.R.Localisations\Zone ILM</t>
  </si>
  <si>
    <t>Total Zone IP2I</t>
  </si>
  <si>
    <t>9.R.Localisations\Zone IP2I</t>
  </si>
  <si>
    <t xml:space="preserve">Localisation : - Nouveau Local HTA et BT au sous sol selon plans Electricité
- Salle de commande ILM
- Salles de stockage ILM
- Sanitaires ILM
</t>
  </si>
  <si>
    <t xml:space="preserve">- Nouveau Local HTA et BT au sous sol selon plans Electricité    </t>
  </si>
  <si>
    <t>Zone IP2I</t>
  </si>
  <si>
    <t>9.E.1.Localisations\Zone IP2I</t>
  </si>
  <si>
    <t xml:space="preserve">- déduire support equipement élec    </t>
  </si>
  <si>
    <t xml:space="preserve">- Salle de commande ILM    </t>
  </si>
  <si>
    <t>Zone ILM</t>
  </si>
  <si>
    <t>9.E.1.Localisations\Zone ILM</t>
  </si>
  <si>
    <t>- Salles de stockage ILM    7+9 =</t>
  </si>
  <si>
    <t xml:space="preserve">- Sanitaires ILM    </t>
  </si>
  <si>
    <t xml:space="preserve">- Labo 1 au R+1 de la zone IP2I    </t>
  </si>
  <si>
    <t xml:space="preserve">- Labo 2 au R+1 de la zone IP2I    </t>
  </si>
  <si>
    <t>6.1.5</t>
  </si>
  <si>
    <t>Dalles plastiques</t>
  </si>
  <si>
    <t xml:space="preserve">Localisation : - Labos 1 et 2 au R+1 de la zone IP2I
</t>
  </si>
  <si>
    <t xml:space="preserve">Labo 1    </t>
  </si>
  <si>
    <t xml:space="preserve">Labo 2    </t>
  </si>
  <si>
    <t>6.1.6</t>
  </si>
  <si>
    <t>Plinthes PVC - Autres zones</t>
  </si>
  <si>
    <t>Localisation : - Nouveau Local HTA et BT au sous sol selon plans Electricité
- Salle de commande ILM
- Salles de stockage ILM
- Sanitaires ILM
- Labo 1 au R+1 de la zone IP2I
- Labo 2 au R+1 de la zone IP2I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</si>
  <si>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>- Nouveau Local HTA et BT au sous sol selon plans Electricité
- Salle de commande ILM
- Salles de stockage ILM
- Sanitaires ILM
- Labo 1 au R+1 de la zone IP2I</t>
    </r>
    <r>
      <rPr>
        <i/>
        <sz val="8"/>
        <color rgb="FF0000FF"/>
        <rFont val="Arial"/>
        <family val="2"/>
      </rPr>
      <t xml:space="preserve">
</t>
    </r>
    <r>
      <rPr>
        <i/>
        <sz val="8"/>
        <color theme="1"/>
        <rFont val="Arial"/>
        <family val="2"/>
      </rPr>
      <t>- Labo 2 au R+1 de la zone IP2I</t>
    </r>
  </si>
  <si>
    <t>- Nouveau Local HTA et BT au sous sol selon plans Electricité    19.1-1 =</t>
  </si>
  <si>
    <t xml:space="preserve">ajout plinthe support maçonné équipement élec    </t>
  </si>
  <si>
    <t>- Salle de commande ILM    11-2*0.83 =</t>
  </si>
  <si>
    <t>- Salles de stockage ILM    11+13-2*0.93 =</t>
  </si>
  <si>
    <t>- Sanitaires ILM    9.3-0.93 =</t>
  </si>
  <si>
    <t>- Labo 1 au R+1 de la zone IP2I    32.80-1.8 =</t>
  </si>
  <si>
    <t>- Labo 2 au R+1 de la zone IP2I    28.95-1.80 =</t>
  </si>
  <si>
    <t>6.1.7</t>
  </si>
  <si>
    <t xml:space="preserve">Seuils - Autres zones </t>
  </si>
  <si>
    <t>- Salle de commande ILM    2*0.83 =</t>
  </si>
  <si>
    <t>- Salles de stockage ILM    2*0.93 =</t>
  </si>
  <si>
    <t xml:space="preserve">sas élec    </t>
  </si>
  <si>
    <t>Total H.T. :</t>
  </si>
  <si>
    <t>Total T.V.A. (20%) :</t>
  </si>
  <si>
    <t>Total T.T.C. :</t>
  </si>
  <si>
    <t>RECAPITULATIF
Lot n°6 REVETEMENT SOUPLE</t>
  </si>
  <si>
    <t>RECAPITULATIF DES LOCALISATIONS</t>
  </si>
  <si>
    <t>Non localisé</t>
  </si>
  <si>
    <t>Masse commune</t>
  </si>
  <si>
    <t>Extérieur</t>
  </si>
  <si>
    <t>Autres zones</t>
  </si>
  <si>
    <t>Total du lot REVETEMENT SOUPLE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</si>
  <si>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</si>
  <si>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</si>
  <si>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</si>
  <si>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</si>
  <si>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</si>
  <si>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</si>
  <si>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</si>
  <si>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</si>
  <si>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</si>
  <si>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</si>
  <si>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</si>
  <si>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</si>
  <si>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</si>
  <si>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</si>
  <si>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</si>
  <si>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</si>
  <si>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</si>
  <si>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</si>
  <si>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</si>
  <si>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</si>
  <si>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</si>
  <si>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</si>
  <si>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</si>
  <si>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</si>
  <si>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</si>
  <si>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</si>
  <si>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</si>
  <si>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</si>
  <si>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</si>
  <si>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</si>
  <si>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</si>
  <si>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</si>
  <si>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</si>
  <si>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REHABILITATION HAEFELY SUITE A L'ARRET DE L'ACCELERATEUR DE PARTICULES
PHASE 2</t>
  </si>
  <si>
    <t>2023-0060</t>
  </si>
  <si>
    <t>29/11/2024</t>
  </si>
  <si>
    <t>PRO-DCE</t>
  </si>
  <si>
    <t xml:space="preserve">Bâtiment HAEFLELY
34 bld Niels Bohr
</t>
  </si>
  <si>
    <t>69100 VILLEURBANNE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</si>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</sst>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4" formatCode="#,##0"/>
    <numFmt numFmtId="164" formatCode="#,##0"/>
    <numFmt numFmtId="165" formatCode="#,##0.00"/>
    <numFmt numFmtId="165" formatCode="#,##0.00"/>
    <numFmt numFmtId="165" formatCode="#,##0.00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5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165" fontId="10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1" fillId="0" borderId="9" xfId="0" applyFont="1" applyBorder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7" fontId="12" fillId="0" borderId="7" xfId="0" applyNumberFormat="1" applyFont="1" applyBorder="1" applyAlignment="1">
      <alignment horizontal="right" vertical="top" wrapText="1"/>
    </xf>
    <xf numFmtId="167" fontId="12" fillId="0" borderId="8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7" fontId="12" fillId="0" borderId="0" xfId="0" applyNumberFormat="1" applyFont="1" applyAlignment="1">
      <alignment horizontal="right" vertical="top" wrapText="1"/>
    </xf>
    <xf numFmtId="167" fontId="12" fillId="0" borderId="5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7" fontId="12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2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676275</xdr:colOff>
      <xdr:row>27</xdr:row>
      <xdr:rowOff>0</xdr:rowOff>
    </xdr:from>
    <xdr:to>
      <xdr:col>7</xdr:col>
      <xdr:colOff>295113</xdr:colOff>
      <xdr:row>44</xdr:row>
      <xdr:rowOff>114043</xdr:rowOff>
    </xdr:to>
    <xdr:pic>
      <xdr:nvPicPr>
        <xdr:cNvPr id="2" name="Picture 1" descr="{e8a92f94-1352-4727-a7fc-a9ffcd0fc74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0450" y="3086100"/>
          <a:ext cx="226678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0</xdr:rowOff>
    </xdr:from>
    <xdr:to>
      <xdr:col>4</xdr:col>
      <xdr:colOff>922337</xdr:colOff>
      <xdr:row>52</xdr:row>
      <xdr:rowOff>112197</xdr:rowOff>
    </xdr:to>
    <xdr:pic>
      <xdr:nvPicPr>
        <xdr:cNvPr id="3" name="Picture 2" descr="{73b1e294-d588-46e4-b155-46381b5f7b88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29300"/>
          <a:ext cx="889000" cy="22649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57150</xdr:rowOff>
    </xdr:from>
    <xdr:to>
      <xdr:col>1</xdr:col>
      <xdr:colOff>636587</xdr:colOff>
      <xdr:row>81</xdr:row>
      <xdr:rowOff>51288</xdr:rowOff>
    </xdr:to>
    <xdr:pic>
      <xdr:nvPicPr>
        <xdr:cNvPr id="4" name="Picture 3" descr="{9391e426-c256-49fa-ae0f-2f8d20b073e4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86850"/>
          <a:ext cx="603250" cy="22273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38100</xdr:rowOff>
    </xdr:from>
    <xdr:to>
      <xdr:col>1</xdr:col>
      <xdr:colOff>636587</xdr:colOff>
      <xdr:row>74</xdr:row>
      <xdr:rowOff>71086</xdr:rowOff>
    </xdr:to>
    <xdr:pic>
      <xdr:nvPicPr>
        <xdr:cNvPr id="5" name="Picture 4" descr="{3d6a017c-bc26-4515-b2b1-73e0a5df4fe5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267700"/>
          <a:ext cx="603250" cy="261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11"/>
  <sheetViews>
    <sheetView showGridLines="0" tabSelected="1" workbookViewId="0">
      <pane ySplit="3" topLeftCell="A4" activePane="bottomLeft" state="frozen"/>
      <selection pane="bottomLeft" activeCell="I83" sqref="I83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18.6038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t="18.6038" customHeight="1">
      <c r="A5" s="7">
        <v>3</v>
      </c>
      <c r="B5" s="29"/>
      <c r="C5" s="30" t="s">
        <v>39</v>
      </c>
      <c r="D5" s="30"/>
      <c r="E5" s="30"/>
      <c r="F5" s="30"/>
      <c r="G5" s="30"/>
      <c r="H5" s="30"/>
      <c r="I5" s="30"/>
      <c r="J5" s="31"/>
      <c r="K5" s="7"/>
    </row>
    <row r="6" spans="1:17" ht="18.0125" customHeight="1">
      <c r="A6" s="7">
        <v>4</v>
      </c>
      <c r="B6" s="29"/>
      <c r="C6" s="32" t="s">
        <v>40</v>
      </c>
      <c r="D6" s="32"/>
      <c r="E6" s="32"/>
      <c r="F6" s="32"/>
      <c r="G6" s="32"/>
      <c r="H6" s="32"/>
      <c r="I6" s="32"/>
      <c r="J6" s="33"/>
      <c r="K6" s="7"/>
    </row>
    <row r="7" spans="1:17">
      <c r="A7" s="7">
        <v>8</v>
      </c>
      <c r="B7" s="34"/>
      <c r="C7" s="35" t="s">
        <v>39</v>
      </c>
      <c r="D7" s="35"/>
      <c r="E7" s="35"/>
      <c r="J7" s="36"/>
      <c r="K7" s="7"/>
    </row>
    <row r="8" spans="1:17" hidden="1">
      <c r="A8" s="7" t="s">
        <v>41</v>
      </c>
    </row>
    <row r="9" spans="1:17" hidden="1">
      <c r="A9" s="7" t="s">
        <v>42</v>
      </c>
    </row>
    <row r="10" spans="1:17">
      <c r="A10" s="7">
        <v>8</v>
      </c>
      <c r="B10" s="34"/>
      <c r="C10" s="35" t="s">
        <v>43</v>
      </c>
      <c r="D10" s="35"/>
      <c r="E10" s="35"/>
      <c r="J10" s="36"/>
      <c r="K10" s="7"/>
    </row>
    <row r="11" spans="1:17" hidden="1">
      <c r="A11" s="7" t="s">
        <v>41</v>
      </c>
    </row>
    <row r="12" spans="1:17" hidden="1">
      <c r="A12" s="7" t="s">
        <v>42</v>
      </c>
    </row>
    <row r="13" spans="1:17">
      <c r="A13" s="7">
        <v>8</v>
      </c>
      <c r="B13" s="34"/>
      <c r="C13" s="35" t="s">
        <v>44</v>
      </c>
      <c r="D13" s="35"/>
      <c r="E13" s="35"/>
      <c r="J13" s="36"/>
      <c r="K13" s="7"/>
    </row>
    <row r="14" spans="1:17" hidden="1">
      <c r="A14" s="7" t="s">
        <v>41</v>
      </c>
    </row>
    <row r="15" spans="1:17" hidden="1">
      <c r="A15" s="7" t="s">
        <v>42</v>
      </c>
    </row>
    <row r="16" spans="1:17" hidden="1">
      <c r="A16" s="7" t="s">
        <v>45</v>
      </c>
    </row>
    <row r="17" spans="1:11" ht="18.0125" customHeight="1">
      <c r="A17" s="7">
        <v>4</v>
      </c>
      <c r="B17" s="29"/>
      <c r="C17" s="32" t="s">
        <v>46</v>
      </c>
      <c r="D17" s="32"/>
      <c r="E17" s="32"/>
      <c r="F17" s="32"/>
      <c r="G17" s="32"/>
      <c r="H17" s="32"/>
      <c r="I17" s="32"/>
      <c r="J17" s="33"/>
      <c r="K17" s="7"/>
    </row>
    <row r="18" spans="1:11">
      <c r="A18" s="7">
        <v>8</v>
      </c>
      <c r="B18" s="34"/>
      <c r="C18" s="35" t="s">
        <v>47</v>
      </c>
      <c r="D18" s="35"/>
      <c r="E18" s="35"/>
      <c r="J18" s="36"/>
      <c r="K18" s="7"/>
    </row>
    <row r="19" spans="1:11" hidden="1">
      <c r="A19" s="7" t="s">
        <v>41</v>
      </c>
    </row>
    <row r="20" spans="1:11" hidden="1">
      <c r="A20" s="7" t="s">
        <v>42</v>
      </c>
    </row>
    <row r="21" spans="1:11">
      <c r="A21" s="7">
        <v>8</v>
      </c>
      <c r="B21" s="34"/>
      <c r="C21" s="35" t="s">
        <v>48</v>
      </c>
      <c r="D21" s="35"/>
      <c r="E21" s="35"/>
      <c r="J21" s="36"/>
      <c r="K21" s="7"/>
    </row>
    <row r="22" spans="1:11">
      <c r="A22" s="7">
        <v>9</v>
      </c>
      <c r="B22" s="34"/>
      <c r="C22" s="37" t="s">
        <v>49</v>
      </c>
      <c r="J22" s="36"/>
    </row>
    <row r="23" spans="1:11" hidden="1">
      <c r="A23" s="7" t="s">
        <v>50</v>
      </c>
    </row>
    <row r="24" spans="1:11" hidden="1">
      <c r="A24" s="7" t="s">
        <v>51</v>
      </c>
    </row>
    <row r="25" spans="1:11">
      <c r="A25" s="7">
        <v>9</v>
      </c>
      <c r="B25" s="34"/>
      <c r="C25" s="37" t="s">
        <v>52</v>
      </c>
      <c r="J25" s="36"/>
    </row>
    <row r="26" spans="1:11" hidden="1">
      <c r="A26" s="7" t="s">
        <v>50</v>
      </c>
    </row>
    <row r="27" spans="1:11" hidden="1">
      <c r="A27" s="7" t="s">
        <v>51</v>
      </c>
    </row>
    <row r="28" spans="1:11">
      <c r="A28" s="7">
        <v>9</v>
      </c>
      <c r="B28" s="34"/>
      <c r="C28" s="37" t="s">
        <v>53</v>
      </c>
      <c r="J28" s="36"/>
    </row>
    <row r="29" spans="1:11" hidden="1">
      <c r="A29" s="7" t="s">
        <v>50</v>
      </c>
    </row>
    <row r="30" spans="1:11" hidden="1">
      <c r="A30" s="7" t="s">
        <v>51</v>
      </c>
    </row>
    <row r="31" spans="1:11" hidden="1">
      <c r="A31" s="7" t="s">
        <v>42</v>
      </c>
    </row>
    <row r="32" spans="1:11">
      <c r="A32" s="7">
        <v>8</v>
      </c>
      <c r="B32" s="34"/>
      <c r="C32" s="35" t="s">
        <v>54</v>
      </c>
      <c r="D32" s="35"/>
      <c r="E32" s="35"/>
      <c r="J32" s="36"/>
      <c r="K32" s="7"/>
    </row>
    <row r="33" spans="1:11">
      <c r="A33" s="7">
        <v>9</v>
      </c>
      <c r="B33" s="34"/>
      <c r="C33" s="37" t="s">
        <v>55</v>
      </c>
      <c r="J33" s="36"/>
    </row>
    <row r="34" spans="1:11" hidden="1">
      <c r="A34" s="7" t="s">
        <v>50</v>
      </c>
    </row>
    <row r="35" spans="1:11" hidden="1">
      <c r="A35" s="7" t="s">
        <v>51</v>
      </c>
    </row>
    <row r="36" spans="1:11">
      <c r="A36" s="7">
        <v>9</v>
      </c>
      <c r="B36" s="34"/>
      <c r="C36" s="37" t="s">
        <v>56</v>
      </c>
      <c r="J36" s="36"/>
    </row>
    <row r="37" spans="1:11" hidden="1">
      <c r="A37" s="7" t="s">
        <v>50</v>
      </c>
    </row>
    <row r="38" spans="1:11" hidden="1">
      <c r="A38" s="7" t="s">
        <v>51</v>
      </c>
    </row>
    <row r="39" spans="1:11">
      <c r="A39" s="7">
        <v>9</v>
      </c>
      <c r="B39" s="34"/>
      <c r="C39" s="37" t="s">
        <v>57</v>
      </c>
      <c r="J39" s="36"/>
    </row>
    <row r="40" spans="1:11" hidden="1">
      <c r="A40" s="7" t="s">
        <v>50</v>
      </c>
    </row>
    <row r="41" spans="1:11" hidden="1">
      <c r="A41" s="7" t="s">
        <v>51</v>
      </c>
    </row>
    <row r="42" spans="1:11" hidden="1">
      <c r="A42" s="7" t="s">
        <v>42</v>
      </c>
    </row>
    <row r="43" spans="1:11">
      <c r="A43" s="7">
        <v>8</v>
      </c>
      <c r="B43" s="34"/>
      <c r="C43" s="35" t="s">
        <v>58</v>
      </c>
      <c r="D43" s="35"/>
      <c r="E43" s="35"/>
      <c r="J43" s="36"/>
      <c r="K43" s="7"/>
    </row>
    <row r="44" spans="1:11">
      <c r="A44" s="7">
        <v>9</v>
      </c>
      <c r="B44" s="34"/>
      <c r="C44" s="37" t="s">
        <v>59</v>
      </c>
      <c r="J44" s="36"/>
    </row>
    <row r="45" spans="1:11" hidden="1">
      <c r="A45" s="7" t="s">
        <v>50</v>
      </c>
    </row>
    <row r="46" spans="1:11" hidden="1">
      <c r="A46" s="7" t="s">
        <v>51</v>
      </c>
    </row>
    <row r="47" spans="1:11">
      <c r="A47" s="7">
        <v>9</v>
      </c>
      <c r="B47" s="34"/>
      <c r="C47" s="37" t="s">
        <v>60</v>
      </c>
      <c r="J47" s="36"/>
    </row>
    <row r="48" spans="1:11" hidden="1">
      <c r="A48" s="7" t="s">
        <v>50</v>
      </c>
    </row>
    <row r="49" spans="1:11" hidden="1">
      <c r="A49" s="7" t="s">
        <v>51</v>
      </c>
    </row>
    <row r="50" spans="1:11">
      <c r="A50" s="7">
        <v>9</v>
      </c>
      <c r="B50" s="34"/>
      <c r="C50" s="37" t="s">
        <v>61</v>
      </c>
      <c r="J50" s="36"/>
    </row>
    <row r="51" spans="1:11" hidden="1">
      <c r="A51" s="7" t="s">
        <v>50</v>
      </c>
    </row>
    <row r="52" spans="1:11" hidden="1">
      <c r="A52" s="7" t="s">
        <v>51</v>
      </c>
    </row>
    <row r="53" spans="1:11">
      <c r="A53" s="7">
        <v>9</v>
      </c>
      <c r="B53" s="34"/>
      <c r="C53" s="37" t="s">
        <v>62</v>
      </c>
      <c r="J53" s="36"/>
    </row>
    <row r="54" spans="1:11" hidden="1">
      <c r="A54" s="7" t="s">
        <v>50</v>
      </c>
    </row>
    <row r="55" spans="1:11" hidden="1">
      <c r="A55" s="7" t="s">
        <v>51</v>
      </c>
    </row>
    <row r="56" spans="1:11">
      <c r="A56" s="7">
        <v>9</v>
      </c>
      <c r="B56" s="34"/>
      <c r="C56" s="37" t="s">
        <v>63</v>
      </c>
      <c r="J56" s="36"/>
    </row>
    <row r="57" spans="1:11" hidden="1">
      <c r="A57" s="7" t="s">
        <v>50</v>
      </c>
    </row>
    <row r="58" spans="1:11" hidden="1">
      <c r="A58" s="7" t="s">
        <v>51</v>
      </c>
    </row>
    <row r="59" spans="1:11" hidden="1">
      <c r="A59" s="7" t="s">
        <v>42</v>
      </c>
    </row>
    <row r="60" spans="1:11">
      <c r="A60" s="7">
        <v>8</v>
      </c>
      <c r="B60" s="34"/>
      <c r="C60" s="35" t="s">
        <v>64</v>
      </c>
      <c r="D60" s="35"/>
      <c r="E60" s="35"/>
      <c r="J60" s="36"/>
      <c r="K60" s="7"/>
    </row>
    <row r="61" spans="1:11" hidden="1">
      <c r="A61" s="7" t="s">
        <v>41</v>
      </c>
    </row>
    <row r="62" spans="1:11" hidden="1">
      <c r="A62" s="7" t="s">
        <v>42</v>
      </c>
    </row>
    <row r="63" spans="1:11">
      <c r="A63" s="7">
        <v>8</v>
      </c>
      <c r="B63" s="34"/>
      <c r="C63" s="35" t="s">
        <v>65</v>
      </c>
      <c r="D63" s="35"/>
      <c r="E63" s="35"/>
      <c r="J63" s="36"/>
      <c r="K63" s="7"/>
    </row>
    <row r="64" spans="1:11" hidden="1">
      <c r="A64" s="7" t="s">
        <v>41</v>
      </c>
    </row>
    <row r="65" spans="1:11" hidden="1">
      <c r="A65" s="7" t="s">
        <v>42</v>
      </c>
    </row>
    <row r="66" spans="1:11">
      <c r="A66" s="7">
        <v>8</v>
      </c>
      <c r="B66" s="34"/>
      <c r="C66" s="35" t="s">
        <v>66</v>
      </c>
      <c r="D66" s="35"/>
      <c r="E66" s="35"/>
      <c r="J66" s="36"/>
      <c r="K66" s="7"/>
    </row>
    <row r="67" spans="1:11" hidden="1">
      <c r="A67" s="7" t="s">
        <v>41</v>
      </c>
    </row>
    <row r="68" spans="1:11" hidden="1">
      <c r="A68" s="7" t="s">
        <v>42</v>
      </c>
    </row>
    <row r="69" spans="1:11">
      <c r="A69" s="7">
        <v>8</v>
      </c>
      <c r="B69" s="34"/>
      <c r="C69" s="35" t="s">
        <v>67</v>
      </c>
      <c r="D69" s="35"/>
      <c r="E69" s="35"/>
      <c r="J69" s="36"/>
      <c r="K69" s="7"/>
    </row>
    <row r="70" spans="1:11" hidden="1">
      <c r="A70" s="7" t="s">
        <v>41</v>
      </c>
    </row>
    <row r="71" spans="1:11" hidden="1">
      <c r="A71" s="7" t="s">
        <v>42</v>
      </c>
    </row>
    <row r="72" spans="1:11" hidden="1">
      <c r="A72" s="7" t="s">
        <v>45</v>
      </c>
    </row>
    <row r="73" spans="1:11" ht="18.0125" customHeight="1">
      <c r="A73" s="7">
        <v>4</v>
      </c>
      <c r="B73" s="29"/>
      <c r="C73" s="32" t="s">
        <v>68</v>
      </c>
      <c r="D73" s="32"/>
      <c r="E73" s="32"/>
      <c r="F73" s="32"/>
      <c r="G73" s="32"/>
      <c r="H73" s="32"/>
      <c r="I73" s="32"/>
      <c r="J73" s="33"/>
      <c r="K73" s="7"/>
    </row>
    <row r="74" spans="1:11">
      <c r="A74" s="7">
        <v>9</v>
      </c>
      <c r="B74" s="34"/>
      <c r="C74" s="37" t="s">
        <v>69</v>
      </c>
      <c r="J74" s="36"/>
    </row>
    <row r="75" spans="1:11" hidden="1">
      <c r="A75" s="7" t="s">
        <v>50</v>
      </c>
    </row>
    <row r="76" spans="1:11" hidden="1">
      <c r="A76" s="7" t="s">
        <v>51</v>
      </c>
    </row>
    <row r="77" spans="1:11">
      <c r="A77" s="7">
        <v>8</v>
      </c>
      <c r="B77" s="34"/>
      <c r="C77" s="35" t="s">
        <v>70</v>
      </c>
      <c r="D77" s="35"/>
      <c r="E77" s="35"/>
      <c r="J77" s="36"/>
      <c r="K77" s="7"/>
    </row>
    <row r="78" spans="1:11" hidden="1">
      <c r="A78" s="7" t="s">
        <v>41</v>
      </c>
    </row>
    <row r="79" spans="1:11" hidden="1">
      <c r="A79" s="7" t="s">
        <v>42</v>
      </c>
    </row>
    <row r="80" spans="1:11" hidden="1">
      <c r="A80" s="7" t="s">
        <v>45</v>
      </c>
    </row>
    <row r="81" spans="1:17" hidden="1">
      <c r="A81" s="7" t="s">
        <v>71</v>
      </c>
    </row>
    <row r="82" spans="1:17" ht="18.6038" customHeight="1">
      <c r="A82" s="7">
        <v>3</v>
      </c>
      <c r="B82" s="29" t="s">
        <v>72</v>
      </c>
      <c r="C82" s="30" t="s">
        <v>73</v>
      </c>
      <c r="D82" s="30"/>
      <c r="E82" s="30"/>
      <c r="F82" s="30"/>
      <c r="G82" s="30"/>
      <c r="H82" s="30"/>
      <c r="I82" s="30"/>
      <c r="J82" s="31"/>
      <c r="K82" s="7"/>
    </row>
    <row r="83" spans="1:17">
      <c r="A83" s="7">
        <v>9</v>
      </c>
      <c r="B83" s="34" t="s">
        <v>74</v>
      </c>
      <c r="C83" s="38" t="s">
        <v>75</v>
      </c>
      <c r="D83" s="36"/>
      <c r="E83" s="36"/>
      <c r="F83" s="39" t="s">
        <v>76</v>
      </c>
      <c r="G83" s="40">
        <v>1</v>
      </c>
      <c r="H83" s="40"/>
      <c r="I83" s="41"/>
      <c r="J83" s="42">
        <f>IF(AND(G83= "",H83= ""), 0, ROUND(ROUND(I83, 2) * ROUND(IF(H83="",G83,H83),  0), 2))</f>
        <v/>
      </c>
      <c r="K83" s="7"/>
      <c r="M83" s="43">
        <v>0.2</v>
      </c>
      <c r="Q83" s="7">
        <v>63</v>
      </c>
    </row>
    <row r="84" spans="1:17" hidden="1">
      <c r="A84" s="7" t="s">
        <v>50</v>
      </c>
    </row>
    <row r="85" spans="1:17" hidden="1">
      <c r="A85" s="7" t="s">
        <v>77</v>
      </c>
    </row>
    <row r="86" spans="1:17">
      <c r="A86" s="7" t="s">
        <v>78</v>
      </c>
      <c r="B86" s="34"/>
      <c r="C86" s="7" t="s">
        <v>79</v>
      </c>
      <c r="G86" s="44">
        <v>1</v>
      </c>
      <c r="I86" s="45" t="s">
        <v>80</v>
      </c>
      <c r="J86" s="36"/>
    </row>
    <row r="87" spans="1:17" hidden="1">
      <c r="A87" s="7" t="s">
        <v>51</v>
      </c>
    </row>
    <row r="88" spans="1:17">
      <c r="A88" s="7">
        <v>9</v>
      </c>
      <c r="B88" s="34" t="s">
        <v>81</v>
      </c>
      <c r="C88" s="38" t="s">
        <v>82</v>
      </c>
      <c r="D88" s="36"/>
      <c r="E88" s="36"/>
      <c r="F88" s="39" t="s">
        <v>11</v>
      </c>
      <c r="G88" s="46">
        <f>ROUND(SUM(G89:G89), 2 )</f>
        <v/>
      </c>
      <c r="H88" s="46"/>
      <c r="I88" s="41"/>
      <c r="J88" s="42">
        <f>IF(AND(G88= "",H88= ""), 0, ROUND(ROUND(I88, 2) * ROUND(IF(H88="",G88,H88),  2), 2))</f>
        <v/>
      </c>
      <c r="K88" s="7"/>
      <c r="M88" s="43">
        <v>0.2</v>
      </c>
      <c r="Q88" s="7">
        <v>1218</v>
      </c>
    </row>
    <row r="89" spans="1:17" hidden="1">
      <c r="A89" s="47" t="s">
        <v>84</v>
      </c>
      <c r="B89" s="36"/>
      <c r="C89" s="48" t="s">
        <v>83</v>
      </c>
      <c r="D89" s="48"/>
      <c r="E89" s="48"/>
      <c r="F89" s="48"/>
      <c r="G89" s="49">
        <v>27.65</v>
      </c>
      <c r="H89" s="50"/>
      <c r="J89" s="36"/>
    </row>
    <row r="90" spans="1:17">
      <c r="A90" s="47" t="s">
        <v>86</v>
      </c>
      <c r="B90" s="51"/>
      <c r="C90" s="51" t="s">
        <v>85</v>
      </c>
      <c r="D90" s="51"/>
      <c r="E90" s="51"/>
      <c r="F90" s="51"/>
      <c r="G90" s="51"/>
      <c r="H90" s="51"/>
      <c r="I90" s="51"/>
      <c r="J90" s="51"/>
    </row>
    <row r="91" spans="1:17" hidden="1">
      <c r="A91" s="7" t="s">
        <v>50</v>
      </c>
    </row>
    <row r="92" spans="1:17" hidden="1">
      <c r="A92" s="7" t="s">
        <v>77</v>
      </c>
    </row>
    <row r="93" spans="1:17" ht="41.225" customHeight="1">
      <c r="A93" s="7" t="s">
        <v>87</v>
      </c>
      <c r="B93" s="51"/>
      <c r="C93" s="51" t="s">
        <v>88</v>
      </c>
      <c r="D93" s="51"/>
      <c r="E93" s="51"/>
      <c r="F93" s="51"/>
      <c r="G93" s="51"/>
      <c r="H93" s="51"/>
      <c r="I93" s="51"/>
      <c r="J93" s="51"/>
    </row>
    <row r="94" spans="1:17" ht="24.75" customHeight="1">
      <c r="A94" s="7" t="s">
        <v>78</v>
      </c>
      <c r="B94" s="34"/>
      <c r="C94" s="7" t="s">
        <v>89</v>
      </c>
      <c r="G94" s="52">
        <v>21.53</v>
      </c>
      <c r="I94" s="53" t="s">
        <v>90</v>
      </c>
      <c r="J94" s="36"/>
    </row>
    <row r="95" spans="1:17">
      <c r="A95" s="7" t="s">
        <v>78</v>
      </c>
      <c r="B95" s="34"/>
      <c r="C95" s="7" t="s">
        <v>91</v>
      </c>
      <c r="G95" s="52">
        <v>6.12</v>
      </c>
      <c r="I95" s="53" t="s">
        <v>90</v>
      </c>
      <c r="J95" s="36"/>
    </row>
    <row r="96" spans="1:17">
      <c r="A96" s="7" t="s">
        <v>78</v>
      </c>
      <c r="B96" s="34"/>
      <c r="C96" s="7" t="s">
        <v>79</v>
      </c>
      <c r="J96" s="36"/>
    </row>
    <row r="97" spans="1:17" hidden="1">
      <c r="A97" s="7" t="s">
        <v>51</v>
      </c>
    </row>
    <row r="98" spans="1:17">
      <c r="A98" s="7">
        <v>9</v>
      </c>
      <c r="B98" s="34" t="s">
        <v>92</v>
      </c>
      <c r="C98" s="38" t="s">
        <v>93</v>
      </c>
      <c r="D98" s="36"/>
      <c r="E98" s="36"/>
      <c r="F98" s="39" t="s">
        <v>94</v>
      </c>
      <c r="G98" s="46">
        <f>ROUND(SUM(G99:G99), 2 )</f>
        <v/>
      </c>
      <c r="H98" s="46"/>
      <c r="I98" s="41"/>
      <c r="J98" s="42">
        <f>IF(AND(G98= "",H98= ""), 0, ROUND(ROUND(I98, 2) * ROUND(IF(H98="",G98,H98),  2), 2))</f>
        <v/>
      </c>
      <c r="K98" s="7"/>
      <c r="M98" s="43">
        <v>0.2</v>
      </c>
      <c r="Q98" s="7">
        <v>1218</v>
      </c>
    </row>
    <row r="99" spans="1:17" hidden="1">
      <c r="A99" s="47" t="s">
        <v>84</v>
      </c>
      <c r="B99" s="36"/>
      <c r="C99" s="48" t="s">
        <v>83</v>
      </c>
      <c r="D99" s="48"/>
      <c r="E99" s="48"/>
      <c r="F99" s="48"/>
      <c r="G99" s="49">
        <v>27.6</v>
      </c>
      <c r="H99" s="50"/>
      <c r="J99" s="36"/>
    </row>
    <row r="100" spans="1:17">
      <c r="A100" s="47" t="s">
        <v>86</v>
      </c>
      <c r="B100" s="51"/>
      <c r="C100" s="51" t="s">
        <v>85</v>
      </c>
      <c r="D100" s="51"/>
      <c r="E100" s="51"/>
      <c r="F100" s="51"/>
      <c r="G100" s="51"/>
      <c r="H100" s="51"/>
      <c r="I100" s="51"/>
      <c r="J100" s="51"/>
    </row>
    <row r="101" spans="1:17" hidden="1">
      <c r="A101" s="7" t="s">
        <v>50</v>
      </c>
    </row>
    <row r="102" spans="1:17" hidden="1">
      <c r="A102" s="7" t="s">
        <v>77</v>
      </c>
    </row>
    <row r="103" spans="1:17" ht="41.225" customHeight="1">
      <c r="A103" s="7" t="s">
        <v>87</v>
      </c>
      <c r="B103" s="51"/>
      <c r="C103" s="51" t="s">
        <v>88</v>
      </c>
      <c r="D103" s="51"/>
      <c r="E103" s="51"/>
      <c r="F103" s="51"/>
      <c r="G103" s="51"/>
      <c r="H103" s="51"/>
      <c r="I103" s="51"/>
      <c r="J103" s="51"/>
    </row>
    <row r="104" spans="1:17" ht="24.75" customHeight="1">
      <c r="A104" s="7" t="s">
        <v>78</v>
      </c>
      <c r="B104" s="34"/>
      <c r="C104" s="7" t="s">
        <v>95</v>
      </c>
      <c r="G104" s="52">
        <v>19.67</v>
      </c>
      <c r="I104" s="53" t="s">
        <v>96</v>
      </c>
      <c r="J104" s="36"/>
    </row>
    <row r="105" spans="1:17">
      <c r="A105" s="7" t="s">
        <v>78</v>
      </c>
      <c r="B105" s="34"/>
      <c r="C105" s="7" t="s">
        <v>97</v>
      </c>
      <c r="G105" s="52">
        <v>7.93</v>
      </c>
      <c r="I105" s="53" t="s">
        <v>96</v>
      </c>
      <c r="J105" s="36"/>
    </row>
    <row r="106" spans="1:17" hidden="1">
      <c r="A106" s="7" t="s">
        <v>51</v>
      </c>
    </row>
    <row r="107" spans="1:17">
      <c r="A107" s="7">
        <v>9</v>
      </c>
      <c r="B107" s="34" t="s">
        <v>98</v>
      </c>
      <c r="C107" s="38" t="s">
        <v>99</v>
      </c>
      <c r="D107" s="36"/>
      <c r="E107" s="36"/>
      <c r="F107" s="39" t="s">
        <v>11</v>
      </c>
      <c r="G107" s="46">
        <f>ROUND(SUM(G108:G109), 2 )</f>
        <v/>
      </c>
      <c r="H107" s="46"/>
      <c r="I107" s="41"/>
      <c r="J107" s="42">
        <f>IF(AND(G107= "",H107= ""), 0, ROUND(ROUND(I107, 2) * ROUND(IF(H107="",G107,H107),  2), 2))</f>
        <v/>
      </c>
      <c r="K107" s="7"/>
      <c r="M107" s="43">
        <v>0.2</v>
      </c>
      <c r="Q107" s="7">
        <f>IF(H107= "", "", 63)</f>
        <v/>
      </c>
    </row>
    <row r="108" spans="1:17" hidden="1">
      <c r="A108" s="47" t="s">
        <v>101</v>
      </c>
      <c r="B108" s="36"/>
      <c r="C108" s="48" t="s">
        <v>100</v>
      </c>
      <c r="D108" s="48"/>
      <c r="E108" s="48"/>
      <c r="F108" s="48"/>
      <c r="G108" s="49">
        <v>27.26</v>
      </c>
      <c r="H108" s="50"/>
      <c r="J108" s="36"/>
    </row>
    <row r="109" spans="1:17" hidden="1">
      <c r="A109" s="47" t="s">
        <v>103</v>
      </c>
      <c r="B109" s="36"/>
      <c r="C109" s="48" t="s">
        <v>102</v>
      </c>
      <c r="D109" s="48"/>
      <c r="E109" s="48"/>
      <c r="F109" s="48"/>
      <c r="G109" s="49">
        <v>114.44</v>
      </c>
      <c r="H109" s="50"/>
      <c r="J109" s="36"/>
    </row>
    <row r="110" spans="1:17" hidden="1">
      <c r="G110" s="54">
        <f>G108</f>
        <v/>
      </c>
      <c r="H110" s="54">
        <f>IF(H108= "", "", H108)</f>
        <v/>
      </c>
      <c r="J110" s="54">
        <f>IF(AND(G110= "",H110= ""), 0, ROUND(ROUND(I107, 2) * ROUND(IF(H110="",G110,H110),  2), 2))</f>
        <v/>
      </c>
      <c r="K110" s="7">
        <f>K107</f>
        <v/>
      </c>
      <c r="Q110" s="7">
        <f>IF(H107= "", 1574, "")</f>
        <v/>
      </c>
    </row>
    <row r="111" spans="1:17" hidden="1">
      <c r="G111" s="54">
        <f>G109</f>
        <v/>
      </c>
      <c r="H111" s="54">
        <f>IF(H109= "", "", H109)</f>
        <v/>
      </c>
      <c r="J111" s="54">
        <f>IF(AND(G111= "",H111= ""), 0, ROUND(ROUND(I107, 2) * ROUND(IF(H111="",G111,H111),  2), 2))</f>
        <v/>
      </c>
      <c r="K111" s="7">
        <f>K107</f>
        <v/>
      </c>
      <c r="Q111" s="7">
        <f>IF(H107= "", 1281, "")</f>
        <v/>
      </c>
    </row>
    <row r="112" spans="1:17" hidden="1">
      <c r="A112" s="7" t="s">
        <v>50</v>
      </c>
    </row>
    <row r="113" spans="1:10" hidden="1">
      <c r="A113" s="7" t="s">
        <v>77</v>
      </c>
    </row>
    <row r="114" spans="1:10" ht="52.5625" customHeight="1">
      <c r="A114" s="7" t="s">
        <v>87</v>
      </c>
      <c r="B114" s="51"/>
      <c r="C114" s="51" t="s">
        <v>104</v>
      </c>
      <c r="D114" s="51"/>
      <c r="E114" s="51"/>
      <c r="F114" s="51"/>
      <c r="G114" s="51"/>
      <c r="H114" s="51"/>
      <c r="I114" s="51"/>
      <c r="J114" s="51"/>
    </row>
    <row r="115" spans="1:10" ht="24.75" customHeight="1">
      <c r="A115" s="7" t="s">
        <v>78</v>
      </c>
      <c r="B115" s="34"/>
      <c r="C115" s="7" t="s">
        <v>105</v>
      </c>
      <c r="G115" s="52">
        <v>20.54</v>
      </c>
      <c r="I115" s="53" t="s">
        <v>90</v>
      </c>
      <c r="J115" s="36"/>
    </row>
    <row r="116" spans="1:10">
      <c r="A116" s="47" t="s">
        <v>107</v>
      </c>
      <c r="B116" s="51"/>
      <c r="C116" s="51" t="s">
        <v>106</v>
      </c>
      <c r="D116" s="51"/>
      <c r="E116" s="51"/>
      <c r="F116" s="51"/>
      <c r="G116" s="51"/>
      <c r="H116" s="51"/>
      <c r="I116" s="51"/>
      <c r="J116" s="51"/>
    </row>
    <row r="117" spans="1:10">
      <c r="A117" s="7" t="s">
        <v>78</v>
      </c>
      <c r="B117" s="34"/>
      <c r="C117" s="7" t="s">
        <v>108</v>
      </c>
      <c r="G117" s="52">
        <v>-2</v>
      </c>
      <c r="I117" s="53" t="s">
        <v>90</v>
      </c>
      <c r="J117" s="36"/>
    </row>
    <row r="118" spans="1:10">
      <c r="A118" s="47" t="s">
        <v>107</v>
      </c>
      <c r="B118" s="51"/>
      <c r="C118" s="51" t="s">
        <v>106</v>
      </c>
      <c r="D118" s="51"/>
      <c r="E118" s="51"/>
      <c r="F118" s="51"/>
      <c r="G118" s="51"/>
      <c r="H118" s="51"/>
      <c r="I118" s="51"/>
      <c r="J118" s="51"/>
    </row>
    <row r="119" spans="1:10">
      <c r="A119" s="7" t="s">
        <v>78</v>
      </c>
      <c r="B119" s="34"/>
      <c r="C119" s="7" t="s">
        <v>109</v>
      </c>
      <c r="G119" s="52">
        <v>6.1</v>
      </c>
      <c r="I119" s="53" t="s">
        <v>90</v>
      </c>
      <c r="J119" s="36"/>
    </row>
    <row r="120" spans="1:10">
      <c r="A120" s="47" t="s">
        <v>111</v>
      </c>
      <c r="B120" s="51"/>
      <c r="C120" s="51" t="s">
        <v>110</v>
      </c>
      <c r="D120" s="51"/>
      <c r="E120" s="51"/>
      <c r="F120" s="51"/>
      <c r="G120" s="51"/>
      <c r="H120" s="51"/>
      <c r="I120" s="51"/>
      <c r="J120" s="51"/>
    </row>
    <row r="121" spans="1:10">
      <c r="A121" s="7" t="s">
        <v>78</v>
      </c>
      <c r="B121" s="34"/>
      <c r="C121" s="7" t="s">
        <v>112</v>
      </c>
      <c r="G121" s="52">
        <v>16</v>
      </c>
      <c r="I121" s="53" t="s">
        <v>90</v>
      </c>
      <c r="J121" s="36"/>
    </row>
    <row r="122" spans="1:10">
      <c r="A122" s="47" t="s">
        <v>111</v>
      </c>
      <c r="B122" s="51"/>
      <c r="C122" s="51" t="s">
        <v>110</v>
      </c>
      <c r="D122" s="51"/>
      <c r="E122" s="51"/>
      <c r="F122" s="51"/>
      <c r="G122" s="51"/>
      <c r="H122" s="51"/>
      <c r="I122" s="51"/>
      <c r="J122" s="51"/>
    </row>
    <row r="123" spans="1:10">
      <c r="A123" s="7" t="s">
        <v>78</v>
      </c>
      <c r="B123" s="34"/>
      <c r="C123" s="7" t="s">
        <v>113</v>
      </c>
      <c r="G123" s="52">
        <v>5.16</v>
      </c>
      <c r="I123" s="53" t="s">
        <v>90</v>
      </c>
      <c r="J123" s="36"/>
    </row>
    <row r="124" spans="1:10">
      <c r="A124" s="47" t="s">
        <v>111</v>
      </c>
      <c r="B124" s="51"/>
      <c r="C124" s="51" t="s">
        <v>110</v>
      </c>
      <c r="D124" s="51"/>
      <c r="E124" s="51"/>
      <c r="F124" s="51"/>
      <c r="G124" s="51"/>
      <c r="H124" s="51"/>
      <c r="I124" s="51"/>
      <c r="J124" s="51"/>
    </row>
    <row r="125" spans="1:10">
      <c r="A125" s="7" t="s">
        <v>78</v>
      </c>
      <c r="B125" s="34"/>
      <c r="C125" s="7" t="s">
        <v>114</v>
      </c>
      <c r="G125" s="52">
        <v>49.7</v>
      </c>
      <c r="I125" s="53" t="s">
        <v>90</v>
      </c>
      <c r="J125" s="36"/>
    </row>
    <row r="126" spans="1:10">
      <c r="A126" s="47" t="s">
        <v>107</v>
      </c>
      <c r="B126" s="51"/>
      <c r="C126" s="51" t="s">
        <v>106</v>
      </c>
      <c r="D126" s="51"/>
      <c r="E126" s="51"/>
      <c r="F126" s="51"/>
      <c r="G126" s="51"/>
      <c r="H126" s="51"/>
      <c r="I126" s="51"/>
      <c r="J126" s="51"/>
    </row>
    <row r="127" spans="1:10">
      <c r="A127" s="7" t="s">
        <v>78</v>
      </c>
      <c r="B127" s="34"/>
      <c r="C127" s="7" t="s">
        <v>115</v>
      </c>
      <c r="G127" s="52">
        <v>46.2</v>
      </c>
      <c r="I127" s="53" t="s">
        <v>90</v>
      </c>
      <c r="J127" s="36"/>
    </row>
    <row r="128" spans="1:10">
      <c r="A128" s="47" t="s">
        <v>107</v>
      </c>
      <c r="B128" s="51"/>
      <c r="C128" s="51" t="s">
        <v>106</v>
      </c>
      <c r="D128" s="51"/>
      <c r="E128" s="51"/>
      <c r="F128" s="51"/>
      <c r="G128" s="51"/>
      <c r="H128" s="51"/>
      <c r="I128" s="51"/>
      <c r="J128" s="51"/>
    </row>
    <row r="129" spans="1:17" hidden="1">
      <c r="A129" s="7" t="s">
        <v>51</v>
      </c>
    </row>
    <row r="130" spans="1:17">
      <c r="A130" s="7">
        <v>9</v>
      </c>
      <c r="B130" s="34" t="s">
        <v>116</v>
      </c>
      <c r="C130" s="38" t="s">
        <v>117</v>
      </c>
      <c r="D130" s="36"/>
      <c r="E130" s="36"/>
      <c r="F130" s="39" t="s">
        <v>11</v>
      </c>
      <c r="G130" s="46">
        <v>95.95999999999999</v>
      </c>
      <c r="H130" s="46"/>
      <c r="I130" s="41"/>
      <c r="J130" s="42">
        <f>IF(AND(G130= "",H130= ""), 0, ROUND(ROUND(I130, 2) * ROUND(IF(H130="",G130,H130),  2), 2))</f>
        <v/>
      </c>
      <c r="K130" s="7"/>
      <c r="M130" s="43">
        <v>0.2</v>
      </c>
      <c r="Q130" s="7">
        <v>63</v>
      </c>
    </row>
    <row r="131" spans="1:17" hidden="1">
      <c r="A131" s="7" t="s">
        <v>50</v>
      </c>
    </row>
    <row r="132" spans="1:17" hidden="1">
      <c r="A132" s="7" t="s">
        <v>77</v>
      </c>
    </row>
    <row r="133" spans="1:17" ht="20.75" customHeight="1">
      <c r="A133" s="7" t="s">
        <v>87</v>
      </c>
      <c r="B133" s="51"/>
      <c r="C133" s="51" t="s">
        <v>118</v>
      </c>
      <c r="D133" s="51"/>
      <c r="E133" s="51"/>
      <c r="F133" s="51"/>
      <c r="G133" s="51"/>
      <c r="H133" s="51"/>
      <c r="I133" s="51"/>
      <c r="J133" s="51"/>
    </row>
    <row r="134" spans="1:17">
      <c r="A134" s="7" t="s">
        <v>78</v>
      </c>
      <c r="B134" s="34"/>
      <c r="C134" s="7" t="s">
        <v>119</v>
      </c>
      <c r="G134" s="52">
        <v>49</v>
      </c>
      <c r="I134" s="53" t="s">
        <v>90</v>
      </c>
      <c r="J134" s="36"/>
    </row>
    <row r="135" spans="1:17">
      <c r="A135" s="7" t="s">
        <v>78</v>
      </c>
      <c r="B135" s="34"/>
      <c r="C135" s="7" t="s">
        <v>120</v>
      </c>
      <c r="G135" s="52">
        <v>46.96</v>
      </c>
      <c r="I135" s="53" t="s">
        <v>90</v>
      </c>
      <c r="J135" s="36"/>
    </row>
    <row r="136" spans="1:17" hidden="1">
      <c r="A136" s="7" t="s">
        <v>51</v>
      </c>
    </row>
    <row r="137" spans="1:17">
      <c r="A137" s="7">
        <v>9</v>
      </c>
      <c r="B137" s="34" t="s">
        <v>121</v>
      </c>
      <c r="C137" s="38" t="s">
        <v>122</v>
      </c>
      <c r="D137" s="36"/>
      <c r="E137" s="36"/>
      <c r="F137" s="39" t="s">
        <v>94</v>
      </c>
      <c r="G137" s="46">
        <f>ROUND(SUM(G138:G139), 2 )</f>
        <v/>
      </c>
      <c r="H137" s="46"/>
      <c r="I137" s="41"/>
      <c r="J137" s="42">
        <f>IF(AND(G137= "",H137= ""), 0, ROUND(ROUND(I137, 2) * ROUND(IF(H137="",G137,H137),  2), 2))</f>
        <v/>
      </c>
      <c r="K137" s="7"/>
      <c r="M137" s="43">
        <v>0.2</v>
      </c>
      <c r="Q137" s="7">
        <f>IF(H137= "", "", 63)</f>
        <v/>
      </c>
    </row>
    <row r="138" spans="1:17" hidden="1">
      <c r="A138" s="47" t="s">
        <v>101</v>
      </c>
      <c r="B138" s="36"/>
      <c r="C138" s="48" t="s">
        <v>100</v>
      </c>
      <c r="D138" s="48"/>
      <c r="E138" s="48"/>
      <c r="F138" s="48"/>
      <c r="G138" s="49">
        <v>39.85</v>
      </c>
      <c r="H138" s="50"/>
      <c r="J138" s="36"/>
    </row>
    <row r="139" spans="1:17" hidden="1">
      <c r="A139" s="47" t="s">
        <v>103</v>
      </c>
      <c r="B139" s="36"/>
      <c r="C139" s="48" t="s">
        <v>102</v>
      </c>
      <c r="D139" s="48"/>
      <c r="E139" s="48"/>
      <c r="F139" s="48"/>
      <c r="G139" s="49">
        <v>82.25</v>
      </c>
      <c r="H139" s="50"/>
      <c r="J139" s="36"/>
    </row>
    <row r="140" spans="1:17" hidden="1">
      <c r="G140" s="54">
        <f>G138</f>
        <v/>
      </c>
      <c r="H140" s="54">
        <f>IF(H138= "", "", H138)</f>
        <v/>
      </c>
      <c r="J140" s="54">
        <f>IF(AND(G140= "",H140= ""), 0, ROUND(ROUND(I137, 2) * ROUND(IF(H140="",G140,H140),  2), 2))</f>
        <v/>
      </c>
      <c r="K140" s="7">
        <f>K137</f>
        <v/>
      </c>
      <c r="Q140" s="7">
        <f>IF(H137= "", 1574, "")</f>
        <v/>
      </c>
    </row>
    <row r="141" spans="1:17" hidden="1">
      <c r="G141" s="54">
        <f>G139</f>
        <v/>
      </c>
      <c r="H141" s="54">
        <f>IF(H139= "", "", H139)</f>
        <v/>
      </c>
      <c r="J141" s="54">
        <f>IF(AND(G141= "",H141= ""), 0, ROUND(ROUND(I137, 2) * ROUND(IF(H141="",G141,H141),  2), 2))</f>
        <v/>
      </c>
      <c r="K141" s="7">
        <f>K137</f>
        <v/>
      </c>
      <c r="Q141" s="7">
        <f>IF(H137= "", 1281, "")</f>
        <v/>
      </c>
    </row>
    <row r="142" spans="1:17" hidden="1">
      <c r="A142" s="7" t="s">
        <v>50</v>
      </c>
    </row>
    <row r="143" spans="1:17" hidden="1">
      <c r="A143" s="7" t="s">
        <v>77</v>
      </c>
    </row>
    <row r="144" spans="1:17" ht="61.9" customHeight="1">
      <c r="A144" s="7" t="s">
        <v>87</v>
      </c>
      <c r="B144" s="51"/>
      <c r="C144" s="51" t="s">
        <v>124</v>
      </c>
      <c r="D144" s="51"/>
      <c r="E144" s="51"/>
      <c r="F144" s="51"/>
      <c r="G144" s="51"/>
      <c r="H144" s="51"/>
      <c r="I144" s="51"/>
      <c r="J144" s="51"/>
    </row>
    <row r="145" spans="1:17" ht="24.75" customHeight="1">
      <c r="A145" s="7" t="s">
        <v>78</v>
      </c>
      <c r="B145" s="34"/>
      <c r="C145" s="7" t="s">
        <v>125</v>
      </c>
      <c r="G145" s="52">
        <v>18.1</v>
      </c>
      <c r="I145" s="53" t="s">
        <v>96</v>
      </c>
      <c r="J145" s="36"/>
    </row>
    <row r="146" spans="1:17">
      <c r="A146" s="47" t="s">
        <v>107</v>
      </c>
      <c r="B146" s="51"/>
      <c r="C146" s="51" t="s">
        <v>106</v>
      </c>
      <c r="D146" s="51"/>
      <c r="E146" s="51"/>
      <c r="F146" s="51"/>
      <c r="G146" s="51"/>
      <c r="H146" s="51"/>
      <c r="I146" s="51"/>
      <c r="J146" s="51"/>
    </row>
    <row r="147" spans="1:17">
      <c r="A147" s="7" t="s">
        <v>78</v>
      </c>
      <c r="B147" s="34"/>
      <c r="C147" s="7" t="s">
        <v>126</v>
      </c>
      <c r="G147" s="52">
        <v>6</v>
      </c>
      <c r="I147" s="53" t="s">
        <v>96</v>
      </c>
      <c r="J147" s="36"/>
    </row>
    <row r="148" spans="1:17">
      <c r="A148" s="47" t="s">
        <v>107</v>
      </c>
      <c r="B148" s="51"/>
      <c r="C148" s="51" t="s">
        <v>106</v>
      </c>
      <c r="D148" s="51"/>
      <c r="E148" s="51"/>
      <c r="F148" s="51"/>
      <c r="G148" s="51"/>
      <c r="H148" s="51"/>
      <c r="I148" s="51"/>
      <c r="J148" s="51"/>
    </row>
    <row r="149" spans="1:17">
      <c r="A149" s="7" t="s">
        <v>78</v>
      </c>
      <c r="B149" s="34"/>
      <c r="C149" s="7" t="s">
        <v>127</v>
      </c>
      <c r="G149" s="52">
        <v>9.34</v>
      </c>
      <c r="I149" s="53" t="s">
        <v>96</v>
      </c>
      <c r="J149" s="36"/>
    </row>
    <row r="150" spans="1:17">
      <c r="A150" s="47" t="s">
        <v>111</v>
      </c>
      <c r="B150" s="51"/>
      <c r="C150" s="51" t="s">
        <v>110</v>
      </c>
      <c r="D150" s="51"/>
      <c r="E150" s="51"/>
      <c r="F150" s="51"/>
      <c r="G150" s="51"/>
      <c r="H150" s="51"/>
      <c r="I150" s="51"/>
      <c r="J150" s="51"/>
    </row>
    <row r="151" spans="1:17">
      <c r="A151" s="7" t="s">
        <v>78</v>
      </c>
      <c r="B151" s="34"/>
      <c r="C151" s="7" t="s">
        <v>128</v>
      </c>
      <c r="G151" s="52">
        <v>22.14</v>
      </c>
      <c r="I151" s="53" t="s">
        <v>96</v>
      </c>
      <c r="J151" s="36"/>
    </row>
    <row r="152" spans="1:17">
      <c r="A152" s="47" t="s">
        <v>111</v>
      </c>
      <c r="B152" s="51"/>
      <c r="C152" s="51" t="s">
        <v>110</v>
      </c>
      <c r="D152" s="51"/>
      <c r="E152" s="51"/>
      <c r="F152" s="51"/>
      <c r="G152" s="51"/>
      <c r="H152" s="51"/>
      <c r="I152" s="51"/>
      <c r="J152" s="51"/>
    </row>
    <row r="153" spans="1:17">
      <c r="A153" s="7" t="s">
        <v>78</v>
      </c>
      <c r="B153" s="34"/>
      <c r="C153" s="7" t="s">
        <v>129</v>
      </c>
      <c r="G153" s="52">
        <v>8.369999999999999</v>
      </c>
      <c r="I153" s="53" t="s">
        <v>96</v>
      </c>
      <c r="J153" s="36"/>
    </row>
    <row r="154" spans="1:17">
      <c r="A154" s="47" t="s">
        <v>111</v>
      </c>
      <c r="B154" s="51"/>
      <c r="C154" s="51" t="s">
        <v>110</v>
      </c>
      <c r="D154" s="51"/>
      <c r="E154" s="51"/>
      <c r="F154" s="51"/>
      <c r="G154" s="51"/>
      <c r="H154" s="51"/>
      <c r="I154" s="51"/>
      <c r="J154" s="51"/>
    </row>
    <row r="155" spans="1:17">
      <c r="A155" s="7" t="s">
        <v>78</v>
      </c>
      <c r="B155" s="34"/>
      <c r="C155" s="7" t="s">
        <v>130</v>
      </c>
      <c r="G155" s="52">
        <v>31</v>
      </c>
      <c r="I155" s="53" t="s">
        <v>96</v>
      </c>
      <c r="J155" s="36"/>
    </row>
    <row r="156" spans="1:17">
      <c r="A156" s="47" t="s">
        <v>107</v>
      </c>
      <c r="B156" s="51"/>
      <c r="C156" s="51" t="s">
        <v>106</v>
      </c>
      <c r="D156" s="51"/>
      <c r="E156" s="51"/>
      <c r="F156" s="51"/>
      <c r="G156" s="51"/>
      <c r="H156" s="51"/>
      <c r="I156" s="51"/>
      <c r="J156" s="51"/>
    </row>
    <row r="157" spans="1:17">
      <c r="A157" s="7" t="s">
        <v>78</v>
      </c>
      <c r="B157" s="34"/>
      <c r="C157" s="7" t="s">
        <v>131</v>
      </c>
      <c r="G157" s="52">
        <v>27.15</v>
      </c>
      <c r="I157" s="53" t="s">
        <v>96</v>
      </c>
      <c r="J157" s="36"/>
    </row>
    <row r="158" spans="1:17">
      <c r="A158" s="47" t="s">
        <v>107</v>
      </c>
      <c r="B158" s="51"/>
      <c r="C158" s="51" t="s">
        <v>106</v>
      </c>
      <c r="D158" s="51"/>
      <c r="E158" s="51"/>
      <c r="F158" s="51"/>
      <c r="G158" s="51"/>
      <c r="H158" s="51"/>
      <c r="I158" s="51"/>
      <c r="J158" s="51"/>
    </row>
    <row r="159" spans="1:17" hidden="1">
      <c r="A159" s="7" t="s">
        <v>51</v>
      </c>
    </row>
    <row r="160" spans="1:17">
      <c r="A160" s="7">
        <v>9</v>
      </c>
      <c r="B160" s="34" t="s">
        <v>132</v>
      </c>
      <c r="C160" s="38" t="s">
        <v>133</v>
      </c>
      <c r="D160" s="36"/>
      <c r="E160" s="36"/>
      <c r="F160" s="39" t="s">
        <v>94</v>
      </c>
      <c r="G160" s="46">
        <f>ROUND(SUM(G161:G162), 2 )</f>
        <v/>
      </c>
      <c r="H160" s="46"/>
      <c r="I160" s="41"/>
      <c r="J160" s="42">
        <f>IF(AND(G160= "",H160= ""), 0, ROUND(ROUND(I160, 2) * ROUND(IF(H160="",G160,H160),  2), 2))</f>
        <v/>
      </c>
      <c r="K160" s="7"/>
      <c r="M160" s="43">
        <v>0.2</v>
      </c>
      <c r="Q160" s="7">
        <f>IF(H160= "", "", 63)</f>
        <v/>
      </c>
    </row>
    <row r="161" spans="1:17" hidden="1">
      <c r="A161" s="47" t="s">
        <v>101</v>
      </c>
      <c r="B161" s="36"/>
      <c r="C161" s="48" t="s">
        <v>100</v>
      </c>
      <c r="D161" s="48"/>
      <c r="E161" s="48"/>
      <c r="F161" s="48"/>
      <c r="G161" s="49">
        <v>4.45</v>
      </c>
      <c r="H161" s="50"/>
      <c r="J161" s="36"/>
    </row>
    <row r="162" spans="1:17" hidden="1">
      <c r="A162" s="47" t="s">
        <v>103</v>
      </c>
      <c r="B162" s="36"/>
      <c r="C162" s="48" t="s">
        <v>102</v>
      </c>
      <c r="D162" s="48"/>
      <c r="E162" s="48"/>
      <c r="F162" s="48"/>
      <c r="G162" s="49">
        <v>5.53</v>
      </c>
      <c r="H162" s="50"/>
      <c r="J162" s="36"/>
    </row>
    <row r="163" spans="1:17" hidden="1">
      <c r="G163" s="54">
        <f>G161</f>
        <v/>
      </c>
      <c r="H163" s="54">
        <f>IF(H161= "", "", H161)</f>
        <v/>
      </c>
      <c r="J163" s="54">
        <f>IF(AND(G163= "",H163= ""), 0, ROUND(ROUND(I160, 2) * ROUND(IF(H163="",G163,H163),  2), 2))</f>
        <v/>
      </c>
      <c r="K163" s="7">
        <f>K160</f>
        <v/>
      </c>
      <c r="Q163" s="7">
        <f>IF(H160= "", 1574, "")</f>
        <v/>
      </c>
    </row>
    <row r="164" spans="1:17" hidden="1">
      <c r="G164" s="54">
        <f>G162</f>
        <v/>
      </c>
      <c r="H164" s="54">
        <f>IF(H162= "", "", H162)</f>
        <v/>
      </c>
      <c r="J164" s="54">
        <f>IF(AND(G164= "",H164= ""), 0, ROUND(ROUND(I160, 2) * ROUND(IF(H164="",G164,H164),  2), 2))</f>
        <v/>
      </c>
      <c r="K164" s="7">
        <f>K160</f>
        <v/>
      </c>
      <c r="Q164" s="7">
        <f>IF(H160= "", 1281, "")</f>
        <v/>
      </c>
    </row>
    <row r="165" spans="1:17" hidden="1">
      <c r="A165" s="7" t="s">
        <v>50</v>
      </c>
    </row>
    <row r="166" spans="1:17" hidden="1">
      <c r="A166" s="7" t="s">
        <v>77</v>
      </c>
    </row>
    <row r="167" spans="1:17" ht="61.9" customHeight="1">
      <c r="A167" s="7" t="s">
        <v>87</v>
      </c>
      <c r="B167" s="51"/>
      <c r="C167" s="51" t="s">
        <v>124</v>
      </c>
      <c r="D167" s="51"/>
      <c r="E167" s="51"/>
      <c r="F167" s="51"/>
      <c r="G167" s="51"/>
      <c r="H167" s="51"/>
      <c r="I167" s="51"/>
      <c r="J167" s="51"/>
    </row>
    <row r="168" spans="1:17" ht="24.75" customHeight="1">
      <c r="A168" s="7" t="s">
        <v>78</v>
      </c>
      <c r="B168" s="34"/>
      <c r="C168" s="7" t="s">
        <v>105</v>
      </c>
      <c r="G168" s="52">
        <v>1</v>
      </c>
      <c r="I168" s="53" t="s">
        <v>96</v>
      </c>
      <c r="J168" s="36"/>
    </row>
    <row r="169" spans="1:17">
      <c r="A169" s="47" t="s">
        <v>107</v>
      </c>
      <c r="B169" s="51"/>
      <c r="C169" s="51" t="s">
        <v>106</v>
      </c>
      <c r="D169" s="51"/>
      <c r="E169" s="51"/>
      <c r="F169" s="51"/>
      <c r="G169" s="51"/>
      <c r="H169" s="51"/>
      <c r="I169" s="51"/>
      <c r="J169" s="51"/>
    </row>
    <row r="170" spans="1:17">
      <c r="A170" s="7" t="s">
        <v>78</v>
      </c>
      <c r="B170" s="34"/>
      <c r="C170" s="7" t="s">
        <v>134</v>
      </c>
      <c r="G170" s="52">
        <v>1.66</v>
      </c>
      <c r="I170" s="53" t="s">
        <v>96</v>
      </c>
      <c r="J170" s="36"/>
    </row>
    <row r="171" spans="1:17">
      <c r="A171" s="47" t="s">
        <v>111</v>
      </c>
      <c r="B171" s="51"/>
      <c r="C171" s="51" t="s">
        <v>110</v>
      </c>
      <c r="D171" s="51"/>
      <c r="E171" s="51"/>
      <c r="F171" s="51"/>
      <c r="G171" s="51"/>
      <c r="H171" s="51"/>
      <c r="I171" s="51"/>
      <c r="J171" s="51"/>
    </row>
    <row r="172" spans="1:17">
      <c r="A172" s="7" t="s">
        <v>78</v>
      </c>
      <c r="B172" s="34"/>
      <c r="C172" s="7" t="s">
        <v>135</v>
      </c>
      <c r="G172" s="52">
        <v>1.86</v>
      </c>
      <c r="I172" s="53" t="s">
        <v>96</v>
      </c>
      <c r="J172" s="36"/>
    </row>
    <row r="173" spans="1:17">
      <c r="A173" s="47" t="s">
        <v>111</v>
      </c>
      <c r="B173" s="51"/>
      <c r="C173" s="51" t="s">
        <v>110</v>
      </c>
      <c r="D173" s="51"/>
      <c r="E173" s="51"/>
      <c r="F173" s="51"/>
      <c r="G173" s="51"/>
      <c r="H173" s="51"/>
      <c r="I173" s="51"/>
      <c r="J173" s="51"/>
    </row>
    <row r="174" spans="1:17">
      <c r="A174" s="7" t="s">
        <v>78</v>
      </c>
      <c r="B174" s="34"/>
      <c r="C174" s="7" t="s">
        <v>113</v>
      </c>
      <c r="G174" s="52">
        <v>0.93</v>
      </c>
      <c r="I174" s="53" t="s">
        <v>96</v>
      </c>
      <c r="J174" s="36"/>
    </row>
    <row r="175" spans="1:17">
      <c r="A175" s="47" t="s">
        <v>111</v>
      </c>
      <c r="B175" s="51"/>
      <c r="C175" s="51" t="s">
        <v>110</v>
      </c>
      <c r="D175" s="51"/>
      <c r="E175" s="51"/>
      <c r="F175" s="51"/>
      <c r="G175" s="51"/>
      <c r="H175" s="51"/>
      <c r="I175" s="51"/>
      <c r="J175" s="51"/>
    </row>
    <row r="176" spans="1:17">
      <c r="A176" s="7" t="s">
        <v>78</v>
      </c>
      <c r="B176" s="34"/>
      <c r="C176" s="7" t="s">
        <v>114</v>
      </c>
      <c r="G176" s="52">
        <v>1.8</v>
      </c>
      <c r="I176" s="53" t="s">
        <v>96</v>
      </c>
      <c r="J176" s="36"/>
    </row>
    <row r="177" spans="1:17">
      <c r="A177" s="47" t="s">
        <v>107</v>
      </c>
      <c r="B177" s="51"/>
      <c r="C177" s="51" t="s">
        <v>106</v>
      </c>
      <c r="D177" s="51"/>
      <c r="E177" s="51"/>
      <c r="F177" s="51"/>
      <c r="G177" s="51"/>
      <c r="H177" s="51"/>
      <c r="I177" s="51"/>
      <c r="J177" s="51"/>
    </row>
    <row r="178" spans="1:17">
      <c r="A178" s="7" t="s">
        <v>78</v>
      </c>
      <c r="B178" s="34"/>
      <c r="C178" s="7" t="s">
        <v>115</v>
      </c>
      <c r="G178" s="52">
        <v>1.8</v>
      </c>
      <c r="I178" s="53" t="s">
        <v>96</v>
      </c>
      <c r="J178" s="36"/>
    </row>
    <row r="179" spans="1:17">
      <c r="A179" s="47" t="s">
        <v>107</v>
      </c>
      <c r="B179" s="51"/>
      <c r="C179" s="51" t="s">
        <v>106</v>
      </c>
      <c r="D179" s="51"/>
      <c r="E179" s="51"/>
      <c r="F179" s="51"/>
      <c r="G179" s="51"/>
      <c r="H179" s="51"/>
      <c r="I179" s="51"/>
      <c r="J179" s="51"/>
    </row>
    <row r="180" spans="1:17">
      <c r="A180" s="7" t="s">
        <v>78</v>
      </c>
      <c r="B180" s="34"/>
      <c r="C180" s="7" t="s">
        <v>136</v>
      </c>
      <c r="G180" s="52">
        <v>0.93</v>
      </c>
      <c r="I180" s="53" t="s">
        <v>96</v>
      </c>
      <c r="J180" s="36"/>
    </row>
    <row r="181" spans="1:17">
      <c r="A181" s="47" t="s">
        <v>107</v>
      </c>
      <c r="B181" s="51"/>
      <c r="C181" s="51" t="s">
        <v>106</v>
      </c>
      <c r="D181" s="51"/>
      <c r="E181" s="51"/>
      <c r="F181" s="51"/>
      <c r="G181" s="51"/>
      <c r="H181" s="51"/>
      <c r="I181" s="51"/>
      <c r="J181" s="51"/>
    </row>
    <row r="182" spans="1:17" hidden="1">
      <c r="A182" s="7" t="s">
        <v>51</v>
      </c>
    </row>
    <row r="183" spans="1:17">
      <c r="A183" s="7" t="s">
        <v>71</v>
      </c>
      <c r="B183" s="36"/>
      <c r="J183" s="36"/>
    </row>
    <row r="184" spans="1:17">
      <c r="B184" s="36"/>
      <c r="C184" s="55" t="s">
        <v>73</v>
      </c>
      <c r="D184" s="56"/>
      <c r="E184" s="56"/>
      <c r="F184" s="57"/>
      <c r="G184" s="57"/>
      <c r="H184" s="57"/>
      <c r="I184" s="57"/>
      <c r="J184" s="58"/>
    </row>
    <row r="185" spans="1:17">
      <c r="B185" s="36"/>
      <c r="C185" s="59"/>
      <c r="D185" s="7"/>
      <c r="E185" s="7"/>
      <c r="F185" s="7"/>
      <c r="G185" s="7"/>
      <c r="H185" s="7"/>
      <c r="I185" s="7"/>
      <c r="J185" s="8"/>
    </row>
    <row r="186" spans="1:17">
      <c r="B186" s="36"/>
      <c r="C186" s="60" t="s">
        <v>137</v>
      </c>
      <c r="D186" s="61"/>
      <c r="E186" s="61"/>
      <c r="F186" s="62">
        <f>SUMIF(K83:K183, IF(K82="","",K82), J83:J183)</f>
        <v/>
      </c>
      <c r="G186" s="62"/>
      <c r="H186" s="62"/>
      <c r="I186" s="62"/>
      <c r="J186" s="63"/>
    </row>
    <row r="187" spans="1:17" hidden="1">
      <c r="B187" s="36"/>
      <c r="C187" s="64" t="s">
        <v>138</v>
      </c>
      <c r="D187" s="65"/>
      <c r="E187" s="65"/>
      <c r="F187" s="66">
        <f>ROUND(SUMIF(K83:K183, IF(K82="","",K82), J83:J183) * 0.2, 2)</f>
        <v/>
      </c>
      <c r="G187" s="66"/>
      <c r="H187" s="66"/>
      <c r="I187" s="66"/>
      <c r="J187" s="67"/>
    </row>
    <row r="188" spans="1:17" hidden="1">
      <c r="B188" s="36"/>
      <c r="C188" s="60" t="s">
        <v>139</v>
      </c>
      <c r="D188" s="61"/>
      <c r="E188" s="61"/>
      <c r="F188" s="62">
        <f>SUM(F186:F187)</f>
        <v/>
      </c>
      <c r="G188" s="62"/>
      <c r="H188" s="62"/>
      <c r="I188" s="62"/>
      <c r="J188" s="63"/>
    </row>
    <row r="189" spans="1:17" ht="37.2075" customHeight="1">
      <c r="B189" s="3"/>
      <c r="C189" s="68" t="s">
        <v>140</v>
      </c>
      <c r="D189" s="68"/>
      <c r="E189" s="68"/>
      <c r="F189" s="68"/>
      <c r="G189" s="68"/>
      <c r="H189" s="68"/>
      <c r="I189" s="68"/>
      <c r="J189" s="68"/>
    </row>
    <row r="191" spans="1:17">
      <c r="C191" s="69" t="s">
        <v>141</v>
      </c>
      <c r="D191" s="69"/>
      <c r="E191" s="69"/>
      <c r="F191" s="69"/>
      <c r="G191" s="69"/>
      <c r="H191" s="69"/>
      <c r="I191" s="69"/>
      <c r="J191" s="69"/>
    </row>
    <row r="192" spans="1:17">
      <c r="C192" s="70" t="s">
        <v>142</v>
      </c>
      <c r="D192" s="65"/>
      <c r="E192" s="65"/>
      <c r="F192" s="66">
        <f>SUMPRODUCT((K5:K189=K4)*(Q5:Q189=Q192)*(J5:J189))</f>
        <v/>
      </c>
      <c r="G192" s="71"/>
      <c r="H192" s="71"/>
      <c r="I192" s="71"/>
      <c r="J192" s="71"/>
      <c r="Q192" s="7">
        <v>63</v>
      </c>
    </row>
    <row r="193" spans="1:17">
      <c r="C193" s="70" t="s">
        <v>110</v>
      </c>
      <c r="D193" s="65"/>
      <c r="E193" s="65"/>
      <c r="F193" s="66">
        <f>SUMPRODUCT((K5:K189=K4)*(Q5:Q189=Q193)*(J5:J189))</f>
        <v/>
      </c>
      <c r="G193" s="71"/>
      <c r="H193" s="71"/>
      <c r="I193" s="71"/>
      <c r="J193" s="71"/>
      <c r="Q193" s="7">
        <v>1574</v>
      </c>
    </row>
    <row r="194" spans="1:17">
      <c r="C194" s="70" t="s">
        <v>106</v>
      </c>
      <c r="D194" s="65"/>
      <c r="E194" s="65"/>
      <c r="F194" s="66">
        <f>SUMPRODUCT((K5:K189=K4)*(Q5:Q189=Q194)*(J5:J189))</f>
        <v/>
      </c>
      <c r="G194" s="71"/>
      <c r="H194" s="71"/>
      <c r="I194" s="71"/>
      <c r="J194" s="71"/>
      <c r="Q194" s="7">
        <v>1281</v>
      </c>
    </row>
    <row r="195" spans="1:17">
      <c r="C195" s="70" t="s">
        <v>143</v>
      </c>
      <c r="D195" s="65"/>
      <c r="E195" s="65"/>
      <c r="F195" s="66">
        <f>SUMPRODUCT((K5:K189=K4)*(Q5:Q189=Q195)*(J5:J189))</f>
        <v/>
      </c>
      <c r="G195" s="71"/>
      <c r="H195" s="71"/>
      <c r="I195" s="71"/>
      <c r="J195" s="71"/>
      <c r="Q195" s="7">
        <v>1293</v>
      </c>
    </row>
    <row r="196" spans="1:17">
      <c r="C196" s="70" t="s">
        <v>144</v>
      </c>
      <c r="D196" s="65"/>
      <c r="E196" s="65"/>
      <c r="F196" s="66">
        <f>SUMPRODUCT((K5:K189=K4)*(Q5:Q189=Q196)*(J5:J189))</f>
        <v/>
      </c>
      <c r="G196" s="71"/>
      <c r="H196" s="71"/>
      <c r="I196" s="71"/>
      <c r="J196" s="71"/>
      <c r="Q196" s="7">
        <v>1595</v>
      </c>
    </row>
    <row r="197" spans="1:17">
      <c r="C197" s="70" t="s">
        <v>145</v>
      </c>
      <c r="D197" s="65"/>
      <c r="E197" s="65"/>
      <c r="F197" s="66">
        <f>SUMPRODUCT((K5:K189=K4)*(Q5:Q189=Q197)*(J5:J189))</f>
        <v/>
      </c>
      <c r="G197" s="71"/>
      <c r="H197" s="71"/>
      <c r="I197" s="71"/>
      <c r="J197" s="71"/>
      <c r="Q197" s="7">
        <v>1597</v>
      </c>
    </row>
    <row r="198" spans="1:17" ht="16.9125" customHeight="1">
      <c r="C198" s="70" t="s">
        <v>85</v>
      </c>
      <c r="D198" s="65"/>
      <c r="E198" s="65"/>
      <c r="F198" s="66">
        <f>SUMPRODUCT((K5:K189=K4)*(Q5:Q189=Q198)*(J5:J189))</f>
        <v/>
      </c>
      <c r="G198" s="71"/>
      <c r="H198" s="71"/>
      <c r="I198" s="71"/>
      <c r="J198" s="71"/>
      <c r="Q198" s="7">
        <v>1218</v>
      </c>
    </row>
    <row r="199" spans="1:17">
      <c r="C199" s="72" t="s">
        <v>146</v>
      </c>
      <c r="D199" s="73"/>
      <c r="E199" s="73"/>
      <c r="F199" s="74"/>
      <c r="G199" s="74"/>
      <c r="H199" s="74"/>
      <c r="I199" s="74"/>
      <c r="J199" s="75"/>
    </row>
    <row r="200" spans="1:17">
      <c r="C200" s="76"/>
      <c r="D200" s="3"/>
      <c r="E200" s="3"/>
      <c r="F200" s="3"/>
      <c r="G200" s="3"/>
      <c r="H200" s="3"/>
      <c r="I200" s="3"/>
      <c r="J200" s="77"/>
    </row>
    <row r="201" spans="1:17">
      <c r="A201" s="47"/>
      <c r="C201" s="78" t="s">
        <v>137</v>
      </c>
      <c r="D201" s="7"/>
      <c r="E201" s="7"/>
      <c r="F201" s="79">
        <f>SUMIF(K5:K189, IF(K4="","",K4), J5:J189)</f>
        <v/>
      </c>
      <c r="G201" s="80"/>
      <c r="H201" s="80"/>
      <c r="I201" s="80"/>
      <c r="J201" s="81"/>
    </row>
    <row r="202" spans="1:17">
      <c r="A202" s="47"/>
      <c r="C202" s="78" t="s">
        <v>138</v>
      </c>
      <c r="D202" s="7"/>
      <c r="E202" s="7"/>
      <c r="F202" s="79">
        <f>ROUND(SUMIF(K5:K189, IF(K4="","",K4), J5:J189) * 0.2, 2)</f>
        <v/>
      </c>
      <c r="G202" s="80"/>
      <c r="H202" s="80"/>
      <c r="I202" s="80"/>
      <c r="J202" s="81"/>
    </row>
    <row r="203" spans="1:17">
      <c r="C203" s="82" t="s">
        <v>139</v>
      </c>
      <c r="D203" s="83"/>
      <c r="E203" s="83"/>
      <c r="F203" s="84">
        <f>SUM(F201:F202)</f>
        <v/>
      </c>
      <c r="G203" s="85"/>
      <c r="H203" s="85"/>
      <c r="I203" s="85"/>
      <c r="J203" s="86"/>
    </row>
    <row r="204" spans="1:17">
      <c r="C204" s="87"/>
    </row>
    <row r="205" spans="1:17">
      <c r="C205" s="35" t="s">
        <v>147</v>
      </c>
    </row>
    <row r="206" spans="1:17">
      <c r="C206" s="83">
        <f>IF('Paramètres'!AA2&lt;&gt;"",'Paramètres'!AA2,"")</f>
        <v/>
      </c>
      <c r="D206" s="83"/>
      <c r="E206" s="83"/>
      <c r="F206" s="83"/>
      <c r="G206" s="83"/>
      <c r="H206" s="83"/>
      <c r="I206" s="83"/>
      <c r="J206" s="83"/>
    </row>
    <row r="207" spans="1:17">
      <c r="C207" s="83"/>
      <c r="D207" s="83"/>
      <c r="E207" s="83"/>
      <c r="F207" s="83"/>
      <c r="G207" s="83"/>
      <c r="H207" s="83"/>
      <c r="I207" s="83"/>
      <c r="J207" s="83"/>
    </row>
    <row r="208" spans="1:17" ht="56.7" customHeight="1">
      <c r="F208" s="88" t="s">
        <v>148</v>
      </c>
      <c r="G208" s="88"/>
      <c r="H208" s="88"/>
      <c r="I208" s="88"/>
      <c r="J208" s="88"/>
    </row>
    <row r="210" spans="3:10" ht="85.05" customHeight="1">
      <c r="C210" s="89" t="s">
        <v>149</v>
      </c>
      <c r="D210" s="89"/>
      <c r="F210" s="89" t="s">
        <v>150</v>
      </c>
      <c r="G210" s="89"/>
      <c r="H210" s="89"/>
      <c r="I210" s="89"/>
      <c r="J210" s="89"/>
    </row>
    <row r="211" spans="3:10">
      <c r="C211" s="90" t="s">
        <v>151</v>
      </c>
      <c r="D211" s="90"/>
      <c r="E211" s="90"/>
      <c r="F211" s="90"/>
      <c r="G211" s="90"/>
      <c r="H211" s="90"/>
      <c r="I211" s="90"/>
      <c r="J211" s="90"/>
    </row>
  </sheetData>
  <sheetProtection password="E95E" sheet="1" objects="1" selectLockedCells="1"/>
  <mergeCells count="118">
    <mergeCell ref="C3:E3"/>
    <mergeCell ref="C4:E4"/>
    <mergeCell ref="C5:E5"/>
    <mergeCell ref="C6:E6"/>
    <mergeCell ref="C7:E7"/>
    <mergeCell ref="C10:E10"/>
    <mergeCell ref="C13:E13"/>
    <mergeCell ref="C17:E17"/>
    <mergeCell ref="C18:E18"/>
    <mergeCell ref="C21:E21"/>
    <mergeCell ref="C22:I22"/>
    <mergeCell ref="C25:I25"/>
    <mergeCell ref="C28:I28"/>
    <mergeCell ref="C32:E32"/>
    <mergeCell ref="C33:I33"/>
    <mergeCell ref="C36:I36"/>
    <mergeCell ref="C39:I39"/>
    <mergeCell ref="C43:E43"/>
    <mergeCell ref="C44:I44"/>
    <mergeCell ref="C47:I47"/>
    <mergeCell ref="C50:I50"/>
    <mergeCell ref="C53:I53"/>
    <mergeCell ref="C56:I56"/>
    <mergeCell ref="C60:E60"/>
    <mergeCell ref="C63:E63"/>
    <mergeCell ref="C66:E66"/>
    <mergeCell ref="C69:E69"/>
    <mergeCell ref="C73:E73"/>
    <mergeCell ref="C74:I74"/>
    <mergeCell ref="C77:E77"/>
    <mergeCell ref="C82:E82"/>
    <mergeCell ref="C83:E83"/>
    <mergeCell ref="C88:E88"/>
    <mergeCell ref="C89:F89"/>
    <mergeCell ref="C90:I90"/>
    <mergeCell ref="C93:I93"/>
    <mergeCell ref="C98:E98"/>
    <mergeCell ref="C99:F99"/>
    <mergeCell ref="C100:I100"/>
    <mergeCell ref="C103:I103"/>
    <mergeCell ref="C107:E107"/>
    <mergeCell ref="C108:F108"/>
    <mergeCell ref="C109:F109"/>
    <mergeCell ref="C114:I114"/>
    <mergeCell ref="C116:I116"/>
    <mergeCell ref="C118:I118"/>
    <mergeCell ref="C120:I120"/>
    <mergeCell ref="C122:I122"/>
    <mergeCell ref="C124:I124"/>
    <mergeCell ref="C126:I126"/>
    <mergeCell ref="C128:I128"/>
    <mergeCell ref="C130:E130"/>
    <mergeCell ref="C133:I133"/>
    <mergeCell ref="C137:E137"/>
    <mergeCell ref="C138:F138"/>
    <mergeCell ref="C139:F139"/>
    <mergeCell ref="C144:I144"/>
    <mergeCell ref="C146:I146"/>
    <mergeCell ref="C148:I148"/>
    <mergeCell ref="C150:I150"/>
    <mergeCell ref="C152:I152"/>
    <mergeCell ref="C154:I154"/>
    <mergeCell ref="C156:I156"/>
    <mergeCell ref="C158:I158"/>
    <mergeCell ref="C160:E160"/>
    <mergeCell ref="C161:F161"/>
    <mergeCell ref="C162:F162"/>
    <mergeCell ref="C167:I167"/>
    <mergeCell ref="C169:I169"/>
    <mergeCell ref="C171:I171"/>
    <mergeCell ref="C173:I173"/>
    <mergeCell ref="C175:I175"/>
    <mergeCell ref="C177:I177"/>
    <mergeCell ref="C179:I179"/>
    <mergeCell ref="C181:I181"/>
    <mergeCell ref="C183:E183"/>
    <mergeCell ref="F184:J184"/>
    <mergeCell ref="C184:E184"/>
    <mergeCell ref="F185:J185"/>
    <mergeCell ref="C185:E185"/>
    <mergeCell ref="F186:J186"/>
    <mergeCell ref="C186:E186"/>
    <mergeCell ref="F187:J187"/>
    <mergeCell ref="C187:E187"/>
    <mergeCell ref="F188:J188"/>
    <mergeCell ref="C188:E188"/>
    <mergeCell ref="C189:J189"/>
    <mergeCell ref="C191:J191"/>
    <mergeCell ref="F192:J192"/>
    <mergeCell ref="C192:E192"/>
    <mergeCell ref="F193:J193"/>
    <mergeCell ref="C193:E193"/>
    <mergeCell ref="F194:J194"/>
    <mergeCell ref="C194:E194"/>
    <mergeCell ref="F195:J195"/>
    <mergeCell ref="C195:E195"/>
    <mergeCell ref="F196:J196"/>
    <mergeCell ref="C196:E196"/>
    <mergeCell ref="F197:J197"/>
    <mergeCell ref="C197:E197"/>
    <mergeCell ref="F198:J198"/>
    <mergeCell ref="C198:E198"/>
    <mergeCell ref="C199:E199"/>
    <mergeCell ref="C200:J200"/>
    <mergeCell ref="C201:E201"/>
    <mergeCell ref="F201:J201"/>
    <mergeCell ref="C202:E202"/>
    <mergeCell ref="F202:J202"/>
    <mergeCell ref="C203:E203"/>
    <mergeCell ref="F203:J203"/>
    <mergeCell ref="C204:J204"/>
    <mergeCell ref="C205:J205"/>
    <mergeCell ref="C206:J206"/>
    <mergeCell ref="C207:J207"/>
    <mergeCell ref="F208:J208"/>
    <mergeCell ref="C210:D210"/>
    <mergeCell ref="F210:J210"/>
    <mergeCell ref="C211:J211"/>
  </mergeCells>
  <pageMargins left="0.5511811023622" right="0.5511811023622" top="0.74803149606299" bottom="0.5511811023622" header="0.23622047244094" footer="0.23622047244094"/>
  <pageSetup paperSize="9" fitToHeight="0" orientation="portrait"/>
  <headerFooter>
    <oddHeader>&amp;L2023-0060 - REHABILITATION HAEFELY SUITE A L'ARRET DE L'ACCELERATEUR DE PARTICULES - PHASE 2
Bâtiment HAEFLELY
34 bld Niels Bohr
 - &amp;RDPGF - Lot n°6 
PRO-DCE - Edition du 29/11/24</oddHeader>
    <oddFooter>&amp;CEdition du 29/11/2024&amp;RPage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65" t="s">
        <v>152</v>
      </c>
      <c r="AA1" s="7">
        <f>IF('DPGF'!F203&lt;&gt;"",'DPGF'!F203,"0")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1" t="s">
        <v>153</v>
      </c>
      <c r="B3" s="88" t="s">
        <v>154</v>
      </c>
      <c r="C3" s="92" t="s">
        <v>179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1" t="s">
        <v>155</v>
      </c>
      <c r="B5" s="88" t="s">
        <v>156</v>
      </c>
      <c r="C5" s="92" t="s">
        <v>180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1" t="s">
        <v>165</v>
      </c>
      <c r="B7" s="88" t="s">
        <v>166</v>
      </c>
      <c r="C7" s="92" t="s">
        <v>181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1" t="s">
        <v>167</v>
      </c>
      <c r="B9" s="88" t="s">
        <v>168</v>
      </c>
      <c r="C9" s="92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1" t="s">
        <v>157</v>
      </c>
      <c r="B11" s="88" t="s">
        <v>158</v>
      </c>
      <c r="C11" s="92" t="s">
        <v>38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1" t="s">
        <v>169</v>
      </c>
      <c r="B13" s="88" t="s">
        <v>170</v>
      </c>
      <c r="C13" s="92" t="s">
        <v>182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1" t="s">
        <v>171</v>
      </c>
      <c r="B15" s="88" t="s">
        <v>172</v>
      </c>
      <c r="C15" s="92" t="s">
        <v>183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1" t="s">
        <v>173</v>
      </c>
      <c r="B17" s="88" t="s">
        <v>174</v>
      </c>
      <c r="C17" s="92">
        <v>1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175</v>
      </c>
      <c r="AA19" s="7">
        <f>INT((AA5-AA18*100)/10)</f>
        <v/>
      </c>
    </row>
    <row r="20" spans="1:27" ht="12.75" customHeight="1">
      <c r="C20" s="95">
        <v>0.055</v>
      </c>
      <c r="E20" s="94" t="s">
        <v>176</v>
      </c>
      <c r="AA20" s="7">
        <f>AA5-AA18*100-AA19*10</f>
        <v/>
      </c>
    </row>
    <row r="21" spans="1:27" ht="12.75" customHeight="1">
      <c r="C21" s="95">
        <v>0</v>
      </c>
      <c r="E21" s="94" t="s">
        <v>177</v>
      </c>
      <c r="AA21" s="7">
        <f>INT(AA6/10)</f>
        <v/>
      </c>
    </row>
    <row r="22" spans="1:27" ht="12.75" customHeight="1">
      <c r="C22" s="96">
        <v>0</v>
      </c>
      <c r="E22" s="94" t="s">
        <v>178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1" t="s">
        <v>159</v>
      </c>
      <c r="B24" s="88" t="s">
        <v>160</v>
      </c>
      <c r="C24" s="92" t="s">
        <v>184</v>
      </c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1" t="s">
        <v>161</v>
      </c>
      <c r="B26" s="88" t="s">
        <v>162</v>
      </c>
      <c r="C26" s="92"/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1" t="s">
        <v>163</v>
      </c>
      <c r="B28" s="88" t="s">
        <v>164</v>
      </c>
      <c r="C28" s="92" t="s">
        <v>185</v>
      </c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186</v>
      </c>
      <c r="B1" s="7" t="s">
        <v>187</v>
      </c>
    </row>
    <row r="2" spans="1:3">
      <c r="A2" s="7" t="s">
        <v>188</v>
      </c>
      <c r="B2" s="7" t="s">
        <v>179</v>
      </c>
    </row>
    <row r="3" spans="1:3">
      <c r="A3" s="7" t="s">
        <v>189</v>
      </c>
      <c r="B3" s="7">
        <v>1</v>
      </c>
    </row>
    <row r="4" spans="1:3">
      <c r="A4" s="7" t="s">
        <v>190</v>
      </c>
      <c r="B4" s="7">
        <v>0</v>
      </c>
    </row>
    <row r="5" spans="1:3">
      <c r="A5" s="7" t="s">
        <v>191</v>
      </c>
      <c r="B5" s="7">
        <v>0</v>
      </c>
    </row>
    <row r="6" spans="1:3">
      <c r="A6" s="7" t="s">
        <v>192</v>
      </c>
      <c r="B6" s="7">
        <v>1</v>
      </c>
    </row>
    <row r="7" spans="1:3">
      <c r="A7" s="7" t="s">
        <v>193</v>
      </c>
      <c r="B7" s="7">
        <v>1</v>
      </c>
    </row>
    <row r="8" spans="1:3">
      <c r="A8" s="7" t="s">
        <v>194</v>
      </c>
      <c r="B8" s="7">
        <v>0</v>
      </c>
    </row>
    <row r="9" spans="1:3">
      <c r="A9" s="7" t="s">
        <v>195</v>
      </c>
      <c r="B9" s="7">
        <v>0</v>
      </c>
    </row>
    <row r="10" spans="1:3">
      <c r="A10" s="7" t="s">
        <v>196</v>
      </c>
      <c r="C10" s="7" t="s">
        <v>197</v>
      </c>
    </row>
    <row r="11" spans="1:3">
      <c r="A11" s="7" t="s">
        <v>198</v>
      </c>
      <c r="B11" s="7">
        <v>0</v>
      </c>
    </row>
    <row r="12" spans="1:3">
      <c r="A12" s="7" t="s">
        <v>199</v>
      </c>
      <c r="B12" s="7" t="s">
        <v>200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201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153</v>
      </c>
      <c r="B4" s="88" t="s">
        <v>202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155</v>
      </c>
      <c r="B6" s="88" t="s">
        <v>203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165</v>
      </c>
      <c r="B8" s="88" t="s">
        <v>204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167</v>
      </c>
      <c r="B10" s="88" t="s">
        <v>205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157</v>
      </c>
      <c r="B12" s="88" t="s">
        <v>206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169</v>
      </c>
      <c r="B14" s="88" t="s">
        <v>207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171</v>
      </c>
      <c r="B16" s="88" t="s">
        <v>208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173</v>
      </c>
      <c r="B18" s="88" t="s">
        <v>209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210</v>
      </c>
      <c r="B20" s="88" t="s">
        <v>211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159</v>
      </c>
      <c r="B22" s="88" t="s">
        <v>212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161</v>
      </c>
      <c r="B24" s="88" t="s">
        <v>213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163</v>
      </c>
      <c r="B28" s="88" t="s">
        <v>214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215</v>
      </c>
      <c r="C2" s="101"/>
      <c r="D2" s="101"/>
      <c r="E2" s="101"/>
      <c r="F2" s="101"/>
    </row>
    <row r="4" spans="2:6" ht="12.75" customHeight="1">
      <c r="B4" s="102" t="s">
        <v>216</v>
      </c>
      <c r="C4" s="102" t="s">
        <v>217</v>
      </c>
      <c r="D4" s="102" t="s">
        <v>218</v>
      </c>
      <c r="E4" s="102" t="s">
        <v>219</v>
      </c>
      <c r="F4" s="102" t="s">
        <v>220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2025-01-21T14:46:47Z</dcterms:created>
  <dcterms:modified xsi:type="dcterms:W3CDTF">2025-01-21T14:46:47Z</dcterms:modified>
</cp:coreProperties>
</file>