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DA_DAT\01.TRAVAUX\31.0353_HFME biberonnerie\04-Publicité &amp; DCE\02- DOC A REMETTRE OFFRE\"/>
    </mc:Choice>
  </mc:AlternateContent>
  <bookViews>
    <workbookView xWindow="735" yWindow="675" windowWidth="29175" windowHeight="17625" activeTab="1"/>
  </bookViews>
  <sheets>
    <sheet name="Garde" sheetId="5" r:id="rId1"/>
    <sheet name="CVC ELEC" sheetId="4" r:id="rId2"/>
    <sheet name="Feuil2" sheetId="2" r:id="rId3"/>
    <sheet name="Feuil3" sheetId="3" r:id="rId4"/>
  </sheets>
  <definedNames>
    <definedName name="CoefCVC">1.1</definedName>
    <definedName name="CoefELEC">1.15</definedName>
    <definedName name="_xlnm.Print_Titles" localSheetId="1">'CVC ELEC'!$9:$9</definedName>
    <definedName name="liste_lum">#REF!</definedName>
    <definedName name="oo" localSheetId="1">'CVC ELEC'!$B$9:$J$556</definedName>
    <definedName name="_xlnm.Print_Area" localSheetId="1">'CVC ELEC'!$A$1:$J$570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96" i="4" l="1"/>
  <c r="J446" i="4"/>
  <c r="J410" i="4"/>
  <c r="J409" i="4"/>
  <c r="J327" i="4"/>
  <c r="J367" i="4"/>
  <c r="J366" i="4"/>
  <c r="J365" i="4"/>
  <c r="J301" i="4"/>
  <c r="J302" i="4"/>
  <c r="J303" i="4"/>
  <c r="J266" i="4"/>
  <c r="J265" i="4"/>
  <c r="J261" i="4"/>
  <c r="J262" i="4"/>
  <c r="G260" i="4"/>
  <c r="J260" i="4" s="1"/>
  <c r="G259" i="4"/>
  <c r="J247" i="4"/>
  <c r="J253" i="4"/>
  <c r="J254" i="4"/>
  <c r="J255" i="4"/>
  <c r="J256" i="4"/>
  <c r="G252" i="4"/>
  <c r="J252" i="4" s="1"/>
  <c r="G246" i="4"/>
  <c r="J246" i="4" s="1"/>
  <c r="G251" i="4"/>
  <c r="J251" i="4" s="1"/>
  <c r="G245" i="4"/>
  <c r="J245" i="4" s="1"/>
  <c r="G250" i="4"/>
  <c r="J250" i="4" s="1"/>
  <c r="G244" i="4"/>
  <c r="J244" i="4" s="1"/>
  <c r="G249" i="4"/>
  <c r="J249" i="4" s="1"/>
  <c r="G248" i="4"/>
  <c r="J248" i="4" s="1"/>
  <c r="G243" i="4"/>
  <c r="G164" i="4"/>
  <c r="G228" i="4" s="1"/>
  <c r="J332" i="4"/>
  <c r="J331" i="4"/>
  <c r="J330" i="4"/>
  <c r="J329" i="4"/>
  <c r="J150" i="4"/>
  <c r="J151" i="4"/>
  <c r="J152" i="4"/>
  <c r="J153" i="4"/>
  <c r="J142" i="4"/>
  <c r="G145" i="4"/>
  <c r="G147" i="4" s="1"/>
  <c r="J147" i="4" s="1"/>
  <c r="G148" i="4"/>
  <c r="J148" i="4" s="1"/>
  <c r="G141" i="4"/>
  <c r="J141" i="4" s="1"/>
  <c r="J140" i="4"/>
  <c r="J135" i="4"/>
  <c r="J134" i="4"/>
  <c r="J129" i="4"/>
  <c r="J130" i="4"/>
  <c r="J131" i="4"/>
  <c r="J132" i="4"/>
  <c r="J112" i="4"/>
  <c r="J99" i="4"/>
  <c r="G89" i="4"/>
  <c r="G88" i="4"/>
  <c r="J442" i="4" l="1"/>
  <c r="G275" i="4"/>
  <c r="G91" i="4"/>
  <c r="J454" i="4" l="1"/>
  <c r="J471" i="4" s="1"/>
  <c r="G83" i="4"/>
  <c r="G80" i="4"/>
  <c r="G79" i="4"/>
  <c r="G78" i="4"/>
  <c r="J502" i="4" l="1"/>
  <c r="G82" i="4"/>
  <c r="J16" i="4" l="1"/>
  <c r="J18" i="4" s="1"/>
  <c r="J287" i="4"/>
  <c r="J288" i="4"/>
  <c r="J289" i="4"/>
  <c r="J290" i="4"/>
  <c r="J291" i="4"/>
  <c r="J292" i="4"/>
  <c r="J293" i="4"/>
  <c r="J294" i="4"/>
  <c r="J295" i="4"/>
  <c r="J296" i="4"/>
  <c r="J298" i="4"/>
  <c r="J299" i="4"/>
  <c r="J304" i="4"/>
  <c r="J305" i="4"/>
  <c r="J306" i="4"/>
  <c r="J307" i="4"/>
  <c r="J308" i="4"/>
  <c r="J310" i="4"/>
  <c r="J311" i="4"/>
  <c r="J312" i="4"/>
  <c r="J313" i="4"/>
  <c r="J314" i="4"/>
  <c r="J315" i="4"/>
  <c r="J316" i="4"/>
  <c r="J318" i="4"/>
  <c r="J319" i="4"/>
  <c r="J114" i="4"/>
  <c r="J115" i="4"/>
  <c r="J116" i="4"/>
  <c r="J117" i="4"/>
  <c r="J118" i="4"/>
  <c r="J119" i="4"/>
  <c r="J120" i="4"/>
  <c r="J113" i="4"/>
  <c r="J300" i="4"/>
  <c r="J297" i="4"/>
  <c r="J257" i="4"/>
  <c r="J258" i="4"/>
  <c r="J259" i="4"/>
  <c r="J263" i="4"/>
  <c r="J264" i="4"/>
  <c r="J267" i="4"/>
  <c r="J268" i="4"/>
  <c r="J269" i="4"/>
  <c r="J270" i="4"/>
  <c r="J271" i="4"/>
  <c r="J272" i="4"/>
  <c r="J273" i="4"/>
  <c r="J274" i="4"/>
  <c r="J276" i="4"/>
  <c r="J122" i="4" l="1"/>
  <c r="J154" i="4"/>
  <c r="J98" i="4"/>
  <c r="J100" i="4"/>
  <c r="J101" i="4"/>
  <c r="J515" i="4" l="1"/>
  <c r="J516" i="4"/>
  <c r="J517" i="4"/>
  <c r="J518" i="4"/>
  <c r="J519" i="4"/>
  <c r="J520" i="4"/>
  <c r="J521" i="4"/>
  <c r="J522" i="4"/>
  <c r="J523" i="4"/>
  <c r="J524" i="4"/>
  <c r="J525" i="4"/>
  <c r="J526" i="4"/>
  <c r="J527" i="4"/>
  <c r="J528" i="4"/>
  <c r="J529" i="4"/>
  <c r="J530" i="4"/>
  <c r="J532" i="4"/>
  <c r="J531" i="4"/>
  <c r="J397" i="4"/>
  <c r="J398" i="4"/>
  <c r="J399" i="4"/>
  <c r="J400" i="4"/>
  <c r="J401" i="4"/>
  <c r="J396" i="4"/>
  <c r="J383" i="4"/>
  <c r="J384" i="4"/>
  <c r="J385" i="4"/>
  <c r="J386" i="4"/>
  <c r="J387" i="4"/>
  <c r="J388" i="4"/>
  <c r="J389" i="4"/>
  <c r="J382" i="4"/>
  <c r="J374" i="4"/>
  <c r="J373" i="4"/>
  <c r="J351" i="4"/>
  <c r="J352" i="4"/>
  <c r="J353" i="4"/>
  <c r="J354" i="4"/>
  <c r="J355" i="4"/>
  <c r="J356" i="4"/>
  <c r="J357" i="4"/>
  <c r="J358" i="4"/>
  <c r="J359" i="4"/>
  <c r="J360" i="4"/>
  <c r="J361" i="4"/>
  <c r="J362" i="4"/>
  <c r="J363" i="4"/>
  <c r="J350" i="4"/>
  <c r="J341" i="4"/>
  <c r="J342" i="4"/>
  <c r="J340" i="4"/>
  <c r="J326" i="4"/>
  <c r="J334" i="4" s="1"/>
  <c r="J320" i="4"/>
  <c r="J317" i="4"/>
  <c r="J309" i="4"/>
  <c r="J376" i="4" l="1"/>
  <c r="J392" i="4"/>
  <c r="J369" i="4"/>
  <c r="J403" i="4"/>
  <c r="J344" i="4"/>
  <c r="J285" i="4"/>
  <c r="J286" i="4"/>
  <c r="J145" i="4"/>
  <c r="J146" i="4"/>
  <c r="J149" i="4"/>
  <c r="J128" i="4"/>
  <c r="J155" i="4" l="1"/>
  <c r="J275" i="4"/>
  <c r="G92" i="4"/>
  <c r="J92" i="4" s="1"/>
  <c r="J91" i="4"/>
  <c r="J82" i="4"/>
  <c r="J81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4" i="4"/>
  <c r="J86" i="4"/>
  <c r="J87" i="4"/>
  <c r="J88" i="4"/>
  <c r="J89" i="4"/>
  <c r="J90" i="4"/>
  <c r="J93" i="4"/>
  <c r="J94" i="4"/>
  <c r="J95" i="4"/>
  <c r="J96" i="4"/>
  <c r="J97" i="4"/>
  <c r="J102" i="4"/>
  <c r="J103" i="4"/>
  <c r="J104" i="4"/>
  <c r="J105" i="4"/>
  <c r="J106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162" i="4"/>
  <c r="J163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79" i="4"/>
  <c r="J180" i="4"/>
  <c r="J181" i="4"/>
  <c r="J182" i="4"/>
  <c r="J183" i="4"/>
  <c r="J184" i="4"/>
  <c r="J185" i="4"/>
  <c r="J186" i="4"/>
  <c r="J187" i="4"/>
  <c r="J188" i="4"/>
  <c r="J189" i="4"/>
  <c r="J190" i="4"/>
  <c r="J191" i="4"/>
  <c r="J192" i="4"/>
  <c r="J193" i="4"/>
  <c r="J194" i="4"/>
  <c r="J195" i="4"/>
  <c r="J196" i="4"/>
  <c r="J197" i="4"/>
  <c r="J198" i="4"/>
  <c r="J199" i="4"/>
  <c r="J200" i="4"/>
  <c r="J201" i="4"/>
  <c r="J202" i="4"/>
  <c r="J203" i="4"/>
  <c r="J204" i="4"/>
  <c r="J205" i="4"/>
  <c r="J206" i="4"/>
  <c r="J207" i="4"/>
  <c r="J208" i="4"/>
  <c r="J209" i="4"/>
  <c r="J210" i="4"/>
  <c r="J211" i="4"/>
  <c r="J212" i="4"/>
  <c r="J213" i="4"/>
  <c r="J214" i="4"/>
  <c r="J215" i="4"/>
  <c r="J216" i="4"/>
  <c r="J217" i="4"/>
  <c r="J218" i="4"/>
  <c r="J219" i="4"/>
  <c r="J220" i="4"/>
  <c r="J221" i="4"/>
  <c r="J222" i="4"/>
  <c r="J223" i="4"/>
  <c r="J224" i="4"/>
  <c r="J225" i="4"/>
  <c r="J226" i="4"/>
  <c r="J227" i="4"/>
  <c r="J228" i="4"/>
  <c r="J229" i="4"/>
  <c r="J230" i="4"/>
  <c r="J231" i="4"/>
  <c r="J232" i="4"/>
  <c r="J233" i="4"/>
  <c r="J234" i="4"/>
  <c r="J164" i="4"/>
  <c r="J107" i="4"/>
  <c r="J83" i="4" l="1"/>
  <c r="J85" i="4" l="1"/>
  <c r="J62" i="4"/>
  <c r="J27" i="4"/>
  <c r="J25" i="4"/>
  <c r="J108" i="4" l="1"/>
  <c r="J548" i="4"/>
  <c r="J545" i="4"/>
  <c r="J542" i="4"/>
  <c r="J539" i="4"/>
  <c r="J284" i="4"/>
  <c r="J322" i="4" s="1"/>
  <c r="J283" i="4"/>
  <c r="J282" i="4"/>
  <c r="J161" i="4"/>
  <c r="J237" i="4" s="1"/>
  <c r="J160" i="4"/>
  <c r="J159" i="4"/>
  <c r="J550" i="4" l="1"/>
  <c r="J243" i="4"/>
  <c r="J278" i="4" s="1"/>
  <c r="J29" i="4" l="1"/>
  <c r="J56" i="4" s="1"/>
  <c r="J514" i="4" l="1"/>
  <c r="J534" i="4" s="1"/>
  <c r="J552" i="4" s="1"/>
  <c r="J553" i="4" l="1"/>
  <c r="J554" i="4" s="1"/>
  <c r="J555" i="4" s="1"/>
</calcChain>
</file>

<file path=xl/sharedStrings.xml><?xml version="1.0" encoding="utf-8"?>
<sst xmlns="http://schemas.openxmlformats.org/spreadsheetml/2006/main" count="725" uniqueCount="418">
  <si>
    <t>U</t>
  </si>
  <si>
    <t>Quantité proposée</t>
  </si>
  <si>
    <t>Quantité entreprise</t>
  </si>
  <si>
    <t>Prix en €</t>
  </si>
  <si>
    <t>Total en €</t>
  </si>
  <si>
    <t>Désignation</t>
  </si>
  <si>
    <t>Numérotation</t>
  </si>
  <si>
    <t>Fait à :</t>
  </si>
  <si>
    <t>CACHET ET SIGNATURE DE L'ENTREPRENEUR</t>
  </si>
  <si>
    <t>Le :</t>
  </si>
  <si>
    <t>Cadre de Décomposition du Prix Global et Forfaitaire (C.D.P.G.F).</t>
  </si>
  <si>
    <t>NOM DE L'ENTREPRISE</t>
  </si>
  <si>
    <t>Prestations selon decriptif CCTP</t>
  </si>
  <si>
    <t>ens</t>
  </si>
  <si>
    <t>Essais des circuits hydrauliques</t>
  </si>
  <si>
    <t>Essais des circuits aérauliques</t>
  </si>
  <si>
    <t>Essais acoutiques</t>
  </si>
  <si>
    <t>u</t>
  </si>
  <si>
    <t>ml</t>
  </si>
  <si>
    <t>Purgeurs d'air sur les points hauts</t>
  </si>
  <si>
    <t>Vannes de vidange sur les points bas</t>
  </si>
  <si>
    <t>Cordon anti gel</t>
  </si>
  <si>
    <t>Thermostats</t>
  </si>
  <si>
    <t>Vannes d'isolement DN65</t>
  </si>
  <si>
    <t>Vannes d'équilibrage DN65</t>
  </si>
  <si>
    <t>Pièges à sons CTA</t>
  </si>
  <si>
    <t>m2</t>
  </si>
  <si>
    <t>Bouches grilles et diffuseurs</t>
  </si>
  <si>
    <t>RESEAUX HYDRAULIQUES</t>
  </si>
  <si>
    <t>COURANTS FORTS COURANTS FAIBLES</t>
  </si>
  <si>
    <t>Alimentation électrique</t>
  </si>
  <si>
    <t>Prestations selon descriptif CCTP</t>
  </si>
  <si>
    <t>kg</t>
  </si>
  <si>
    <t>Tube acier pour eau chaude 33/42</t>
  </si>
  <si>
    <t>Tube acier pour eau chaude 26/34</t>
  </si>
  <si>
    <t>Calorifuge tube acier pour eau chaude 33/42, finition PVC gris</t>
  </si>
  <si>
    <t>Calorifuge tube acier pour eau chaude 26/34, finition PVC gris</t>
  </si>
  <si>
    <t>Evacuation des équipements déposés</t>
  </si>
  <si>
    <t>Interrupteur de proximité</t>
  </si>
  <si>
    <t>Vannes d'isolement DN20</t>
  </si>
  <si>
    <t>Vannes d'équilibrage DN20</t>
  </si>
  <si>
    <t>Vannes d'isolement DN25</t>
  </si>
  <si>
    <t>Vannes d'équilibrage DN25</t>
  </si>
  <si>
    <t>Vannes d'équilibrage DN32</t>
  </si>
  <si>
    <t>Vannes d'isolement DN32</t>
  </si>
  <si>
    <t>10.3</t>
  </si>
  <si>
    <t>Réseaux aérauliques</t>
  </si>
  <si>
    <r>
      <rPr>
        <b/>
        <sz val="9"/>
        <color theme="1"/>
        <rFont val="Calibri"/>
        <family val="2"/>
        <scheme val="minor"/>
      </rPr>
      <t>Nota :</t>
    </r>
    <r>
      <rPr>
        <sz val="9"/>
        <color theme="1"/>
        <rFont val="Calibri"/>
        <family val="2"/>
        <scheme val="minor"/>
      </rPr>
      <t xml:space="preserve"> Les quantités indiquées dans le présent document sont données à titre indicatif et ne peuvent en aucun cas être considérées comme contractuelles, 
</t>
    </r>
  </si>
  <si>
    <t>l'entreprise devra dans tous les cas remplir la colonne quantité entreprise afin de s'engager sur ses propres quantités.</t>
  </si>
  <si>
    <t>Maître d’Ouvrage</t>
  </si>
  <si>
    <t>Maître d’œuvre fluides</t>
  </si>
  <si>
    <t>ENEO Ingénierie</t>
  </si>
  <si>
    <t>120 rue de saint Cyr</t>
  </si>
  <si>
    <t>69009 Lyon Vaise</t>
  </si>
  <si>
    <t>Email : eneo@eneo-ing.com@hgmlyon.com</t>
  </si>
  <si>
    <t>Titre</t>
  </si>
  <si>
    <t>Document</t>
  </si>
  <si>
    <t>Décomposition du Prix Global et Forfaitaire</t>
  </si>
  <si>
    <t>Edition originale</t>
  </si>
  <si>
    <t>DATE</t>
  </si>
  <si>
    <t>MODIFICATIONS</t>
  </si>
  <si>
    <t>INDICE</t>
  </si>
  <si>
    <t>REDACTEUR</t>
  </si>
  <si>
    <t>SERIE</t>
  </si>
  <si>
    <t>FOLIOS</t>
  </si>
  <si>
    <t>FORMAT</t>
  </si>
  <si>
    <t>N°AFF</t>
  </si>
  <si>
    <t>DOC.</t>
  </si>
  <si>
    <t>A4</t>
  </si>
  <si>
    <t>PANOPLIE HYDRAULIQUE</t>
  </si>
  <si>
    <t>Thermomètre doigt de gants</t>
  </si>
  <si>
    <t>Manomètres doigt de gant</t>
  </si>
  <si>
    <t>Calorifuge tube acier pour eau chaude 33/42, finition tole isoxale</t>
  </si>
  <si>
    <t>Tube acier pour eau glacée 66/76</t>
  </si>
  <si>
    <t>Tube acier pour eau glacée 20/27</t>
  </si>
  <si>
    <t>Calorifuge tube acier pour eau glacée 66/76, finition tole isoxale</t>
  </si>
  <si>
    <t>Calorifuge tube acier pour eau glacée 20/27, finition PVC gris</t>
  </si>
  <si>
    <t>Total panoplie hydraulique</t>
  </si>
  <si>
    <t>Ventilo convecteurs, puissance selon bilan thermique</t>
  </si>
  <si>
    <t>Total réseaux hydrauliques</t>
  </si>
  <si>
    <t>Total courants forts courants faibles</t>
  </si>
  <si>
    <t>Total vérification de bon fonctionnement</t>
  </si>
  <si>
    <t>% Aléas</t>
  </si>
  <si>
    <t>Montant T.V.A</t>
  </si>
  <si>
    <t>% TVA</t>
  </si>
  <si>
    <t>Montant T.T.C</t>
  </si>
  <si>
    <t>Montant total des travaux H.T.</t>
  </si>
  <si>
    <t>Calorifuge tube acier pour eau glacée 80/89, finition tole isoxale</t>
  </si>
  <si>
    <t>Réseaux eau glacée</t>
  </si>
  <si>
    <t>Circuit eau chaude</t>
  </si>
  <si>
    <t>Kits manomètriques (pompes)</t>
  </si>
  <si>
    <t>Vanne de régulation 2 voies DN 65</t>
  </si>
  <si>
    <t>Vanne de régulation 2 voies DN 25</t>
  </si>
  <si>
    <t>Vanne de régulation 2 voies DN 20</t>
  </si>
  <si>
    <t>Equipements connexes (voyants…)</t>
  </si>
  <si>
    <t>Automate et cartes entrées sorties</t>
  </si>
  <si>
    <t>Raccordement des entrées sorties sur automate</t>
  </si>
  <si>
    <t>Total DOE</t>
  </si>
  <si>
    <t>Montant total des travaux H.T. avec pondération milieu occupé</t>
  </si>
  <si>
    <t>Vannes d'isolement DN 65</t>
  </si>
  <si>
    <t>Filtres tamis INOX DN65</t>
  </si>
  <si>
    <t>Vanne d'équilibrage DN65</t>
  </si>
  <si>
    <t>Filtres tamis INOX DN32</t>
  </si>
  <si>
    <t>10</t>
  </si>
  <si>
    <t>DOCUMENTS EXE - DOE - FORMATION</t>
  </si>
  <si>
    <t>10.1</t>
  </si>
  <si>
    <t>10.2</t>
  </si>
  <si>
    <t>Signalisation et repérage</t>
  </si>
  <si>
    <t>Formation des utilisateurs</t>
  </si>
  <si>
    <t>10.4</t>
  </si>
  <si>
    <t>Dossiers des ouvrages exécutés</t>
  </si>
  <si>
    <t>GROUPEMENT HOSPITALIER EST</t>
  </si>
  <si>
    <t>HOPITAL FEMME MERE ENFANT</t>
  </si>
  <si>
    <t>Direction des affaires techniques</t>
  </si>
  <si>
    <t>49 rue Villon - 69008 LYON</t>
  </si>
  <si>
    <t>Tél : 04 72 11 70 17</t>
  </si>
  <si>
    <t>Fax : 04 72 11 70 15</t>
  </si>
  <si>
    <t>Rénovation de la biberonnerie</t>
  </si>
  <si>
    <t>22000</t>
  </si>
  <si>
    <t>ESTIM</t>
  </si>
  <si>
    <t>DESCRIPTION DETAILLE DES TRAVAUX CVC</t>
  </si>
  <si>
    <t>TRAVAUX DEVOIEMENT - DEPLACEMENT - DEPOSE</t>
  </si>
  <si>
    <t>Equipements de ventilation</t>
  </si>
  <si>
    <t>Salle de préparation</t>
  </si>
  <si>
    <t>Dépose centrale de traitement d'air, y compris équipements connexes</t>
  </si>
  <si>
    <t>Dépose de la bouche 1, y compris équipements connexes</t>
  </si>
  <si>
    <t>Déplacement de la bouche 2, y compris sujétions</t>
  </si>
  <si>
    <t>Laverie</t>
  </si>
  <si>
    <t>Equipements de climatisation</t>
  </si>
  <si>
    <t>Dépose des équipements de climatisation y compris équipements connexes</t>
  </si>
  <si>
    <t>Equipements de chauffage</t>
  </si>
  <si>
    <t>Dépose radiateur, y compris équipements connexes</t>
  </si>
  <si>
    <t xml:space="preserve">Total travaux dévoiement - déplacement - dépose </t>
  </si>
  <si>
    <t>TRAITEMENT D'AIR SALLE DE PRÉPARATION</t>
  </si>
  <si>
    <t>Grutage des équipements sur la toiture terrasse</t>
  </si>
  <si>
    <t>Repérages pour demande de consignation</t>
  </si>
  <si>
    <t>Siphon</t>
  </si>
  <si>
    <t>Tube PVC DN 40</t>
  </si>
  <si>
    <t>Gaine rectangulaire 400*400mm</t>
  </si>
  <si>
    <t>Calorifuge gaine circulaire - 25mm</t>
  </si>
  <si>
    <t>Calorifuge gaine rectangulaire - 25mm</t>
  </si>
  <si>
    <t>Panneaux filtrants HE, efficacité M6</t>
  </si>
  <si>
    <t>Grille pare-pluie</t>
  </si>
  <si>
    <t>Manomètres différentiels</t>
  </si>
  <si>
    <t>Capilaires</t>
  </si>
  <si>
    <t>Manomètre Magnehelic</t>
  </si>
  <si>
    <t>Total traitement d'air salle de préparation</t>
  </si>
  <si>
    <t>Panoplie eau chaude</t>
  </si>
  <si>
    <t>Equipements sur réseau primaire eau chaude</t>
  </si>
  <si>
    <t>Equipements sur réseau secondaire eau chaude</t>
  </si>
  <si>
    <t>Panoplie eau glacée</t>
  </si>
  <si>
    <t>Piquage en charge: DN65</t>
  </si>
  <si>
    <t xml:space="preserve">Equipements sur réseau secondaire eau glacée </t>
  </si>
  <si>
    <t>Protection contre le gel des réseaux</t>
  </si>
  <si>
    <t>Rejet eaux usées</t>
  </si>
  <si>
    <t>Bac avec pompe de relevage</t>
  </si>
  <si>
    <t>Tube PVC DN50</t>
  </si>
  <si>
    <t>Tube PVC DN 100 (gravitaire)</t>
  </si>
  <si>
    <t>VENTILATION LOCAL LAVERIE</t>
  </si>
  <si>
    <t>Total ventilation local laverie</t>
  </si>
  <si>
    <t>Protection électrique</t>
  </si>
  <si>
    <t>Câble d'alimentation</t>
  </si>
  <si>
    <t>Armoire électrique CTA</t>
  </si>
  <si>
    <t>Raccordement des équipements sur l'armoire électrique CTA</t>
  </si>
  <si>
    <t>Arrêt d'urgence ventilation</t>
  </si>
  <si>
    <t>Raccordement arrêt d'urgence sur site</t>
  </si>
  <si>
    <t>Programmation automate programmable</t>
  </si>
  <si>
    <t>Reprise des vues sur la supervision du site</t>
  </si>
  <si>
    <t>Régulation</t>
  </si>
  <si>
    <t>Panoplie hydraulique</t>
  </si>
  <si>
    <t>Armoire électrique PANOPLIE</t>
  </si>
  <si>
    <t>Capteurs et actionneurs (32 points)</t>
  </si>
  <si>
    <t>PERCEMENTS ET REBOUCHAGES</t>
  </si>
  <si>
    <t>Percements</t>
  </si>
  <si>
    <t>Rebouchages</t>
  </si>
  <si>
    <t>Total percements et rebouchages</t>
  </si>
  <si>
    <t>CVC - ELEC</t>
  </si>
  <si>
    <t>DESCRIPTION DETAILLE DES TRAVAUX ELEC</t>
  </si>
  <si>
    <t>TRAVAUX PREPARATOIRES</t>
  </si>
  <si>
    <t>Relevés et repérage</t>
  </si>
  <si>
    <t>Assistance à la mise hors tension</t>
  </si>
  <si>
    <t>Les VAT</t>
  </si>
  <si>
    <t>Total travaux préparatoires</t>
  </si>
  <si>
    <t>TRAVAUX DEVOIEMENT - DÉPLACEMENT - DÉPOSE ET REPOSE - DÉPOSE</t>
  </si>
  <si>
    <t>Local ménage</t>
  </si>
  <si>
    <t>Dévoiement des 2 chemins de câbles</t>
  </si>
  <si>
    <t>Dépose et repose prises de courant</t>
  </si>
  <si>
    <t>Dépose et repose prise RJ</t>
  </si>
  <si>
    <t>Dépose et repose luminaires</t>
  </si>
  <si>
    <t>Déplacement tête de DI pour être recentrée dans le local</t>
  </si>
  <si>
    <t>Local laverie</t>
  </si>
  <si>
    <t>Total travaux dévoiement - déplacement - dépose et repose - dépose</t>
  </si>
  <si>
    <t>EQUIPEMENTS DE LOCAUX</t>
  </si>
  <si>
    <t>Luminaires type L4 étanche LED</t>
  </si>
  <si>
    <t>Interrupteurs</t>
  </si>
  <si>
    <t>Total équipements locaux</t>
  </si>
  <si>
    <t>PRE CABLAGE VDI</t>
  </si>
  <si>
    <t>Répartiteur</t>
  </si>
  <si>
    <t>Raccordement prises</t>
  </si>
  <si>
    <t>Prises RJ et câblage</t>
  </si>
  <si>
    <t>Prise RJ</t>
  </si>
  <si>
    <t>Tests et recettes</t>
  </si>
  <si>
    <t>Rapport</t>
  </si>
  <si>
    <t>Total pré câblage VDI</t>
  </si>
  <si>
    <t>SYSTÈME DE SÉCURITÉ INCENDIE</t>
  </si>
  <si>
    <t>Détecteur incendie</t>
  </si>
  <si>
    <t>Indicateur d'action</t>
  </si>
  <si>
    <t>Mise à jour du programme</t>
  </si>
  <si>
    <t>Mise à jour de l'UAE</t>
  </si>
  <si>
    <t>Essais et remise en service</t>
  </si>
  <si>
    <t>Total système de sécurité incendie</t>
  </si>
  <si>
    <t>Essais de contrôle commande</t>
  </si>
  <si>
    <t>Essais électriques</t>
  </si>
  <si>
    <t>Essais de bon fonctionnement</t>
  </si>
  <si>
    <t>Essais de performance chauffage et climatisation</t>
  </si>
  <si>
    <t>Qualification des locaux classés</t>
  </si>
  <si>
    <t>Réglage et qualification QI</t>
  </si>
  <si>
    <t>Qualification fonctionnelle QF</t>
  </si>
  <si>
    <t>Documents d'exécution</t>
  </si>
  <si>
    <t>10.1.1</t>
  </si>
  <si>
    <t>10.1.2</t>
  </si>
  <si>
    <t>10.1.3</t>
  </si>
  <si>
    <t>Total climatisation</t>
  </si>
  <si>
    <t>10.2.1</t>
  </si>
  <si>
    <t>10.2.2</t>
  </si>
  <si>
    <t>10.2.3</t>
  </si>
  <si>
    <t>10.4.1</t>
  </si>
  <si>
    <t>10.4.2</t>
  </si>
  <si>
    <t>10.5</t>
  </si>
  <si>
    <t xml:space="preserve">Registres RN D250mm		</t>
  </si>
  <si>
    <t>Diffuseurs carrés jet hélioïde soufflage</t>
  </si>
  <si>
    <t>Panneaux filtrants HE, efficacité E10</t>
  </si>
  <si>
    <t>Caissons salles propre</t>
  </si>
  <si>
    <t>Centrale double flux débit 1500 m3/h</t>
  </si>
  <si>
    <t>Percement toiture</t>
  </si>
  <si>
    <t>Chevêtre</t>
  </si>
  <si>
    <t>Accès toiture (ligne de vie: dépose et reprose)</t>
  </si>
  <si>
    <t>Reprise étanchéité</t>
  </si>
  <si>
    <t>DCE</t>
  </si>
  <si>
    <t>FDL</t>
  </si>
  <si>
    <t>Centrale de traitement d'air SF débit 3800 m3/h</t>
  </si>
  <si>
    <t>3</t>
  </si>
  <si>
    <t>PRESCRIPTIONS ADMINISTRATIVES</t>
  </si>
  <si>
    <t>3.1.2</t>
  </si>
  <si>
    <t>Total prescription administratives</t>
  </si>
  <si>
    <t>Installation-organisation-phasage</t>
  </si>
  <si>
    <t>Dépose caisson extraction et gaines</t>
  </si>
  <si>
    <t>10.1.1.1</t>
  </si>
  <si>
    <t>10.1.1.2</t>
  </si>
  <si>
    <t>Centrale de traitement d'air simple flux</t>
  </si>
  <si>
    <t>Vannes d'isolement DN50</t>
  </si>
  <si>
    <t>Vannes d'équilibrage DN50</t>
  </si>
  <si>
    <t>Vanne de régulation 2 voies DN 50</t>
  </si>
  <si>
    <t>Gaines - soufflage</t>
  </si>
  <si>
    <t>Gaine rectangulaire 500*400mm</t>
  </si>
  <si>
    <t>Gaine rectangulaire 400*350mm</t>
  </si>
  <si>
    <t xml:space="preserve">Registres TVR D315mm		</t>
  </si>
  <si>
    <t>Grilles de reprise</t>
  </si>
  <si>
    <t>Grille pare-pluie avec porte filtre, efficacité M6</t>
  </si>
  <si>
    <t>CLIMATISATION ANCIENNE CHAMBRE FROIDE</t>
  </si>
  <si>
    <t>Supports pour fixation des unités</t>
  </si>
  <si>
    <t>Centrale de traitement d'air double flux</t>
  </si>
  <si>
    <t>Vanne de régulation 2 voies DN 15</t>
  </si>
  <si>
    <t>Vannes d'isolement DN15</t>
  </si>
  <si>
    <t>Vannes d'équilibrage DN15</t>
  </si>
  <si>
    <t>Gaine - air neuf et soufflage</t>
  </si>
  <si>
    <t>Gaines - reprise et air neuf</t>
  </si>
  <si>
    <t>Gaine - reprise et rejet</t>
  </si>
  <si>
    <t>Gaine circulaire D250mmm</t>
  </si>
  <si>
    <t>Gaine circulaire D315mmm</t>
  </si>
  <si>
    <t>Gaine rectangulaire 500*200mm</t>
  </si>
  <si>
    <t>Gaine circulaire D355mmm</t>
  </si>
  <si>
    <t>Sortie en toiture (patio)</t>
  </si>
  <si>
    <t>Diffuseurs</t>
  </si>
  <si>
    <t>Raccordement gaine sur hotte, y compris sujétions</t>
  </si>
  <si>
    <t>10.5.1</t>
  </si>
  <si>
    <t>Piquage en charge: DN32</t>
  </si>
  <si>
    <t>Bouteille casse pression DN100, y compris calorifuge</t>
  </si>
  <si>
    <t>Circuit EC - DN 32 - acier noir</t>
  </si>
  <si>
    <t>Vanne de régulation 2 voies DN 32</t>
  </si>
  <si>
    <t>Pompe double à débit variable (DN32 - 1,18m3/h)</t>
  </si>
  <si>
    <t>Bouteille casse pression DN200, y compris calorifuge</t>
  </si>
  <si>
    <t>Circuit EG - DN 65 - acier noir</t>
  </si>
  <si>
    <t>Pompe double à débit variable (DN65 -  8,36m3/h)</t>
  </si>
  <si>
    <t>Tube acier pour eau chaude 15/21</t>
  </si>
  <si>
    <t>Calorifuge tube acier pour eau chaude 15/21, finition PVC gris</t>
  </si>
  <si>
    <t>Tube acier pour eau chaude 20/27</t>
  </si>
  <si>
    <t>Calorifuge tube acier pour eau chaude 20/27, finition PVC gris</t>
  </si>
  <si>
    <t>Tube acier pour eau glacée 50/60</t>
  </si>
  <si>
    <t>Tube acier pour eau glacée 33/42</t>
  </si>
  <si>
    <t>Calorifuge tube acier pour eau glacée 50/60, finition tole isoxale</t>
  </si>
  <si>
    <t>Calorifuge tube acier pour eau glacée 50/60, finition PVC gris</t>
  </si>
  <si>
    <t>Calorifuge tube acier pour eau glacée 33/42, finition PVC gris</t>
  </si>
  <si>
    <t>Centrales de traitement d'air</t>
  </si>
  <si>
    <t>Capteurs et actionneurs</t>
  </si>
  <si>
    <t>Coffret commande hotte laverie</t>
  </si>
  <si>
    <t>Raccordement automate</t>
  </si>
  <si>
    <t>10.5.2</t>
  </si>
  <si>
    <t>10.5.3</t>
  </si>
  <si>
    <t>10.5.4</t>
  </si>
  <si>
    <t>10.6</t>
  </si>
  <si>
    <t>10.6.1</t>
  </si>
  <si>
    <t>10.6.2</t>
  </si>
  <si>
    <t>10.6.3</t>
  </si>
  <si>
    <t>10.7</t>
  </si>
  <si>
    <t>10.7.1</t>
  </si>
  <si>
    <t>10.7.2</t>
  </si>
  <si>
    <t>10.8</t>
  </si>
  <si>
    <t>11</t>
  </si>
  <si>
    <t>11.1</t>
  </si>
  <si>
    <t>11.2</t>
  </si>
  <si>
    <t>11.2.1</t>
  </si>
  <si>
    <t>11.2.2</t>
  </si>
  <si>
    <t>11.2.3</t>
  </si>
  <si>
    <t>11.3</t>
  </si>
  <si>
    <t>11.2.4</t>
  </si>
  <si>
    <t>Toiture terrasse</t>
  </si>
  <si>
    <t>Dépose et repose indicateur d'action</t>
  </si>
  <si>
    <t>11.4</t>
  </si>
  <si>
    <t>11.4.1</t>
  </si>
  <si>
    <t>11.4.2</t>
  </si>
  <si>
    <t>11.4.3</t>
  </si>
  <si>
    <t>11.5</t>
  </si>
  <si>
    <t>12</t>
  </si>
  <si>
    <t>12.1</t>
  </si>
  <si>
    <t>12.2</t>
  </si>
  <si>
    <t>12.3</t>
  </si>
  <si>
    <t>12.4</t>
  </si>
  <si>
    <t>12.5</t>
  </si>
  <si>
    <t>12.6</t>
  </si>
  <si>
    <t>13</t>
  </si>
  <si>
    <t>13.1</t>
  </si>
  <si>
    <t>13.2</t>
  </si>
  <si>
    <t>13.3</t>
  </si>
  <si>
    <t>13.4</t>
  </si>
  <si>
    <t>VERIFICATIONS DE BON FONCTIONNEMENT DES INSTALLATIONS CVC</t>
  </si>
  <si>
    <t>DESCRIPTION DETAILLE DES TRAVAUX CLOISONS CHAMBRE FROIDE</t>
  </si>
  <si>
    <t>TRAVAUX DE DEPOSE</t>
  </si>
  <si>
    <t xml:space="preserve">   localisation : porte entre Lavage et Préparation</t>
  </si>
  <si>
    <t>Dépose de bloc porte chambre froide</t>
  </si>
  <si>
    <t xml:space="preserve">   localisation : porte entre Chambre froide et Préparation</t>
  </si>
  <si>
    <t xml:space="preserve">   localisation : Châssis entre Décontamination et Préparation.</t>
  </si>
  <si>
    <t>y compris pré-cadre</t>
  </si>
  <si>
    <t>d'une porte 1 vantail. Dim.suivant dimension de la porte à poser au présent lot</t>
  </si>
  <si>
    <t xml:space="preserve">Réalisation d'une découpe dans cloison panneau ep. 100mm pour intégration </t>
  </si>
  <si>
    <t>passe plat. Dim. 700 x 1200mm</t>
  </si>
  <si>
    <t>Réalisation d'ouverture dans cloison panneau ep. 100mm, pour futur châssis</t>
  </si>
  <si>
    <t xml:space="preserve">   localisation : entre Lavage et Préparation</t>
  </si>
  <si>
    <t xml:space="preserve">   localisation : en imposte de la façade sur extérieur</t>
  </si>
  <si>
    <t>dim. 600 x 500mm</t>
  </si>
  <si>
    <t>dim. diamètre 400 mm</t>
  </si>
  <si>
    <t>dim. 600 x 300mm</t>
  </si>
  <si>
    <t>Percement 600  x 300 mm dans imposte panneau isolée en façade</t>
  </si>
  <si>
    <t>Réalisation d'ouverture dans cloison panneau pour passage réseaux ventil</t>
  </si>
  <si>
    <t>Réalisation d'ouverture dans cloison panneau pour passage réseaux EC et EC</t>
  </si>
  <si>
    <t>dim. 250 x 150mm</t>
  </si>
  <si>
    <t>Total travaux dépose</t>
  </si>
  <si>
    <t>PERCEMENTS</t>
  </si>
  <si>
    <t>Total percements</t>
  </si>
  <si>
    <t>CLOISONS CHAMBRE FROIDE</t>
  </si>
  <si>
    <t>Bouchement cloison panneau ep. 100mm suite dépose porte sur Lavage.</t>
  </si>
  <si>
    <t xml:space="preserve">   localisation : ouverture suite dépose porte entre Lavage et Préparation</t>
  </si>
  <si>
    <t>Largeur ouverture = largeur armoire froide + 20mm</t>
  </si>
  <si>
    <t xml:space="preserve">   localisation : entre chambre froide et Préparations</t>
  </si>
  <si>
    <t>Total cloisons chambres foide</t>
  </si>
  <si>
    <t>MENUISERIE ALUMINIUM</t>
  </si>
  <si>
    <t>huisserie aluminium laquée blanc. Largeur de passage 900mm</t>
  </si>
  <si>
    <t>Fourniture et pose d'une porte étanche 1 vantail plein avec occulus,</t>
  </si>
  <si>
    <t xml:space="preserve">   localisation : entre Décontamination et Préparations</t>
  </si>
  <si>
    <t xml:space="preserve">   - profil aluminium laqué blanc,</t>
  </si>
  <si>
    <t xml:space="preserve">   - vitrage feuilleté 44.2,</t>
  </si>
  <si>
    <t xml:space="preserve">   - dimensiion libre de passsage de 600x500ht mm minimum.</t>
  </si>
  <si>
    <t xml:space="preserve">   - Classement AEV : A*4 E*5B V*C3</t>
  </si>
  <si>
    <t>de préparation. Dim. du châssis 700 x 1200mm environ</t>
  </si>
  <si>
    <t xml:space="preserve">   localisation : MI201 entre Lavage et Préparations</t>
  </si>
  <si>
    <t>Total menuiserie aluminium</t>
  </si>
  <si>
    <t>ENCADREMENT ET PROFILS DE FINITION ALUMINIUM LAQUE</t>
  </si>
  <si>
    <t>A1</t>
  </si>
  <si>
    <t>Encadrement de baie 4 côtés en tôle pliée laqué blanc 15/10° pour habillage</t>
  </si>
  <si>
    <t>tableau cloison placostil et panneau. Largeur 140mm environ.</t>
  </si>
  <si>
    <t>et Préparations</t>
  </si>
  <si>
    <t xml:space="preserve">   localisation : habillage de tableau des baies passe plât créées entre Lavage</t>
  </si>
  <si>
    <t>tableaux et linteau des panneaux cloison chambre froide</t>
  </si>
  <si>
    <t xml:space="preserve">   localisation : En périphérie des réservations des armoires froides.</t>
  </si>
  <si>
    <t>Profil de finition plat alminium laqué blanc largeur 40mm ep. 2mm, y compris</t>
  </si>
  <si>
    <t xml:space="preserve">   localisation : En périphérie du bouchement de l'ouverture entre Lavage et Préparation</t>
  </si>
  <si>
    <t>Suivant principe détail 03</t>
  </si>
  <si>
    <t>Etanchéité à l'air autour des armoires froides par mise en place de cornières</t>
  </si>
  <si>
    <t>aluminium 30x40 laquée blanche 20/10° sur 3 côtés et d'un joint de type</t>
  </si>
  <si>
    <t>compriband TRS composé d'une mousse de polyuréthane imprégnée</t>
  </si>
  <si>
    <t>de résines synthétiques, comprimée avec une face adhésive.</t>
  </si>
  <si>
    <t>Fourniture et pose d'un seuil inox largeur 120mm</t>
  </si>
  <si>
    <t xml:space="preserve">   localisation : porte 202</t>
  </si>
  <si>
    <t>Total encadrement et profils de finition aluminium laque</t>
  </si>
  <si>
    <t>PLINTHES PVC</t>
  </si>
  <si>
    <t>Fourniture et pose de plinthe à lèvre PVC hauteur 90mm</t>
  </si>
  <si>
    <t xml:space="preserve">   localisation : suivant repérage plan de prestation sols</t>
  </si>
  <si>
    <t>Total plinthe PVC</t>
  </si>
  <si>
    <t>habillages réseaux existants</t>
  </si>
  <si>
    <t xml:space="preserve">   localisation : Préparation</t>
  </si>
  <si>
    <t>13.5</t>
  </si>
  <si>
    <t>13.6</t>
  </si>
  <si>
    <t>14</t>
  </si>
  <si>
    <t>14.1</t>
  </si>
  <si>
    <t>14.2</t>
  </si>
  <si>
    <t>14.3</t>
  </si>
  <si>
    <t>14.4</t>
  </si>
  <si>
    <t>Lot CVC ELECTRICITE</t>
  </si>
  <si>
    <t>Dépose de bloc porte dans cloison panneau</t>
  </si>
  <si>
    <t>Dépose de châssis vitré coulissant en applique de cloison panneau,</t>
  </si>
  <si>
    <t>Réduction largeur d'ouverture suite à la dépose des portes chambres froides</t>
  </si>
  <si>
    <t>pour intégration des armoires froides traversantes (Equipement HCL).</t>
  </si>
  <si>
    <t>Fourniture et pose de châssis vitré ouverture guillotine manuelle pour passe-plats</t>
  </si>
  <si>
    <t xml:space="preserve">NB : le châssis devra permettre le maintien de la surpression de 15Pa de la salle </t>
  </si>
  <si>
    <t>Encadrement d'ouverture 3 côtés en tôle pliée U laqué blanc pour habillage</t>
  </si>
  <si>
    <t>toutes sujetions de coupe à onglet, fixation par visage ou collage.</t>
  </si>
  <si>
    <t>Fourniture et pose de tôle pliée inox 10/10° largeur 280mm environ sur caissons</t>
  </si>
  <si>
    <t>RENOVATION DE LA BIBERONNERIE
HOPITAL FEMME MERE ENFANT n° Opération  310353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</si>
</sst>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;\-#,##0.00;"/>
    <numFmt numFmtId="165" formatCode="#,##0;\-#,##0;"/>
    <numFmt numFmtId="166" formatCode="#,##0.00\ &quot;€&quot;"/>
    <numFmt numFmtId="167" formatCode="0.0%"/>
  </numFmts>
  <fonts count="60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 Narrow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 Rounded MT Bold"/>
      <family val="2"/>
    </font>
    <font>
      <i/>
      <sz val="10"/>
      <color rgb="FFFF0000"/>
      <name val="Arial"/>
      <family val="2"/>
    </font>
    <font>
      <sz val="9"/>
      <color rgb="FFFF0000"/>
      <name val="Arial Narrow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rgb="FFFF0000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7"/>
      <color rgb="FF000000"/>
      <name val="Arial"/>
      <family val="2"/>
    </font>
    <font>
      <i/>
      <sz val="10"/>
      <color rgb="FF000000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Arial"/>
      <family val="2"/>
    </font>
    <font>
      <sz val="9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theme="4" tint="-0.249977111117893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9"/>
      <color rgb="FF000000"/>
      <name val="Arial"/>
      <family val="2"/>
    </font>
    <font>
      <sz val="10"/>
      <name val="Arial"/>
      <family val="2"/>
    </font>
    <font>
      <b/>
      <sz val="10"/>
      <name val="Arial Narrow"/>
      <family val="2"/>
    </font>
    <font>
      <i/>
      <u/>
      <sz val="10"/>
      <name val="Arial Narrow"/>
      <family val="2"/>
    </font>
    <font>
      <sz val="10"/>
      <name val="MS Sans Serif"/>
      <family val="2"/>
    </font>
    <font>
      <sz val="11"/>
      <name val="Tahoma"/>
      <family val="2"/>
    </font>
    <font>
      <i/>
      <sz val="10"/>
      <name val="Arial Narrow"/>
      <family val="2"/>
    </font>
    <font>
      <i/>
      <u/>
      <sz val="9"/>
      <color rgb="FF000000"/>
      <name val="Arial"/>
      <family val="2"/>
    </font>
    <font>
      <b/>
      <sz val="9"/>
      <name val="Arial"/>
      <family val="2"/>
    </font>
    <font>
      <b/>
      <i/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8"/>
      <color theme="4" tint="-0.249977111117893"/>
      <name val="Calibri"/>
      <family val="2"/>
      <scheme val="minor"/>
    </font>
    <font>
      <sz val="7"/>
      <name val="Arial Narrow"/>
      <family val="2"/>
    </font>
    <font>
      <sz val="8"/>
      <name val="Arial Narrow"/>
      <family val="2"/>
    </font>
    <font>
      <sz val="10"/>
      <name val="Arial Narrow"/>
      <family val="2"/>
    </font>
    <font>
      <b/>
      <sz val="25"/>
      <name val="Arial Narrow"/>
      <family val="2"/>
    </font>
    <font>
      <b/>
      <sz val="20"/>
      <name val="Arial Narrow"/>
      <family val="2"/>
    </font>
    <font>
      <b/>
      <sz val="8"/>
      <name val="Arial Narrow"/>
      <family val="2"/>
    </font>
    <font>
      <sz val="16"/>
      <name val="Arial Narrow"/>
      <family val="2"/>
    </font>
    <font>
      <b/>
      <i/>
      <sz val="10"/>
      <name val="Arial Narrow"/>
      <family val="2"/>
    </font>
    <font>
      <b/>
      <sz val="18"/>
      <name val="Arial Narrow"/>
      <family val="2"/>
    </font>
    <font>
      <b/>
      <sz val="7"/>
      <name val="Arial Narrow"/>
      <family val="2"/>
    </font>
    <font>
      <b/>
      <sz val="7"/>
      <color rgb="FF000000"/>
      <name val="Arial"/>
      <family val="2"/>
    </font>
    <font>
      <b/>
      <i/>
      <sz val="7"/>
      <color rgb="FF000000"/>
      <name val="Arial"/>
      <family val="2"/>
    </font>
    <font>
      <sz val="7"/>
      <color theme="1"/>
      <name val="Calibri"/>
      <family val="2"/>
      <scheme val="minor"/>
    </font>
    <font>
      <sz val="7"/>
      <color theme="4" tint="-0.249977111117893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366092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name val="Arial"/>
      <family val="2"/>
    </font>
    <font>
      <u/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rgb="FF000000"/>
      </patternFill>
    </fill>
  </fills>
  <borders count="5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medium">
        <color indexed="64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rgb="FF000000"/>
      </right>
      <top style="thin">
        <color indexed="64"/>
      </top>
      <bottom style="thin">
        <color indexed="64"/>
      </bottom>
      <diagonal/>
    </border>
    <border>
      <left style="hair">
        <color rgb="FF000000"/>
      </left>
      <right/>
      <top style="thin">
        <color indexed="64"/>
      </top>
      <bottom style="thin">
        <color indexed="64"/>
      </bottom>
      <diagonal/>
    </border>
    <border>
      <left style="hair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rgb="FF000000"/>
      </left>
      <right style="thin">
        <color indexed="64"/>
      </right>
      <top/>
      <bottom/>
      <diagonal/>
    </border>
  </borders>
  <cellStyleXfs count="64">
    <xf numFmtId="0" fontId="0" fillId="0" borderId="0">
      <alignment vertical="top"/>
    </xf>
    <xf numFmtId="0" fontId="17" fillId="2" borderId="1">
      <alignment horizontal="left" vertical="top" wrapText="1"/>
    </xf>
    <xf numFmtId="0" fontId="3" fillId="2" borderId="0">
      <alignment horizontal="left" vertical="top" wrapText="1"/>
    </xf>
    <xf numFmtId="49" fontId="4" fillId="3" borderId="0">
      <alignment horizontal="left" vertical="top" wrapText="1"/>
    </xf>
    <xf numFmtId="0" fontId="4" fillId="3" borderId="0">
      <alignment horizontal="left" vertical="top" wrapText="1"/>
    </xf>
    <xf numFmtId="49" fontId="4" fillId="3" borderId="0">
      <alignment horizontal="left" vertical="top" wrapText="1"/>
    </xf>
    <xf numFmtId="0" fontId="4" fillId="3" borderId="0">
      <alignment horizontal="left" vertical="top" wrapText="1"/>
    </xf>
    <xf numFmtId="49" fontId="5" fillId="3" borderId="0">
      <alignment horizontal="left" vertical="top" wrapText="1"/>
    </xf>
    <xf numFmtId="0" fontId="6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5" fillId="3" borderId="2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5" fillId="3" borderId="0">
      <alignment horizontal="left" vertical="top" wrapText="1"/>
    </xf>
    <xf numFmtId="0" fontId="7" fillId="2" borderId="0">
      <alignment horizontal="left" vertical="top" wrapText="1"/>
    </xf>
    <xf numFmtId="0" fontId="8" fillId="2" borderId="0">
      <alignment horizontal="left" vertical="top" wrapText="1"/>
    </xf>
    <xf numFmtId="0" fontId="4" fillId="3" borderId="0">
      <alignment horizontal="left" vertical="top" wrapText="1"/>
    </xf>
    <xf numFmtId="49" fontId="5" fillId="3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4" fillId="3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3" borderId="0">
      <alignment horizontal="left" vertical="top" wrapText="1"/>
    </xf>
    <xf numFmtId="49" fontId="5" fillId="2" borderId="0">
      <alignment horizontal="left" vertical="top" wrapText="1"/>
    </xf>
    <xf numFmtId="0" fontId="9" fillId="2" borderId="0">
      <alignment horizontal="left" vertical="top" wrapText="1"/>
    </xf>
    <xf numFmtId="0" fontId="10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4" fillId="2" borderId="0">
      <alignment horizontal="left" vertical="top" wrapText="1"/>
    </xf>
    <xf numFmtId="0" fontId="11" fillId="2" borderId="0">
      <alignment horizontal="left" vertical="top" wrapText="1"/>
    </xf>
    <xf numFmtId="0" fontId="12" fillId="2" borderId="0">
      <alignment horizontal="left" vertical="top" wrapText="1"/>
    </xf>
    <xf numFmtId="0" fontId="13" fillId="2" borderId="0">
      <alignment horizontal="left" vertical="top" wrapText="1"/>
    </xf>
    <xf numFmtId="0" fontId="12" fillId="2" borderId="0">
      <alignment horizontal="left" vertical="top" wrapText="1"/>
    </xf>
    <xf numFmtId="0" fontId="12" fillId="2" borderId="0">
      <alignment horizontal="left" vertical="top" wrapText="1"/>
    </xf>
    <xf numFmtId="0" fontId="14" fillId="2" borderId="0">
      <alignment horizontal="left" vertical="top" wrapText="1" indent="1"/>
    </xf>
    <xf numFmtId="0" fontId="15" fillId="2" borderId="0">
      <alignment horizontal="left" vertical="top" wrapText="1" indent="1"/>
    </xf>
    <xf numFmtId="0" fontId="15" fillId="2" borderId="0">
      <alignment horizontal="left" vertical="top" wrapText="1" indent="1"/>
    </xf>
    <xf numFmtId="49" fontId="16" fillId="2" borderId="0">
      <alignment vertical="top" wrapText="1"/>
    </xf>
    <xf numFmtId="49" fontId="4" fillId="2" borderId="0">
      <alignment horizontal="left" vertical="top"/>
    </xf>
    <xf numFmtId="0" fontId="12" fillId="2" borderId="0">
      <alignment horizontal="left" vertical="top"/>
    </xf>
    <xf numFmtId="0" fontId="12" fillId="2" borderId="0">
      <alignment horizontal="left" vertical="top"/>
    </xf>
    <xf numFmtId="0" fontId="12" fillId="2" borderId="0">
      <alignment horizontal="left" vertical="top"/>
    </xf>
    <xf numFmtId="0" fontId="2" fillId="0" borderId="0"/>
    <xf numFmtId="0" fontId="1" fillId="0" borderId="0"/>
    <xf numFmtId="0" fontId="30" fillId="0" borderId="0"/>
    <xf numFmtId="0" fontId="30" fillId="0" borderId="0"/>
    <xf numFmtId="44" fontId="30" fillId="0" borderId="0" applyFont="0" applyFill="0" applyBorder="0" applyAlignment="0" applyProtection="0"/>
    <xf numFmtId="0" fontId="30" fillId="0" borderId="0"/>
    <xf numFmtId="44" fontId="30" fillId="0" borderId="0" applyFont="0" applyFill="0" applyBorder="0" applyAlignment="0" applyProtection="0"/>
    <xf numFmtId="0" fontId="30" fillId="0" borderId="0"/>
    <xf numFmtId="0" fontId="33" fillId="0" borderId="0"/>
    <xf numFmtId="0" fontId="34" fillId="0" borderId="0"/>
    <xf numFmtId="0" fontId="31" fillId="0" borderId="34">
      <alignment horizontal="left" vertical="center"/>
    </xf>
    <xf numFmtId="0" fontId="31" fillId="0" borderId="34">
      <alignment horizontal="left" vertical="center"/>
    </xf>
    <xf numFmtId="0" fontId="32" fillId="0" borderId="34">
      <alignment horizontal="left" vertical="center"/>
    </xf>
    <xf numFmtId="0" fontId="35" fillId="0" borderId="34">
      <alignment horizontal="left" vertical="center"/>
    </xf>
    <xf numFmtId="0" fontId="33" fillId="0" borderId="0"/>
    <xf numFmtId="0" fontId="30" fillId="0" borderId="0"/>
  </cellStyleXfs>
  <cellXfs count="287">
    <xf numFmtId="0" fontId="0" fillId="0" borderId="0" xfId="0">
      <alignment vertical="top"/>
    </xf>
    <xf numFmtId="0" fontId="19" fillId="0" borderId="0" xfId="0" applyFont="1">
      <alignment vertical="top"/>
    </xf>
    <xf numFmtId="49" fontId="19" fillId="0" borderId="10" xfId="0" applyNumberFormat="1" applyFont="1" applyBorder="1">
      <alignment vertical="top"/>
    </xf>
    <xf numFmtId="49" fontId="19" fillId="0" borderId="0" xfId="0" applyNumberFormat="1" applyFont="1">
      <alignment vertical="top"/>
    </xf>
    <xf numFmtId="0" fontId="19" fillId="0" borderId="6" xfId="0" applyFont="1" applyBorder="1" applyAlignment="1">
      <alignment horizontal="left" vertical="top"/>
    </xf>
    <xf numFmtId="0" fontId="19" fillId="0" borderId="6" xfId="0" applyFont="1" applyBorder="1" applyAlignment="1">
      <alignment horizontal="center" vertical="top"/>
    </xf>
    <xf numFmtId="0" fontId="19" fillId="0" borderId="6" xfId="0" applyFont="1" applyBorder="1" applyAlignment="1">
      <alignment horizontal="right" vertical="top"/>
    </xf>
    <xf numFmtId="0" fontId="19" fillId="0" borderId="5" xfId="0" applyFont="1" applyBorder="1" applyAlignment="1">
      <alignment horizontal="right" vertical="top"/>
    </xf>
    <xf numFmtId="49" fontId="9" fillId="0" borderId="10" xfId="15" applyFont="1" applyFill="1" applyBorder="1">
      <alignment horizontal="left" vertical="top" wrapText="1"/>
    </xf>
    <xf numFmtId="49" fontId="9" fillId="0" borderId="10" xfId="19" applyFont="1" applyFill="1" applyBorder="1">
      <alignment horizontal="left" vertical="top" wrapText="1"/>
    </xf>
    <xf numFmtId="49" fontId="9" fillId="0" borderId="10" xfId="27" applyFont="1" applyFill="1" applyBorder="1">
      <alignment horizontal="left" vertical="top" wrapText="1"/>
    </xf>
    <xf numFmtId="0" fontId="19" fillId="0" borderId="6" xfId="0" applyFont="1" applyBorder="1" applyAlignment="1" applyProtection="1">
      <alignment horizontal="left" vertical="top"/>
      <protection locked="0"/>
    </xf>
    <xf numFmtId="165" fontId="19" fillId="0" borderId="6" xfId="0" applyNumberFormat="1" applyFont="1" applyBorder="1" applyAlignment="1" applyProtection="1">
      <alignment horizontal="center" vertical="top"/>
      <protection locked="0"/>
    </xf>
    <xf numFmtId="165" fontId="19" fillId="0" borderId="6" xfId="0" applyNumberFormat="1" applyFont="1" applyBorder="1" applyAlignment="1" applyProtection="1">
      <alignment horizontal="right" vertical="top"/>
      <protection locked="0"/>
    </xf>
    <xf numFmtId="164" fontId="19" fillId="0" borderId="5" xfId="0" applyNumberFormat="1" applyFont="1" applyBorder="1" applyAlignment="1" applyProtection="1">
      <alignment horizontal="right" vertical="top"/>
      <protection locked="0"/>
    </xf>
    <xf numFmtId="49" fontId="9" fillId="0" borderId="10" xfId="11" applyFont="1" applyFill="1" applyBorder="1">
      <alignment horizontal="left" vertical="top" wrapText="1"/>
    </xf>
    <xf numFmtId="49" fontId="9" fillId="0" borderId="0" xfId="11" applyFont="1" applyFill="1" applyBorder="1">
      <alignment horizontal="left" vertical="top" wrapText="1"/>
    </xf>
    <xf numFmtId="49" fontId="9" fillId="0" borderId="0" xfId="27" applyFont="1" applyFill="1">
      <alignment horizontal="left" vertical="top" wrapText="1"/>
    </xf>
    <xf numFmtId="49" fontId="9" fillId="0" borderId="0" xfId="15" applyFont="1" applyFill="1">
      <alignment horizontal="left" vertical="top" wrapText="1"/>
    </xf>
    <xf numFmtId="49" fontId="20" fillId="4" borderId="10" xfId="7" applyFont="1" applyFill="1" applyBorder="1">
      <alignment horizontal="left" vertical="top" wrapText="1"/>
    </xf>
    <xf numFmtId="0" fontId="21" fillId="4" borderId="6" xfId="0" applyFont="1" applyFill="1" applyBorder="1" applyAlignment="1">
      <alignment horizontal="left" vertical="top"/>
    </xf>
    <xf numFmtId="0" fontId="21" fillId="4" borderId="6" xfId="0" applyFont="1" applyFill="1" applyBorder="1" applyAlignment="1">
      <alignment horizontal="center" vertical="top"/>
    </xf>
    <xf numFmtId="0" fontId="21" fillId="4" borderId="6" xfId="0" applyFont="1" applyFill="1" applyBorder="1" applyAlignment="1">
      <alignment horizontal="right" vertical="top"/>
    </xf>
    <xf numFmtId="0" fontId="21" fillId="4" borderId="5" xfId="0" applyFont="1" applyFill="1" applyBorder="1" applyAlignment="1">
      <alignment horizontal="right" vertical="top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19" fillId="0" borderId="6" xfId="0" applyFont="1" applyBorder="1" applyAlignment="1" applyProtection="1">
      <alignment horizontal="center" vertical="top"/>
      <protection locked="0"/>
    </xf>
    <xf numFmtId="49" fontId="19" fillId="0" borderId="6" xfId="0" applyNumberFormat="1" applyFont="1" applyBorder="1">
      <alignment vertical="top"/>
    </xf>
    <xf numFmtId="0" fontId="19" fillId="0" borderId="12" xfId="0" applyFont="1" applyBorder="1">
      <alignment vertical="top"/>
    </xf>
    <xf numFmtId="49" fontId="9" fillId="0" borderId="6" xfId="11" applyFont="1" applyFill="1" applyBorder="1">
      <alignment horizontal="left" vertical="top" wrapText="1"/>
    </xf>
    <xf numFmtId="49" fontId="9" fillId="0" borderId="12" xfId="11" applyFont="1" applyFill="1" applyBorder="1">
      <alignment horizontal="left" vertical="top" wrapText="1"/>
    </xf>
    <xf numFmtId="49" fontId="9" fillId="0" borderId="6" xfId="15" applyFont="1" applyFill="1" applyBorder="1">
      <alignment horizontal="left" vertical="top" wrapText="1"/>
    </xf>
    <xf numFmtId="49" fontId="9" fillId="0" borderId="12" xfId="15" applyFont="1" applyFill="1" applyBorder="1">
      <alignment horizontal="left" vertical="top" wrapText="1"/>
    </xf>
    <xf numFmtId="49" fontId="9" fillId="0" borderId="6" xfId="27" applyFont="1" applyFill="1" applyBorder="1">
      <alignment horizontal="left" vertical="top" wrapText="1"/>
    </xf>
    <xf numFmtId="49" fontId="9" fillId="0" borderId="12" xfId="27" applyFont="1" applyFill="1" applyBorder="1">
      <alignment horizontal="left" vertical="top" wrapText="1"/>
    </xf>
    <xf numFmtId="49" fontId="18" fillId="0" borderId="4" xfId="0" applyNumberFormat="1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top"/>
    </xf>
    <xf numFmtId="0" fontId="24" fillId="4" borderId="6" xfId="0" applyFont="1" applyFill="1" applyBorder="1" applyAlignment="1">
      <alignment horizontal="center" vertical="top"/>
    </xf>
    <xf numFmtId="0" fontId="24" fillId="0" borderId="0" xfId="0" applyFont="1">
      <alignment vertical="top"/>
    </xf>
    <xf numFmtId="164" fontId="19" fillId="0" borderId="6" xfId="0" applyNumberFormat="1" applyFont="1" applyBorder="1" applyAlignment="1" applyProtection="1">
      <alignment horizontal="right" vertical="top" indent="1"/>
      <protection locked="0"/>
    </xf>
    <xf numFmtId="164" fontId="24" fillId="0" borderId="6" xfId="0" applyNumberFormat="1" applyFont="1" applyBorder="1" applyAlignment="1" applyProtection="1">
      <alignment horizontal="right" vertical="top" indent="1"/>
      <protection locked="0"/>
    </xf>
    <xf numFmtId="166" fontId="19" fillId="0" borderId="6" xfId="0" applyNumberFormat="1" applyFont="1" applyBorder="1" applyAlignment="1" applyProtection="1">
      <alignment horizontal="right" vertical="top" indent="1"/>
      <protection locked="0"/>
    </xf>
    <xf numFmtId="0" fontId="24" fillId="0" borderId="6" xfId="0" applyFont="1" applyBorder="1" applyAlignment="1">
      <alignment horizontal="right" vertical="top" indent="1"/>
    </xf>
    <xf numFmtId="0" fontId="19" fillId="0" borderId="6" xfId="0" applyFont="1" applyBorder="1" applyAlignment="1">
      <alignment horizontal="right" vertical="top" indent="1"/>
    </xf>
    <xf numFmtId="0" fontId="19" fillId="0" borderId="14" xfId="0" applyFont="1" applyBorder="1" applyAlignment="1">
      <alignment horizontal="right" vertical="top"/>
    </xf>
    <xf numFmtId="166" fontId="19" fillId="0" borderId="5" xfId="0" applyNumberFormat="1" applyFont="1" applyBorder="1" applyAlignment="1" applyProtection="1">
      <alignment horizontal="right" vertical="top" indent="1"/>
      <protection locked="0"/>
    </xf>
    <xf numFmtId="166" fontId="18" fillId="0" borderId="5" xfId="0" applyNumberFormat="1" applyFont="1" applyBorder="1" applyAlignment="1" applyProtection="1">
      <alignment horizontal="right" vertical="top" indent="1"/>
      <protection locked="0"/>
    </xf>
    <xf numFmtId="49" fontId="9" fillId="0" borderId="15" xfId="27" applyFont="1" applyFill="1" applyBorder="1">
      <alignment horizontal="left" vertical="top" wrapText="1"/>
    </xf>
    <xf numFmtId="0" fontId="19" fillId="0" borderId="15" xfId="0" applyFont="1" applyBorder="1" applyAlignment="1" applyProtection="1">
      <alignment horizontal="left" vertical="top"/>
      <protection locked="0"/>
    </xf>
    <xf numFmtId="165" fontId="19" fillId="0" borderId="15" xfId="0" applyNumberFormat="1" applyFont="1" applyBorder="1" applyAlignment="1" applyProtection="1">
      <alignment horizontal="center" vertical="top"/>
      <protection locked="0"/>
    </xf>
    <xf numFmtId="0" fontId="24" fillId="0" borderId="15" xfId="0" applyFont="1" applyBorder="1" applyAlignment="1">
      <alignment horizontal="center" vertical="top"/>
    </xf>
    <xf numFmtId="165" fontId="19" fillId="0" borderId="15" xfId="0" applyNumberFormat="1" applyFont="1" applyBorder="1" applyAlignment="1" applyProtection="1">
      <alignment horizontal="right" vertical="top"/>
      <protection locked="0"/>
    </xf>
    <xf numFmtId="0" fontId="19" fillId="0" borderId="0" xfId="0" applyFont="1" applyAlignment="1" applyProtection="1">
      <alignment horizontal="left" vertical="top"/>
      <protection locked="0"/>
    </xf>
    <xf numFmtId="165" fontId="19" fillId="0" borderId="0" xfId="0" applyNumberFormat="1" applyFont="1" applyAlignment="1" applyProtection="1">
      <alignment horizontal="center" vertical="top"/>
      <protection locked="0"/>
    </xf>
    <xf numFmtId="0" fontId="24" fillId="0" borderId="0" xfId="0" applyFont="1" applyAlignment="1">
      <alignment horizontal="center" vertical="top"/>
    </xf>
    <xf numFmtId="165" fontId="19" fillId="0" borderId="0" xfId="0" applyNumberFormat="1" applyFont="1" applyAlignment="1" applyProtection="1">
      <alignment horizontal="right" vertical="top"/>
      <protection locked="0"/>
    </xf>
    <xf numFmtId="164" fontId="19" fillId="0" borderId="0" xfId="0" applyNumberFormat="1" applyFont="1" applyAlignment="1" applyProtection="1">
      <alignment horizontal="right" vertical="top"/>
      <protection locked="0"/>
    </xf>
    <xf numFmtId="49" fontId="19" fillId="0" borderId="0" xfId="0" applyNumberFormat="1" applyFont="1" applyAlignment="1">
      <alignment horizontal="right" vertical="top"/>
    </xf>
    <xf numFmtId="49" fontId="19" fillId="0" borderId="23" xfId="0" applyNumberFormat="1" applyFont="1" applyBorder="1">
      <alignment vertical="top"/>
    </xf>
    <xf numFmtId="0" fontId="19" fillId="0" borderId="27" xfId="0" applyFont="1" applyBorder="1">
      <alignment vertical="top"/>
    </xf>
    <xf numFmtId="0" fontId="19" fillId="0" borderId="16" xfId="0" applyFont="1" applyBorder="1">
      <alignment vertical="top"/>
    </xf>
    <xf numFmtId="0" fontId="19" fillId="0" borderId="28" xfId="0" applyFont="1" applyBorder="1">
      <alignment vertical="top"/>
    </xf>
    <xf numFmtId="0" fontId="24" fillId="0" borderId="29" xfId="0" applyFont="1" applyBorder="1">
      <alignment vertical="top"/>
    </xf>
    <xf numFmtId="0" fontId="19" fillId="0" borderId="29" xfId="0" applyFont="1" applyBorder="1">
      <alignment vertical="top"/>
    </xf>
    <xf numFmtId="0" fontId="19" fillId="0" borderId="30" xfId="0" applyFont="1" applyBorder="1">
      <alignment vertical="top"/>
    </xf>
    <xf numFmtId="2" fontId="24" fillId="0" borderId="6" xfId="0" applyNumberFormat="1" applyFont="1" applyBorder="1" applyAlignment="1">
      <alignment horizontal="right" vertical="top" indent="1"/>
    </xf>
    <xf numFmtId="49" fontId="10" fillId="0" borderId="6" xfId="27" applyFont="1" applyFill="1" applyBorder="1">
      <alignment horizontal="left" vertical="top" wrapText="1"/>
    </xf>
    <xf numFmtId="49" fontId="10" fillId="0" borderId="0" xfId="27" applyFont="1" applyFill="1">
      <alignment horizontal="left" vertical="top" wrapText="1"/>
    </xf>
    <xf numFmtId="49" fontId="10" fillId="0" borderId="12" xfId="27" applyFont="1" applyFill="1" applyBorder="1">
      <alignment horizontal="left" vertical="top" wrapText="1"/>
    </xf>
    <xf numFmtId="49" fontId="9" fillId="6" borderId="4" xfId="11" applyFont="1" applyFill="1" applyBorder="1">
      <alignment horizontal="left" vertical="top" wrapText="1"/>
    </xf>
    <xf numFmtId="0" fontId="19" fillId="6" borderId="7" xfId="0" applyFont="1" applyFill="1" applyBorder="1" applyAlignment="1">
      <alignment horizontal="left" vertical="top"/>
    </xf>
    <xf numFmtId="0" fontId="19" fillId="6" borderId="7" xfId="0" applyFont="1" applyFill="1" applyBorder="1" applyAlignment="1">
      <alignment horizontal="center" vertical="top"/>
    </xf>
    <xf numFmtId="0" fontId="24" fillId="6" borderId="7" xfId="0" applyFont="1" applyFill="1" applyBorder="1" applyAlignment="1">
      <alignment horizontal="center" vertical="top"/>
    </xf>
    <xf numFmtId="0" fontId="19" fillId="6" borderId="7" xfId="0" applyFont="1" applyFill="1" applyBorder="1" applyAlignment="1">
      <alignment horizontal="right" vertical="top"/>
    </xf>
    <xf numFmtId="0" fontId="19" fillId="6" borderId="8" xfId="0" applyFont="1" applyFill="1" applyBorder="1" applyAlignment="1">
      <alignment horizontal="right" vertical="top"/>
    </xf>
    <xf numFmtId="49" fontId="29" fillId="0" borderId="6" xfId="27" applyFont="1" applyFill="1" applyBorder="1">
      <alignment horizontal="left" vertical="top" wrapText="1"/>
    </xf>
    <xf numFmtId="49" fontId="29" fillId="0" borderId="0" xfId="27" applyFont="1" applyFill="1">
      <alignment horizontal="left" vertical="top" wrapText="1"/>
    </xf>
    <xf numFmtId="49" fontId="29" fillId="0" borderId="12" xfId="27" applyFont="1" applyFill="1" applyBorder="1">
      <alignment horizontal="left" vertical="top" wrapText="1"/>
    </xf>
    <xf numFmtId="49" fontId="19" fillId="0" borderId="20" xfId="0" applyNumberFormat="1" applyFont="1" applyBorder="1" applyAlignment="1">
      <alignment horizontal="center" vertical="top" wrapText="1"/>
    </xf>
    <xf numFmtId="49" fontId="19" fillId="0" borderId="21" xfId="0" applyNumberFormat="1" applyFont="1" applyBorder="1" applyAlignment="1">
      <alignment horizontal="center" vertical="top" wrapText="1"/>
    </xf>
    <xf numFmtId="49" fontId="19" fillId="0" borderId="22" xfId="0" applyNumberFormat="1" applyFont="1" applyBorder="1" applyAlignment="1">
      <alignment horizontal="center" vertical="top" wrapText="1"/>
    </xf>
    <xf numFmtId="49" fontId="37" fillId="0" borderId="10" xfId="27" applyFont="1" applyFill="1" applyBorder="1">
      <alignment horizontal="left" vertical="top" wrapText="1"/>
    </xf>
    <xf numFmtId="0" fontId="39" fillId="0" borderId="6" xfId="0" applyFont="1" applyBorder="1" applyAlignment="1" applyProtection="1">
      <alignment horizontal="center" vertical="top"/>
      <protection locked="0"/>
    </xf>
    <xf numFmtId="164" fontId="39" fillId="0" borderId="6" xfId="0" applyNumberFormat="1" applyFont="1" applyBorder="1" applyAlignment="1" applyProtection="1">
      <alignment horizontal="right" vertical="top" indent="1"/>
      <protection locked="0"/>
    </xf>
    <xf numFmtId="0" fontId="40" fillId="0" borderId="6" xfId="0" applyFont="1" applyBorder="1" applyAlignment="1">
      <alignment horizontal="center" vertical="top"/>
    </xf>
    <xf numFmtId="166" fontId="39" fillId="0" borderId="6" xfId="0" applyNumberFormat="1" applyFont="1" applyBorder="1" applyAlignment="1" applyProtection="1">
      <alignment horizontal="right" vertical="top" indent="1"/>
      <protection locked="0"/>
    </xf>
    <xf numFmtId="0" fontId="41" fillId="0" borderId="35" xfId="62" applyFont="1" applyBorder="1" applyAlignment="1">
      <alignment horizontal="center" vertical="top" wrapText="1"/>
    </xf>
    <xf numFmtId="0" fontId="41" fillId="0" borderId="36" xfId="62" applyFont="1" applyBorder="1" applyAlignment="1">
      <alignment horizontal="center" vertical="top" wrapText="1"/>
    </xf>
    <xf numFmtId="0" fontId="41" fillId="0" borderId="37" xfId="62" applyFont="1" applyBorder="1" applyAlignment="1">
      <alignment horizontal="center" vertical="top" wrapText="1"/>
    </xf>
    <xf numFmtId="0" fontId="30" fillId="0" borderId="0" xfId="63"/>
    <xf numFmtId="0" fontId="42" fillId="0" borderId="2" xfId="62" applyFont="1" applyBorder="1" applyAlignment="1">
      <alignment horizontal="center" vertical="top" wrapText="1"/>
    </xf>
    <xf numFmtId="0" fontId="42" fillId="0" borderId="38" xfId="62" applyFont="1" applyBorder="1" applyAlignment="1">
      <alignment horizontal="center" vertical="top" wrapText="1"/>
    </xf>
    <xf numFmtId="0" fontId="41" fillId="0" borderId="2" xfId="62" applyFont="1" applyBorder="1" applyAlignment="1">
      <alignment horizontal="center" vertical="top" wrapText="1"/>
    </xf>
    <xf numFmtId="0" fontId="41" fillId="0" borderId="0" xfId="62" applyFont="1" applyAlignment="1">
      <alignment horizontal="center" vertical="top" wrapText="1"/>
    </xf>
    <xf numFmtId="0" fontId="41" fillId="0" borderId="38" xfId="62" applyFont="1" applyBorder="1" applyAlignment="1">
      <alignment horizontal="center" vertical="top" wrapText="1"/>
    </xf>
    <xf numFmtId="0" fontId="31" fillId="0" borderId="38" xfId="62" applyFont="1" applyBorder="1" applyAlignment="1">
      <alignment horizontal="center" vertical="top" wrapText="1"/>
    </xf>
    <xf numFmtId="0" fontId="41" fillId="0" borderId="39" xfId="62" applyFont="1" applyBorder="1" applyAlignment="1">
      <alignment horizontal="center" vertical="top" wrapText="1"/>
    </xf>
    <xf numFmtId="0" fontId="41" fillId="0" borderId="41" xfId="62" applyFont="1" applyBorder="1" applyAlignment="1">
      <alignment horizontal="center" vertical="top" wrapText="1"/>
    </xf>
    <xf numFmtId="0" fontId="50" fillId="0" borderId="0" xfId="62" applyFont="1" applyAlignment="1">
      <alignment horizontal="justify" vertical="top" wrapText="1"/>
    </xf>
    <xf numFmtId="0" fontId="42" fillId="0" borderId="42" xfId="62" applyFont="1" applyBorder="1" applyAlignment="1">
      <alignment horizontal="center" vertical="top" wrapText="1"/>
    </xf>
    <xf numFmtId="14" fontId="42" fillId="0" borderId="42" xfId="62" applyNumberFormat="1" applyFont="1" applyBorder="1" applyAlignment="1">
      <alignment horizontal="center" vertical="top" wrapText="1"/>
    </xf>
    <xf numFmtId="0" fontId="41" fillId="0" borderId="42" xfId="62" applyFont="1" applyBorder="1" applyAlignment="1">
      <alignment horizontal="center" vertical="top" wrapText="1"/>
    </xf>
    <xf numFmtId="0" fontId="31" fillId="0" borderId="42" xfId="62" applyFont="1" applyBorder="1" applyAlignment="1">
      <alignment horizontal="center" vertical="top" wrapText="1"/>
    </xf>
    <xf numFmtId="14" fontId="31" fillId="0" borderId="42" xfId="62" applyNumberFormat="1" applyFont="1" applyBorder="1" applyAlignment="1">
      <alignment horizontal="center" vertical="top" wrapText="1"/>
    </xf>
    <xf numFmtId="0" fontId="42" fillId="0" borderId="39" xfId="62" applyFont="1" applyBorder="1" applyAlignment="1">
      <alignment horizontal="center" vertical="top" wrapText="1"/>
    </xf>
    <xf numFmtId="0" fontId="42" fillId="0" borderId="40" xfId="62" applyFont="1" applyBorder="1" applyAlignment="1">
      <alignment horizontal="center" vertical="top" wrapText="1"/>
    </xf>
    <xf numFmtId="0" fontId="42" fillId="0" borderId="41" xfId="62" applyFont="1" applyBorder="1" applyAlignment="1">
      <alignment horizontal="center" vertical="top" wrapText="1"/>
    </xf>
    <xf numFmtId="49" fontId="10" fillId="0" borderId="6" xfId="0" applyNumberFormat="1" applyFont="1" applyBorder="1" applyAlignment="1">
      <alignment horizontal="left" vertical="top" wrapText="1"/>
    </xf>
    <xf numFmtId="166" fontId="18" fillId="7" borderId="43" xfId="0" applyNumberFormat="1" applyFont="1" applyFill="1" applyBorder="1" applyAlignment="1" applyProtection="1">
      <alignment horizontal="right" vertical="top" indent="1"/>
      <protection locked="0"/>
    </xf>
    <xf numFmtId="49" fontId="9" fillId="5" borderId="31" xfId="15" applyFont="1" applyFill="1" applyBorder="1">
      <alignment horizontal="left" vertical="top" wrapText="1"/>
    </xf>
    <xf numFmtId="49" fontId="9" fillId="5" borderId="32" xfId="15" applyFont="1" applyFill="1" applyBorder="1">
      <alignment horizontal="left" vertical="top" wrapText="1"/>
    </xf>
    <xf numFmtId="49" fontId="9" fillId="5" borderId="44" xfId="15" applyFont="1" applyFill="1" applyBorder="1">
      <alignment horizontal="left" vertical="top" wrapText="1"/>
    </xf>
    <xf numFmtId="0" fontId="19" fillId="5" borderId="45" xfId="0" applyFont="1" applyFill="1" applyBorder="1" applyAlignment="1">
      <alignment horizontal="left" vertical="top"/>
    </xf>
    <xf numFmtId="0" fontId="19" fillId="5" borderId="45" xfId="0" applyFont="1" applyFill="1" applyBorder="1" applyAlignment="1">
      <alignment horizontal="center" vertical="top"/>
    </xf>
    <xf numFmtId="0" fontId="24" fillId="5" borderId="45" xfId="0" applyFont="1" applyFill="1" applyBorder="1" applyAlignment="1">
      <alignment horizontal="center" vertical="top"/>
    </xf>
    <xf numFmtId="0" fontId="19" fillId="5" borderId="45" xfId="0" applyFont="1" applyFill="1" applyBorder="1" applyAlignment="1">
      <alignment horizontal="right" vertical="top"/>
    </xf>
    <xf numFmtId="0" fontId="19" fillId="5" borderId="46" xfId="0" applyFont="1" applyFill="1" applyBorder="1" applyAlignment="1">
      <alignment horizontal="right" vertical="top"/>
    </xf>
    <xf numFmtId="166" fontId="25" fillId="7" borderId="43" xfId="0" applyNumberFormat="1" applyFont="1" applyFill="1" applyBorder="1" applyAlignment="1" applyProtection="1">
      <alignment horizontal="right" vertical="top" indent="1"/>
      <protection locked="0"/>
    </xf>
    <xf numFmtId="166" fontId="19" fillId="6" borderId="43" xfId="0" applyNumberFormat="1" applyFont="1" applyFill="1" applyBorder="1" applyAlignment="1">
      <alignment horizontal="right" vertical="top"/>
    </xf>
    <xf numFmtId="166" fontId="19" fillId="0" borderId="43" xfId="0" applyNumberFormat="1" applyFont="1" applyBorder="1" applyAlignment="1">
      <alignment horizontal="right" vertical="top"/>
    </xf>
    <xf numFmtId="0" fontId="26" fillId="0" borderId="15" xfId="0" applyFont="1" applyBorder="1" applyAlignment="1">
      <alignment horizontal="left" vertical="top" indent="1"/>
    </xf>
    <xf numFmtId="166" fontId="26" fillId="0" borderId="48" xfId="0" applyNumberFormat="1" applyFont="1" applyBorder="1" applyProtection="1">
      <alignment vertical="top"/>
      <protection locked="0"/>
    </xf>
    <xf numFmtId="49" fontId="10" fillId="6" borderId="31" xfId="27" applyFont="1" applyFill="1" applyBorder="1" applyAlignment="1">
      <alignment horizontal="right" vertical="top" wrapText="1" indent="1"/>
    </xf>
    <xf numFmtId="0" fontId="26" fillId="6" borderId="32" xfId="0" applyFont="1" applyFill="1" applyBorder="1" applyAlignment="1">
      <alignment horizontal="left" vertical="top" indent="1"/>
    </xf>
    <xf numFmtId="0" fontId="25" fillId="6" borderId="32" xfId="0" applyFont="1" applyFill="1" applyBorder="1" applyAlignment="1">
      <alignment horizontal="left" vertical="top" indent="1"/>
    </xf>
    <xf numFmtId="0" fontId="19" fillId="6" borderId="32" xfId="0" applyFont="1" applyFill="1" applyBorder="1" applyAlignment="1" applyProtection="1">
      <alignment horizontal="right" vertical="top" indent="1"/>
      <protection locked="0"/>
    </xf>
    <xf numFmtId="164" fontId="19" fillId="6" borderId="32" xfId="0" applyNumberFormat="1" applyFont="1" applyFill="1" applyBorder="1" applyAlignment="1" applyProtection="1">
      <alignment horizontal="right" vertical="top" indent="2"/>
      <protection locked="0"/>
    </xf>
    <xf numFmtId="164" fontId="24" fillId="6" borderId="32" xfId="0" applyNumberFormat="1" applyFont="1" applyFill="1" applyBorder="1" applyAlignment="1" applyProtection="1">
      <alignment horizontal="right" vertical="top" indent="2"/>
      <protection locked="0"/>
    </xf>
    <xf numFmtId="166" fontId="26" fillId="6" borderId="43" xfId="0" applyNumberFormat="1" applyFont="1" applyFill="1" applyBorder="1" applyProtection="1">
      <alignment vertical="top"/>
      <protection locked="0"/>
    </xf>
    <xf numFmtId="0" fontId="21" fillId="0" borderId="47" xfId="0" applyFont="1" applyBorder="1">
      <alignment vertical="top"/>
    </xf>
    <xf numFmtId="0" fontId="21" fillId="0" borderId="15" xfId="0" applyFont="1" applyBorder="1" applyAlignment="1">
      <alignment horizontal="right" vertical="top" indent="1"/>
    </xf>
    <xf numFmtId="49" fontId="9" fillId="0" borderId="10" xfId="27" applyFont="1" applyFill="1" applyBorder="1" applyAlignment="1">
      <alignment horizontal="right" vertical="top" wrapText="1" indent="1"/>
    </xf>
    <xf numFmtId="0" fontId="26" fillId="0" borderId="0" xfId="0" applyFont="1" applyAlignment="1">
      <alignment horizontal="left" vertical="top" indent="1"/>
    </xf>
    <xf numFmtId="164" fontId="26" fillId="0" borderId="0" xfId="0" applyNumberFormat="1" applyFont="1" applyAlignment="1" applyProtection="1">
      <alignment horizontal="right" vertical="top"/>
      <protection locked="0"/>
    </xf>
    <xf numFmtId="167" fontId="26" fillId="0" borderId="0" xfId="0" applyNumberFormat="1" applyFont="1" applyAlignment="1" applyProtection="1">
      <alignment horizontal="right" vertical="top"/>
      <protection locked="0"/>
    </xf>
    <xf numFmtId="164" fontId="24" fillId="0" borderId="0" xfId="0" applyNumberFormat="1" applyFont="1" applyAlignment="1" applyProtection="1">
      <alignment horizontal="right" vertical="top" indent="2"/>
      <protection locked="0"/>
    </xf>
    <xf numFmtId="0" fontId="21" fillId="6" borderId="31" xfId="0" applyFont="1" applyFill="1" applyBorder="1" applyAlignment="1">
      <alignment horizontal="left" vertical="top" indent="1"/>
    </xf>
    <xf numFmtId="0" fontId="26" fillId="6" borderId="32" xfId="0" applyFont="1" applyFill="1" applyBorder="1" applyAlignment="1">
      <alignment horizontal="right" vertical="top"/>
    </xf>
    <xf numFmtId="167" fontId="26" fillId="6" borderId="32" xfId="0" applyNumberFormat="1" applyFont="1" applyFill="1" applyBorder="1" applyAlignment="1">
      <alignment horizontal="right" vertical="top"/>
    </xf>
    <xf numFmtId="0" fontId="21" fillId="6" borderId="32" xfId="0" applyFont="1" applyFill="1" applyBorder="1" applyAlignment="1">
      <alignment horizontal="right" vertical="top" indent="1"/>
    </xf>
    <xf numFmtId="0" fontId="19" fillId="8" borderId="33" xfId="0" applyFont="1" applyFill="1" applyBorder="1">
      <alignment vertical="top"/>
    </xf>
    <xf numFmtId="49" fontId="10" fillId="0" borderId="0" xfId="0" applyNumberFormat="1" applyFont="1" applyAlignment="1">
      <alignment horizontal="left" vertical="top" wrapText="1"/>
    </xf>
    <xf numFmtId="49" fontId="10" fillId="0" borderId="12" xfId="0" applyNumberFormat="1" applyFont="1" applyBorder="1" applyAlignment="1">
      <alignment horizontal="left" vertical="top" wrapText="1"/>
    </xf>
    <xf numFmtId="49" fontId="51" fillId="0" borderId="10" xfId="27" applyFont="1" applyFill="1" applyBorder="1" applyAlignment="1">
      <alignment horizontal="right" vertical="top" wrapText="1"/>
    </xf>
    <xf numFmtId="49" fontId="52" fillId="0" borderId="6" xfId="27" applyFont="1" applyFill="1" applyBorder="1">
      <alignment horizontal="left" vertical="top" wrapText="1"/>
    </xf>
    <xf numFmtId="49" fontId="16" fillId="0" borderId="0" xfId="27" applyFont="1" applyFill="1">
      <alignment horizontal="left" vertical="top" wrapText="1"/>
    </xf>
    <xf numFmtId="49" fontId="16" fillId="0" borderId="12" xfId="27" applyFont="1" applyFill="1" applyBorder="1">
      <alignment horizontal="left" vertical="top" wrapText="1"/>
    </xf>
    <xf numFmtId="0" fontId="53" fillId="0" borderId="6" xfId="0" applyFont="1" applyBorder="1" applyAlignment="1" applyProtection="1">
      <alignment horizontal="center" vertical="top"/>
      <protection locked="0"/>
    </xf>
    <xf numFmtId="164" fontId="53" fillId="0" borderId="6" xfId="0" applyNumberFormat="1" applyFont="1" applyBorder="1" applyAlignment="1" applyProtection="1">
      <alignment horizontal="right" vertical="top" indent="1"/>
      <protection locked="0"/>
    </xf>
    <xf numFmtId="0" fontId="54" fillId="0" borderId="6" xfId="0" applyFont="1" applyBorder="1" applyAlignment="1">
      <alignment horizontal="center" vertical="top"/>
    </xf>
    <xf numFmtId="166" fontId="53" fillId="0" borderId="6" xfId="0" applyNumberFormat="1" applyFont="1" applyBorder="1" applyAlignment="1" applyProtection="1">
      <alignment horizontal="right" vertical="top" indent="1"/>
      <protection locked="0"/>
    </xf>
    <xf numFmtId="164" fontId="53" fillId="0" borderId="5" xfId="0" applyNumberFormat="1" applyFont="1" applyBorder="1" applyAlignment="1" applyProtection="1">
      <alignment horizontal="right" vertical="top"/>
      <protection locked="0"/>
    </xf>
    <xf numFmtId="49" fontId="38" fillId="0" borderId="6" xfId="27" applyFont="1" applyFill="1" applyBorder="1">
      <alignment horizontal="left" vertical="top" wrapText="1"/>
    </xf>
    <xf numFmtId="49" fontId="12" fillId="0" borderId="0" xfId="27" applyFont="1" applyFill="1">
      <alignment horizontal="left" vertical="top" wrapText="1"/>
    </xf>
    <xf numFmtId="49" fontId="12" fillId="0" borderId="12" xfId="27" applyFont="1" applyFill="1" applyBorder="1">
      <alignment horizontal="left" vertical="top" wrapText="1"/>
    </xf>
    <xf numFmtId="164" fontId="39" fillId="0" borderId="5" xfId="0" applyNumberFormat="1" applyFont="1" applyBorder="1" applyAlignment="1" applyProtection="1">
      <alignment horizontal="right" vertical="top"/>
      <protection locked="0"/>
    </xf>
    <xf numFmtId="49" fontId="38" fillId="0" borderId="10" xfId="27" applyFont="1" applyFill="1" applyBorder="1" applyAlignment="1">
      <alignment horizontal="center" vertical="top" wrapText="1"/>
    </xf>
    <xf numFmtId="0" fontId="55" fillId="0" borderId="0" xfId="0" applyFont="1" applyAlignment="1" applyProtection="1">
      <alignment horizontal="center" vertical="top"/>
      <protection locked="0"/>
    </xf>
    <xf numFmtId="164" fontId="55" fillId="0" borderId="6" xfId="0" applyNumberFormat="1" applyFont="1" applyBorder="1" applyAlignment="1" applyProtection="1">
      <alignment horizontal="right" vertical="top" indent="1"/>
      <protection locked="0"/>
    </xf>
    <xf numFmtId="164" fontId="26" fillId="0" borderId="6" xfId="0" applyNumberFormat="1" applyFont="1" applyBorder="1" applyAlignment="1" applyProtection="1">
      <alignment horizontal="right" vertical="top" indent="1"/>
      <protection locked="0"/>
    </xf>
    <xf numFmtId="49" fontId="9" fillId="0" borderId="0" xfId="27" applyFont="1" applyFill="1" applyAlignment="1">
      <alignment horizontal="right" vertical="top" wrapText="1"/>
    </xf>
    <xf numFmtId="0" fontId="56" fillId="0" borderId="6" xfId="0" applyFont="1" applyBorder="1" applyAlignment="1">
      <alignment horizontal="center" vertical="top"/>
    </xf>
    <xf numFmtId="166" fontId="55" fillId="0" borderId="6" xfId="0" applyNumberFormat="1" applyFont="1" applyBorder="1" applyAlignment="1" applyProtection="1">
      <alignment horizontal="right" vertical="top" indent="1"/>
      <protection locked="0"/>
    </xf>
    <xf numFmtId="166" fontId="55" fillId="0" borderId="49" xfId="0" applyNumberFormat="1" applyFont="1" applyBorder="1" applyAlignment="1" applyProtection="1">
      <alignment horizontal="right" vertical="top" indent="1"/>
      <protection locked="0"/>
    </xf>
    <xf numFmtId="49" fontId="9" fillId="0" borderId="0" xfId="0" applyNumberFormat="1" applyFont="1" applyAlignment="1">
      <alignment horizontal="right" vertical="top" wrapText="1"/>
    </xf>
    <xf numFmtId="166" fontId="57" fillId="9" borderId="43" xfId="0" applyNumberFormat="1" applyFont="1" applyFill="1" applyBorder="1" applyAlignment="1" applyProtection="1">
      <alignment horizontal="right" vertical="top" indent="1"/>
      <protection locked="0"/>
    </xf>
    <xf numFmtId="166" fontId="18" fillId="0" borderId="0" xfId="0" applyNumberFormat="1" applyFont="1" applyAlignment="1" applyProtection="1">
      <alignment horizontal="right" vertical="top" indent="1"/>
      <protection locked="0"/>
    </xf>
    <xf numFmtId="49" fontId="9" fillId="0" borderId="27" xfId="27" applyFont="1" applyFill="1" applyBorder="1">
      <alignment horizontal="left" vertical="top" wrapText="1"/>
    </xf>
    <xf numFmtId="49" fontId="58" fillId="0" borderId="6" xfId="27" applyFont="1" applyFill="1" applyBorder="1">
      <alignment horizontal="left" vertical="top" wrapText="1"/>
    </xf>
    <xf numFmtId="49" fontId="58" fillId="0" borderId="0" xfId="27" applyFont="1" applyFill="1">
      <alignment horizontal="left" vertical="top" wrapText="1"/>
    </xf>
    <xf numFmtId="49" fontId="58" fillId="0" borderId="12" xfId="27" applyFont="1" applyFill="1" applyBorder="1">
      <alignment horizontal="left" vertical="top" wrapText="1"/>
    </xf>
    <xf numFmtId="0" fontId="26" fillId="0" borderId="6" xfId="0" applyFont="1" applyBorder="1" applyAlignment="1" applyProtection="1">
      <alignment horizontal="center" vertical="top"/>
      <protection locked="0"/>
    </xf>
    <xf numFmtId="0" fontId="26" fillId="0" borderId="6" xfId="0" applyFont="1" applyBorder="1" applyAlignment="1">
      <alignment horizontal="center" vertical="top"/>
    </xf>
    <xf numFmtId="166" fontId="26" fillId="0" borderId="6" xfId="0" applyNumberFormat="1" applyFont="1" applyBorder="1" applyAlignment="1" applyProtection="1">
      <alignment horizontal="right" vertical="top" indent="1"/>
      <protection locked="0"/>
    </xf>
    <xf numFmtId="49" fontId="58" fillId="0" borderId="6" xfId="0" applyNumberFormat="1" applyFont="1" applyBorder="1" applyAlignment="1">
      <alignment horizontal="left" vertical="top" wrapText="1"/>
    </xf>
    <xf numFmtId="49" fontId="58" fillId="0" borderId="0" xfId="0" applyNumberFormat="1" applyFont="1" applyAlignment="1">
      <alignment horizontal="left" vertical="top" wrapText="1"/>
    </xf>
    <xf numFmtId="49" fontId="58" fillId="0" borderId="12" xfId="0" applyNumberFormat="1" applyFont="1" applyBorder="1" applyAlignment="1">
      <alignment horizontal="left" vertical="top" wrapText="1"/>
    </xf>
    <xf numFmtId="49" fontId="37" fillId="0" borderId="0" xfId="0" applyNumberFormat="1" applyFont="1" applyAlignment="1">
      <alignment horizontal="right" vertical="top" wrapText="1"/>
    </xf>
    <xf numFmtId="49" fontId="59" fillId="0" borderId="6" xfId="0" applyNumberFormat="1" applyFont="1" applyBorder="1" applyAlignment="1">
      <alignment horizontal="left" vertical="top" wrapText="1"/>
    </xf>
    <xf numFmtId="0" fontId="19" fillId="0" borderId="0" xfId="0" applyFont="1" applyAlignment="1" applyProtection="1">
      <alignment horizontal="center" vertical="top"/>
      <protection locked="0"/>
    </xf>
    <xf numFmtId="49" fontId="9" fillId="0" borderId="10" xfId="0" applyNumberFormat="1" applyFont="1" applyBorder="1" applyAlignment="1">
      <alignment horizontal="left" vertical="top" wrapText="1"/>
    </xf>
    <xf numFmtId="0" fontId="42" fillId="0" borderId="40" xfId="62" applyFont="1" applyBorder="1" applyAlignment="1">
      <alignment horizontal="center" vertical="top" wrapText="1"/>
    </xf>
    <xf numFmtId="0" fontId="31" fillId="0" borderId="42" xfId="62" applyFont="1" applyBorder="1" applyAlignment="1">
      <alignment horizontal="center" vertical="top" wrapText="1"/>
    </xf>
    <xf numFmtId="0" fontId="31" fillId="0" borderId="42" xfId="62" quotePrefix="1" applyFont="1" applyBorder="1" applyAlignment="1">
      <alignment horizontal="center" vertical="top" wrapText="1"/>
    </xf>
    <xf numFmtId="0" fontId="33" fillId="0" borderId="42" xfId="62" applyBorder="1" applyAlignment="1">
      <alignment horizontal="center" vertical="top" wrapText="1"/>
    </xf>
    <xf numFmtId="49" fontId="31" fillId="0" borderId="42" xfId="62" applyNumberFormat="1" applyFont="1" applyBorder="1" applyAlignment="1">
      <alignment horizontal="center" vertical="top" wrapText="1"/>
    </xf>
    <xf numFmtId="0" fontId="41" fillId="0" borderId="42" xfId="62" applyFont="1" applyBorder="1" applyAlignment="1">
      <alignment horizontal="center" vertical="top" wrapText="1"/>
    </xf>
    <xf numFmtId="0" fontId="41" fillId="0" borderId="0" xfId="62" applyFont="1" applyAlignment="1">
      <alignment horizontal="center" vertical="top" wrapText="1"/>
    </xf>
    <xf numFmtId="0" fontId="42" fillId="0" borderId="42" xfId="62" applyFont="1" applyBorder="1" applyAlignment="1">
      <alignment horizontal="center" vertical="top" wrapText="1"/>
    </xf>
    <xf numFmtId="0" fontId="42" fillId="0" borderId="42" xfId="62" applyFont="1" applyBorder="1" applyAlignment="1">
      <alignment horizontal="justify" vertical="top" wrapText="1"/>
    </xf>
    <xf numFmtId="0" fontId="31" fillId="0" borderId="35" xfId="62" applyFont="1" applyBorder="1" applyAlignment="1">
      <alignment horizontal="justify" vertical="top" wrapText="1"/>
    </xf>
    <xf numFmtId="0" fontId="31" fillId="0" borderId="36" xfId="62" applyFont="1" applyBorder="1" applyAlignment="1">
      <alignment horizontal="justify" vertical="top" wrapText="1"/>
    </xf>
    <xf numFmtId="0" fontId="31" fillId="0" borderId="37" xfId="62" applyFont="1" applyBorder="1" applyAlignment="1">
      <alignment horizontal="justify" vertical="top" wrapText="1"/>
    </xf>
    <xf numFmtId="0" fontId="49" fillId="0" borderId="2" xfId="62" applyFont="1" applyBorder="1" applyAlignment="1">
      <alignment horizontal="center" vertical="top" wrapText="1"/>
    </xf>
    <xf numFmtId="0" fontId="49" fillId="0" borderId="0" xfId="62" applyFont="1" applyAlignment="1">
      <alignment horizontal="center" vertical="top" wrapText="1"/>
    </xf>
    <xf numFmtId="0" fontId="49" fillId="0" borderId="38" xfId="62" applyFont="1" applyBorder="1" applyAlignment="1">
      <alignment horizontal="center" vertical="top" wrapText="1"/>
    </xf>
    <xf numFmtId="0" fontId="49" fillId="0" borderId="39" xfId="62" applyFont="1" applyBorder="1" applyAlignment="1">
      <alignment horizontal="center" vertical="top" wrapText="1"/>
    </xf>
    <xf numFmtId="0" fontId="49" fillId="0" borderId="40" xfId="62" applyFont="1" applyBorder="1" applyAlignment="1">
      <alignment horizontal="center" vertical="top" wrapText="1"/>
    </xf>
    <xf numFmtId="0" fontId="49" fillId="0" borderId="41" xfId="62" applyFont="1" applyBorder="1" applyAlignment="1">
      <alignment horizontal="center" vertical="top" wrapText="1"/>
    </xf>
    <xf numFmtId="0" fontId="43" fillId="0" borderId="2" xfId="62" applyFont="1" applyBorder="1" applyAlignment="1">
      <alignment horizontal="justify" vertical="top" wrapText="1"/>
    </xf>
    <xf numFmtId="0" fontId="43" fillId="0" borderId="0" xfId="62" applyFont="1" applyAlignment="1">
      <alignment horizontal="justify" vertical="top" wrapText="1"/>
    </xf>
    <xf numFmtId="0" fontId="43" fillId="0" borderId="38" xfId="62" applyFont="1" applyBorder="1" applyAlignment="1">
      <alignment horizontal="justify" vertical="top" wrapText="1"/>
    </xf>
    <xf numFmtId="0" fontId="43" fillId="0" borderId="39" xfId="62" applyFont="1" applyBorder="1" applyAlignment="1">
      <alignment horizontal="justify" vertical="top" wrapText="1"/>
    </xf>
    <xf numFmtId="0" fontId="43" fillId="0" borderId="40" xfId="62" applyFont="1" applyBorder="1" applyAlignment="1">
      <alignment horizontal="justify" vertical="top" wrapText="1"/>
    </xf>
    <xf numFmtId="0" fontId="43" fillId="0" borderId="41" xfId="62" applyFont="1" applyBorder="1" applyAlignment="1">
      <alignment horizontal="justify" vertical="top" wrapText="1"/>
    </xf>
    <xf numFmtId="0" fontId="50" fillId="0" borderId="0" xfId="62" applyFont="1" applyAlignment="1">
      <alignment horizontal="justify" vertical="top" wrapText="1"/>
    </xf>
    <xf numFmtId="0" fontId="41" fillId="0" borderId="40" xfId="62" applyFont="1" applyBorder="1" applyAlignment="1">
      <alignment horizontal="center" vertical="top" wrapText="1"/>
    </xf>
    <xf numFmtId="0" fontId="43" fillId="0" borderId="36" xfId="62" applyFont="1" applyBorder="1" applyAlignment="1">
      <alignment horizontal="center" vertical="top" wrapText="1"/>
    </xf>
    <xf numFmtId="0" fontId="43" fillId="0" borderId="37" xfId="62" applyFont="1" applyBorder="1" applyAlignment="1">
      <alignment horizontal="center" vertical="top" wrapText="1"/>
    </xf>
    <xf numFmtId="0" fontId="48" fillId="0" borderId="2" xfId="62" applyFont="1" applyBorder="1" applyAlignment="1">
      <alignment horizontal="center" vertical="top" wrapText="1"/>
    </xf>
    <xf numFmtId="0" fontId="48" fillId="0" borderId="0" xfId="62" applyFont="1" applyAlignment="1">
      <alignment horizontal="center" vertical="top" wrapText="1"/>
    </xf>
    <xf numFmtId="0" fontId="31" fillId="0" borderId="0" xfId="62" applyFont="1" applyAlignment="1">
      <alignment horizontal="center" vertical="top" wrapText="1"/>
    </xf>
    <xf numFmtId="0" fontId="31" fillId="0" borderId="38" xfId="62" applyFont="1" applyBorder="1" applyAlignment="1">
      <alignment horizontal="center" vertical="top" wrapText="1"/>
    </xf>
    <xf numFmtId="0" fontId="43" fillId="0" borderId="0" xfId="62" applyFont="1" applyAlignment="1">
      <alignment horizontal="center" vertical="top" wrapText="1"/>
    </xf>
    <xf numFmtId="0" fontId="43" fillId="0" borderId="38" xfId="62" applyFont="1" applyBorder="1" applyAlignment="1">
      <alignment horizontal="center" vertical="top" wrapText="1"/>
    </xf>
    <xf numFmtId="0" fontId="42" fillId="0" borderId="38" xfId="62" applyFont="1" applyBorder="1" applyAlignment="1">
      <alignment horizontal="center" vertical="top" wrapText="1"/>
    </xf>
    <xf numFmtId="0" fontId="42" fillId="0" borderId="2" xfId="62" applyFont="1" applyBorder="1" applyAlignment="1">
      <alignment horizontal="center" vertical="top" wrapText="1"/>
    </xf>
    <xf numFmtId="0" fontId="45" fillId="0" borderId="0" xfId="62" applyFont="1" applyAlignment="1">
      <alignment horizontal="center" vertical="top" wrapText="1"/>
    </xf>
    <xf numFmtId="0" fontId="46" fillId="0" borderId="0" xfId="62" applyFont="1" applyAlignment="1">
      <alignment horizontal="center" vertical="top" wrapText="1"/>
    </xf>
    <xf numFmtId="0" fontId="41" fillId="0" borderId="36" xfId="62" applyFont="1" applyBorder="1" applyAlignment="1">
      <alignment horizontal="center" vertical="top" wrapText="1"/>
    </xf>
    <xf numFmtId="0" fontId="44" fillId="0" borderId="0" xfId="62" applyFont="1" applyAlignment="1">
      <alignment horizontal="center" vertical="top" wrapText="1"/>
    </xf>
    <xf numFmtId="0" fontId="47" fillId="0" borderId="2" xfId="62" applyFont="1" applyBorder="1" applyAlignment="1">
      <alignment horizontal="right" vertical="top" wrapText="1"/>
    </xf>
    <xf numFmtId="0" fontId="47" fillId="0" borderId="0" xfId="62" applyFont="1" applyAlignment="1">
      <alignment horizontal="right" vertical="top" wrapText="1"/>
    </xf>
    <xf numFmtId="0" fontId="19" fillId="0" borderId="24" xfId="0" applyFont="1" applyBorder="1" applyAlignment="1">
      <alignment horizontal="center" vertical="top"/>
    </xf>
    <xf numFmtId="0" fontId="19" fillId="0" borderId="25" xfId="0" applyFont="1" applyBorder="1" applyAlignment="1">
      <alignment horizontal="center" vertical="top"/>
    </xf>
    <xf numFmtId="0" fontId="19" fillId="0" borderId="26" xfId="0" applyFont="1" applyBorder="1" applyAlignment="1">
      <alignment horizontal="center" vertical="top"/>
    </xf>
    <xf numFmtId="49" fontId="9" fillId="0" borderId="6" xfId="27" applyFont="1" applyFill="1" applyBorder="1">
      <alignment horizontal="left" vertical="top" wrapText="1"/>
    </xf>
    <xf numFmtId="49" fontId="9" fillId="0" borderId="0" xfId="27" applyFont="1" applyFill="1">
      <alignment horizontal="left" vertical="top" wrapText="1"/>
    </xf>
    <xf numFmtId="49" fontId="9" fillId="0" borderId="12" xfId="27" applyFont="1" applyFill="1" applyBorder="1">
      <alignment horizontal="left" vertical="top" wrapText="1"/>
    </xf>
    <xf numFmtId="49" fontId="10" fillId="0" borderId="6" xfId="27" applyFont="1" applyFill="1" applyBorder="1">
      <alignment horizontal="left" vertical="top" wrapText="1"/>
    </xf>
    <xf numFmtId="49" fontId="10" fillId="0" borderId="0" xfId="27" applyFont="1" applyFill="1">
      <alignment horizontal="left" vertical="top" wrapText="1"/>
    </xf>
    <xf numFmtId="49" fontId="10" fillId="0" borderId="12" xfId="27" applyFont="1" applyFill="1" applyBorder="1">
      <alignment horizontal="left" vertical="top" wrapText="1"/>
    </xf>
    <xf numFmtId="49" fontId="9" fillId="5" borderId="31" xfId="15" applyFont="1" applyFill="1" applyBorder="1">
      <alignment horizontal="left" vertical="top" wrapText="1"/>
    </xf>
    <xf numFmtId="49" fontId="9" fillId="5" borderId="32" xfId="15" applyFont="1" applyFill="1" applyBorder="1">
      <alignment horizontal="left" vertical="top" wrapText="1"/>
    </xf>
    <xf numFmtId="49" fontId="9" fillId="5" borderId="44" xfId="15" applyFont="1" applyFill="1" applyBorder="1">
      <alignment horizontal="left" vertical="top" wrapText="1"/>
    </xf>
    <xf numFmtId="49" fontId="27" fillId="0" borderId="31" xfId="0" applyNumberFormat="1" applyFont="1" applyBorder="1" applyAlignment="1">
      <alignment horizontal="center" vertical="center"/>
    </xf>
    <xf numFmtId="49" fontId="27" fillId="0" borderId="32" xfId="0" applyNumberFormat="1" applyFont="1" applyBorder="1" applyAlignment="1">
      <alignment horizontal="center" vertical="center"/>
    </xf>
    <xf numFmtId="49" fontId="27" fillId="0" borderId="33" xfId="0" applyNumberFormat="1" applyFont="1" applyBorder="1" applyAlignment="1">
      <alignment horizontal="center" vertical="center"/>
    </xf>
    <xf numFmtId="49" fontId="9" fillId="6" borderId="7" xfId="11" applyFont="1" applyFill="1" applyBorder="1">
      <alignment horizontal="left" vertical="top" wrapText="1"/>
    </xf>
    <xf numFmtId="49" fontId="9" fillId="6" borderId="9" xfId="11" applyFont="1" applyFill="1" applyBorder="1">
      <alignment horizontal="left" vertical="top" wrapText="1"/>
    </xf>
    <xf numFmtId="49" fontId="9" fillId="6" borderId="13" xfId="11" applyFont="1" applyFill="1" applyBorder="1">
      <alignment horizontal="left" vertical="top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3" xfId="0" applyNumberFormat="1" applyFont="1" applyBorder="1" applyAlignment="1">
      <alignment horizontal="center" vertical="center" wrapText="1"/>
    </xf>
    <xf numFmtId="49" fontId="18" fillId="0" borderId="11" xfId="0" applyNumberFormat="1" applyFont="1" applyBorder="1" applyAlignment="1">
      <alignment horizontal="center" vertical="center" wrapText="1"/>
    </xf>
    <xf numFmtId="49" fontId="20" fillId="4" borderId="6" xfId="7" applyFont="1" applyFill="1" applyBorder="1">
      <alignment horizontal="left" vertical="top" wrapText="1"/>
    </xf>
    <xf numFmtId="49" fontId="20" fillId="4" borderId="0" xfId="7" applyFont="1" applyFill="1">
      <alignment horizontal="left" vertical="top" wrapText="1"/>
    </xf>
    <xf numFmtId="49" fontId="20" fillId="4" borderId="12" xfId="7" applyFont="1" applyFill="1" applyBorder="1">
      <alignment horizontal="left" vertical="top" wrapText="1"/>
    </xf>
    <xf numFmtId="49" fontId="9" fillId="0" borderId="6" xfId="19" applyFont="1" applyFill="1" applyBorder="1">
      <alignment horizontal="left" vertical="top" wrapText="1"/>
    </xf>
    <xf numFmtId="49" fontId="9" fillId="0" borderId="0" xfId="19" applyFont="1" applyFill="1">
      <alignment horizontal="left" vertical="top" wrapText="1"/>
    </xf>
    <xf numFmtId="49" fontId="9" fillId="0" borderId="12" xfId="19" applyFont="1" applyFill="1" applyBorder="1">
      <alignment horizontal="left" vertical="top" wrapText="1"/>
    </xf>
    <xf numFmtId="49" fontId="58" fillId="0" borderId="6" xfId="27" applyFont="1" applyFill="1" applyBorder="1">
      <alignment horizontal="left" vertical="top" wrapText="1"/>
    </xf>
    <xf numFmtId="49" fontId="58" fillId="0" borderId="0" xfId="27" applyFont="1" applyFill="1">
      <alignment horizontal="left" vertical="top" wrapText="1"/>
    </xf>
    <xf numFmtId="49" fontId="58" fillId="0" borderId="12" xfId="27" applyFont="1" applyFill="1" applyBorder="1">
      <alignment horizontal="left" vertical="top" wrapText="1"/>
    </xf>
    <xf numFmtId="49" fontId="9" fillId="7" borderId="31" xfId="27" applyFont="1" applyFill="1" applyBorder="1" applyAlignment="1">
      <alignment horizontal="right" vertical="top" wrapText="1"/>
    </xf>
    <xf numFmtId="49" fontId="9" fillId="7" borderId="32" xfId="27" applyFont="1" applyFill="1" applyBorder="1" applyAlignment="1">
      <alignment horizontal="right" vertical="top" wrapText="1"/>
    </xf>
    <xf numFmtId="49" fontId="58" fillId="0" borderId="6" xfId="0" applyNumberFormat="1" applyFont="1" applyBorder="1" applyAlignment="1">
      <alignment horizontal="left" vertical="top" wrapText="1"/>
    </xf>
    <xf numFmtId="49" fontId="58" fillId="0" borderId="0" xfId="0" applyNumberFormat="1" applyFont="1" applyAlignment="1">
      <alignment horizontal="left" vertical="top" wrapText="1"/>
    </xf>
    <xf numFmtId="49" fontId="58" fillId="0" borderId="12" xfId="0" applyNumberFormat="1" applyFont="1" applyBorder="1" applyAlignment="1">
      <alignment horizontal="left" vertical="top" wrapText="1"/>
    </xf>
    <xf numFmtId="49" fontId="28" fillId="0" borderId="24" xfId="0" applyNumberFormat="1" applyFont="1" applyBorder="1" applyAlignment="1">
      <alignment horizontal="center" vertical="center" wrapText="1"/>
    </xf>
    <xf numFmtId="49" fontId="28" fillId="0" borderId="25" xfId="0" applyNumberFormat="1" applyFont="1" applyBorder="1" applyAlignment="1">
      <alignment horizontal="center" vertical="center"/>
    </xf>
    <xf numFmtId="49" fontId="28" fillId="0" borderId="26" xfId="0" applyNumberFormat="1" applyFont="1" applyBorder="1" applyAlignment="1">
      <alignment horizontal="center" vertical="center"/>
    </xf>
    <xf numFmtId="49" fontId="28" fillId="0" borderId="28" xfId="0" applyNumberFormat="1" applyFont="1" applyBorder="1" applyAlignment="1">
      <alignment horizontal="center" vertical="center"/>
    </xf>
    <xf numFmtId="49" fontId="28" fillId="0" borderId="29" xfId="0" applyNumberFormat="1" applyFont="1" applyBorder="1" applyAlignment="1">
      <alignment horizontal="center" vertical="center"/>
    </xf>
    <xf numFmtId="49" fontId="28" fillId="0" borderId="30" xfId="0" applyNumberFormat="1" applyFont="1" applyBorder="1" applyAlignment="1">
      <alignment horizontal="center" vertical="center"/>
    </xf>
    <xf numFmtId="49" fontId="22" fillId="0" borderId="31" xfId="0" applyNumberFormat="1" applyFont="1" applyBorder="1" applyAlignment="1">
      <alignment horizontal="center" vertical="center"/>
    </xf>
    <xf numFmtId="49" fontId="22" fillId="0" borderId="32" xfId="0" applyNumberFormat="1" applyFont="1" applyBorder="1" applyAlignment="1">
      <alignment horizontal="center" vertical="center"/>
    </xf>
    <xf numFmtId="49" fontId="22" fillId="0" borderId="33" xfId="0" applyNumberFormat="1" applyFont="1" applyBorder="1" applyAlignment="1">
      <alignment horizontal="center" vertical="center"/>
    </xf>
    <xf numFmtId="49" fontId="29" fillId="0" borderId="6" xfId="27" applyFont="1" applyFill="1" applyBorder="1">
      <alignment horizontal="left" vertical="top" wrapText="1"/>
    </xf>
    <xf numFmtId="49" fontId="29" fillId="0" borderId="0" xfId="27" applyFont="1" applyFill="1">
      <alignment horizontal="left" vertical="top" wrapText="1"/>
    </xf>
    <xf numFmtId="49" fontId="29" fillId="0" borderId="12" xfId="27" applyFont="1" applyFill="1" applyBorder="1">
      <alignment horizontal="left" vertical="top" wrapText="1"/>
    </xf>
    <xf numFmtId="49" fontId="36" fillId="0" borderId="6" xfId="27" applyFont="1" applyFill="1" applyBorder="1">
      <alignment horizontal="left" vertical="top" wrapText="1"/>
    </xf>
    <xf numFmtId="49" fontId="36" fillId="0" borderId="0" xfId="27" applyFont="1" applyFill="1">
      <alignment horizontal="left" vertical="top" wrapText="1"/>
    </xf>
    <xf numFmtId="49" fontId="36" fillId="0" borderId="12" xfId="27" applyFont="1" applyFill="1" applyBorder="1">
      <alignment horizontal="left" vertical="top" wrapText="1"/>
    </xf>
    <xf numFmtId="49" fontId="9" fillId="5" borderId="33" xfId="15" applyFont="1" applyFill="1" applyBorder="1">
      <alignment horizontal="left" vertical="top" wrapText="1"/>
    </xf>
    <xf numFmtId="49" fontId="19" fillId="0" borderId="18" xfId="0" applyNumberFormat="1" applyFont="1" applyBorder="1" applyAlignment="1">
      <alignment horizontal="left" vertical="top" wrapText="1"/>
    </xf>
    <xf numFmtId="49" fontId="19" fillId="0" borderId="19" xfId="0" applyNumberFormat="1" applyFont="1" applyBorder="1" applyAlignment="1">
      <alignment horizontal="left" vertical="top" wrapText="1"/>
    </xf>
    <xf numFmtId="49" fontId="19" fillId="0" borderId="17" xfId="0" applyNumberFormat="1" applyFont="1" applyBorder="1" applyAlignment="1">
      <alignment horizontal="left" vertical="top" wrapText="1"/>
    </xf>
    <xf numFmtId="49" fontId="9" fillId="0" borderId="6" xfId="19" applyFont="1" applyFill="1" applyBorder="1" applyAlignment="1">
      <alignment horizontal="center" vertical="top" wrapText="1"/>
    </xf>
    <xf numFmtId="49" fontId="9" fillId="0" borderId="0" xfId="19" applyFont="1" applyFill="1" applyAlignment="1">
      <alignment horizontal="center" vertical="top" wrapText="1"/>
    </xf>
    <xf numFmtId="49" fontId="9" fillId="0" borderId="12" xfId="19" applyFont="1" applyFill="1" applyBorder="1" applyAlignment="1">
      <alignment horizontal="center" vertical="top" wrapText="1"/>
    </xf>
    <xf numFmtId="49" fontId="9" fillId="9" borderId="31" xfId="0" applyNumberFormat="1" applyFont="1" applyFill="1" applyBorder="1" applyAlignment="1">
      <alignment horizontal="right" vertical="top" wrapText="1"/>
    </xf>
    <xf numFmtId="49" fontId="9" fillId="9" borderId="32" xfId="0" applyNumberFormat="1" applyFont="1" applyFill="1" applyBorder="1" applyAlignment="1">
      <alignment horizontal="right" vertical="top" wrapText="1"/>
    </xf>
    <xf numFmtId="49" fontId="9" fillId="9" borderId="33" xfId="0" applyNumberFormat="1" applyFont="1" applyFill="1" applyBorder="1" applyAlignment="1">
      <alignment horizontal="right" vertical="top" wrapText="1"/>
    </xf>
    <xf numFmtId="49" fontId="10" fillId="0" borderId="6" xfId="27" applyFont="1" applyFill="1" applyBorder="1" applyAlignment="1">
      <alignment horizontal="left" vertical="top" wrapText="1" indent="1"/>
    </xf>
    <xf numFmtId="49" fontId="10" fillId="0" borderId="0" xfId="27" applyFont="1" applyFill="1" applyAlignment="1">
      <alignment horizontal="left" vertical="top" wrapText="1" indent="1"/>
    </xf>
    <xf numFmtId="49" fontId="10" fillId="0" borderId="12" xfId="27" applyFont="1" applyFill="1" applyBorder="1" applyAlignment="1">
      <alignment horizontal="left" vertical="top" wrapText="1" indent="1"/>
    </xf>
  </cellXfs>
  <cellStyles count="64">
    <cellStyle name="ArtDescriptif" xfId="29"/>
    <cellStyle name="ArtLibelleCond" xfId="28"/>
    <cellStyle name="ArtNote1" xfId="30"/>
    <cellStyle name="ArtNote2" xfId="31"/>
    <cellStyle name="ArtNote3" xfId="32"/>
    <cellStyle name="ArtNote4" xfId="33"/>
    <cellStyle name="ArtNote5" xfId="34"/>
    <cellStyle name="ArtTitre" xfId="27"/>
    <cellStyle name="ChapDescriptif0" xfId="8"/>
    <cellStyle name="ChapDescriptif1" xfId="12"/>
    <cellStyle name="ChapDescriptif2" xfId="16"/>
    <cellStyle name="ChapDescriptif3" xfId="20"/>
    <cellStyle name="ChapDescriptif4" xfId="24"/>
    <cellStyle name="ChapNote0" xfId="9"/>
    <cellStyle name="ChapNote1" xfId="13"/>
    <cellStyle name="ChapNote2" xfId="17"/>
    <cellStyle name="ChapNote3" xfId="21"/>
    <cellStyle name="ChapNote4" xfId="25"/>
    <cellStyle name="ChapRecap0" xfId="10"/>
    <cellStyle name="ChapRecap1" xfId="14"/>
    <cellStyle name="ChapRecap2" xfId="18"/>
    <cellStyle name="ChapRecap3" xfId="22"/>
    <cellStyle name="ChapRecap4" xfId="26"/>
    <cellStyle name="ChapTitre0" xfId="7"/>
    <cellStyle name="ChapTitre1" xfId="11"/>
    <cellStyle name="ChapTitre2" xfId="15"/>
    <cellStyle name="ChapTitre3" xfId="19"/>
    <cellStyle name="ChapTitre4" xfId="23"/>
    <cellStyle name="DQLocQuantNonLoc" xfId="41"/>
    <cellStyle name="DQLocRefClass" xfId="40"/>
    <cellStyle name="DQLocStruct" xfId="42"/>
    <cellStyle name="DQMinutes" xfId="43"/>
    <cellStyle name="Euro" xfId="52"/>
    <cellStyle name="Euro 2" xfId="54"/>
    <cellStyle name="Info Entete" xfId="46"/>
    <cellStyle name="Inter Entete" xfId="47"/>
    <cellStyle name="LocLit" xfId="37"/>
    <cellStyle name="LocRefClass" xfId="36"/>
    <cellStyle name="LocSignetRep" xfId="39"/>
    <cellStyle name="LocStrRecap0" xfId="4"/>
    <cellStyle name="LocStrRecap1" xfId="6"/>
    <cellStyle name="LocStrTexte0" xfId="3"/>
    <cellStyle name="LocStrTexte1" xfId="5"/>
    <cellStyle name="LocStruct" xfId="38"/>
    <cellStyle name="LocTitre" xfId="35"/>
    <cellStyle name="Lot" xfId="44"/>
    <cellStyle name="Normal" xfId="0" builtinId="0" customBuiltin="1"/>
    <cellStyle name="Normal 19" xfId="57"/>
    <cellStyle name="Normal 2" xfId="48"/>
    <cellStyle name="Normal 2 2" xfId="56"/>
    <cellStyle name="Normal 2 3" xfId="50"/>
    <cellStyle name="Normal 3" xfId="55"/>
    <cellStyle name="Normal 3 2" xfId="62"/>
    <cellStyle name="Normal 4" xfId="49"/>
    <cellStyle name="Normal 5" xfId="51"/>
    <cellStyle name="Normal 5 2" xfId="53"/>
    <cellStyle name="Normal_M05 PRO A1 garde dpgf" xfId="63"/>
    <cellStyle name="Note" xfId="1" builtinId="10" customBuiltin="1"/>
    <cellStyle name="Numerotation" xfId="2"/>
    <cellStyle name="Titre 1.1.1" xfId="58"/>
    <cellStyle name="Titre 1.1.1.1" xfId="59"/>
    <cellStyle name="Titre 1.1.1.1.1" xfId="60"/>
    <cellStyle name="Titre 1.1.1.1.1.1" xfId="61"/>
    <cellStyle name="Titre Entete" xfId="4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17</xdr:row>
      <xdr:rowOff>127000</xdr:rowOff>
    </xdr:from>
    <xdr:to>
      <xdr:col>4</xdr:col>
      <xdr:colOff>426278</xdr:colOff>
      <xdr:row>21</xdr:row>
      <xdr:rowOff>139700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084967B-8ED0-AF47-9508-3339C4BE600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3263900"/>
          <a:ext cx="1663700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375478</xdr:colOff>
      <xdr:row>7</xdr:row>
      <xdr:rowOff>44175</xdr:rowOff>
    </xdr:from>
    <xdr:to>
      <xdr:col>4</xdr:col>
      <xdr:colOff>352424</xdr:colOff>
      <xdr:row>13</xdr:row>
      <xdr:rowOff>63307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0608" y="1601305"/>
          <a:ext cx="1114425" cy="946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view="pageBreakPreview" topLeftCell="A17" zoomScale="115" zoomScaleNormal="126" zoomScaleSheetLayoutView="115" workbookViewId="0">
      <selection activeCell="C50" sqref="C50:F50"/>
    </sheetView>
  </sheetViews>
  <sheetFormatPr baseColWidth="10" defaultColWidth="11.42578125" defaultRowHeight="12.75"/>
  <cols>
    <col min="1" max="1" width="4.85546875" style="90" customWidth="1"/>
    <col min="2" max="2" width="7.5703125" style="90" customWidth="1"/>
    <col min="3" max="3" width="6" style="90" customWidth="1"/>
    <col min="4" max="4" width="11.85546875" style="90" customWidth="1"/>
    <col min="5" max="5" width="11.42578125" style="90" customWidth="1"/>
    <col min="6" max="6" width="6.42578125" style="90" customWidth="1"/>
    <col min="7" max="7" width="3" style="90" customWidth="1"/>
    <col min="8" max="8" width="3.5703125" style="90" customWidth="1"/>
    <col min="9" max="9" width="6.140625" style="90" customWidth="1"/>
    <col min="10" max="10" width="5.85546875" style="90" customWidth="1"/>
    <col min="11" max="11" width="4.140625" style="90" customWidth="1"/>
    <col min="12" max="12" width="5.85546875" style="90" customWidth="1"/>
    <col min="13" max="13" width="4.140625" style="90" customWidth="1"/>
    <col min="14" max="14" width="9.5703125" style="90" customWidth="1"/>
    <col min="15" max="15" width="4.85546875" style="90" customWidth="1"/>
    <col min="16" max="256" width="11.42578125" style="90"/>
    <col min="257" max="257" width="4.85546875" style="90" customWidth="1"/>
    <col min="258" max="258" width="7.5703125" style="90" customWidth="1"/>
    <col min="259" max="259" width="6" style="90" customWidth="1"/>
    <col min="260" max="260" width="9.85546875" style="90" customWidth="1"/>
    <col min="261" max="261" width="9.140625" style="90" customWidth="1"/>
    <col min="262" max="262" width="6.42578125" style="90" customWidth="1"/>
    <col min="263" max="263" width="3" style="90" customWidth="1"/>
    <col min="264" max="264" width="3.5703125" style="90" customWidth="1"/>
    <col min="265" max="265" width="6.140625" style="90" customWidth="1"/>
    <col min="266" max="266" width="5.85546875" style="90" customWidth="1"/>
    <col min="267" max="267" width="4.140625" style="90" customWidth="1"/>
    <col min="268" max="268" width="5.85546875" style="90" customWidth="1"/>
    <col min="269" max="269" width="4.140625" style="90" customWidth="1"/>
    <col min="270" max="270" width="9.5703125" style="90" customWidth="1"/>
    <col min="271" max="271" width="4.85546875" style="90" customWidth="1"/>
    <col min="272" max="512" width="11.42578125" style="90"/>
    <col min="513" max="513" width="4.85546875" style="90" customWidth="1"/>
    <col min="514" max="514" width="7.5703125" style="90" customWidth="1"/>
    <col min="515" max="515" width="6" style="90" customWidth="1"/>
    <col min="516" max="516" width="9.85546875" style="90" customWidth="1"/>
    <col min="517" max="517" width="9.140625" style="90" customWidth="1"/>
    <col min="518" max="518" width="6.42578125" style="90" customWidth="1"/>
    <col min="519" max="519" width="3" style="90" customWidth="1"/>
    <col min="520" max="520" width="3.5703125" style="90" customWidth="1"/>
    <col min="521" max="521" width="6.140625" style="90" customWidth="1"/>
    <col min="522" max="522" width="5.85546875" style="90" customWidth="1"/>
    <col min="523" max="523" width="4.140625" style="90" customWidth="1"/>
    <col min="524" max="524" width="5.85546875" style="90" customWidth="1"/>
    <col min="525" max="525" width="4.140625" style="90" customWidth="1"/>
    <col min="526" max="526" width="9.5703125" style="90" customWidth="1"/>
    <col min="527" max="527" width="4.85546875" style="90" customWidth="1"/>
    <col min="528" max="768" width="11.42578125" style="90"/>
    <col min="769" max="769" width="4.85546875" style="90" customWidth="1"/>
    <col min="770" max="770" width="7.5703125" style="90" customWidth="1"/>
    <col min="771" max="771" width="6" style="90" customWidth="1"/>
    <col min="772" max="772" width="9.85546875" style="90" customWidth="1"/>
    <col min="773" max="773" width="9.140625" style="90" customWidth="1"/>
    <col min="774" max="774" width="6.42578125" style="90" customWidth="1"/>
    <col min="775" max="775" width="3" style="90" customWidth="1"/>
    <col min="776" max="776" width="3.5703125" style="90" customWidth="1"/>
    <col min="777" max="777" width="6.140625" style="90" customWidth="1"/>
    <col min="778" max="778" width="5.85546875" style="90" customWidth="1"/>
    <col min="779" max="779" width="4.140625" style="90" customWidth="1"/>
    <col min="780" max="780" width="5.85546875" style="90" customWidth="1"/>
    <col min="781" max="781" width="4.140625" style="90" customWidth="1"/>
    <col min="782" max="782" width="9.5703125" style="90" customWidth="1"/>
    <col min="783" max="783" width="4.85546875" style="90" customWidth="1"/>
    <col min="784" max="1024" width="11.42578125" style="90"/>
    <col min="1025" max="1025" width="4.85546875" style="90" customWidth="1"/>
    <col min="1026" max="1026" width="7.5703125" style="90" customWidth="1"/>
    <col min="1027" max="1027" width="6" style="90" customWidth="1"/>
    <col min="1028" max="1028" width="9.85546875" style="90" customWidth="1"/>
    <col min="1029" max="1029" width="9.140625" style="90" customWidth="1"/>
    <col min="1030" max="1030" width="6.42578125" style="90" customWidth="1"/>
    <col min="1031" max="1031" width="3" style="90" customWidth="1"/>
    <col min="1032" max="1032" width="3.5703125" style="90" customWidth="1"/>
    <col min="1033" max="1033" width="6.140625" style="90" customWidth="1"/>
    <col min="1034" max="1034" width="5.85546875" style="90" customWidth="1"/>
    <col min="1035" max="1035" width="4.140625" style="90" customWidth="1"/>
    <col min="1036" max="1036" width="5.85546875" style="90" customWidth="1"/>
    <col min="1037" max="1037" width="4.140625" style="90" customWidth="1"/>
    <col min="1038" max="1038" width="9.5703125" style="90" customWidth="1"/>
    <col min="1039" max="1039" width="4.85546875" style="90" customWidth="1"/>
    <col min="1040" max="1280" width="11.42578125" style="90"/>
    <col min="1281" max="1281" width="4.85546875" style="90" customWidth="1"/>
    <col min="1282" max="1282" width="7.5703125" style="90" customWidth="1"/>
    <col min="1283" max="1283" width="6" style="90" customWidth="1"/>
    <col min="1284" max="1284" width="9.85546875" style="90" customWidth="1"/>
    <col min="1285" max="1285" width="9.140625" style="90" customWidth="1"/>
    <col min="1286" max="1286" width="6.42578125" style="90" customWidth="1"/>
    <col min="1287" max="1287" width="3" style="90" customWidth="1"/>
    <col min="1288" max="1288" width="3.5703125" style="90" customWidth="1"/>
    <col min="1289" max="1289" width="6.140625" style="90" customWidth="1"/>
    <col min="1290" max="1290" width="5.85546875" style="90" customWidth="1"/>
    <col min="1291" max="1291" width="4.140625" style="90" customWidth="1"/>
    <col min="1292" max="1292" width="5.85546875" style="90" customWidth="1"/>
    <col min="1293" max="1293" width="4.140625" style="90" customWidth="1"/>
    <col min="1294" max="1294" width="9.5703125" style="90" customWidth="1"/>
    <col min="1295" max="1295" width="4.85546875" style="90" customWidth="1"/>
    <col min="1296" max="1536" width="11.42578125" style="90"/>
    <col min="1537" max="1537" width="4.85546875" style="90" customWidth="1"/>
    <col min="1538" max="1538" width="7.5703125" style="90" customWidth="1"/>
    <col min="1539" max="1539" width="6" style="90" customWidth="1"/>
    <col min="1540" max="1540" width="9.85546875" style="90" customWidth="1"/>
    <col min="1541" max="1541" width="9.140625" style="90" customWidth="1"/>
    <col min="1542" max="1542" width="6.42578125" style="90" customWidth="1"/>
    <col min="1543" max="1543" width="3" style="90" customWidth="1"/>
    <col min="1544" max="1544" width="3.5703125" style="90" customWidth="1"/>
    <col min="1545" max="1545" width="6.140625" style="90" customWidth="1"/>
    <col min="1546" max="1546" width="5.85546875" style="90" customWidth="1"/>
    <col min="1547" max="1547" width="4.140625" style="90" customWidth="1"/>
    <col min="1548" max="1548" width="5.85546875" style="90" customWidth="1"/>
    <col min="1549" max="1549" width="4.140625" style="90" customWidth="1"/>
    <col min="1550" max="1550" width="9.5703125" style="90" customWidth="1"/>
    <col min="1551" max="1551" width="4.85546875" style="90" customWidth="1"/>
    <col min="1552" max="1792" width="11.42578125" style="90"/>
    <col min="1793" max="1793" width="4.85546875" style="90" customWidth="1"/>
    <col min="1794" max="1794" width="7.5703125" style="90" customWidth="1"/>
    <col min="1795" max="1795" width="6" style="90" customWidth="1"/>
    <col min="1796" max="1796" width="9.85546875" style="90" customWidth="1"/>
    <col min="1797" max="1797" width="9.140625" style="90" customWidth="1"/>
    <col min="1798" max="1798" width="6.42578125" style="90" customWidth="1"/>
    <col min="1799" max="1799" width="3" style="90" customWidth="1"/>
    <col min="1800" max="1800" width="3.5703125" style="90" customWidth="1"/>
    <col min="1801" max="1801" width="6.140625" style="90" customWidth="1"/>
    <col min="1802" max="1802" width="5.85546875" style="90" customWidth="1"/>
    <col min="1803" max="1803" width="4.140625" style="90" customWidth="1"/>
    <col min="1804" max="1804" width="5.85546875" style="90" customWidth="1"/>
    <col min="1805" max="1805" width="4.140625" style="90" customWidth="1"/>
    <col min="1806" max="1806" width="9.5703125" style="90" customWidth="1"/>
    <col min="1807" max="1807" width="4.85546875" style="90" customWidth="1"/>
    <col min="1808" max="2048" width="11.42578125" style="90"/>
    <col min="2049" max="2049" width="4.85546875" style="90" customWidth="1"/>
    <col min="2050" max="2050" width="7.5703125" style="90" customWidth="1"/>
    <col min="2051" max="2051" width="6" style="90" customWidth="1"/>
    <col min="2052" max="2052" width="9.85546875" style="90" customWidth="1"/>
    <col min="2053" max="2053" width="9.140625" style="90" customWidth="1"/>
    <col min="2054" max="2054" width="6.42578125" style="90" customWidth="1"/>
    <col min="2055" max="2055" width="3" style="90" customWidth="1"/>
    <col min="2056" max="2056" width="3.5703125" style="90" customWidth="1"/>
    <col min="2057" max="2057" width="6.140625" style="90" customWidth="1"/>
    <col min="2058" max="2058" width="5.85546875" style="90" customWidth="1"/>
    <col min="2059" max="2059" width="4.140625" style="90" customWidth="1"/>
    <col min="2060" max="2060" width="5.85546875" style="90" customWidth="1"/>
    <col min="2061" max="2061" width="4.140625" style="90" customWidth="1"/>
    <col min="2062" max="2062" width="9.5703125" style="90" customWidth="1"/>
    <col min="2063" max="2063" width="4.85546875" style="90" customWidth="1"/>
    <col min="2064" max="2304" width="11.42578125" style="90"/>
    <col min="2305" max="2305" width="4.85546875" style="90" customWidth="1"/>
    <col min="2306" max="2306" width="7.5703125" style="90" customWidth="1"/>
    <col min="2307" max="2307" width="6" style="90" customWidth="1"/>
    <col min="2308" max="2308" width="9.85546875" style="90" customWidth="1"/>
    <col min="2309" max="2309" width="9.140625" style="90" customWidth="1"/>
    <col min="2310" max="2310" width="6.42578125" style="90" customWidth="1"/>
    <col min="2311" max="2311" width="3" style="90" customWidth="1"/>
    <col min="2312" max="2312" width="3.5703125" style="90" customWidth="1"/>
    <col min="2313" max="2313" width="6.140625" style="90" customWidth="1"/>
    <col min="2314" max="2314" width="5.85546875" style="90" customWidth="1"/>
    <col min="2315" max="2315" width="4.140625" style="90" customWidth="1"/>
    <col min="2316" max="2316" width="5.85546875" style="90" customWidth="1"/>
    <col min="2317" max="2317" width="4.140625" style="90" customWidth="1"/>
    <col min="2318" max="2318" width="9.5703125" style="90" customWidth="1"/>
    <col min="2319" max="2319" width="4.85546875" style="90" customWidth="1"/>
    <col min="2320" max="2560" width="11.42578125" style="90"/>
    <col min="2561" max="2561" width="4.85546875" style="90" customWidth="1"/>
    <col min="2562" max="2562" width="7.5703125" style="90" customWidth="1"/>
    <col min="2563" max="2563" width="6" style="90" customWidth="1"/>
    <col min="2564" max="2564" width="9.85546875" style="90" customWidth="1"/>
    <col min="2565" max="2565" width="9.140625" style="90" customWidth="1"/>
    <col min="2566" max="2566" width="6.42578125" style="90" customWidth="1"/>
    <col min="2567" max="2567" width="3" style="90" customWidth="1"/>
    <col min="2568" max="2568" width="3.5703125" style="90" customWidth="1"/>
    <col min="2569" max="2569" width="6.140625" style="90" customWidth="1"/>
    <col min="2570" max="2570" width="5.85546875" style="90" customWidth="1"/>
    <col min="2571" max="2571" width="4.140625" style="90" customWidth="1"/>
    <col min="2572" max="2572" width="5.85546875" style="90" customWidth="1"/>
    <col min="2573" max="2573" width="4.140625" style="90" customWidth="1"/>
    <col min="2574" max="2574" width="9.5703125" style="90" customWidth="1"/>
    <col min="2575" max="2575" width="4.85546875" style="90" customWidth="1"/>
    <col min="2576" max="2816" width="11.42578125" style="90"/>
    <col min="2817" max="2817" width="4.85546875" style="90" customWidth="1"/>
    <col min="2818" max="2818" width="7.5703125" style="90" customWidth="1"/>
    <col min="2819" max="2819" width="6" style="90" customWidth="1"/>
    <col min="2820" max="2820" width="9.85546875" style="90" customWidth="1"/>
    <col min="2821" max="2821" width="9.140625" style="90" customWidth="1"/>
    <col min="2822" max="2822" width="6.42578125" style="90" customWidth="1"/>
    <col min="2823" max="2823" width="3" style="90" customWidth="1"/>
    <col min="2824" max="2824" width="3.5703125" style="90" customWidth="1"/>
    <col min="2825" max="2825" width="6.140625" style="90" customWidth="1"/>
    <col min="2826" max="2826" width="5.85546875" style="90" customWidth="1"/>
    <col min="2827" max="2827" width="4.140625" style="90" customWidth="1"/>
    <col min="2828" max="2828" width="5.85546875" style="90" customWidth="1"/>
    <col min="2829" max="2829" width="4.140625" style="90" customWidth="1"/>
    <col min="2830" max="2830" width="9.5703125" style="90" customWidth="1"/>
    <col min="2831" max="2831" width="4.85546875" style="90" customWidth="1"/>
    <col min="2832" max="3072" width="11.42578125" style="90"/>
    <col min="3073" max="3073" width="4.85546875" style="90" customWidth="1"/>
    <col min="3074" max="3074" width="7.5703125" style="90" customWidth="1"/>
    <col min="3075" max="3075" width="6" style="90" customWidth="1"/>
    <col min="3076" max="3076" width="9.85546875" style="90" customWidth="1"/>
    <col min="3077" max="3077" width="9.140625" style="90" customWidth="1"/>
    <col min="3078" max="3078" width="6.42578125" style="90" customWidth="1"/>
    <col min="3079" max="3079" width="3" style="90" customWidth="1"/>
    <col min="3080" max="3080" width="3.5703125" style="90" customWidth="1"/>
    <col min="3081" max="3081" width="6.140625" style="90" customWidth="1"/>
    <col min="3082" max="3082" width="5.85546875" style="90" customWidth="1"/>
    <col min="3083" max="3083" width="4.140625" style="90" customWidth="1"/>
    <col min="3084" max="3084" width="5.85546875" style="90" customWidth="1"/>
    <col min="3085" max="3085" width="4.140625" style="90" customWidth="1"/>
    <col min="3086" max="3086" width="9.5703125" style="90" customWidth="1"/>
    <col min="3087" max="3087" width="4.85546875" style="90" customWidth="1"/>
    <col min="3088" max="3328" width="11.42578125" style="90"/>
    <col min="3329" max="3329" width="4.85546875" style="90" customWidth="1"/>
    <col min="3330" max="3330" width="7.5703125" style="90" customWidth="1"/>
    <col min="3331" max="3331" width="6" style="90" customWidth="1"/>
    <col min="3332" max="3332" width="9.85546875" style="90" customWidth="1"/>
    <col min="3333" max="3333" width="9.140625" style="90" customWidth="1"/>
    <col min="3334" max="3334" width="6.42578125" style="90" customWidth="1"/>
    <col min="3335" max="3335" width="3" style="90" customWidth="1"/>
    <col min="3336" max="3336" width="3.5703125" style="90" customWidth="1"/>
    <col min="3337" max="3337" width="6.140625" style="90" customWidth="1"/>
    <col min="3338" max="3338" width="5.85546875" style="90" customWidth="1"/>
    <col min="3339" max="3339" width="4.140625" style="90" customWidth="1"/>
    <col min="3340" max="3340" width="5.85546875" style="90" customWidth="1"/>
    <col min="3341" max="3341" width="4.140625" style="90" customWidth="1"/>
    <col min="3342" max="3342" width="9.5703125" style="90" customWidth="1"/>
    <col min="3343" max="3343" width="4.85546875" style="90" customWidth="1"/>
    <col min="3344" max="3584" width="11.42578125" style="90"/>
    <col min="3585" max="3585" width="4.85546875" style="90" customWidth="1"/>
    <col min="3586" max="3586" width="7.5703125" style="90" customWidth="1"/>
    <col min="3587" max="3587" width="6" style="90" customWidth="1"/>
    <col min="3588" max="3588" width="9.85546875" style="90" customWidth="1"/>
    <col min="3589" max="3589" width="9.140625" style="90" customWidth="1"/>
    <col min="3590" max="3590" width="6.42578125" style="90" customWidth="1"/>
    <col min="3591" max="3591" width="3" style="90" customWidth="1"/>
    <col min="3592" max="3592" width="3.5703125" style="90" customWidth="1"/>
    <col min="3593" max="3593" width="6.140625" style="90" customWidth="1"/>
    <col min="3594" max="3594" width="5.85546875" style="90" customWidth="1"/>
    <col min="3595" max="3595" width="4.140625" style="90" customWidth="1"/>
    <col min="3596" max="3596" width="5.85546875" style="90" customWidth="1"/>
    <col min="3597" max="3597" width="4.140625" style="90" customWidth="1"/>
    <col min="3598" max="3598" width="9.5703125" style="90" customWidth="1"/>
    <col min="3599" max="3599" width="4.85546875" style="90" customWidth="1"/>
    <col min="3600" max="3840" width="11.42578125" style="90"/>
    <col min="3841" max="3841" width="4.85546875" style="90" customWidth="1"/>
    <col min="3842" max="3842" width="7.5703125" style="90" customWidth="1"/>
    <col min="3843" max="3843" width="6" style="90" customWidth="1"/>
    <col min="3844" max="3844" width="9.85546875" style="90" customWidth="1"/>
    <col min="3845" max="3845" width="9.140625" style="90" customWidth="1"/>
    <col min="3846" max="3846" width="6.42578125" style="90" customWidth="1"/>
    <col min="3847" max="3847" width="3" style="90" customWidth="1"/>
    <col min="3848" max="3848" width="3.5703125" style="90" customWidth="1"/>
    <col min="3849" max="3849" width="6.140625" style="90" customWidth="1"/>
    <col min="3850" max="3850" width="5.85546875" style="90" customWidth="1"/>
    <col min="3851" max="3851" width="4.140625" style="90" customWidth="1"/>
    <col min="3852" max="3852" width="5.85546875" style="90" customWidth="1"/>
    <col min="3853" max="3853" width="4.140625" style="90" customWidth="1"/>
    <col min="3854" max="3854" width="9.5703125" style="90" customWidth="1"/>
    <col min="3855" max="3855" width="4.85546875" style="90" customWidth="1"/>
    <col min="3856" max="4096" width="11.42578125" style="90"/>
    <col min="4097" max="4097" width="4.85546875" style="90" customWidth="1"/>
    <col min="4098" max="4098" width="7.5703125" style="90" customWidth="1"/>
    <col min="4099" max="4099" width="6" style="90" customWidth="1"/>
    <col min="4100" max="4100" width="9.85546875" style="90" customWidth="1"/>
    <col min="4101" max="4101" width="9.140625" style="90" customWidth="1"/>
    <col min="4102" max="4102" width="6.42578125" style="90" customWidth="1"/>
    <col min="4103" max="4103" width="3" style="90" customWidth="1"/>
    <col min="4104" max="4104" width="3.5703125" style="90" customWidth="1"/>
    <col min="4105" max="4105" width="6.140625" style="90" customWidth="1"/>
    <col min="4106" max="4106" width="5.85546875" style="90" customWidth="1"/>
    <col min="4107" max="4107" width="4.140625" style="90" customWidth="1"/>
    <col min="4108" max="4108" width="5.85546875" style="90" customWidth="1"/>
    <col min="4109" max="4109" width="4.140625" style="90" customWidth="1"/>
    <col min="4110" max="4110" width="9.5703125" style="90" customWidth="1"/>
    <col min="4111" max="4111" width="4.85546875" style="90" customWidth="1"/>
    <col min="4112" max="4352" width="11.42578125" style="90"/>
    <col min="4353" max="4353" width="4.85546875" style="90" customWidth="1"/>
    <col min="4354" max="4354" width="7.5703125" style="90" customWidth="1"/>
    <col min="4355" max="4355" width="6" style="90" customWidth="1"/>
    <col min="4356" max="4356" width="9.85546875" style="90" customWidth="1"/>
    <col min="4357" max="4357" width="9.140625" style="90" customWidth="1"/>
    <col min="4358" max="4358" width="6.42578125" style="90" customWidth="1"/>
    <col min="4359" max="4359" width="3" style="90" customWidth="1"/>
    <col min="4360" max="4360" width="3.5703125" style="90" customWidth="1"/>
    <col min="4361" max="4361" width="6.140625" style="90" customWidth="1"/>
    <col min="4362" max="4362" width="5.85546875" style="90" customWidth="1"/>
    <col min="4363" max="4363" width="4.140625" style="90" customWidth="1"/>
    <col min="4364" max="4364" width="5.85546875" style="90" customWidth="1"/>
    <col min="4365" max="4365" width="4.140625" style="90" customWidth="1"/>
    <col min="4366" max="4366" width="9.5703125" style="90" customWidth="1"/>
    <col min="4367" max="4367" width="4.85546875" style="90" customWidth="1"/>
    <col min="4368" max="4608" width="11.42578125" style="90"/>
    <col min="4609" max="4609" width="4.85546875" style="90" customWidth="1"/>
    <col min="4610" max="4610" width="7.5703125" style="90" customWidth="1"/>
    <col min="4611" max="4611" width="6" style="90" customWidth="1"/>
    <col min="4612" max="4612" width="9.85546875" style="90" customWidth="1"/>
    <col min="4613" max="4613" width="9.140625" style="90" customWidth="1"/>
    <col min="4614" max="4614" width="6.42578125" style="90" customWidth="1"/>
    <col min="4615" max="4615" width="3" style="90" customWidth="1"/>
    <col min="4616" max="4616" width="3.5703125" style="90" customWidth="1"/>
    <col min="4617" max="4617" width="6.140625" style="90" customWidth="1"/>
    <col min="4618" max="4618" width="5.85546875" style="90" customWidth="1"/>
    <col min="4619" max="4619" width="4.140625" style="90" customWidth="1"/>
    <col min="4620" max="4620" width="5.85546875" style="90" customWidth="1"/>
    <col min="4621" max="4621" width="4.140625" style="90" customWidth="1"/>
    <col min="4622" max="4622" width="9.5703125" style="90" customWidth="1"/>
    <col min="4623" max="4623" width="4.85546875" style="90" customWidth="1"/>
    <col min="4624" max="4864" width="11.42578125" style="90"/>
    <col min="4865" max="4865" width="4.85546875" style="90" customWidth="1"/>
    <col min="4866" max="4866" width="7.5703125" style="90" customWidth="1"/>
    <col min="4867" max="4867" width="6" style="90" customWidth="1"/>
    <col min="4868" max="4868" width="9.85546875" style="90" customWidth="1"/>
    <col min="4869" max="4869" width="9.140625" style="90" customWidth="1"/>
    <col min="4870" max="4870" width="6.42578125" style="90" customWidth="1"/>
    <col min="4871" max="4871" width="3" style="90" customWidth="1"/>
    <col min="4872" max="4872" width="3.5703125" style="90" customWidth="1"/>
    <col min="4873" max="4873" width="6.140625" style="90" customWidth="1"/>
    <col min="4874" max="4874" width="5.85546875" style="90" customWidth="1"/>
    <col min="4875" max="4875" width="4.140625" style="90" customWidth="1"/>
    <col min="4876" max="4876" width="5.85546875" style="90" customWidth="1"/>
    <col min="4877" max="4877" width="4.140625" style="90" customWidth="1"/>
    <col min="4878" max="4878" width="9.5703125" style="90" customWidth="1"/>
    <col min="4879" max="4879" width="4.85546875" style="90" customWidth="1"/>
    <col min="4880" max="5120" width="11.42578125" style="90"/>
    <col min="5121" max="5121" width="4.85546875" style="90" customWidth="1"/>
    <col min="5122" max="5122" width="7.5703125" style="90" customWidth="1"/>
    <col min="5123" max="5123" width="6" style="90" customWidth="1"/>
    <col min="5124" max="5124" width="9.85546875" style="90" customWidth="1"/>
    <col min="5125" max="5125" width="9.140625" style="90" customWidth="1"/>
    <col min="5126" max="5126" width="6.42578125" style="90" customWidth="1"/>
    <col min="5127" max="5127" width="3" style="90" customWidth="1"/>
    <col min="5128" max="5128" width="3.5703125" style="90" customWidth="1"/>
    <col min="5129" max="5129" width="6.140625" style="90" customWidth="1"/>
    <col min="5130" max="5130" width="5.85546875" style="90" customWidth="1"/>
    <col min="5131" max="5131" width="4.140625" style="90" customWidth="1"/>
    <col min="5132" max="5132" width="5.85546875" style="90" customWidth="1"/>
    <col min="5133" max="5133" width="4.140625" style="90" customWidth="1"/>
    <col min="5134" max="5134" width="9.5703125" style="90" customWidth="1"/>
    <col min="5135" max="5135" width="4.85546875" style="90" customWidth="1"/>
    <col min="5136" max="5376" width="11.42578125" style="90"/>
    <col min="5377" max="5377" width="4.85546875" style="90" customWidth="1"/>
    <col min="5378" max="5378" width="7.5703125" style="90" customWidth="1"/>
    <col min="5379" max="5379" width="6" style="90" customWidth="1"/>
    <col min="5380" max="5380" width="9.85546875" style="90" customWidth="1"/>
    <col min="5381" max="5381" width="9.140625" style="90" customWidth="1"/>
    <col min="5382" max="5382" width="6.42578125" style="90" customWidth="1"/>
    <col min="5383" max="5383" width="3" style="90" customWidth="1"/>
    <col min="5384" max="5384" width="3.5703125" style="90" customWidth="1"/>
    <col min="5385" max="5385" width="6.140625" style="90" customWidth="1"/>
    <col min="5386" max="5386" width="5.85546875" style="90" customWidth="1"/>
    <col min="5387" max="5387" width="4.140625" style="90" customWidth="1"/>
    <col min="5388" max="5388" width="5.85546875" style="90" customWidth="1"/>
    <col min="5389" max="5389" width="4.140625" style="90" customWidth="1"/>
    <col min="5390" max="5390" width="9.5703125" style="90" customWidth="1"/>
    <col min="5391" max="5391" width="4.85546875" style="90" customWidth="1"/>
    <col min="5392" max="5632" width="11.42578125" style="90"/>
    <col min="5633" max="5633" width="4.85546875" style="90" customWidth="1"/>
    <col min="5634" max="5634" width="7.5703125" style="90" customWidth="1"/>
    <col min="5635" max="5635" width="6" style="90" customWidth="1"/>
    <col min="5636" max="5636" width="9.85546875" style="90" customWidth="1"/>
    <col min="5637" max="5637" width="9.140625" style="90" customWidth="1"/>
    <col min="5638" max="5638" width="6.42578125" style="90" customWidth="1"/>
    <col min="5639" max="5639" width="3" style="90" customWidth="1"/>
    <col min="5640" max="5640" width="3.5703125" style="90" customWidth="1"/>
    <col min="5641" max="5641" width="6.140625" style="90" customWidth="1"/>
    <col min="5642" max="5642" width="5.85546875" style="90" customWidth="1"/>
    <col min="5643" max="5643" width="4.140625" style="90" customWidth="1"/>
    <col min="5644" max="5644" width="5.85546875" style="90" customWidth="1"/>
    <col min="5645" max="5645" width="4.140625" style="90" customWidth="1"/>
    <col min="5646" max="5646" width="9.5703125" style="90" customWidth="1"/>
    <col min="5647" max="5647" width="4.85546875" style="90" customWidth="1"/>
    <col min="5648" max="5888" width="11.42578125" style="90"/>
    <col min="5889" max="5889" width="4.85546875" style="90" customWidth="1"/>
    <col min="5890" max="5890" width="7.5703125" style="90" customWidth="1"/>
    <col min="5891" max="5891" width="6" style="90" customWidth="1"/>
    <col min="5892" max="5892" width="9.85546875" style="90" customWidth="1"/>
    <col min="5893" max="5893" width="9.140625" style="90" customWidth="1"/>
    <col min="5894" max="5894" width="6.42578125" style="90" customWidth="1"/>
    <col min="5895" max="5895" width="3" style="90" customWidth="1"/>
    <col min="5896" max="5896" width="3.5703125" style="90" customWidth="1"/>
    <col min="5897" max="5897" width="6.140625" style="90" customWidth="1"/>
    <col min="5898" max="5898" width="5.85546875" style="90" customWidth="1"/>
    <col min="5899" max="5899" width="4.140625" style="90" customWidth="1"/>
    <col min="5900" max="5900" width="5.85546875" style="90" customWidth="1"/>
    <col min="5901" max="5901" width="4.140625" style="90" customWidth="1"/>
    <col min="5902" max="5902" width="9.5703125" style="90" customWidth="1"/>
    <col min="5903" max="5903" width="4.85546875" style="90" customWidth="1"/>
    <col min="5904" max="6144" width="11.42578125" style="90"/>
    <col min="6145" max="6145" width="4.85546875" style="90" customWidth="1"/>
    <col min="6146" max="6146" width="7.5703125" style="90" customWidth="1"/>
    <col min="6147" max="6147" width="6" style="90" customWidth="1"/>
    <col min="6148" max="6148" width="9.85546875" style="90" customWidth="1"/>
    <col min="6149" max="6149" width="9.140625" style="90" customWidth="1"/>
    <col min="6150" max="6150" width="6.42578125" style="90" customWidth="1"/>
    <col min="6151" max="6151" width="3" style="90" customWidth="1"/>
    <col min="6152" max="6152" width="3.5703125" style="90" customWidth="1"/>
    <col min="6153" max="6153" width="6.140625" style="90" customWidth="1"/>
    <col min="6154" max="6154" width="5.85546875" style="90" customWidth="1"/>
    <col min="6155" max="6155" width="4.140625" style="90" customWidth="1"/>
    <col min="6156" max="6156" width="5.85546875" style="90" customWidth="1"/>
    <col min="6157" max="6157" width="4.140625" style="90" customWidth="1"/>
    <col min="6158" max="6158" width="9.5703125" style="90" customWidth="1"/>
    <col min="6159" max="6159" width="4.85546875" style="90" customWidth="1"/>
    <col min="6160" max="6400" width="11.42578125" style="90"/>
    <col min="6401" max="6401" width="4.85546875" style="90" customWidth="1"/>
    <col min="6402" max="6402" width="7.5703125" style="90" customWidth="1"/>
    <col min="6403" max="6403" width="6" style="90" customWidth="1"/>
    <col min="6404" max="6404" width="9.85546875" style="90" customWidth="1"/>
    <col min="6405" max="6405" width="9.140625" style="90" customWidth="1"/>
    <col min="6406" max="6406" width="6.42578125" style="90" customWidth="1"/>
    <col min="6407" max="6407" width="3" style="90" customWidth="1"/>
    <col min="6408" max="6408" width="3.5703125" style="90" customWidth="1"/>
    <col min="6409" max="6409" width="6.140625" style="90" customWidth="1"/>
    <col min="6410" max="6410" width="5.85546875" style="90" customWidth="1"/>
    <col min="6411" max="6411" width="4.140625" style="90" customWidth="1"/>
    <col min="6412" max="6412" width="5.85546875" style="90" customWidth="1"/>
    <col min="6413" max="6413" width="4.140625" style="90" customWidth="1"/>
    <col min="6414" max="6414" width="9.5703125" style="90" customWidth="1"/>
    <col min="6415" max="6415" width="4.85546875" style="90" customWidth="1"/>
    <col min="6416" max="6656" width="11.42578125" style="90"/>
    <col min="6657" max="6657" width="4.85546875" style="90" customWidth="1"/>
    <col min="6658" max="6658" width="7.5703125" style="90" customWidth="1"/>
    <col min="6659" max="6659" width="6" style="90" customWidth="1"/>
    <col min="6660" max="6660" width="9.85546875" style="90" customWidth="1"/>
    <col min="6661" max="6661" width="9.140625" style="90" customWidth="1"/>
    <col min="6662" max="6662" width="6.42578125" style="90" customWidth="1"/>
    <col min="6663" max="6663" width="3" style="90" customWidth="1"/>
    <col min="6664" max="6664" width="3.5703125" style="90" customWidth="1"/>
    <col min="6665" max="6665" width="6.140625" style="90" customWidth="1"/>
    <col min="6666" max="6666" width="5.85546875" style="90" customWidth="1"/>
    <col min="6667" max="6667" width="4.140625" style="90" customWidth="1"/>
    <col min="6668" max="6668" width="5.85546875" style="90" customWidth="1"/>
    <col min="6669" max="6669" width="4.140625" style="90" customWidth="1"/>
    <col min="6670" max="6670" width="9.5703125" style="90" customWidth="1"/>
    <col min="6671" max="6671" width="4.85546875" style="90" customWidth="1"/>
    <col min="6672" max="6912" width="11.42578125" style="90"/>
    <col min="6913" max="6913" width="4.85546875" style="90" customWidth="1"/>
    <col min="6914" max="6914" width="7.5703125" style="90" customWidth="1"/>
    <col min="6915" max="6915" width="6" style="90" customWidth="1"/>
    <col min="6916" max="6916" width="9.85546875" style="90" customWidth="1"/>
    <col min="6917" max="6917" width="9.140625" style="90" customWidth="1"/>
    <col min="6918" max="6918" width="6.42578125" style="90" customWidth="1"/>
    <col min="6919" max="6919" width="3" style="90" customWidth="1"/>
    <col min="6920" max="6920" width="3.5703125" style="90" customWidth="1"/>
    <col min="6921" max="6921" width="6.140625" style="90" customWidth="1"/>
    <col min="6922" max="6922" width="5.85546875" style="90" customWidth="1"/>
    <col min="6923" max="6923" width="4.140625" style="90" customWidth="1"/>
    <col min="6924" max="6924" width="5.85546875" style="90" customWidth="1"/>
    <col min="6925" max="6925" width="4.140625" style="90" customWidth="1"/>
    <col min="6926" max="6926" width="9.5703125" style="90" customWidth="1"/>
    <col min="6927" max="6927" width="4.85546875" style="90" customWidth="1"/>
    <col min="6928" max="7168" width="11.42578125" style="90"/>
    <col min="7169" max="7169" width="4.85546875" style="90" customWidth="1"/>
    <col min="7170" max="7170" width="7.5703125" style="90" customWidth="1"/>
    <col min="7171" max="7171" width="6" style="90" customWidth="1"/>
    <col min="7172" max="7172" width="9.85546875" style="90" customWidth="1"/>
    <col min="7173" max="7173" width="9.140625" style="90" customWidth="1"/>
    <col min="7174" max="7174" width="6.42578125" style="90" customWidth="1"/>
    <col min="7175" max="7175" width="3" style="90" customWidth="1"/>
    <col min="7176" max="7176" width="3.5703125" style="90" customWidth="1"/>
    <col min="7177" max="7177" width="6.140625" style="90" customWidth="1"/>
    <col min="7178" max="7178" width="5.85546875" style="90" customWidth="1"/>
    <col min="7179" max="7179" width="4.140625" style="90" customWidth="1"/>
    <col min="7180" max="7180" width="5.85546875" style="90" customWidth="1"/>
    <col min="7181" max="7181" width="4.140625" style="90" customWidth="1"/>
    <col min="7182" max="7182" width="9.5703125" style="90" customWidth="1"/>
    <col min="7183" max="7183" width="4.85546875" style="90" customWidth="1"/>
    <col min="7184" max="7424" width="11.42578125" style="90"/>
    <col min="7425" max="7425" width="4.85546875" style="90" customWidth="1"/>
    <col min="7426" max="7426" width="7.5703125" style="90" customWidth="1"/>
    <col min="7427" max="7427" width="6" style="90" customWidth="1"/>
    <col min="7428" max="7428" width="9.85546875" style="90" customWidth="1"/>
    <col min="7429" max="7429" width="9.140625" style="90" customWidth="1"/>
    <col min="7430" max="7430" width="6.42578125" style="90" customWidth="1"/>
    <col min="7431" max="7431" width="3" style="90" customWidth="1"/>
    <col min="7432" max="7432" width="3.5703125" style="90" customWidth="1"/>
    <col min="7433" max="7433" width="6.140625" style="90" customWidth="1"/>
    <col min="7434" max="7434" width="5.85546875" style="90" customWidth="1"/>
    <col min="7435" max="7435" width="4.140625" style="90" customWidth="1"/>
    <col min="7436" max="7436" width="5.85546875" style="90" customWidth="1"/>
    <col min="7437" max="7437" width="4.140625" style="90" customWidth="1"/>
    <col min="7438" max="7438" width="9.5703125" style="90" customWidth="1"/>
    <col min="7439" max="7439" width="4.85546875" style="90" customWidth="1"/>
    <col min="7440" max="7680" width="11.42578125" style="90"/>
    <col min="7681" max="7681" width="4.85546875" style="90" customWidth="1"/>
    <col min="7682" max="7682" width="7.5703125" style="90" customWidth="1"/>
    <col min="7683" max="7683" width="6" style="90" customWidth="1"/>
    <col min="7684" max="7684" width="9.85546875" style="90" customWidth="1"/>
    <col min="7685" max="7685" width="9.140625" style="90" customWidth="1"/>
    <col min="7686" max="7686" width="6.42578125" style="90" customWidth="1"/>
    <col min="7687" max="7687" width="3" style="90" customWidth="1"/>
    <col min="7688" max="7688" width="3.5703125" style="90" customWidth="1"/>
    <col min="7689" max="7689" width="6.140625" style="90" customWidth="1"/>
    <col min="7690" max="7690" width="5.85546875" style="90" customWidth="1"/>
    <col min="7691" max="7691" width="4.140625" style="90" customWidth="1"/>
    <col min="7692" max="7692" width="5.85546875" style="90" customWidth="1"/>
    <col min="7693" max="7693" width="4.140625" style="90" customWidth="1"/>
    <col min="7694" max="7694" width="9.5703125" style="90" customWidth="1"/>
    <col min="7695" max="7695" width="4.85546875" style="90" customWidth="1"/>
    <col min="7696" max="7936" width="11.42578125" style="90"/>
    <col min="7937" max="7937" width="4.85546875" style="90" customWidth="1"/>
    <col min="7938" max="7938" width="7.5703125" style="90" customWidth="1"/>
    <col min="7939" max="7939" width="6" style="90" customWidth="1"/>
    <col min="7940" max="7940" width="9.85546875" style="90" customWidth="1"/>
    <col min="7941" max="7941" width="9.140625" style="90" customWidth="1"/>
    <col min="7942" max="7942" width="6.42578125" style="90" customWidth="1"/>
    <col min="7943" max="7943" width="3" style="90" customWidth="1"/>
    <col min="7944" max="7944" width="3.5703125" style="90" customWidth="1"/>
    <col min="7945" max="7945" width="6.140625" style="90" customWidth="1"/>
    <col min="7946" max="7946" width="5.85546875" style="90" customWidth="1"/>
    <col min="7947" max="7947" width="4.140625" style="90" customWidth="1"/>
    <col min="7948" max="7948" width="5.85546875" style="90" customWidth="1"/>
    <col min="7949" max="7949" width="4.140625" style="90" customWidth="1"/>
    <col min="7950" max="7950" width="9.5703125" style="90" customWidth="1"/>
    <col min="7951" max="7951" width="4.85546875" style="90" customWidth="1"/>
    <col min="7952" max="8192" width="11.42578125" style="90"/>
    <col min="8193" max="8193" width="4.85546875" style="90" customWidth="1"/>
    <col min="8194" max="8194" width="7.5703125" style="90" customWidth="1"/>
    <col min="8195" max="8195" width="6" style="90" customWidth="1"/>
    <col min="8196" max="8196" width="9.85546875" style="90" customWidth="1"/>
    <col min="8197" max="8197" width="9.140625" style="90" customWidth="1"/>
    <col min="8198" max="8198" width="6.42578125" style="90" customWidth="1"/>
    <col min="8199" max="8199" width="3" style="90" customWidth="1"/>
    <col min="8200" max="8200" width="3.5703125" style="90" customWidth="1"/>
    <col min="8201" max="8201" width="6.140625" style="90" customWidth="1"/>
    <col min="8202" max="8202" width="5.85546875" style="90" customWidth="1"/>
    <col min="8203" max="8203" width="4.140625" style="90" customWidth="1"/>
    <col min="8204" max="8204" width="5.85546875" style="90" customWidth="1"/>
    <col min="8205" max="8205" width="4.140625" style="90" customWidth="1"/>
    <col min="8206" max="8206" width="9.5703125" style="90" customWidth="1"/>
    <col min="8207" max="8207" width="4.85546875" style="90" customWidth="1"/>
    <col min="8208" max="8448" width="11.42578125" style="90"/>
    <col min="8449" max="8449" width="4.85546875" style="90" customWidth="1"/>
    <col min="8450" max="8450" width="7.5703125" style="90" customWidth="1"/>
    <col min="8451" max="8451" width="6" style="90" customWidth="1"/>
    <col min="8452" max="8452" width="9.85546875" style="90" customWidth="1"/>
    <col min="8453" max="8453" width="9.140625" style="90" customWidth="1"/>
    <col min="8454" max="8454" width="6.42578125" style="90" customWidth="1"/>
    <col min="8455" max="8455" width="3" style="90" customWidth="1"/>
    <col min="8456" max="8456" width="3.5703125" style="90" customWidth="1"/>
    <col min="8457" max="8457" width="6.140625" style="90" customWidth="1"/>
    <col min="8458" max="8458" width="5.85546875" style="90" customWidth="1"/>
    <col min="8459" max="8459" width="4.140625" style="90" customWidth="1"/>
    <col min="8460" max="8460" width="5.85546875" style="90" customWidth="1"/>
    <col min="8461" max="8461" width="4.140625" style="90" customWidth="1"/>
    <col min="8462" max="8462" width="9.5703125" style="90" customWidth="1"/>
    <col min="8463" max="8463" width="4.85546875" style="90" customWidth="1"/>
    <col min="8464" max="8704" width="11.42578125" style="90"/>
    <col min="8705" max="8705" width="4.85546875" style="90" customWidth="1"/>
    <col min="8706" max="8706" width="7.5703125" style="90" customWidth="1"/>
    <col min="8707" max="8707" width="6" style="90" customWidth="1"/>
    <col min="8708" max="8708" width="9.85546875" style="90" customWidth="1"/>
    <col min="8709" max="8709" width="9.140625" style="90" customWidth="1"/>
    <col min="8710" max="8710" width="6.42578125" style="90" customWidth="1"/>
    <col min="8711" max="8711" width="3" style="90" customWidth="1"/>
    <col min="8712" max="8712" width="3.5703125" style="90" customWidth="1"/>
    <col min="8713" max="8713" width="6.140625" style="90" customWidth="1"/>
    <col min="8714" max="8714" width="5.85546875" style="90" customWidth="1"/>
    <col min="8715" max="8715" width="4.140625" style="90" customWidth="1"/>
    <col min="8716" max="8716" width="5.85546875" style="90" customWidth="1"/>
    <col min="8717" max="8717" width="4.140625" style="90" customWidth="1"/>
    <col min="8718" max="8718" width="9.5703125" style="90" customWidth="1"/>
    <col min="8719" max="8719" width="4.85546875" style="90" customWidth="1"/>
    <col min="8720" max="8960" width="11.42578125" style="90"/>
    <col min="8961" max="8961" width="4.85546875" style="90" customWidth="1"/>
    <col min="8962" max="8962" width="7.5703125" style="90" customWidth="1"/>
    <col min="8963" max="8963" width="6" style="90" customWidth="1"/>
    <col min="8964" max="8964" width="9.85546875" style="90" customWidth="1"/>
    <col min="8965" max="8965" width="9.140625" style="90" customWidth="1"/>
    <col min="8966" max="8966" width="6.42578125" style="90" customWidth="1"/>
    <col min="8967" max="8967" width="3" style="90" customWidth="1"/>
    <col min="8968" max="8968" width="3.5703125" style="90" customWidth="1"/>
    <col min="8969" max="8969" width="6.140625" style="90" customWidth="1"/>
    <col min="8970" max="8970" width="5.85546875" style="90" customWidth="1"/>
    <col min="8971" max="8971" width="4.140625" style="90" customWidth="1"/>
    <col min="8972" max="8972" width="5.85546875" style="90" customWidth="1"/>
    <col min="8973" max="8973" width="4.140625" style="90" customWidth="1"/>
    <col min="8974" max="8974" width="9.5703125" style="90" customWidth="1"/>
    <col min="8975" max="8975" width="4.85546875" style="90" customWidth="1"/>
    <col min="8976" max="9216" width="11.42578125" style="90"/>
    <col min="9217" max="9217" width="4.85546875" style="90" customWidth="1"/>
    <col min="9218" max="9218" width="7.5703125" style="90" customWidth="1"/>
    <col min="9219" max="9219" width="6" style="90" customWidth="1"/>
    <col min="9220" max="9220" width="9.85546875" style="90" customWidth="1"/>
    <col min="9221" max="9221" width="9.140625" style="90" customWidth="1"/>
    <col min="9222" max="9222" width="6.42578125" style="90" customWidth="1"/>
    <col min="9223" max="9223" width="3" style="90" customWidth="1"/>
    <col min="9224" max="9224" width="3.5703125" style="90" customWidth="1"/>
    <col min="9225" max="9225" width="6.140625" style="90" customWidth="1"/>
    <col min="9226" max="9226" width="5.85546875" style="90" customWidth="1"/>
    <col min="9227" max="9227" width="4.140625" style="90" customWidth="1"/>
    <col min="9228" max="9228" width="5.85546875" style="90" customWidth="1"/>
    <col min="9229" max="9229" width="4.140625" style="90" customWidth="1"/>
    <col min="9230" max="9230" width="9.5703125" style="90" customWidth="1"/>
    <col min="9231" max="9231" width="4.85546875" style="90" customWidth="1"/>
    <col min="9232" max="9472" width="11.42578125" style="90"/>
    <col min="9473" max="9473" width="4.85546875" style="90" customWidth="1"/>
    <col min="9474" max="9474" width="7.5703125" style="90" customWidth="1"/>
    <col min="9475" max="9475" width="6" style="90" customWidth="1"/>
    <col min="9476" max="9476" width="9.85546875" style="90" customWidth="1"/>
    <col min="9477" max="9477" width="9.140625" style="90" customWidth="1"/>
    <col min="9478" max="9478" width="6.42578125" style="90" customWidth="1"/>
    <col min="9479" max="9479" width="3" style="90" customWidth="1"/>
    <col min="9480" max="9480" width="3.5703125" style="90" customWidth="1"/>
    <col min="9481" max="9481" width="6.140625" style="90" customWidth="1"/>
    <col min="9482" max="9482" width="5.85546875" style="90" customWidth="1"/>
    <col min="9483" max="9483" width="4.140625" style="90" customWidth="1"/>
    <col min="9484" max="9484" width="5.85546875" style="90" customWidth="1"/>
    <col min="9485" max="9485" width="4.140625" style="90" customWidth="1"/>
    <col min="9486" max="9486" width="9.5703125" style="90" customWidth="1"/>
    <col min="9487" max="9487" width="4.85546875" style="90" customWidth="1"/>
    <col min="9488" max="9728" width="11.42578125" style="90"/>
    <col min="9729" max="9729" width="4.85546875" style="90" customWidth="1"/>
    <col min="9730" max="9730" width="7.5703125" style="90" customWidth="1"/>
    <col min="9731" max="9731" width="6" style="90" customWidth="1"/>
    <col min="9732" max="9732" width="9.85546875" style="90" customWidth="1"/>
    <col min="9733" max="9733" width="9.140625" style="90" customWidth="1"/>
    <col min="9734" max="9734" width="6.42578125" style="90" customWidth="1"/>
    <col min="9735" max="9735" width="3" style="90" customWidth="1"/>
    <col min="9736" max="9736" width="3.5703125" style="90" customWidth="1"/>
    <col min="9737" max="9737" width="6.140625" style="90" customWidth="1"/>
    <col min="9738" max="9738" width="5.85546875" style="90" customWidth="1"/>
    <col min="9739" max="9739" width="4.140625" style="90" customWidth="1"/>
    <col min="9740" max="9740" width="5.85546875" style="90" customWidth="1"/>
    <col min="9741" max="9741" width="4.140625" style="90" customWidth="1"/>
    <col min="9742" max="9742" width="9.5703125" style="90" customWidth="1"/>
    <col min="9743" max="9743" width="4.85546875" style="90" customWidth="1"/>
    <col min="9744" max="9984" width="11.42578125" style="90"/>
    <col min="9985" max="9985" width="4.85546875" style="90" customWidth="1"/>
    <col min="9986" max="9986" width="7.5703125" style="90" customWidth="1"/>
    <col min="9987" max="9987" width="6" style="90" customWidth="1"/>
    <col min="9988" max="9988" width="9.85546875" style="90" customWidth="1"/>
    <col min="9989" max="9989" width="9.140625" style="90" customWidth="1"/>
    <col min="9990" max="9990" width="6.42578125" style="90" customWidth="1"/>
    <col min="9991" max="9991" width="3" style="90" customWidth="1"/>
    <col min="9992" max="9992" width="3.5703125" style="90" customWidth="1"/>
    <col min="9993" max="9993" width="6.140625" style="90" customWidth="1"/>
    <col min="9994" max="9994" width="5.85546875" style="90" customWidth="1"/>
    <col min="9995" max="9995" width="4.140625" style="90" customWidth="1"/>
    <col min="9996" max="9996" width="5.85546875" style="90" customWidth="1"/>
    <col min="9997" max="9997" width="4.140625" style="90" customWidth="1"/>
    <col min="9998" max="9998" width="9.5703125" style="90" customWidth="1"/>
    <col min="9999" max="9999" width="4.85546875" style="90" customWidth="1"/>
    <col min="10000" max="10240" width="11.42578125" style="90"/>
    <col min="10241" max="10241" width="4.85546875" style="90" customWidth="1"/>
    <col min="10242" max="10242" width="7.5703125" style="90" customWidth="1"/>
    <col min="10243" max="10243" width="6" style="90" customWidth="1"/>
    <col min="10244" max="10244" width="9.85546875" style="90" customWidth="1"/>
    <col min="10245" max="10245" width="9.140625" style="90" customWidth="1"/>
    <col min="10246" max="10246" width="6.42578125" style="90" customWidth="1"/>
    <col min="10247" max="10247" width="3" style="90" customWidth="1"/>
    <col min="10248" max="10248" width="3.5703125" style="90" customWidth="1"/>
    <col min="10249" max="10249" width="6.140625" style="90" customWidth="1"/>
    <col min="10250" max="10250" width="5.85546875" style="90" customWidth="1"/>
    <col min="10251" max="10251" width="4.140625" style="90" customWidth="1"/>
    <col min="10252" max="10252" width="5.85546875" style="90" customWidth="1"/>
    <col min="10253" max="10253" width="4.140625" style="90" customWidth="1"/>
    <col min="10254" max="10254" width="9.5703125" style="90" customWidth="1"/>
    <col min="10255" max="10255" width="4.85546875" style="90" customWidth="1"/>
    <col min="10256" max="10496" width="11.42578125" style="90"/>
    <col min="10497" max="10497" width="4.85546875" style="90" customWidth="1"/>
    <col min="10498" max="10498" width="7.5703125" style="90" customWidth="1"/>
    <col min="10499" max="10499" width="6" style="90" customWidth="1"/>
    <col min="10500" max="10500" width="9.85546875" style="90" customWidth="1"/>
    <col min="10501" max="10501" width="9.140625" style="90" customWidth="1"/>
    <col min="10502" max="10502" width="6.42578125" style="90" customWidth="1"/>
    <col min="10503" max="10503" width="3" style="90" customWidth="1"/>
    <col min="10504" max="10504" width="3.5703125" style="90" customWidth="1"/>
    <col min="10505" max="10505" width="6.140625" style="90" customWidth="1"/>
    <col min="10506" max="10506" width="5.85546875" style="90" customWidth="1"/>
    <col min="10507" max="10507" width="4.140625" style="90" customWidth="1"/>
    <col min="10508" max="10508" width="5.85546875" style="90" customWidth="1"/>
    <col min="10509" max="10509" width="4.140625" style="90" customWidth="1"/>
    <col min="10510" max="10510" width="9.5703125" style="90" customWidth="1"/>
    <col min="10511" max="10511" width="4.85546875" style="90" customWidth="1"/>
    <col min="10512" max="10752" width="11.42578125" style="90"/>
    <col min="10753" max="10753" width="4.85546875" style="90" customWidth="1"/>
    <col min="10754" max="10754" width="7.5703125" style="90" customWidth="1"/>
    <col min="10755" max="10755" width="6" style="90" customWidth="1"/>
    <col min="10756" max="10756" width="9.85546875" style="90" customWidth="1"/>
    <col min="10757" max="10757" width="9.140625" style="90" customWidth="1"/>
    <col min="10758" max="10758" width="6.42578125" style="90" customWidth="1"/>
    <col min="10759" max="10759" width="3" style="90" customWidth="1"/>
    <col min="10760" max="10760" width="3.5703125" style="90" customWidth="1"/>
    <col min="10761" max="10761" width="6.140625" style="90" customWidth="1"/>
    <col min="10762" max="10762" width="5.85546875" style="90" customWidth="1"/>
    <col min="10763" max="10763" width="4.140625" style="90" customWidth="1"/>
    <col min="10764" max="10764" width="5.85546875" style="90" customWidth="1"/>
    <col min="10765" max="10765" width="4.140625" style="90" customWidth="1"/>
    <col min="10766" max="10766" width="9.5703125" style="90" customWidth="1"/>
    <col min="10767" max="10767" width="4.85546875" style="90" customWidth="1"/>
    <col min="10768" max="11008" width="11.42578125" style="90"/>
    <col min="11009" max="11009" width="4.85546875" style="90" customWidth="1"/>
    <col min="11010" max="11010" width="7.5703125" style="90" customWidth="1"/>
    <col min="11011" max="11011" width="6" style="90" customWidth="1"/>
    <col min="11012" max="11012" width="9.85546875" style="90" customWidth="1"/>
    <col min="11013" max="11013" width="9.140625" style="90" customWidth="1"/>
    <col min="11014" max="11014" width="6.42578125" style="90" customWidth="1"/>
    <col min="11015" max="11015" width="3" style="90" customWidth="1"/>
    <col min="11016" max="11016" width="3.5703125" style="90" customWidth="1"/>
    <col min="11017" max="11017" width="6.140625" style="90" customWidth="1"/>
    <col min="11018" max="11018" width="5.85546875" style="90" customWidth="1"/>
    <col min="11019" max="11019" width="4.140625" style="90" customWidth="1"/>
    <col min="11020" max="11020" width="5.85546875" style="90" customWidth="1"/>
    <col min="11021" max="11021" width="4.140625" style="90" customWidth="1"/>
    <col min="11022" max="11022" width="9.5703125" style="90" customWidth="1"/>
    <col min="11023" max="11023" width="4.85546875" style="90" customWidth="1"/>
    <col min="11024" max="11264" width="11.42578125" style="90"/>
    <col min="11265" max="11265" width="4.85546875" style="90" customWidth="1"/>
    <col min="11266" max="11266" width="7.5703125" style="90" customWidth="1"/>
    <col min="11267" max="11267" width="6" style="90" customWidth="1"/>
    <col min="11268" max="11268" width="9.85546875" style="90" customWidth="1"/>
    <col min="11269" max="11269" width="9.140625" style="90" customWidth="1"/>
    <col min="11270" max="11270" width="6.42578125" style="90" customWidth="1"/>
    <col min="11271" max="11271" width="3" style="90" customWidth="1"/>
    <col min="11272" max="11272" width="3.5703125" style="90" customWidth="1"/>
    <col min="11273" max="11273" width="6.140625" style="90" customWidth="1"/>
    <col min="11274" max="11274" width="5.85546875" style="90" customWidth="1"/>
    <col min="11275" max="11275" width="4.140625" style="90" customWidth="1"/>
    <col min="11276" max="11276" width="5.85546875" style="90" customWidth="1"/>
    <col min="11277" max="11277" width="4.140625" style="90" customWidth="1"/>
    <col min="11278" max="11278" width="9.5703125" style="90" customWidth="1"/>
    <col min="11279" max="11279" width="4.85546875" style="90" customWidth="1"/>
    <col min="11280" max="11520" width="11.42578125" style="90"/>
    <col min="11521" max="11521" width="4.85546875" style="90" customWidth="1"/>
    <col min="11522" max="11522" width="7.5703125" style="90" customWidth="1"/>
    <col min="11523" max="11523" width="6" style="90" customWidth="1"/>
    <col min="11524" max="11524" width="9.85546875" style="90" customWidth="1"/>
    <col min="11525" max="11525" width="9.140625" style="90" customWidth="1"/>
    <col min="11526" max="11526" width="6.42578125" style="90" customWidth="1"/>
    <col min="11527" max="11527" width="3" style="90" customWidth="1"/>
    <col min="11528" max="11528" width="3.5703125" style="90" customWidth="1"/>
    <col min="11529" max="11529" width="6.140625" style="90" customWidth="1"/>
    <col min="11530" max="11530" width="5.85546875" style="90" customWidth="1"/>
    <col min="11531" max="11531" width="4.140625" style="90" customWidth="1"/>
    <col min="11532" max="11532" width="5.85546875" style="90" customWidth="1"/>
    <col min="11533" max="11533" width="4.140625" style="90" customWidth="1"/>
    <col min="11534" max="11534" width="9.5703125" style="90" customWidth="1"/>
    <col min="11535" max="11535" width="4.85546875" style="90" customWidth="1"/>
    <col min="11536" max="11776" width="11.42578125" style="90"/>
    <col min="11777" max="11777" width="4.85546875" style="90" customWidth="1"/>
    <col min="11778" max="11778" width="7.5703125" style="90" customWidth="1"/>
    <col min="11779" max="11779" width="6" style="90" customWidth="1"/>
    <col min="11780" max="11780" width="9.85546875" style="90" customWidth="1"/>
    <col min="11781" max="11781" width="9.140625" style="90" customWidth="1"/>
    <col min="11782" max="11782" width="6.42578125" style="90" customWidth="1"/>
    <col min="11783" max="11783" width="3" style="90" customWidth="1"/>
    <col min="11784" max="11784" width="3.5703125" style="90" customWidth="1"/>
    <col min="11785" max="11785" width="6.140625" style="90" customWidth="1"/>
    <col min="11786" max="11786" width="5.85546875" style="90" customWidth="1"/>
    <col min="11787" max="11787" width="4.140625" style="90" customWidth="1"/>
    <col min="11788" max="11788" width="5.85546875" style="90" customWidth="1"/>
    <col min="11789" max="11789" width="4.140625" style="90" customWidth="1"/>
    <col min="11790" max="11790" width="9.5703125" style="90" customWidth="1"/>
    <col min="11791" max="11791" width="4.85546875" style="90" customWidth="1"/>
    <col min="11792" max="12032" width="11.42578125" style="90"/>
    <col min="12033" max="12033" width="4.85546875" style="90" customWidth="1"/>
    <col min="12034" max="12034" width="7.5703125" style="90" customWidth="1"/>
    <col min="12035" max="12035" width="6" style="90" customWidth="1"/>
    <col min="12036" max="12036" width="9.85546875" style="90" customWidth="1"/>
    <col min="12037" max="12037" width="9.140625" style="90" customWidth="1"/>
    <col min="12038" max="12038" width="6.42578125" style="90" customWidth="1"/>
    <col min="12039" max="12039" width="3" style="90" customWidth="1"/>
    <col min="12040" max="12040" width="3.5703125" style="90" customWidth="1"/>
    <col min="12041" max="12041" width="6.140625" style="90" customWidth="1"/>
    <col min="12042" max="12042" width="5.85546875" style="90" customWidth="1"/>
    <col min="12043" max="12043" width="4.140625" style="90" customWidth="1"/>
    <col min="12044" max="12044" width="5.85546875" style="90" customWidth="1"/>
    <col min="12045" max="12045" width="4.140625" style="90" customWidth="1"/>
    <col min="12046" max="12046" width="9.5703125" style="90" customWidth="1"/>
    <col min="12047" max="12047" width="4.85546875" style="90" customWidth="1"/>
    <col min="12048" max="12288" width="11.42578125" style="90"/>
    <col min="12289" max="12289" width="4.85546875" style="90" customWidth="1"/>
    <col min="12290" max="12290" width="7.5703125" style="90" customWidth="1"/>
    <col min="12291" max="12291" width="6" style="90" customWidth="1"/>
    <col min="12292" max="12292" width="9.85546875" style="90" customWidth="1"/>
    <col min="12293" max="12293" width="9.140625" style="90" customWidth="1"/>
    <col min="12294" max="12294" width="6.42578125" style="90" customWidth="1"/>
    <col min="12295" max="12295" width="3" style="90" customWidth="1"/>
    <col min="12296" max="12296" width="3.5703125" style="90" customWidth="1"/>
    <col min="12297" max="12297" width="6.140625" style="90" customWidth="1"/>
    <col min="12298" max="12298" width="5.85546875" style="90" customWidth="1"/>
    <col min="12299" max="12299" width="4.140625" style="90" customWidth="1"/>
    <col min="12300" max="12300" width="5.85546875" style="90" customWidth="1"/>
    <col min="12301" max="12301" width="4.140625" style="90" customWidth="1"/>
    <col min="12302" max="12302" width="9.5703125" style="90" customWidth="1"/>
    <col min="12303" max="12303" width="4.85546875" style="90" customWidth="1"/>
    <col min="12304" max="12544" width="11.42578125" style="90"/>
    <col min="12545" max="12545" width="4.85546875" style="90" customWidth="1"/>
    <col min="12546" max="12546" width="7.5703125" style="90" customWidth="1"/>
    <col min="12547" max="12547" width="6" style="90" customWidth="1"/>
    <col min="12548" max="12548" width="9.85546875" style="90" customWidth="1"/>
    <col min="12549" max="12549" width="9.140625" style="90" customWidth="1"/>
    <col min="12550" max="12550" width="6.42578125" style="90" customWidth="1"/>
    <col min="12551" max="12551" width="3" style="90" customWidth="1"/>
    <col min="12552" max="12552" width="3.5703125" style="90" customWidth="1"/>
    <col min="12553" max="12553" width="6.140625" style="90" customWidth="1"/>
    <col min="12554" max="12554" width="5.85546875" style="90" customWidth="1"/>
    <col min="12555" max="12555" width="4.140625" style="90" customWidth="1"/>
    <col min="12556" max="12556" width="5.85546875" style="90" customWidth="1"/>
    <col min="12557" max="12557" width="4.140625" style="90" customWidth="1"/>
    <col min="12558" max="12558" width="9.5703125" style="90" customWidth="1"/>
    <col min="12559" max="12559" width="4.85546875" style="90" customWidth="1"/>
    <col min="12560" max="12800" width="11.42578125" style="90"/>
    <col min="12801" max="12801" width="4.85546875" style="90" customWidth="1"/>
    <col min="12802" max="12802" width="7.5703125" style="90" customWidth="1"/>
    <col min="12803" max="12803" width="6" style="90" customWidth="1"/>
    <col min="12804" max="12804" width="9.85546875" style="90" customWidth="1"/>
    <col min="12805" max="12805" width="9.140625" style="90" customWidth="1"/>
    <col min="12806" max="12806" width="6.42578125" style="90" customWidth="1"/>
    <col min="12807" max="12807" width="3" style="90" customWidth="1"/>
    <col min="12808" max="12808" width="3.5703125" style="90" customWidth="1"/>
    <col min="12809" max="12809" width="6.140625" style="90" customWidth="1"/>
    <col min="12810" max="12810" width="5.85546875" style="90" customWidth="1"/>
    <col min="12811" max="12811" width="4.140625" style="90" customWidth="1"/>
    <col min="12812" max="12812" width="5.85546875" style="90" customWidth="1"/>
    <col min="12813" max="12813" width="4.140625" style="90" customWidth="1"/>
    <col min="12814" max="12814" width="9.5703125" style="90" customWidth="1"/>
    <col min="12815" max="12815" width="4.85546875" style="90" customWidth="1"/>
    <col min="12816" max="13056" width="11.42578125" style="90"/>
    <col min="13057" max="13057" width="4.85546875" style="90" customWidth="1"/>
    <col min="13058" max="13058" width="7.5703125" style="90" customWidth="1"/>
    <col min="13059" max="13059" width="6" style="90" customWidth="1"/>
    <col min="13060" max="13060" width="9.85546875" style="90" customWidth="1"/>
    <col min="13061" max="13061" width="9.140625" style="90" customWidth="1"/>
    <col min="13062" max="13062" width="6.42578125" style="90" customWidth="1"/>
    <col min="13063" max="13063" width="3" style="90" customWidth="1"/>
    <col min="13064" max="13064" width="3.5703125" style="90" customWidth="1"/>
    <col min="13065" max="13065" width="6.140625" style="90" customWidth="1"/>
    <col min="13066" max="13066" width="5.85546875" style="90" customWidth="1"/>
    <col min="13067" max="13067" width="4.140625" style="90" customWidth="1"/>
    <col min="13068" max="13068" width="5.85546875" style="90" customWidth="1"/>
    <col min="13069" max="13069" width="4.140625" style="90" customWidth="1"/>
    <col min="13070" max="13070" width="9.5703125" style="90" customWidth="1"/>
    <col min="13071" max="13071" width="4.85546875" style="90" customWidth="1"/>
    <col min="13072" max="13312" width="11.42578125" style="90"/>
    <col min="13313" max="13313" width="4.85546875" style="90" customWidth="1"/>
    <col min="13314" max="13314" width="7.5703125" style="90" customWidth="1"/>
    <col min="13315" max="13315" width="6" style="90" customWidth="1"/>
    <col min="13316" max="13316" width="9.85546875" style="90" customWidth="1"/>
    <col min="13317" max="13317" width="9.140625" style="90" customWidth="1"/>
    <col min="13318" max="13318" width="6.42578125" style="90" customWidth="1"/>
    <col min="13319" max="13319" width="3" style="90" customWidth="1"/>
    <col min="13320" max="13320" width="3.5703125" style="90" customWidth="1"/>
    <col min="13321" max="13321" width="6.140625" style="90" customWidth="1"/>
    <col min="13322" max="13322" width="5.85546875" style="90" customWidth="1"/>
    <col min="13323" max="13323" width="4.140625" style="90" customWidth="1"/>
    <col min="13324" max="13324" width="5.85546875" style="90" customWidth="1"/>
    <col min="13325" max="13325" width="4.140625" style="90" customWidth="1"/>
    <col min="13326" max="13326" width="9.5703125" style="90" customWidth="1"/>
    <col min="13327" max="13327" width="4.85546875" style="90" customWidth="1"/>
    <col min="13328" max="13568" width="11.42578125" style="90"/>
    <col min="13569" max="13569" width="4.85546875" style="90" customWidth="1"/>
    <col min="13570" max="13570" width="7.5703125" style="90" customWidth="1"/>
    <col min="13571" max="13571" width="6" style="90" customWidth="1"/>
    <col min="13572" max="13572" width="9.85546875" style="90" customWidth="1"/>
    <col min="13573" max="13573" width="9.140625" style="90" customWidth="1"/>
    <col min="13574" max="13574" width="6.42578125" style="90" customWidth="1"/>
    <col min="13575" max="13575" width="3" style="90" customWidth="1"/>
    <col min="13576" max="13576" width="3.5703125" style="90" customWidth="1"/>
    <col min="13577" max="13577" width="6.140625" style="90" customWidth="1"/>
    <col min="13578" max="13578" width="5.85546875" style="90" customWidth="1"/>
    <col min="13579" max="13579" width="4.140625" style="90" customWidth="1"/>
    <col min="13580" max="13580" width="5.85546875" style="90" customWidth="1"/>
    <col min="13581" max="13581" width="4.140625" style="90" customWidth="1"/>
    <col min="13582" max="13582" width="9.5703125" style="90" customWidth="1"/>
    <col min="13583" max="13583" width="4.85546875" style="90" customWidth="1"/>
    <col min="13584" max="13824" width="11.42578125" style="90"/>
    <col min="13825" max="13825" width="4.85546875" style="90" customWidth="1"/>
    <col min="13826" max="13826" width="7.5703125" style="90" customWidth="1"/>
    <col min="13827" max="13827" width="6" style="90" customWidth="1"/>
    <col min="13828" max="13828" width="9.85546875" style="90" customWidth="1"/>
    <col min="13829" max="13829" width="9.140625" style="90" customWidth="1"/>
    <col min="13830" max="13830" width="6.42578125" style="90" customWidth="1"/>
    <col min="13831" max="13831" width="3" style="90" customWidth="1"/>
    <col min="13832" max="13832" width="3.5703125" style="90" customWidth="1"/>
    <col min="13833" max="13833" width="6.140625" style="90" customWidth="1"/>
    <col min="13834" max="13834" width="5.85546875" style="90" customWidth="1"/>
    <col min="13835" max="13835" width="4.140625" style="90" customWidth="1"/>
    <col min="13836" max="13836" width="5.85546875" style="90" customWidth="1"/>
    <col min="13837" max="13837" width="4.140625" style="90" customWidth="1"/>
    <col min="13838" max="13838" width="9.5703125" style="90" customWidth="1"/>
    <col min="13839" max="13839" width="4.85546875" style="90" customWidth="1"/>
    <col min="13840" max="14080" width="11.42578125" style="90"/>
    <col min="14081" max="14081" width="4.85546875" style="90" customWidth="1"/>
    <col min="14082" max="14082" width="7.5703125" style="90" customWidth="1"/>
    <col min="14083" max="14083" width="6" style="90" customWidth="1"/>
    <col min="14084" max="14084" width="9.85546875" style="90" customWidth="1"/>
    <col min="14085" max="14085" width="9.140625" style="90" customWidth="1"/>
    <col min="14086" max="14086" width="6.42578125" style="90" customWidth="1"/>
    <col min="14087" max="14087" width="3" style="90" customWidth="1"/>
    <col min="14088" max="14088" width="3.5703125" style="90" customWidth="1"/>
    <col min="14089" max="14089" width="6.140625" style="90" customWidth="1"/>
    <col min="14090" max="14090" width="5.85546875" style="90" customWidth="1"/>
    <col min="14091" max="14091" width="4.140625" style="90" customWidth="1"/>
    <col min="14092" max="14092" width="5.85546875" style="90" customWidth="1"/>
    <col min="14093" max="14093" width="4.140625" style="90" customWidth="1"/>
    <col min="14094" max="14094" width="9.5703125" style="90" customWidth="1"/>
    <col min="14095" max="14095" width="4.85546875" style="90" customWidth="1"/>
    <col min="14096" max="14336" width="11.42578125" style="90"/>
    <col min="14337" max="14337" width="4.85546875" style="90" customWidth="1"/>
    <col min="14338" max="14338" width="7.5703125" style="90" customWidth="1"/>
    <col min="14339" max="14339" width="6" style="90" customWidth="1"/>
    <col min="14340" max="14340" width="9.85546875" style="90" customWidth="1"/>
    <col min="14341" max="14341" width="9.140625" style="90" customWidth="1"/>
    <col min="14342" max="14342" width="6.42578125" style="90" customWidth="1"/>
    <col min="14343" max="14343" width="3" style="90" customWidth="1"/>
    <col min="14344" max="14344" width="3.5703125" style="90" customWidth="1"/>
    <col min="14345" max="14345" width="6.140625" style="90" customWidth="1"/>
    <col min="14346" max="14346" width="5.85546875" style="90" customWidth="1"/>
    <col min="14347" max="14347" width="4.140625" style="90" customWidth="1"/>
    <col min="14348" max="14348" width="5.85546875" style="90" customWidth="1"/>
    <col min="14349" max="14349" width="4.140625" style="90" customWidth="1"/>
    <col min="14350" max="14350" width="9.5703125" style="90" customWidth="1"/>
    <col min="14351" max="14351" width="4.85546875" style="90" customWidth="1"/>
    <col min="14352" max="14592" width="11.42578125" style="90"/>
    <col min="14593" max="14593" width="4.85546875" style="90" customWidth="1"/>
    <col min="14594" max="14594" width="7.5703125" style="90" customWidth="1"/>
    <col min="14595" max="14595" width="6" style="90" customWidth="1"/>
    <col min="14596" max="14596" width="9.85546875" style="90" customWidth="1"/>
    <col min="14597" max="14597" width="9.140625" style="90" customWidth="1"/>
    <col min="14598" max="14598" width="6.42578125" style="90" customWidth="1"/>
    <col min="14599" max="14599" width="3" style="90" customWidth="1"/>
    <col min="14600" max="14600" width="3.5703125" style="90" customWidth="1"/>
    <col min="14601" max="14601" width="6.140625" style="90" customWidth="1"/>
    <col min="14602" max="14602" width="5.85546875" style="90" customWidth="1"/>
    <col min="14603" max="14603" width="4.140625" style="90" customWidth="1"/>
    <col min="14604" max="14604" width="5.85546875" style="90" customWidth="1"/>
    <col min="14605" max="14605" width="4.140625" style="90" customWidth="1"/>
    <col min="14606" max="14606" width="9.5703125" style="90" customWidth="1"/>
    <col min="14607" max="14607" width="4.85546875" style="90" customWidth="1"/>
    <col min="14608" max="14848" width="11.42578125" style="90"/>
    <col min="14849" max="14849" width="4.85546875" style="90" customWidth="1"/>
    <col min="14850" max="14850" width="7.5703125" style="90" customWidth="1"/>
    <col min="14851" max="14851" width="6" style="90" customWidth="1"/>
    <col min="14852" max="14852" width="9.85546875" style="90" customWidth="1"/>
    <col min="14853" max="14853" width="9.140625" style="90" customWidth="1"/>
    <col min="14854" max="14854" width="6.42578125" style="90" customWidth="1"/>
    <col min="14855" max="14855" width="3" style="90" customWidth="1"/>
    <col min="14856" max="14856" width="3.5703125" style="90" customWidth="1"/>
    <col min="14857" max="14857" width="6.140625" style="90" customWidth="1"/>
    <col min="14858" max="14858" width="5.85546875" style="90" customWidth="1"/>
    <col min="14859" max="14859" width="4.140625" style="90" customWidth="1"/>
    <col min="14860" max="14860" width="5.85546875" style="90" customWidth="1"/>
    <col min="14861" max="14861" width="4.140625" style="90" customWidth="1"/>
    <col min="14862" max="14862" width="9.5703125" style="90" customWidth="1"/>
    <col min="14863" max="14863" width="4.85546875" style="90" customWidth="1"/>
    <col min="14864" max="15104" width="11.42578125" style="90"/>
    <col min="15105" max="15105" width="4.85546875" style="90" customWidth="1"/>
    <col min="15106" max="15106" width="7.5703125" style="90" customWidth="1"/>
    <col min="15107" max="15107" width="6" style="90" customWidth="1"/>
    <col min="15108" max="15108" width="9.85546875" style="90" customWidth="1"/>
    <col min="15109" max="15109" width="9.140625" style="90" customWidth="1"/>
    <col min="15110" max="15110" width="6.42578125" style="90" customWidth="1"/>
    <col min="15111" max="15111" width="3" style="90" customWidth="1"/>
    <col min="15112" max="15112" width="3.5703125" style="90" customWidth="1"/>
    <col min="15113" max="15113" width="6.140625" style="90" customWidth="1"/>
    <col min="15114" max="15114" width="5.85546875" style="90" customWidth="1"/>
    <col min="15115" max="15115" width="4.140625" style="90" customWidth="1"/>
    <col min="15116" max="15116" width="5.85546875" style="90" customWidth="1"/>
    <col min="15117" max="15117" width="4.140625" style="90" customWidth="1"/>
    <col min="15118" max="15118" width="9.5703125" style="90" customWidth="1"/>
    <col min="15119" max="15119" width="4.85546875" style="90" customWidth="1"/>
    <col min="15120" max="15360" width="11.42578125" style="90"/>
    <col min="15361" max="15361" width="4.85546875" style="90" customWidth="1"/>
    <col min="15362" max="15362" width="7.5703125" style="90" customWidth="1"/>
    <col min="15363" max="15363" width="6" style="90" customWidth="1"/>
    <col min="15364" max="15364" width="9.85546875" style="90" customWidth="1"/>
    <col min="15365" max="15365" width="9.140625" style="90" customWidth="1"/>
    <col min="15366" max="15366" width="6.42578125" style="90" customWidth="1"/>
    <col min="15367" max="15367" width="3" style="90" customWidth="1"/>
    <col min="15368" max="15368" width="3.5703125" style="90" customWidth="1"/>
    <col min="15369" max="15369" width="6.140625" style="90" customWidth="1"/>
    <col min="15370" max="15370" width="5.85546875" style="90" customWidth="1"/>
    <col min="15371" max="15371" width="4.140625" style="90" customWidth="1"/>
    <col min="15372" max="15372" width="5.85546875" style="90" customWidth="1"/>
    <col min="15373" max="15373" width="4.140625" style="90" customWidth="1"/>
    <col min="15374" max="15374" width="9.5703125" style="90" customWidth="1"/>
    <col min="15375" max="15375" width="4.85546875" style="90" customWidth="1"/>
    <col min="15376" max="15616" width="11.42578125" style="90"/>
    <col min="15617" max="15617" width="4.85546875" style="90" customWidth="1"/>
    <col min="15618" max="15618" width="7.5703125" style="90" customWidth="1"/>
    <col min="15619" max="15619" width="6" style="90" customWidth="1"/>
    <col min="15620" max="15620" width="9.85546875" style="90" customWidth="1"/>
    <col min="15621" max="15621" width="9.140625" style="90" customWidth="1"/>
    <col min="15622" max="15622" width="6.42578125" style="90" customWidth="1"/>
    <col min="15623" max="15623" width="3" style="90" customWidth="1"/>
    <col min="15624" max="15624" width="3.5703125" style="90" customWidth="1"/>
    <col min="15625" max="15625" width="6.140625" style="90" customWidth="1"/>
    <col min="15626" max="15626" width="5.85546875" style="90" customWidth="1"/>
    <col min="15627" max="15627" width="4.140625" style="90" customWidth="1"/>
    <col min="15628" max="15628" width="5.85546875" style="90" customWidth="1"/>
    <col min="15629" max="15629" width="4.140625" style="90" customWidth="1"/>
    <col min="15630" max="15630" width="9.5703125" style="90" customWidth="1"/>
    <col min="15631" max="15631" width="4.85546875" style="90" customWidth="1"/>
    <col min="15632" max="15872" width="11.42578125" style="90"/>
    <col min="15873" max="15873" width="4.85546875" style="90" customWidth="1"/>
    <col min="15874" max="15874" width="7.5703125" style="90" customWidth="1"/>
    <col min="15875" max="15875" width="6" style="90" customWidth="1"/>
    <col min="15876" max="15876" width="9.85546875" style="90" customWidth="1"/>
    <col min="15877" max="15877" width="9.140625" style="90" customWidth="1"/>
    <col min="15878" max="15878" width="6.42578125" style="90" customWidth="1"/>
    <col min="15879" max="15879" width="3" style="90" customWidth="1"/>
    <col min="15880" max="15880" width="3.5703125" style="90" customWidth="1"/>
    <col min="15881" max="15881" width="6.140625" style="90" customWidth="1"/>
    <col min="15882" max="15882" width="5.85546875" style="90" customWidth="1"/>
    <col min="15883" max="15883" width="4.140625" style="90" customWidth="1"/>
    <col min="15884" max="15884" width="5.85546875" style="90" customWidth="1"/>
    <col min="15885" max="15885" width="4.140625" style="90" customWidth="1"/>
    <col min="15886" max="15886" width="9.5703125" style="90" customWidth="1"/>
    <col min="15887" max="15887" width="4.85546875" style="90" customWidth="1"/>
    <col min="15888" max="16128" width="11.42578125" style="90"/>
    <col min="16129" max="16129" width="4.85546875" style="90" customWidth="1"/>
    <col min="16130" max="16130" width="7.5703125" style="90" customWidth="1"/>
    <col min="16131" max="16131" width="6" style="90" customWidth="1"/>
    <col min="16132" max="16132" width="9.85546875" style="90" customWidth="1"/>
    <col min="16133" max="16133" width="9.140625" style="90" customWidth="1"/>
    <col min="16134" max="16134" width="6.42578125" style="90" customWidth="1"/>
    <col min="16135" max="16135" width="3" style="90" customWidth="1"/>
    <col min="16136" max="16136" width="3.5703125" style="90" customWidth="1"/>
    <col min="16137" max="16137" width="6.140625" style="90" customWidth="1"/>
    <col min="16138" max="16138" width="5.85546875" style="90" customWidth="1"/>
    <col min="16139" max="16139" width="4.140625" style="90" customWidth="1"/>
    <col min="16140" max="16140" width="5.85546875" style="90" customWidth="1"/>
    <col min="16141" max="16141" width="4.140625" style="90" customWidth="1"/>
    <col min="16142" max="16142" width="9.5703125" style="90" customWidth="1"/>
    <col min="16143" max="16143" width="4.85546875" style="90" customWidth="1"/>
    <col min="16144" max="16384" width="11.42578125" style="90"/>
  </cols>
  <sheetData>
    <row r="1" spans="1:15">
      <c r="A1" s="87"/>
      <c r="B1" s="88"/>
      <c r="C1" s="220"/>
      <c r="D1" s="220"/>
      <c r="E1" s="220"/>
      <c r="F1" s="220"/>
      <c r="G1" s="220"/>
      <c r="H1" s="220"/>
      <c r="I1" s="220"/>
      <c r="J1" s="220"/>
      <c r="K1" s="220"/>
      <c r="L1" s="220"/>
      <c r="M1" s="220"/>
      <c r="N1" s="88"/>
      <c r="O1" s="89"/>
    </row>
    <row r="2" spans="1:15">
      <c r="A2" s="91"/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92"/>
    </row>
    <row r="3" spans="1:15" ht="31.5" customHeight="1">
      <c r="A3" s="91"/>
      <c r="B3" s="221" t="s">
        <v>111</v>
      </c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92"/>
    </row>
    <row r="4" spans="1:15" ht="25.5" customHeight="1">
      <c r="A4" s="91"/>
      <c r="B4" s="218" t="s">
        <v>112</v>
      </c>
      <c r="C4" s="218"/>
      <c r="D4" s="218"/>
      <c r="E4" s="218"/>
      <c r="F4" s="218"/>
      <c r="G4" s="218"/>
      <c r="H4" s="218"/>
      <c r="I4" s="218"/>
      <c r="J4" s="218"/>
      <c r="K4" s="218"/>
      <c r="L4" s="218"/>
      <c r="M4" s="218"/>
      <c r="N4" s="218"/>
      <c r="O4" s="92"/>
    </row>
    <row r="5" spans="1:15">
      <c r="A5" s="91"/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92"/>
    </row>
    <row r="6" spans="1:15" ht="13.5" thickBot="1">
      <c r="A6" s="93"/>
      <c r="B6" s="94"/>
      <c r="C6" s="188"/>
      <c r="D6" s="188"/>
      <c r="E6" s="188"/>
      <c r="F6" s="188"/>
      <c r="G6" s="188"/>
      <c r="H6" s="188"/>
      <c r="I6" s="188"/>
      <c r="J6" s="188"/>
      <c r="K6" s="188"/>
      <c r="L6" s="188"/>
      <c r="M6" s="188"/>
      <c r="N6" s="94"/>
      <c r="O6" s="95"/>
    </row>
    <row r="7" spans="1:15">
      <c r="A7" s="91"/>
      <c r="B7" s="191" t="s">
        <v>49</v>
      </c>
      <c r="C7" s="192"/>
      <c r="D7" s="192"/>
      <c r="E7" s="192"/>
      <c r="F7" s="192"/>
      <c r="G7" s="208"/>
      <c r="H7" s="208"/>
      <c r="I7" s="208"/>
      <c r="J7" s="208"/>
      <c r="K7" s="208"/>
      <c r="L7" s="208"/>
      <c r="M7" s="208"/>
      <c r="N7" s="209"/>
      <c r="O7" s="92"/>
    </row>
    <row r="8" spans="1:15" ht="12.75" customHeight="1">
      <c r="A8" s="91"/>
      <c r="B8" s="222"/>
      <c r="C8" s="223"/>
      <c r="D8" s="223"/>
      <c r="E8" s="223"/>
      <c r="F8" s="223"/>
      <c r="G8" s="212" t="s">
        <v>113</v>
      </c>
      <c r="H8" s="212"/>
      <c r="I8" s="212"/>
      <c r="J8" s="212"/>
      <c r="K8" s="212"/>
      <c r="L8" s="212"/>
      <c r="M8" s="212"/>
      <c r="N8" s="213"/>
      <c r="O8" s="92"/>
    </row>
    <row r="9" spans="1:15" ht="12.75" customHeight="1">
      <c r="A9" s="217"/>
      <c r="B9" s="222"/>
      <c r="C9" s="223"/>
      <c r="D9" s="223"/>
      <c r="E9" s="223"/>
      <c r="F9" s="223"/>
      <c r="G9" s="214" t="s">
        <v>114</v>
      </c>
      <c r="H9" s="214"/>
      <c r="I9" s="214"/>
      <c r="J9" s="214"/>
      <c r="K9" s="214"/>
      <c r="L9" s="214"/>
      <c r="M9" s="214"/>
      <c r="N9" s="215"/>
      <c r="O9" s="216"/>
    </row>
    <row r="10" spans="1:15" ht="12.75" customHeight="1">
      <c r="A10" s="217"/>
      <c r="B10" s="222"/>
      <c r="C10" s="223"/>
      <c r="D10" s="223"/>
      <c r="E10" s="223"/>
      <c r="F10" s="223"/>
      <c r="G10" s="214" t="s">
        <v>115</v>
      </c>
      <c r="H10" s="214"/>
      <c r="I10" s="214"/>
      <c r="J10" s="214"/>
      <c r="K10" s="214"/>
      <c r="L10" s="214"/>
      <c r="M10" s="214"/>
      <c r="N10" s="215"/>
      <c r="O10" s="216"/>
    </row>
    <row r="11" spans="1:15" ht="12.75" customHeight="1">
      <c r="A11" s="91"/>
      <c r="B11" s="222"/>
      <c r="C11" s="223"/>
      <c r="D11" s="223"/>
      <c r="E11" s="223"/>
      <c r="F11" s="223"/>
      <c r="G11" s="214" t="s">
        <v>116</v>
      </c>
      <c r="H11" s="214"/>
      <c r="I11" s="214"/>
      <c r="J11" s="214"/>
      <c r="K11" s="214"/>
      <c r="L11" s="214"/>
      <c r="M11" s="214"/>
      <c r="N11" s="215"/>
      <c r="O11" s="92"/>
    </row>
    <row r="12" spans="1:15" ht="12.75" customHeight="1">
      <c r="A12" s="91"/>
      <c r="B12" s="222"/>
      <c r="C12" s="223"/>
      <c r="D12" s="223"/>
      <c r="E12" s="223"/>
      <c r="F12" s="223"/>
      <c r="G12" s="214"/>
      <c r="H12" s="214"/>
      <c r="I12" s="214"/>
      <c r="J12" s="214"/>
      <c r="K12" s="214"/>
      <c r="L12" s="214"/>
      <c r="M12" s="214"/>
      <c r="N12" s="215"/>
      <c r="O12" s="92"/>
    </row>
    <row r="13" spans="1:15" ht="12.75" customHeight="1">
      <c r="A13" s="91"/>
      <c r="B13" s="222"/>
      <c r="C13" s="223"/>
      <c r="D13" s="223"/>
      <c r="E13" s="223"/>
      <c r="F13" s="223"/>
      <c r="G13" s="214"/>
      <c r="H13" s="214"/>
      <c r="I13" s="214"/>
      <c r="J13" s="214"/>
      <c r="K13" s="214"/>
      <c r="L13" s="214"/>
      <c r="M13" s="214"/>
      <c r="N13" s="215"/>
      <c r="O13" s="92"/>
    </row>
    <row r="14" spans="1:15" ht="12.75" customHeight="1">
      <c r="A14" s="91"/>
      <c r="B14" s="222"/>
      <c r="C14" s="223"/>
      <c r="D14" s="223"/>
      <c r="E14" s="223"/>
      <c r="F14" s="223"/>
      <c r="G14" s="214"/>
      <c r="H14" s="214"/>
      <c r="I14" s="214"/>
      <c r="J14" s="214"/>
      <c r="K14" s="214"/>
      <c r="L14" s="214"/>
      <c r="M14" s="214"/>
      <c r="N14" s="215"/>
      <c r="O14" s="92"/>
    </row>
    <row r="15" spans="1:15" ht="13.5" thickBot="1">
      <c r="A15" s="93"/>
      <c r="B15" s="9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98"/>
      <c r="O15" s="95"/>
    </row>
    <row r="16" spans="1:15" ht="13.5" thickBot="1">
      <c r="A16" s="93"/>
      <c r="B16" s="94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94"/>
      <c r="O16" s="95"/>
    </row>
    <row r="17" spans="1:15">
      <c r="A17" s="91"/>
      <c r="B17" s="191" t="s">
        <v>50</v>
      </c>
      <c r="C17" s="192"/>
      <c r="D17" s="192"/>
      <c r="E17" s="192"/>
      <c r="F17" s="192"/>
      <c r="G17" s="208"/>
      <c r="H17" s="208"/>
      <c r="I17" s="208"/>
      <c r="J17" s="208"/>
      <c r="K17" s="208"/>
      <c r="L17" s="208"/>
      <c r="M17" s="208"/>
      <c r="N17" s="209"/>
      <c r="O17" s="92"/>
    </row>
    <row r="18" spans="1:15" ht="12.75" customHeight="1">
      <c r="A18" s="91"/>
      <c r="B18" s="210"/>
      <c r="C18" s="211"/>
      <c r="D18" s="211"/>
      <c r="E18" s="211"/>
      <c r="F18" s="211"/>
      <c r="G18" s="212" t="s">
        <v>51</v>
      </c>
      <c r="H18" s="212"/>
      <c r="I18" s="212"/>
      <c r="J18" s="212"/>
      <c r="K18" s="212"/>
      <c r="L18" s="212"/>
      <c r="M18" s="212"/>
      <c r="N18" s="213"/>
      <c r="O18" s="92"/>
    </row>
    <row r="19" spans="1:15" ht="12.75" customHeight="1">
      <c r="A19" s="91"/>
      <c r="B19" s="210"/>
      <c r="C19" s="211"/>
      <c r="D19" s="211"/>
      <c r="E19" s="211"/>
      <c r="F19" s="211"/>
      <c r="G19" s="214" t="s">
        <v>52</v>
      </c>
      <c r="H19" s="214"/>
      <c r="I19" s="214"/>
      <c r="J19" s="214"/>
      <c r="K19" s="214"/>
      <c r="L19" s="214"/>
      <c r="M19" s="214"/>
      <c r="N19" s="215"/>
      <c r="O19" s="92"/>
    </row>
    <row r="20" spans="1:15" ht="12.75" customHeight="1">
      <c r="A20" s="91"/>
      <c r="B20" s="210"/>
      <c r="C20" s="211"/>
      <c r="D20" s="211"/>
      <c r="E20" s="211"/>
      <c r="F20" s="211"/>
      <c r="G20" s="214" t="s">
        <v>53</v>
      </c>
      <c r="H20" s="214"/>
      <c r="I20" s="214"/>
      <c r="J20" s="214"/>
      <c r="K20" s="214"/>
      <c r="L20" s="214"/>
      <c r="M20" s="214"/>
      <c r="N20" s="215"/>
      <c r="O20" s="92"/>
    </row>
    <row r="21" spans="1:15" ht="12.75" customHeight="1">
      <c r="A21" s="91"/>
      <c r="B21" s="210"/>
      <c r="C21" s="211"/>
      <c r="D21" s="211"/>
      <c r="E21" s="211"/>
      <c r="F21" s="211"/>
      <c r="G21" s="214" t="s">
        <v>54</v>
      </c>
      <c r="H21" s="214"/>
      <c r="I21" s="214"/>
      <c r="J21" s="214"/>
      <c r="K21" s="214"/>
      <c r="L21" s="214"/>
      <c r="M21" s="214"/>
      <c r="N21" s="215"/>
      <c r="O21" s="92"/>
    </row>
    <row r="22" spans="1:15" ht="12.75" customHeight="1">
      <c r="A22" s="91"/>
      <c r="B22" s="210"/>
      <c r="C22" s="211"/>
      <c r="D22" s="211"/>
      <c r="E22" s="211"/>
      <c r="F22" s="211"/>
      <c r="G22" s="214"/>
      <c r="H22" s="214"/>
      <c r="I22" s="214"/>
      <c r="J22" s="214"/>
      <c r="K22" s="214"/>
      <c r="L22" s="214"/>
      <c r="M22" s="214"/>
      <c r="N22" s="215"/>
      <c r="O22" s="92"/>
    </row>
    <row r="23" spans="1:15" ht="12.75" customHeight="1">
      <c r="A23" s="91"/>
      <c r="B23" s="210"/>
      <c r="C23" s="211"/>
      <c r="D23" s="211"/>
      <c r="E23" s="211"/>
      <c r="F23" s="211"/>
      <c r="G23" s="214"/>
      <c r="H23" s="214"/>
      <c r="I23" s="214"/>
      <c r="J23" s="214"/>
      <c r="K23" s="214"/>
      <c r="L23" s="214"/>
      <c r="M23" s="214"/>
      <c r="N23" s="215"/>
      <c r="O23" s="92"/>
    </row>
    <row r="24" spans="1:15" ht="13.5" thickBot="1">
      <c r="A24" s="93"/>
      <c r="B24" s="97"/>
      <c r="C24" s="207"/>
      <c r="D24" s="207"/>
      <c r="E24" s="207"/>
      <c r="F24" s="207"/>
      <c r="G24" s="207"/>
      <c r="H24" s="207"/>
      <c r="I24" s="207"/>
      <c r="J24" s="207"/>
      <c r="K24" s="207"/>
      <c r="L24" s="207"/>
      <c r="M24" s="207"/>
      <c r="N24" s="98"/>
      <c r="O24" s="95"/>
    </row>
    <row r="25" spans="1:15" ht="13.5" thickBot="1">
      <c r="A25" s="93"/>
      <c r="B25" s="94"/>
      <c r="C25" s="188"/>
      <c r="D25" s="188"/>
      <c r="E25" s="188"/>
      <c r="F25" s="188"/>
      <c r="G25" s="188"/>
      <c r="H25" s="188"/>
      <c r="I25" s="188"/>
      <c r="J25" s="188"/>
      <c r="K25" s="188"/>
      <c r="L25" s="188"/>
      <c r="M25" s="188"/>
      <c r="N25" s="94"/>
      <c r="O25" s="95"/>
    </row>
    <row r="26" spans="1:15">
      <c r="A26" s="91"/>
      <c r="B26" s="191" t="s">
        <v>55</v>
      </c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3"/>
      <c r="O26" s="92"/>
    </row>
    <row r="27" spans="1:15" ht="23.25">
      <c r="A27" s="91"/>
      <c r="B27" s="194" t="s">
        <v>117</v>
      </c>
      <c r="C27" s="195"/>
      <c r="D27" s="195"/>
      <c r="E27" s="195"/>
      <c r="F27" s="195"/>
      <c r="G27" s="195"/>
      <c r="H27" s="195"/>
      <c r="I27" s="195"/>
      <c r="J27" s="195"/>
      <c r="K27" s="195"/>
      <c r="L27" s="195"/>
      <c r="M27" s="195"/>
      <c r="N27" s="196"/>
      <c r="O27" s="92"/>
    </row>
    <row r="28" spans="1:15">
      <c r="A28" s="91"/>
      <c r="B28" s="200"/>
      <c r="C28" s="201"/>
      <c r="D28" s="201"/>
      <c r="E28" s="201"/>
      <c r="F28" s="201"/>
      <c r="G28" s="201"/>
      <c r="H28" s="201"/>
      <c r="I28" s="201"/>
      <c r="J28" s="201"/>
      <c r="K28" s="201"/>
      <c r="L28" s="201"/>
      <c r="M28" s="201"/>
      <c r="N28" s="202"/>
      <c r="O28" s="92"/>
    </row>
    <row r="29" spans="1:15">
      <c r="A29" s="91"/>
      <c r="B29" s="200"/>
      <c r="C29" s="201"/>
      <c r="D29" s="201"/>
      <c r="E29" s="201"/>
      <c r="F29" s="201"/>
      <c r="G29" s="201"/>
      <c r="H29" s="201"/>
      <c r="I29" s="201"/>
      <c r="J29" s="201"/>
      <c r="K29" s="201"/>
      <c r="L29" s="201"/>
      <c r="M29" s="201"/>
      <c r="N29" s="202"/>
      <c r="O29" s="92"/>
    </row>
    <row r="30" spans="1:15" ht="13.5" thickBot="1">
      <c r="A30" s="91"/>
      <c r="B30" s="203"/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5"/>
      <c r="O30" s="92"/>
    </row>
    <row r="31" spans="1:15" ht="13.5" thickBot="1">
      <c r="A31" s="93"/>
      <c r="B31" s="99"/>
      <c r="C31" s="206"/>
      <c r="D31" s="206"/>
      <c r="E31" s="206"/>
      <c r="F31" s="206"/>
      <c r="G31" s="206"/>
      <c r="H31" s="206"/>
      <c r="I31" s="206"/>
      <c r="J31" s="206"/>
      <c r="K31" s="206"/>
      <c r="L31" s="206"/>
      <c r="M31" s="206"/>
      <c r="N31" s="99"/>
      <c r="O31" s="95"/>
    </row>
    <row r="32" spans="1:15">
      <c r="A32" s="91"/>
      <c r="B32" s="191" t="s">
        <v>56</v>
      </c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3"/>
      <c r="O32" s="92"/>
    </row>
    <row r="33" spans="1:15" ht="23.25">
      <c r="A33" s="91"/>
      <c r="B33" s="194" t="s">
        <v>407</v>
      </c>
      <c r="C33" s="195"/>
      <c r="D33" s="195"/>
      <c r="E33" s="195"/>
      <c r="F33" s="195"/>
      <c r="G33" s="195"/>
      <c r="H33" s="195"/>
      <c r="I33" s="195"/>
      <c r="J33" s="195"/>
      <c r="K33" s="195"/>
      <c r="L33" s="195"/>
      <c r="M33" s="195"/>
      <c r="N33" s="196"/>
      <c r="O33" s="92"/>
    </row>
    <row r="34" spans="1:15" ht="23.25" customHeight="1">
      <c r="A34" s="91"/>
      <c r="B34" s="194" t="s">
        <v>57</v>
      </c>
      <c r="C34" s="195"/>
      <c r="D34" s="195"/>
      <c r="E34" s="195"/>
      <c r="F34" s="195"/>
      <c r="G34" s="195"/>
      <c r="H34" s="195"/>
      <c r="I34" s="195"/>
      <c r="J34" s="195"/>
      <c r="K34" s="195"/>
      <c r="L34" s="195"/>
      <c r="M34" s="195"/>
      <c r="N34" s="196"/>
      <c r="O34" s="92"/>
    </row>
    <row r="35" spans="1:15" ht="23.25">
      <c r="A35" s="91"/>
      <c r="B35" s="194"/>
      <c r="C35" s="195"/>
      <c r="D35" s="195"/>
      <c r="E35" s="195"/>
      <c r="F35" s="195"/>
      <c r="G35" s="195"/>
      <c r="H35" s="195"/>
      <c r="I35" s="195"/>
      <c r="J35" s="195"/>
      <c r="K35" s="195"/>
      <c r="L35" s="195"/>
      <c r="M35" s="195"/>
      <c r="N35" s="196"/>
      <c r="O35" s="92"/>
    </row>
    <row r="36" spans="1:15" ht="24" thickBot="1">
      <c r="A36" s="91"/>
      <c r="B36" s="197"/>
      <c r="C36" s="198"/>
      <c r="D36" s="198"/>
      <c r="E36" s="198"/>
      <c r="F36" s="198"/>
      <c r="G36" s="198"/>
      <c r="H36" s="198"/>
      <c r="I36" s="198"/>
      <c r="J36" s="198"/>
      <c r="K36" s="198"/>
      <c r="L36" s="198"/>
      <c r="M36" s="198"/>
      <c r="N36" s="199"/>
      <c r="O36" s="92"/>
    </row>
    <row r="37" spans="1:15" ht="13.5" thickBot="1">
      <c r="A37" s="93"/>
      <c r="B37" s="94"/>
      <c r="C37" s="188"/>
      <c r="D37" s="188"/>
      <c r="E37" s="188"/>
      <c r="F37" s="188"/>
      <c r="G37" s="188"/>
      <c r="H37" s="188"/>
      <c r="I37" s="188"/>
      <c r="J37" s="188"/>
      <c r="K37" s="188"/>
      <c r="L37" s="188"/>
      <c r="M37" s="188"/>
      <c r="N37" s="94"/>
      <c r="O37" s="95"/>
    </row>
    <row r="38" spans="1:15" ht="13.5" thickBot="1">
      <c r="A38" s="91"/>
      <c r="B38" s="100"/>
      <c r="C38" s="190"/>
      <c r="D38" s="190"/>
      <c r="E38" s="190"/>
      <c r="F38" s="190"/>
      <c r="G38" s="190"/>
      <c r="H38" s="189"/>
      <c r="I38" s="189"/>
      <c r="J38" s="189"/>
      <c r="K38" s="189"/>
      <c r="L38" s="189"/>
      <c r="M38" s="189"/>
      <c r="N38" s="100"/>
      <c r="O38" s="92"/>
    </row>
    <row r="39" spans="1:15" ht="13.5" thickBot="1">
      <c r="A39" s="91"/>
      <c r="B39" s="100"/>
      <c r="C39" s="190"/>
      <c r="D39" s="190"/>
      <c r="E39" s="190"/>
      <c r="F39" s="190"/>
      <c r="G39" s="190"/>
      <c r="H39" s="189"/>
      <c r="I39" s="189"/>
      <c r="J39" s="189"/>
      <c r="K39" s="189"/>
      <c r="L39" s="189"/>
      <c r="M39" s="189"/>
      <c r="N39" s="100"/>
      <c r="O39" s="92"/>
    </row>
    <row r="40" spans="1:15" ht="13.5" thickBot="1">
      <c r="A40" s="91"/>
      <c r="B40" s="100"/>
      <c r="C40" s="190"/>
      <c r="D40" s="190"/>
      <c r="E40" s="190"/>
      <c r="F40" s="190"/>
      <c r="G40" s="190"/>
      <c r="H40" s="189"/>
      <c r="I40" s="189"/>
      <c r="J40" s="189"/>
      <c r="K40" s="189"/>
      <c r="L40" s="189"/>
      <c r="M40" s="189"/>
      <c r="N40" s="100"/>
      <c r="O40" s="92"/>
    </row>
    <row r="41" spans="1:15" ht="13.5" thickBot="1">
      <c r="A41" s="91"/>
      <c r="B41" s="100"/>
      <c r="C41" s="190"/>
      <c r="D41" s="190"/>
      <c r="E41" s="190"/>
      <c r="F41" s="190"/>
      <c r="G41" s="190"/>
      <c r="H41" s="189"/>
      <c r="I41" s="189"/>
      <c r="J41" s="189"/>
      <c r="K41" s="189"/>
      <c r="L41" s="189"/>
      <c r="M41" s="189"/>
      <c r="N41" s="100"/>
      <c r="O41" s="92"/>
    </row>
    <row r="42" spans="1:15" ht="13.5" thickBot="1">
      <c r="A42" s="91"/>
      <c r="B42" s="101"/>
      <c r="C42" s="190"/>
      <c r="D42" s="190"/>
      <c r="E42" s="190"/>
      <c r="F42" s="190"/>
      <c r="G42" s="190"/>
      <c r="H42" s="189"/>
      <c r="I42" s="189"/>
      <c r="J42" s="189"/>
      <c r="K42" s="189"/>
      <c r="L42" s="189"/>
      <c r="M42" s="189"/>
      <c r="N42" s="100"/>
      <c r="O42" s="92"/>
    </row>
    <row r="43" spans="1:15" ht="13.5" thickBot="1">
      <c r="A43" s="91"/>
      <c r="B43" s="101"/>
      <c r="C43" s="190"/>
      <c r="D43" s="190"/>
      <c r="E43" s="190"/>
      <c r="F43" s="190"/>
      <c r="G43" s="190"/>
      <c r="H43" s="189"/>
      <c r="I43" s="189"/>
      <c r="J43" s="189"/>
      <c r="K43" s="189"/>
      <c r="L43" s="189"/>
      <c r="M43" s="189"/>
      <c r="N43" s="100"/>
      <c r="O43" s="92"/>
    </row>
    <row r="44" spans="1:15" ht="13.5" thickBot="1">
      <c r="A44" s="91"/>
      <c r="B44" s="101"/>
      <c r="C44" s="189"/>
      <c r="D44" s="189"/>
      <c r="E44" s="189"/>
      <c r="F44" s="189"/>
      <c r="G44" s="189"/>
      <c r="H44" s="189"/>
      <c r="I44" s="189"/>
      <c r="J44" s="189"/>
      <c r="K44" s="189"/>
      <c r="L44" s="189"/>
      <c r="M44" s="189"/>
      <c r="N44" s="100"/>
      <c r="O44" s="92"/>
    </row>
    <row r="45" spans="1:15" ht="13.5" thickBot="1">
      <c r="A45" s="91"/>
      <c r="B45" s="101">
        <v>45692</v>
      </c>
      <c r="C45" s="189" t="s">
        <v>58</v>
      </c>
      <c r="D45" s="189"/>
      <c r="E45" s="189"/>
      <c r="F45" s="189"/>
      <c r="G45" s="189"/>
      <c r="H45" s="189" t="s">
        <v>377</v>
      </c>
      <c r="I45" s="189"/>
      <c r="J45" s="189"/>
      <c r="K45" s="189"/>
      <c r="L45" s="189"/>
      <c r="M45" s="189"/>
      <c r="N45" s="100" t="s">
        <v>239</v>
      </c>
      <c r="O45" s="92"/>
    </row>
    <row r="46" spans="1:15" ht="13.5" thickBot="1">
      <c r="A46" s="93"/>
      <c r="B46" s="102" t="s">
        <v>59</v>
      </c>
      <c r="C46" s="187" t="s">
        <v>60</v>
      </c>
      <c r="D46" s="187"/>
      <c r="E46" s="187"/>
      <c r="F46" s="187"/>
      <c r="G46" s="187"/>
      <c r="H46" s="187" t="s">
        <v>61</v>
      </c>
      <c r="I46" s="187"/>
      <c r="J46" s="187"/>
      <c r="K46" s="187"/>
      <c r="L46" s="187"/>
      <c r="M46" s="187"/>
      <c r="N46" s="102" t="s">
        <v>62</v>
      </c>
      <c r="O46" s="95"/>
    </row>
    <row r="47" spans="1:15" ht="13.5" thickBot="1">
      <c r="A47" s="93"/>
      <c r="B47" s="94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8"/>
      <c r="N47" s="94"/>
      <c r="O47" s="95"/>
    </row>
    <row r="48" spans="1:15" ht="13.5" thickBot="1">
      <c r="A48" s="93"/>
      <c r="B48" s="183" t="s">
        <v>63</v>
      </c>
      <c r="C48" s="183"/>
      <c r="D48" s="103" t="s">
        <v>59</v>
      </c>
      <c r="E48" s="103" t="s">
        <v>64</v>
      </c>
      <c r="F48" s="183" t="s">
        <v>65</v>
      </c>
      <c r="G48" s="183"/>
      <c r="H48" s="183"/>
      <c r="I48" s="183" t="s">
        <v>66</v>
      </c>
      <c r="J48" s="183"/>
      <c r="K48" s="183" t="s">
        <v>67</v>
      </c>
      <c r="L48" s="183"/>
      <c r="M48" s="184" t="s">
        <v>61</v>
      </c>
      <c r="N48" s="185"/>
      <c r="O48" s="96"/>
    </row>
    <row r="49" spans="1:15" ht="13.5" thickBot="1">
      <c r="A49" s="93"/>
      <c r="B49" s="183" t="s">
        <v>238</v>
      </c>
      <c r="C49" s="183"/>
      <c r="D49" s="104">
        <v>45692</v>
      </c>
      <c r="E49" s="103">
        <v>6</v>
      </c>
      <c r="F49" s="183" t="s">
        <v>68</v>
      </c>
      <c r="G49" s="183"/>
      <c r="H49" s="183"/>
      <c r="I49" s="186" t="s">
        <v>118</v>
      </c>
      <c r="J49" s="186"/>
      <c r="K49" s="183" t="s">
        <v>119</v>
      </c>
      <c r="L49" s="183"/>
      <c r="M49" s="183" t="s">
        <v>377</v>
      </c>
      <c r="N49" s="185"/>
      <c r="O49" s="96"/>
    </row>
    <row r="50" spans="1:15" ht="13.5" thickBot="1">
      <c r="A50" s="105"/>
      <c r="B50" s="106"/>
      <c r="C50" s="182"/>
      <c r="D50" s="182"/>
      <c r="E50" s="182"/>
      <c r="F50" s="182"/>
      <c r="G50" s="182"/>
      <c r="H50" s="182"/>
      <c r="I50" s="182"/>
      <c r="J50" s="182"/>
      <c r="K50" s="182"/>
      <c r="L50" s="182"/>
      <c r="M50" s="182"/>
      <c r="N50" s="106"/>
      <c r="O50" s="107"/>
    </row>
  </sheetData>
  <mergeCells count="121">
    <mergeCell ref="C1:F1"/>
    <mergeCell ref="G1:I1"/>
    <mergeCell ref="J1:K1"/>
    <mergeCell ref="L1:M1"/>
    <mergeCell ref="B2:N2"/>
    <mergeCell ref="B3:N3"/>
    <mergeCell ref="B7:F7"/>
    <mergeCell ref="G7:N7"/>
    <mergeCell ref="B8:F14"/>
    <mergeCell ref="G8:N8"/>
    <mergeCell ref="A9:A10"/>
    <mergeCell ref="G9:N9"/>
    <mergeCell ref="B4:N4"/>
    <mergeCell ref="B5:N5"/>
    <mergeCell ref="C6:F6"/>
    <mergeCell ref="G6:I6"/>
    <mergeCell ref="J6:K6"/>
    <mergeCell ref="L6:M6"/>
    <mergeCell ref="C15:F15"/>
    <mergeCell ref="G15:I15"/>
    <mergeCell ref="J15:K15"/>
    <mergeCell ref="L15:M15"/>
    <mergeCell ref="C16:F16"/>
    <mergeCell ref="G16:I16"/>
    <mergeCell ref="J16:K16"/>
    <mergeCell ref="L16:M16"/>
    <mergeCell ref="O9:O10"/>
    <mergeCell ref="G10:N10"/>
    <mergeCell ref="G11:N11"/>
    <mergeCell ref="G12:N12"/>
    <mergeCell ref="G13:N13"/>
    <mergeCell ref="G14:N14"/>
    <mergeCell ref="C24:F24"/>
    <mergeCell ref="G24:I24"/>
    <mergeCell ref="J24:K24"/>
    <mergeCell ref="L24:M24"/>
    <mergeCell ref="C25:F25"/>
    <mergeCell ref="G25:I25"/>
    <mergeCell ref="J25:K25"/>
    <mergeCell ref="L25:M25"/>
    <mergeCell ref="B17:F17"/>
    <mergeCell ref="G17:N17"/>
    <mergeCell ref="B18:F23"/>
    <mergeCell ref="G18:N18"/>
    <mergeCell ref="G19:N19"/>
    <mergeCell ref="G20:N20"/>
    <mergeCell ref="G21:N21"/>
    <mergeCell ref="G22:N22"/>
    <mergeCell ref="G23:N23"/>
    <mergeCell ref="B26:N26"/>
    <mergeCell ref="B27:N27"/>
    <mergeCell ref="B28:N28"/>
    <mergeCell ref="B29:N29"/>
    <mergeCell ref="B30:N30"/>
    <mergeCell ref="C31:F31"/>
    <mergeCell ref="G31:I31"/>
    <mergeCell ref="J31:K31"/>
    <mergeCell ref="L31:M31"/>
    <mergeCell ref="C38:G38"/>
    <mergeCell ref="H38:I38"/>
    <mergeCell ref="J38:K38"/>
    <mergeCell ref="L38:M38"/>
    <mergeCell ref="C39:G39"/>
    <mergeCell ref="H39:I39"/>
    <mergeCell ref="J39:K39"/>
    <mergeCell ref="L39:M39"/>
    <mergeCell ref="B32:N32"/>
    <mergeCell ref="B33:N33"/>
    <mergeCell ref="B34:N34"/>
    <mergeCell ref="B35:N35"/>
    <mergeCell ref="B36:N36"/>
    <mergeCell ref="C37:F37"/>
    <mergeCell ref="G37:I37"/>
    <mergeCell ref="J37:K37"/>
    <mergeCell ref="L37:M37"/>
    <mergeCell ref="C42:G42"/>
    <mergeCell ref="H42:I42"/>
    <mergeCell ref="J42:K42"/>
    <mergeCell ref="L42:M42"/>
    <mergeCell ref="C43:G43"/>
    <mergeCell ref="H43:I43"/>
    <mergeCell ref="J43:K43"/>
    <mergeCell ref="L43:M43"/>
    <mergeCell ref="C40:G40"/>
    <mergeCell ref="H40:I40"/>
    <mergeCell ref="J40:K40"/>
    <mergeCell ref="L40:M40"/>
    <mergeCell ref="C41:G41"/>
    <mergeCell ref="H41:I41"/>
    <mergeCell ref="J41:K41"/>
    <mergeCell ref="L41:M41"/>
    <mergeCell ref="C46:G46"/>
    <mergeCell ref="H46:I46"/>
    <mergeCell ref="J46:K46"/>
    <mergeCell ref="L46:M46"/>
    <mergeCell ref="C47:F47"/>
    <mergeCell ref="G47:I47"/>
    <mergeCell ref="J47:K47"/>
    <mergeCell ref="L47:M47"/>
    <mergeCell ref="C44:G44"/>
    <mergeCell ref="H44:I44"/>
    <mergeCell ref="J44:K44"/>
    <mergeCell ref="L44:M44"/>
    <mergeCell ref="C45:G45"/>
    <mergeCell ref="H45:I45"/>
    <mergeCell ref="J45:K45"/>
    <mergeCell ref="L45:M45"/>
    <mergeCell ref="C50:F50"/>
    <mergeCell ref="G50:I50"/>
    <mergeCell ref="J50:K50"/>
    <mergeCell ref="L50:M50"/>
    <mergeCell ref="B48:C48"/>
    <mergeCell ref="F48:H48"/>
    <mergeCell ref="I48:J48"/>
    <mergeCell ref="K48:L48"/>
    <mergeCell ref="M48:N48"/>
    <mergeCell ref="B49:C49"/>
    <mergeCell ref="F49:H49"/>
    <mergeCell ref="I49:J49"/>
    <mergeCell ref="K49:L49"/>
    <mergeCell ref="M49:N49"/>
  </mergeCells>
  <printOptions horizontalCentered="1" verticalCentered="1"/>
  <pageMargins left="0.39370078740157499" right="0.39370078740157499" top="0.28999999999999998" bottom="0.39370078740157499" header="0.511811023622047" footer="0.511811023622047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570"/>
  <sheetViews>
    <sheetView showZeros="0" tabSelected="1" view="pageBreakPreview" topLeftCell="A61" zoomScale="125" zoomScaleNormal="100" zoomScaleSheetLayoutView="125" workbookViewId="0">
      <selection activeCell="C13" sqref="C13:E13"/>
    </sheetView>
  </sheetViews>
  <sheetFormatPr baseColWidth="10" defaultColWidth="11.42578125" defaultRowHeight="12"/>
  <cols>
    <col min="1" max="1" width="1.42578125" style="1" customWidth="1"/>
    <col min="2" max="2" width="11.42578125" style="3" customWidth="1"/>
    <col min="3" max="3" width="42.85546875" style="3" customWidth="1"/>
    <col min="4" max="4" width="12.140625" style="3" customWidth="1"/>
    <col min="5" max="5" width="10.140625" style="1" customWidth="1"/>
    <col min="6" max="6" width="7.5703125" style="1" customWidth="1"/>
    <col min="7" max="7" width="12.140625" style="1" customWidth="1"/>
    <col min="8" max="8" width="12.140625" style="39" customWidth="1"/>
    <col min="9" max="9" width="12.140625" style="1" customWidth="1"/>
    <col min="10" max="10" width="14.140625" style="1" customWidth="1"/>
    <col min="11" max="16384" width="11.42578125" style="1"/>
  </cols>
  <sheetData>
    <row r="1" spans="2:10" ht="7.5" customHeight="1"/>
    <row r="2" spans="2:10" ht="12" customHeight="1">
      <c r="B2" s="259" t="s">
        <v>417</v>
      </c>
      <c r="C2" s="260"/>
      <c r="D2" s="260"/>
      <c r="E2" s="260"/>
      <c r="F2" s="260"/>
      <c r="G2" s="260"/>
      <c r="H2" s="260"/>
      <c r="I2" s="260"/>
      <c r="J2" s="261"/>
    </row>
    <row r="3" spans="2:10" ht="18.75" customHeight="1">
      <c r="B3" s="262"/>
      <c r="C3" s="263"/>
      <c r="D3" s="263"/>
      <c r="E3" s="263"/>
      <c r="F3" s="263"/>
      <c r="G3" s="263"/>
      <c r="H3" s="263"/>
      <c r="I3" s="263"/>
      <c r="J3" s="264"/>
    </row>
    <row r="4" spans="2:10" ht="7.5" customHeight="1"/>
    <row r="5" spans="2:10" ht="12.75">
      <c r="B5" s="265" t="s">
        <v>10</v>
      </c>
      <c r="C5" s="266"/>
      <c r="D5" s="266"/>
      <c r="E5" s="266"/>
      <c r="F5" s="266"/>
      <c r="G5" s="266"/>
      <c r="H5" s="266"/>
      <c r="I5" s="266"/>
      <c r="J5" s="267"/>
    </row>
    <row r="6" spans="2:10" ht="7.5" customHeight="1"/>
    <row r="7" spans="2:10" ht="18.75" customHeight="1">
      <c r="B7" s="236" t="s">
        <v>11</v>
      </c>
      <c r="C7" s="237"/>
      <c r="D7" s="237"/>
      <c r="E7" s="237"/>
      <c r="F7" s="237"/>
      <c r="G7" s="237"/>
      <c r="H7" s="237"/>
      <c r="I7" s="237"/>
      <c r="J7" s="238"/>
    </row>
    <row r="8" spans="2:10" ht="7.5" customHeight="1"/>
    <row r="9" spans="2:10" ht="24">
      <c r="B9" s="35" t="s">
        <v>6</v>
      </c>
      <c r="C9" s="242" t="s">
        <v>5</v>
      </c>
      <c r="D9" s="243"/>
      <c r="E9" s="244"/>
      <c r="F9" s="24" t="s">
        <v>0</v>
      </c>
      <c r="G9" s="24" t="s">
        <v>1</v>
      </c>
      <c r="H9" s="36" t="s">
        <v>2</v>
      </c>
      <c r="I9" s="24" t="s">
        <v>3</v>
      </c>
      <c r="J9" s="25" t="s">
        <v>4</v>
      </c>
    </row>
    <row r="10" spans="2:10">
      <c r="B10" s="2"/>
      <c r="C10" s="27"/>
      <c r="E10" s="28"/>
      <c r="F10" s="4"/>
      <c r="G10" s="5"/>
      <c r="H10" s="37"/>
      <c r="I10" s="6"/>
      <c r="J10" s="7"/>
    </row>
    <row r="11" spans="2:10">
      <c r="B11" s="19"/>
      <c r="C11" s="245" t="s">
        <v>176</v>
      </c>
      <c r="D11" s="246"/>
      <c r="E11" s="247"/>
      <c r="F11" s="20"/>
      <c r="G11" s="21"/>
      <c r="H11" s="38"/>
      <c r="I11" s="22"/>
      <c r="J11" s="23"/>
    </row>
    <row r="12" spans="2:10">
      <c r="B12" s="10"/>
      <c r="C12" s="33"/>
      <c r="D12" s="17"/>
      <c r="E12" s="34"/>
      <c r="F12" s="11"/>
      <c r="G12" s="12"/>
      <c r="H12" s="37"/>
      <c r="I12" s="13"/>
      <c r="J12" s="47"/>
    </row>
    <row r="13" spans="2:10">
      <c r="B13" s="70" t="s">
        <v>241</v>
      </c>
      <c r="C13" s="239" t="s">
        <v>242</v>
      </c>
      <c r="D13" s="240"/>
      <c r="E13" s="241"/>
      <c r="F13" s="71"/>
      <c r="G13" s="72"/>
      <c r="H13" s="73"/>
      <c r="I13" s="74"/>
      <c r="J13" s="75"/>
    </row>
    <row r="14" spans="2:10">
      <c r="B14" s="10"/>
      <c r="C14" s="33"/>
      <c r="D14" s="17"/>
      <c r="E14" s="34"/>
      <c r="F14" s="11"/>
      <c r="G14" s="12"/>
      <c r="H14" s="37"/>
      <c r="I14" s="13"/>
      <c r="J14" s="47"/>
    </row>
    <row r="15" spans="2:10">
      <c r="B15" s="10" t="s">
        <v>243</v>
      </c>
      <c r="C15" s="33" t="s">
        <v>245</v>
      </c>
      <c r="D15" s="17"/>
      <c r="E15" s="34"/>
      <c r="F15" s="11"/>
      <c r="G15" s="12"/>
      <c r="H15" s="37"/>
      <c r="I15" s="13"/>
      <c r="J15" s="47"/>
    </row>
    <row r="16" spans="2:10">
      <c r="B16" s="10"/>
      <c r="C16" s="67" t="s">
        <v>31</v>
      </c>
      <c r="D16" s="17"/>
      <c r="E16" s="34"/>
      <c r="F16" s="11" t="s">
        <v>13</v>
      </c>
      <c r="G16" s="12">
        <v>1</v>
      </c>
      <c r="H16" s="37"/>
      <c r="I16" s="42"/>
      <c r="J16" s="46">
        <f>I16*G16</f>
        <v>0</v>
      </c>
    </row>
    <row r="17" spans="2:10">
      <c r="B17" s="10"/>
      <c r="C17" s="67"/>
      <c r="D17" s="17"/>
      <c r="E17" s="34"/>
      <c r="F17" s="11"/>
      <c r="G17" s="12"/>
      <c r="H17" s="37"/>
      <c r="I17" s="13"/>
      <c r="J17" s="47"/>
    </row>
    <row r="18" spans="2:10">
      <c r="B18" s="10"/>
      <c r="C18" s="254" t="s">
        <v>244</v>
      </c>
      <c r="D18" s="255"/>
      <c r="E18" s="255"/>
      <c r="F18" s="255"/>
      <c r="G18" s="255"/>
      <c r="H18" s="255"/>
      <c r="I18" s="255"/>
      <c r="J18" s="109">
        <f>SUM(J16:J17)</f>
        <v>0</v>
      </c>
    </row>
    <row r="19" spans="2:10">
      <c r="B19" s="10"/>
      <c r="C19" s="33"/>
      <c r="D19" s="17"/>
      <c r="E19" s="34"/>
      <c r="F19" s="11"/>
      <c r="G19" s="12"/>
      <c r="H19" s="37"/>
      <c r="I19" s="13"/>
      <c r="J19" s="47"/>
    </row>
    <row r="20" spans="2:10">
      <c r="B20" s="10"/>
      <c r="C20" s="33"/>
      <c r="D20" s="17"/>
      <c r="E20" s="34"/>
      <c r="F20" s="11"/>
      <c r="G20" s="12"/>
      <c r="H20" s="37"/>
      <c r="I20" s="13"/>
      <c r="J20" s="47"/>
    </row>
    <row r="21" spans="2:10">
      <c r="B21" s="70" t="s">
        <v>103</v>
      </c>
      <c r="C21" s="239" t="s">
        <v>120</v>
      </c>
      <c r="D21" s="240"/>
      <c r="E21" s="241"/>
      <c r="F21" s="71"/>
      <c r="G21" s="72"/>
      <c r="H21" s="73"/>
      <c r="I21" s="74"/>
      <c r="J21" s="75"/>
    </row>
    <row r="22" spans="2:10" ht="7.5" customHeight="1">
      <c r="B22" s="15"/>
      <c r="C22" s="29"/>
      <c r="D22" s="16"/>
      <c r="E22" s="30"/>
      <c r="F22" s="4"/>
      <c r="G22" s="5"/>
      <c r="H22" s="37"/>
      <c r="I22" s="6"/>
      <c r="J22" s="45"/>
    </row>
    <row r="23" spans="2:10">
      <c r="B23" s="10" t="s">
        <v>105</v>
      </c>
      <c r="C23" s="233" t="s">
        <v>121</v>
      </c>
      <c r="D23" s="234"/>
      <c r="E23" s="235"/>
      <c r="F23" s="113"/>
      <c r="G23" s="114"/>
      <c r="H23" s="115"/>
      <c r="I23" s="116"/>
      <c r="J23" s="117"/>
    </row>
    <row r="24" spans="2:10">
      <c r="B24" s="10"/>
      <c r="C24" s="67"/>
      <c r="D24" s="68"/>
      <c r="E24" s="69"/>
      <c r="F24" s="26"/>
      <c r="G24" s="40"/>
      <c r="H24" s="41"/>
      <c r="I24" s="42"/>
      <c r="J24" s="46"/>
    </row>
    <row r="25" spans="2:10">
      <c r="B25" s="10" t="s">
        <v>219</v>
      </c>
      <c r="C25" s="33" t="s">
        <v>122</v>
      </c>
      <c r="D25" s="68"/>
      <c r="E25" s="69"/>
      <c r="F25" s="26"/>
      <c r="G25" s="40"/>
      <c r="H25" s="37"/>
      <c r="I25" s="42"/>
      <c r="J25" s="14">
        <f t="shared" ref="J25" si="0">I25*G25</f>
        <v>0</v>
      </c>
    </row>
    <row r="26" spans="2:10">
      <c r="B26" s="10"/>
      <c r="C26" s="33"/>
      <c r="D26" s="68"/>
      <c r="E26" s="69"/>
      <c r="F26" s="26"/>
      <c r="G26" s="40"/>
      <c r="H26" s="37"/>
      <c r="I26" s="42"/>
      <c r="J26" s="14"/>
    </row>
    <row r="27" spans="2:10">
      <c r="B27" s="157" t="s">
        <v>247</v>
      </c>
      <c r="C27" s="153" t="s">
        <v>123</v>
      </c>
      <c r="D27" s="154"/>
      <c r="E27" s="155"/>
      <c r="F27" s="83"/>
      <c r="G27" s="84"/>
      <c r="H27" s="85"/>
      <c r="I27" s="86"/>
      <c r="J27" s="156">
        <f t="shared" ref="J27" si="1">I27*G27</f>
        <v>0</v>
      </c>
    </row>
    <row r="28" spans="2:10">
      <c r="B28" s="144"/>
      <c r="C28" s="145"/>
      <c r="D28" s="146"/>
      <c r="E28" s="147"/>
      <c r="F28" s="148"/>
      <c r="G28" s="149"/>
      <c r="H28" s="150"/>
      <c r="I28" s="151"/>
      <c r="J28" s="152"/>
    </row>
    <row r="29" spans="2:10">
      <c r="B29" s="9"/>
      <c r="C29" s="230" t="s">
        <v>135</v>
      </c>
      <c r="D29" s="231"/>
      <c r="E29" s="232"/>
      <c r="F29" s="26" t="s">
        <v>13</v>
      </c>
      <c r="G29" s="40">
        <v>1</v>
      </c>
      <c r="H29" s="41"/>
      <c r="I29" s="42"/>
      <c r="J29" s="46">
        <f>I29*G29</f>
        <v>0</v>
      </c>
    </row>
    <row r="30" spans="2:10" ht="12" customHeight="1">
      <c r="B30" s="10"/>
      <c r="C30" s="230" t="s">
        <v>124</v>
      </c>
      <c r="D30" s="231"/>
      <c r="E30" s="232"/>
      <c r="F30" s="26" t="s">
        <v>13</v>
      </c>
      <c r="G30" s="40">
        <v>1</v>
      </c>
      <c r="H30" s="41"/>
      <c r="I30" s="42"/>
      <c r="J30" s="46">
        <f t="shared" ref="J30:J55" si="2">I30*G30</f>
        <v>0</v>
      </c>
    </row>
    <row r="31" spans="2:10">
      <c r="B31" s="10"/>
      <c r="C31" s="230" t="s">
        <v>37</v>
      </c>
      <c r="D31" s="231"/>
      <c r="E31" s="232"/>
      <c r="F31" s="26" t="s">
        <v>13</v>
      </c>
      <c r="G31" s="40">
        <v>1</v>
      </c>
      <c r="H31" s="41"/>
      <c r="I31" s="42"/>
      <c r="J31" s="46">
        <f t="shared" si="2"/>
        <v>0</v>
      </c>
    </row>
    <row r="32" spans="2:10">
      <c r="B32" s="10"/>
      <c r="C32" s="67"/>
      <c r="D32" s="68"/>
      <c r="E32" s="69"/>
      <c r="F32" s="26"/>
      <c r="G32" s="40"/>
      <c r="H32" s="41"/>
      <c r="I32" s="42"/>
      <c r="J32" s="46">
        <f t="shared" si="2"/>
        <v>0</v>
      </c>
    </row>
    <row r="33" spans="2:10">
      <c r="B33" s="10"/>
      <c r="C33" s="230" t="s">
        <v>135</v>
      </c>
      <c r="D33" s="231"/>
      <c r="E33" s="232"/>
      <c r="F33" s="26" t="s">
        <v>13</v>
      </c>
      <c r="G33" s="40">
        <v>1</v>
      </c>
      <c r="H33" s="41"/>
      <c r="I33" s="42"/>
      <c r="J33" s="46">
        <f t="shared" si="2"/>
        <v>0</v>
      </c>
    </row>
    <row r="34" spans="2:10">
      <c r="B34" s="10"/>
      <c r="C34" s="230" t="s">
        <v>125</v>
      </c>
      <c r="D34" s="231"/>
      <c r="E34" s="232"/>
      <c r="F34" s="26" t="s">
        <v>13</v>
      </c>
      <c r="G34" s="40">
        <v>1</v>
      </c>
      <c r="H34" s="41"/>
      <c r="I34" s="42"/>
      <c r="J34" s="46">
        <f t="shared" si="2"/>
        <v>0</v>
      </c>
    </row>
    <row r="35" spans="2:10">
      <c r="B35" s="10"/>
      <c r="C35" s="67" t="s">
        <v>126</v>
      </c>
      <c r="D35" s="68"/>
      <c r="E35" s="69"/>
      <c r="F35" s="26" t="s">
        <v>13</v>
      </c>
      <c r="G35" s="40">
        <v>1</v>
      </c>
      <c r="H35" s="41"/>
      <c r="I35" s="42"/>
      <c r="J35" s="46">
        <f t="shared" si="2"/>
        <v>0</v>
      </c>
    </row>
    <row r="36" spans="2:10">
      <c r="B36" s="10"/>
      <c r="C36" s="230" t="s">
        <v>37</v>
      </c>
      <c r="D36" s="231"/>
      <c r="E36" s="232"/>
      <c r="F36" s="26" t="s">
        <v>13</v>
      </c>
      <c r="G36" s="40">
        <v>1</v>
      </c>
      <c r="H36" s="41"/>
      <c r="I36" s="42"/>
      <c r="J36" s="46">
        <f t="shared" si="2"/>
        <v>0</v>
      </c>
    </row>
    <row r="37" spans="2:10">
      <c r="B37" s="10"/>
      <c r="C37" s="67"/>
      <c r="D37" s="68"/>
      <c r="E37" s="69"/>
      <c r="F37" s="26"/>
      <c r="G37" s="40"/>
      <c r="H37" s="41"/>
      <c r="I37" s="42"/>
      <c r="J37" s="46">
        <f t="shared" si="2"/>
        <v>0</v>
      </c>
    </row>
    <row r="38" spans="2:10">
      <c r="B38" s="157" t="s">
        <v>248</v>
      </c>
      <c r="C38" s="153" t="s">
        <v>127</v>
      </c>
      <c r="D38" s="68"/>
      <c r="E38" s="69"/>
      <c r="F38" s="26"/>
      <c r="G38" s="40"/>
      <c r="H38" s="41"/>
      <c r="I38" s="42"/>
      <c r="J38" s="46">
        <f t="shared" si="2"/>
        <v>0</v>
      </c>
    </row>
    <row r="39" spans="2:10">
      <c r="B39" s="10"/>
      <c r="C39" s="67"/>
      <c r="D39" s="68"/>
      <c r="E39" s="69"/>
      <c r="F39" s="26"/>
      <c r="G39" s="40"/>
      <c r="H39" s="41"/>
      <c r="I39" s="42"/>
      <c r="J39" s="46">
        <f t="shared" si="2"/>
        <v>0</v>
      </c>
    </row>
    <row r="40" spans="2:10">
      <c r="B40" s="10"/>
      <c r="C40" s="230" t="s">
        <v>135</v>
      </c>
      <c r="D40" s="231"/>
      <c r="E40" s="232"/>
      <c r="F40" s="26" t="s">
        <v>13</v>
      </c>
      <c r="G40" s="40">
        <v>1</v>
      </c>
      <c r="H40" s="41"/>
      <c r="I40" s="42"/>
      <c r="J40" s="46">
        <f t="shared" si="2"/>
        <v>0</v>
      </c>
    </row>
    <row r="41" spans="2:10">
      <c r="B41" s="10"/>
      <c r="C41" s="67" t="s">
        <v>246</v>
      </c>
      <c r="D41" s="68"/>
      <c r="E41" s="69"/>
      <c r="F41" s="26" t="s">
        <v>13</v>
      </c>
      <c r="G41" s="40">
        <v>1</v>
      </c>
      <c r="H41" s="41"/>
      <c r="I41" s="42"/>
      <c r="J41" s="46">
        <f t="shared" si="2"/>
        <v>0</v>
      </c>
    </row>
    <row r="42" spans="2:10">
      <c r="B42" s="10"/>
      <c r="C42" s="230" t="s">
        <v>37</v>
      </c>
      <c r="D42" s="231"/>
      <c r="E42" s="232"/>
      <c r="F42" s="26" t="s">
        <v>13</v>
      </c>
      <c r="G42" s="40">
        <v>1</v>
      </c>
      <c r="H42" s="41"/>
      <c r="I42" s="42"/>
      <c r="J42" s="46">
        <f t="shared" si="2"/>
        <v>0</v>
      </c>
    </row>
    <row r="43" spans="2:10">
      <c r="B43" s="10"/>
      <c r="C43" s="67"/>
      <c r="D43" s="68"/>
      <c r="E43" s="69"/>
      <c r="F43" s="26"/>
      <c r="G43" s="40"/>
      <c r="H43" s="41"/>
      <c r="I43" s="42"/>
      <c r="J43" s="46">
        <f t="shared" si="2"/>
        <v>0</v>
      </c>
    </row>
    <row r="44" spans="2:10">
      <c r="B44" s="10" t="s">
        <v>220</v>
      </c>
      <c r="C44" s="33" t="s">
        <v>128</v>
      </c>
      <c r="D44" s="68"/>
      <c r="E44" s="69"/>
      <c r="F44" s="26"/>
      <c r="G44" s="40"/>
      <c r="H44" s="41"/>
      <c r="I44" s="42"/>
      <c r="J44" s="46">
        <f t="shared" si="2"/>
        <v>0</v>
      </c>
    </row>
    <row r="45" spans="2:10">
      <c r="B45" s="10"/>
      <c r="C45" s="67"/>
      <c r="D45" s="68"/>
      <c r="E45" s="69"/>
      <c r="F45" s="26"/>
      <c r="G45" s="40"/>
      <c r="H45" s="41"/>
      <c r="I45" s="42"/>
      <c r="J45" s="46">
        <f t="shared" si="2"/>
        <v>0</v>
      </c>
    </row>
    <row r="46" spans="2:10">
      <c r="B46" s="10"/>
      <c r="C46" s="230" t="s">
        <v>135</v>
      </c>
      <c r="D46" s="231"/>
      <c r="E46" s="232"/>
      <c r="F46" s="26" t="s">
        <v>13</v>
      </c>
      <c r="G46" s="40">
        <v>1</v>
      </c>
      <c r="H46" s="41"/>
      <c r="I46" s="42"/>
      <c r="J46" s="46">
        <f t="shared" si="2"/>
        <v>0</v>
      </c>
    </row>
    <row r="47" spans="2:10">
      <c r="B47" s="10"/>
      <c r="C47" s="230" t="s">
        <v>129</v>
      </c>
      <c r="D47" s="231"/>
      <c r="E47" s="232"/>
      <c r="F47" s="26" t="s">
        <v>13</v>
      </c>
      <c r="G47" s="40">
        <v>1</v>
      </c>
      <c r="H47" s="41"/>
      <c r="I47" s="42"/>
      <c r="J47" s="46">
        <f t="shared" si="2"/>
        <v>0</v>
      </c>
    </row>
    <row r="48" spans="2:10">
      <c r="B48" s="10"/>
      <c r="C48" s="230" t="s">
        <v>37</v>
      </c>
      <c r="D48" s="231"/>
      <c r="E48" s="232"/>
      <c r="F48" s="26" t="s">
        <v>13</v>
      </c>
      <c r="G48" s="40">
        <v>1</v>
      </c>
      <c r="H48" s="41"/>
      <c r="I48" s="42"/>
      <c r="J48" s="46">
        <f t="shared" si="2"/>
        <v>0</v>
      </c>
    </row>
    <row r="49" spans="2:10">
      <c r="B49" s="10"/>
      <c r="C49" s="67"/>
      <c r="D49" s="68"/>
      <c r="E49" s="69"/>
      <c r="F49" s="26"/>
      <c r="G49" s="40"/>
      <c r="H49" s="41"/>
      <c r="I49" s="42"/>
      <c r="J49" s="46">
        <f t="shared" si="2"/>
        <v>0</v>
      </c>
    </row>
    <row r="50" spans="2:10">
      <c r="B50" s="10" t="s">
        <v>221</v>
      </c>
      <c r="C50" s="33" t="s">
        <v>130</v>
      </c>
      <c r="D50" s="68"/>
      <c r="E50" s="69"/>
      <c r="F50" s="26"/>
      <c r="G50" s="40"/>
      <c r="H50" s="41"/>
      <c r="I50" s="42"/>
      <c r="J50" s="46">
        <f t="shared" si="2"/>
        <v>0</v>
      </c>
    </row>
    <row r="51" spans="2:10">
      <c r="B51" s="10"/>
      <c r="C51" s="33"/>
      <c r="D51" s="68"/>
      <c r="E51" s="69"/>
      <c r="F51" s="26"/>
      <c r="G51" s="40"/>
      <c r="H51" s="41"/>
      <c r="I51" s="42"/>
      <c r="J51" s="46">
        <f t="shared" si="2"/>
        <v>0</v>
      </c>
    </row>
    <row r="52" spans="2:10">
      <c r="B52" s="10"/>
      <c r="C52" s="230" t="s">
        <v>135</v>
      </c>
      <c r="D52" s="231"/>
      <c r="E52" s="232"/>
      <c r="F52" s="26" t="s">
        <v>13</v>
      </c>
      <c r="G52" s="40">
        <v>1</v>
      </c>
      <c r="H52" s="41"/>
      <c r="I52" s="42"/>
      <c r="J52" s="46">
        <f t="shared" si="2"/>
        <v>0</v>
      </c>
    </row>
    <row r="53" spans="2:10">
      <c r="B53" s="10"/>
      <c r="C53" s="230" t="s">
        <v>131</v>
      </c>
      <c r="D53" s="231"/>
      <c r="E53" s="232"/>
      <c r="F53" s="26" t="s">
        <v>13</v>
      </c>
      <c r="G53" s="40">
        <v>1</v>
      </c>
      <c r="H53" s="41"/>
      <c r="I53" s="42"/>
      <c r="J53" s="46">
        <f t="shared" si="2"/>
        <v>0</v>
      </c>
    </row>
    <row r="54" spans="2:10">
      <c r="B54" s="10"/>
      <c r="C54" s="230" t="s">
        <v>37</v>
      </c>
      <c r="D54" s="231"/>
      <c r="E54" s="232"/>
      <c r="F54" s="26" t="s">
        <v>13</v>
      </c>
      <c r="G54" s="40"/>
      <c r="H54" s="41"/>
      <c r="I54" s="42"/>
      <c r="J54" s="46">
        <f t="shared" si="2"/>
        <v>0</v>
      </c>
    </row>
    <row r="55" spans="2:10">
      <c r="B55" s="10"/>
      <c r="C55" s="67"/>
      <c r="D55" s="68"/>
      <c r="E55" s="69"/>
      <c r="F55" s="26"/>
      <c r="G55" s="40"/>
      <c r="H55" s="41"/>
      <c r="I55" s="42"/>
      <c r="J55" s="46">
        <f t="shared" si="2"/>
        <v>0</v>
      </c>
    </row>
    <row r="56" spans="2:10">
      <c r="B56" s="10"/>
      <c r="C56" s="254" t="s">
        <v>132</v>
      </c>
      <c r="D56" s="255"/>
      <c r="E56" s="255"/>
      <c r="F56" s="255"/>
      <c r="G56" s="255"/>
      <c r="H56" s="255"/>
      <c r="I56" s="255"/>
      <c r="J56" s="109">
        <f>SUM(J29:J55)</f>
        <v>0</v>
      </c>
    </row>
    <row r="57" spans="2:10">
      <c r="B57" s="10"/>
      <c r="C57" s="33"/>
      <c r="D57" s="17"/>
      <c r="E57" s="34"/>
      <c r="F57" s="11"/>
      <c r="G57" s="12"/>
      <c r="H57" s="37"/>
      <c r="I57" s="13"/>
      <c r="J57" s="47"/>
    </row>
    <row r="58" spans="2:10">
      <c r="B58" s="10" t="s">
        <v>106</v>
      </c>
      <c r="C58" s="233" t="s">
        <v>133</v>
      </c>
      <c r="D58" s="234"/>
      <c r="E58" s="235"/>
      <c r="F58" s="113"/>
      <c r="G58" s="114"/>
      <c r="H58" s="115"/>
      <c r="I58" s="116"/>
      <c r="J58" s="117"/>
    </row>
    <row r="59" spans="2:10">
      <c r="B59" s="10"/>
      <c r="C59" s="67"/>
      <c r="D59" s="68"/>
      <c r="E59" s="69"/>
      <c r="F59" s="26"/>
      <c r="G59" s="40"/>
      <c r="H59" s="37"/>
      <c r="I59" s="42"/>
      <c r="J59" s="14"/>
    </row>
    <row r="60" spans="2:10">
      <c r="B60" s="9" t="s">
        <v>223</v>
      </c>
      <c r="C60" s="248" t="s">
        <v>249</v>
      </c>
      <c r="D60" s="249"/>
      <c r="E60" s="250"/>
      <c r="F60" s="26"/>
      <c r="G60" s="40"/>
      <c r="H60" s="37"/>
      <c r="I60" s="42"/>
      <c r="J60" s="14"/>
    </row>
    <row r="61" spans="2:10">
      <c r="B61" s="10"/>
      <c r="C61" s="67"/>
      <c r="D61" s="68"/>
      <c r="E61" s="69"/>
      <c r="F61" s="26"/>
      <c r="G61" s="40"/>
      <c r="H61" s="37"/>
      <c r="I61" s="42"/>
      <c r="J61" s="14"/>
    </row>
    <row r="62" spans="2:10">
      <c r="B62" s="10"/>
      <c r="C62" s="251" t="s">
        <v>240</v>
      </c>
      <c r="D62" s="252"/>
      <c r="E62" s="253"/>
      <c r="F62" s="26" t="s">
        <v>17</v>
      </c>
      <c r="G62" s="40">
        <v>1</v>
      </c>
      <c r="H62" s="37"/>
      <c r="I62" s="42"/>
      <c r="J62" s="46">
        <f t="shared" ref="J62:J106" si="3">I62*G62</f>
        <v>0</v>
      </c>
    </row>
    <row r="63" spans="2:10">
      <c r="B63" s="10"/>
      <c r="C63" s="230" t="s">
        <v>134</v>
      </c>
      <c r="D63" s="231"/>
      <c r="E63" s="232"/>
      <c r="F63" s="26" t="s">
        <v>13</v>
      </c>
      <c r="G63" s="40">
        <v>1</v>
      </c>
      <c r="H63" s="37"/>
      <c r="I63" s="42"/>
      <c r="J63" s="46">
        <f t="shared" si="3"/>
        <v>0</v>
      </c>
    </row>
    <row r="64" spans="2:10">
      <c r="B64" s="10"/>
      <c r="C64" s="67" t="s">
        <v>250</v>
      </c>
      <c r="D64" s="68"/>
      <c r="E64" s="69"/>
      <c r="F64" s="26" t="s">
        <v>17</v>
      </c>
      <c r="G64" s="40">
        <v>2</v>
      </c>
      <c r="H64" s="37"/>
      <c r="I64" s="42"/>
      <c r="J64" s="46">
        <f t="shared" si="3"/>
        <v>0</v>
      </c>
    </row>
    <row r="65" spans="2:10">
      <c r="B65" s="10"/>
      <c r="C65" s="108" t="s">
        <v>41</v>
      </c>
      <c r="D65" s="68"/>
      <c r="E65" s="69"/>
      <c r="F65" s="26" t="s">
        <v>17</v>
      </c>
      <c r="G65" s="40">
        <v>4</v>
      </c>
      <c r="H65" s="37"/>
      <c r="I65" s="42"/>
      <c r="J65" s="46">
        <f t="shared" si="3"/>
        <v>0</v>
      </c>
    </row>
    <row r="66" spans="2:10">
      <c r="B66" s="10"/>
      <c r="C66" s="108" t="s">
        <v>251</v>
      </c>
      <c r="D66" s="68"/>
      <c r="E66" s="69"/>
      <c r="F66" s="26" t="s">
        <v>17</v>
      </c>
      <c r="G66" s="40">
        <v>1</v>
      </c>
      <c r="H66" s="37"/>
      <c r="I66" s="42"/>
      <c r="J66" s="46">
        <f t="shared" si="3"/>
        <v>0</v>
      </c>
    </row>
    <row r="67" spans="2:10">
      <c r="B67" s="10"/>
      <c r="C67" s="67" t="s">
        <v>42</v>
      </c>
      <c r="D67" s="68"/>
      <c r="E67" s="69"/>
      <c r="F67" s="26" t="s">
        <v>17</v>
      </c>
      <c r="G67" s="40">
        <v>2</v>
      </c>
      <c r="H67" s="37"/>
      <c r="I67" s="42"/>
      <c r="J67" s="46">
        <f t="shared" si="3"/>
        <v>0</v>
      </c>
    </row>
    <row r="68" spans="2:10">
      <c r="B68" s="10"/>
      <c r="C68" s="67" t="s">
        <v>252</v>
      </c>
      <c r="D68" s="68"/>
      <c r="E68" s="69"/>
      <c r="F68" s="26" t="s">
        <v>17</v>
      </c>
      <c r="G68" s="40">
        <v>1</v>
      </c>
      <c r="H68" s="37"/>
      <c r="I68" s="42"/>
      <c r="J68" s="46">
        <f t="shared" si="3"/>
        <v>0</v>
      </c>
    </row>
    <row r="69" spans="2:10">
      <c r="B69" s="10"/>
      <c r="C69" s="67" t="s">
        <v>92</v>
      </c>
      <c r="D69" s="68"/>
      <c r="E69" s="69"/>
      <c r="F69" s="26" t="s">
        <v>17</v>
      </c>
      <c r="G69" s="40">
        <v>2</v>
      </c>
      <c r="H69" s="37"/>
      <c r="I69" s="42"/>
      <c r="J69" s="46">
        <f t="shared" si="3"/>
        <v>0</v>
      </c>
    </row>
    <row r="70" spans="2:10">
      <c r="B70" s="10"/>
      <c r="C70" s="67"/>
      <c r="D70" s="68"/>
      <c r="E70" s="69"/>
      <c r="F70" s="26"/>
      <c r="G70" s="40"/>
      <c r="H70" s="37"/>
      <c r="I70" s="42"/>
      <c r="J70" s="46">
        <f t="shared" si="3"/>
        <v>0</v>
      </c>
    </row>
    <row r="71" spans="2:10">
      <c r="B71" s="10"/>
      <c r="C71" s="230" t="s">
        <v>25</v>
      </c>
      <c r="D71" s="231"/>
      <c r="E71" s="232"/>
      <c r="F71" s="26" t="s">
        <v>17</v>
      </c>
      <c r="G71" s="40">
        <v>2</v>
      </c>
      <c r="H71" s="37"/>
      <c r="I71" s="42"/>
      <c r="J71" s="46">
        <f t="shared" si="3"/>
        <v>0</v>
      </c>
    </row>
    <row r="72" spans="2:10">
      <c r="B72" s="10"/>
      <c r="C72" s="67" t="s">
        <v>136</v>
      </c>
      <c r="D72" s="68"/>
      <c r="E72" s="69"/>
      <c r="F72" s="26" t="s">
        <v>17</v>
      </c>
      <c r="G72" s="40">
        <v>1</v>
      </c>
      <c r="H72" s="37"/>
      <c r="I72" s="42"/>
      <c r="J72" s="46">
        <f t="shared" si="3"/>
        <v>0</v>
      </c>
    </row>
    <row r="73" spans="2:10">
      <c r="B73" s="10"/>
      <c r="C73" s="67" t="s">
        <v>137</v>
      </c>
      <c r="D73" s="68"/>
      <c r="E73" s="69"/>
      <c r="F73" s="26" t="s">
        <v>13</v>
      </c>
      <c r="G73" s="40">
        <v>1</v>
      </c>
      <c r="H73" s="37"/>
      <c r="I73" s="42"/>
      <c r="J73" s="46">
        <f t="shared" si="3"/>
        <v>0</v>
      </c>
    </row>
    <row r="74" spans="2:10">
      <c r="B74" s="10"/>
      <c r="C74" s="67"/>
      <c r="D74" s="68"/>
      <c r="E74" s="69"/>
      <c r="F74" s="26"/>
      <c r="G74" s="40"/>
      <c r="H74" s="37"/>
      <c r="I74" s="42"/>
      <c r="J74" s="46">
        <f t="shared" si="3"/>
        <v>0</v>
      </c>
    </row>
    <row r="75" spans="2:10">
      <c r="B75" s="9" t="s">
        <v>224</v>
      </c>
      <c r="C75" s="248" t="s">
        <v>46</v>
      </c>
      <c r="D75" s="249"/>
      <c r="E75" s="250"/>
      <c r="F75" s="26"/>
      <c r="G75" s="40"/>
      <c r="H75" s="37"/>
      <c r="I75" s="42"/>
      <c r="J75" s="46">
        <f t="shared" si="3"/>
        <v>0</v>
      </c>
    </row>
    <row r="76" spans="2:10">
      <c r="B76" s="10"/>
      <c r="C76" s="67"/>
      <c r="D76" s="68"/>
      <c r="E76" s="69"/>
      <c r="F76" s="26"/>
      <c r="G76" s="40"/>
      <c r="H76" s="37"/>
      <c r="I76" s="42"/>
      <c r="J76" s="46">
        <f t="shared" si="3"/>
        <v>0</v>
      </c>
    </row>
    <row r="77" spans="2:10">
      <c r="B77" s="10"/>
      <c r="C77" s="268" t="s">
        <v>253</v>
      </c>
      <c r="D77" s="269"/>
      <c r="E77" s="270"/>
      <c r="F77" s="26"/>
      <c r="G77" s="40"/>
      <c r="H77" s="37"/>
      <c r="I77" s="42"/>
      <c r="J77" s="46">
        <f t="shared" si="3"/>
        <v>0</v>
      </c>
    </row>
    <row r="78" spans="2:10">
      <c r="B78" s="10"/>
      <c r="C78" s="67" t="s">
        <v>254</v>
      </c>
      <c r="D78" s="68"/>
      <c r="E78" s="69"/>
      <c r="F78" s="26" t="s">
        <v>32</v>
      </c>
      <c r="G78" s="40">
        <f>(0.5+0.4)*2*14*10</f>
        <v>252</v>
      </c>
      <c r="H78" s="37"/>
      <c r="I78" s="42"/>
      <c r="J78" s="46">
        <f t="shared" si="3"/>
        <v>0</v>
      </c>
    </row>
    <row r="79" spans="2:10">
      <c r="B79" s="10"/>
      <c r="C79" s="67" t="s">
        <v>138</v>
      </c>
      <c r="D79" s="68"/>
      <c r="E79" s="69"/>
      <c r="F79" s="26" t="s">
        <v>32</v>
      </c>
      <c r="G79" s="40">
        <f>(0.4+0.4)*2*2*10</f>
        <v>32</v>
      </c>
      <c r="H79" s="37"/>
      <c r="I79" s="42"/>
      <c r="J79" s="46">
        <f t="shared" si="3"/>
        <v>0</v>
      </c>
    </row>
    <row r="80" spans="2:10">
      <c r="B80" s="10"/>
      <c r="C80" s="67" t="s">
        <v>255</v>
      </c>
      <c r="D80" s="68"/>
      <c r="E80" s="69"/>
      <c r="F80" s="26" t="s">
        <v>32</v>
      </c>
      <c r="G80" s="40">
        <f>(0.4+0.35)*2*8*10</f>
        <v>120</v>
      </c>
      <c r="H80" s="37"/>
      <c r="I80" s="42"/>
      <c r="J80" s="46">
        <f t="shared" si="3"/>
        <v>0</v>
      </c>
    </row>
    <row r="81" spans="2:10">
      <c r="B81" s="10"/>
      <c r="C81" s="230" t="s">
        <v>268</v>
      </c>
      <c r="D81" s="231"/>
      <c r="E81" s="232"/>
      <c r="F81" s="26" t="s">
        <v>18</v>
      </c>
      <c r="G81" s="40">
        <v>11</v>
      </c>
      <c r="H81" s="37"/>
      <c r="I81" s="42"/>
      <c r="J81" s="46">
        <f t="shared" si="3"/>
        <v>0</v>
      </c>
    </row>
    <row r="82" spans="2:10">
      <c r="B82" s="10"/>
      <c r="C82" s="67" t="s">
        <v>140</v>
      </c>
      <c r="D82" s="68"/>
      <c r="E82" s="69"/>
      <c r="F82" s="26" t="s">
        <v>26</v>
      </c>
      <c r="G82" s="40">
        <f>(G78+G79+G80)/10</f>
        <v>40.4</v>
      </c>
      <c r="H82" s="37"/>
      <c r="I82" s="42"/>
      <c r="J82" s="46">
        <f t="shared" si="3"/>
        <v>0</v>
      </c>
    </row>
    <row r="83" spans="2:10">
      <c r="B83" s="10"/>
      <c r="C83" s="67" t="s">
        <v>139</v>
      </c>
      <c r="D83" s="68"/>
      <c r="E83" s="69"/>
      <c r="F83" s="26" t="s">
        <v>26</v>
      </c>
      <c r="G83" s="40">
        <f>PI()*0.25*G81</f>
        <v>8.6393797973719302</v>
      </c>
      <c r="H83" s="37"/>
      <c r="I83" s="42"/>
      <c r="J83" s="46">
        <f t="shared" si="3"/>
        <v>0</v>
      </c>
    </row>
    <row r="84" spans="2:10">
      <c r="B84" s="10"/>
      <c r="C84" s="67"/>
      <c r="D84" s="68"/>
      <c r="E84" s="69"/>
      <c r="F84" s="26"/>
      <c r="G84" s="40"/>
      <c r="H84" s="37"/>
      <c r="I84" s="42"/>
      <c r="J84" s="46">
        <f t="shared" si="3"/>
        <v>0</v>
      </c>
    </row>
    <row r="85" spans="2:10">
      <c r="B85" s="10"/>
      <c r="C85" s="251" t="s">
        <v>229</v>
      </c>
      <c r="D85" s="252"/>
      <c r="E85" s="253"/>
      <c r="F85" s="26" t="s">
        <v>17</v>
      </c>
      <c r="G85" s="40">
        <v>5</v>
      </c>
      <c r="H85" s="37"/>
      <c r="I85" s="42"/>
      <c r="J85" s="46">
        <f t="shared" si="3"/>
        <v>0</v>
      </c>
    </row>
    <row r="86" spans="2:10">
      <c r="B86" s="10"/>
      <c r="C86" s="67"/>
      <c r="D86" s="68"/>
      <c r="E86" s="69"/>
      <c r="F86" s="26"/>
      <c r="G86" s="40"/>
      <c r="H86" s="37"/>
      <c r="I86" s="42"/>
      <c r="J86" s="46">
        <f t="shared" si="3"/>
        <v>0</v>
      </c>
    </row>
    <row r="87" spans="2:10">
      <c r="B87" s="10"/>
      <c r="C87" s="76" t="s">
        <v>266</v>
      </c>
      <c r="D87" s="68"/>
      <c r="E87" s="69"/>
      <c r="F87" s="26"/>
      <c r="G87" s="40"/>
      <c r="H87" s="37"/>
      <c r="I87" s="42"/>
      <c r="J87" s="46">
        <f t="shared" si="3"/>
        <v>0</v>
      </c>
    </row>
    <row r="88" spans="2:10">
      <c r="B88" s="10"/>
      <c r="C88" s="67" t="s">
        <v>254</v>
      </c>
      <c r="D88" s="68"/>
      <c r="E88" s="69"/>
      <c r="F88" s="26" t="s">
        <v>32</v>
      </c>
      <c r="G88" s="40">
        <f>(0.5+0.4)*2*8*10</f>
        <v>144</v>
      </c>
      <c r="H88" s="37"/>
      <c r="I88" s="42"/>
      <c r="J88" s="46">
        <f t="shared" si="3"/>
        <v>0</v>
      </c>
    </row>
    <row r="89" spans="2:10">
      <c r="B89" s="10"/>
      <c r="C89" s="67" t="s">
        <v>255</v>
      </c>
      <c r="D89" s="68"/>
      <c r="E89" s="69"/>
      <c r="F89" s="26" t="s">
        <v>32</v>
      </c>
      <c r="G89" s="40">
        <f>(0.4+0.35)*2*22*10</f>
        <v>330</v>
      </c>
      <c r="H89" s="37"/>
      <c r="I89" s="42"/>
      <c r="J89" s="46">
        <f t="shared" si="3"/>
        <v>0</v>
      </c>
    </row>
    <row r="90" spans="2:10">
      <c r="B90" s="10"/>
      <c r="C90" s="230" t="s">
        <v>269</v>
      </c>
      <c r="D90" s="231"/>
      <c r="E90" s="232"/>
      <c r="F90" s="26" t="s">
        <v>18</v>
      </c>
      <c r="G90" s="40">
        <v>9</v>
      </c>
      <c r="H90" s="37"/>
      <c r="I90" s="42"/>
      <c r="J90" s="46">
        <f t="shared" si="3"/>
        <v>0</v>
      </c>
    </row>
    <row r="91" spans="2:10">
      <c r="B91" s="10"/>
      <c r="C91" s="67" t="s">
        <v>140</v>
      </c>
      <c r="D91" s="68"/>
      <c r="E91" s="69"/>
      <c r="F91" s="26" t="s">
        <v>26</v>
      </c>
      <c r="G91" s="40">
        <f>(G88+G89)/10</f>
        <v>47.4</v>
      </c>
      <c r="H91" s="37"/>
      <c r="I91" s="42"/>
      <c r="J91" s="46">
        <f t="shared" si="3"/>
        <v>0</v>
      </c>
    </row>
    <row r="92" spans="2:10">
      <c r="B92" s="10"/>
      <c r="C92" s="67" t="s">
        <v>139</v>
      </c>
      <c r="D92" s="68"/>
      <c r="E92" s="69"/>
      <c r="F92" s="26" t="s">
        <v>26</v>
      </c>
      <c r="G92" s="40">
        <f>PI()*0.315*G90</f>
        <v>8.9064151729270638</v>
      </c>
      <c r="H92" s="37"/>
      <c r="I92" s="42"/>
      <c r="J92" s="46">
        <f t="shared" si="3"/>
        <v>0</v>
      </c>
    </row>
    <row r="93" spans="2:10">
      <c r="B93" s="10"/>
      <c r="C93" s="67"/>
      <c r="D93" s="68"/>
      <c r="E93" s="69"/>
      <c r="F93" s="26"/>
      <c r="G93" s="40"/>
      <c r="H93" s="37"/>
      <c r="I93" s="42"/>
      <c r="J93" s="46">
        <f t="shared" si="3"/>
        <v>0</v>
      </c>
    </row>
    <row r="94" spans="2:10">
      <c r="B94" s="10"/>
      <c r="C94" s="230" t="s">
        <v>256</v>
      </c>
      <c r="D94" s="231"/>
      <c r="E94" s="232"/>
      <c r="F94" s="26" t="s">
        <v>17</v>
      </c>
      <c r="G94" s="40">
        <v>5</v>
      </c>
      <c r="H94" s="37"/>
      <c r="I94" s="42"/>
      <c r="J94" s="46">
        <f t="shared" si="3"/>
        <v>0</v>
      </c>
    </row>
    <row r="95" spans="2:10">
      <c r="B95" s="10"/>
      <c r="C95" s="67"/>
      <c r="D95" s="68"/>
      <c r="E95" s="69"/>
      <c r="F95" s="26"/>
      <c r="G95" s="40"/>
      <c r="H95" s="37"/>
      <c r="I95" s="42"/>
      <c r="J95" s="46">
        <f t="shared" si="3"/>
        <v>0</v>
      </c>
    </row>
    <row r="96" spans="2:10">
      <c r="B96" s="10"/>
      <c r="C96" s="76" t="s">
        <v>27</v>
      </c>
      <c r="D96" s="68"/>
      <c r="E96" s="69"/>
      <c r="F96" s="26"/>
      <c r="G96" s="40"/>
      <c r="H96" s="37"/>
      <c r="I96" s="42"/>
      <c r="J96" s="46">
        <f t="shared" si="3"/>
        <v>0</v>
      </c>
    </row>
    <row r="97" spans="2:10">
      <c r="B97" s="10"/>
      <c r="C97" s="251" t="s">
        <v>230</v>
      </c>
      <c r="D97" s="252"/>
      <c r="E97" s="253"/>
      <c r="F97" s="172" t="s">
        <v>17</v>
      </c>
      <c r="G97" s="160">
        <v>5</v>
      </c>
      <c r="H97" s="173"/>
      <c r="I97" s="174"/>
      <c r="J97" s="46">
        <f t="shared" si="3"/>
        <v>0</v>
      </c>
    </row>
    <row r="98" spans="2:10">
      <c r="B98" s="10"/>
      <c r="C98" s="169" t="s">
        <v>231</v>
      </c>
      <c r="D98" s="170"/>
      <c r="E98" s="171"/>
      <c r="F98" s="172" t="s">
        <v>17</v>
      </c>
      <c r="G98" s="160">
        <v>5</v>
      </c>
      <c r="H98" s="37"/>
      <c r="I98" s="42"/>
      <c r="J98" s="46">
        <f t="shared" si="3"/>
        <v>0</v>
      </c>
    </row>
    <row r="99" spans="2:10">
      <c r="B99" s="10"/>
      <c r="C99" s="169" t="s">
        <v>257</v>
      </c>
      <c r="D99" s="170"/>
      <c r="E99" s="171"/>
      <c r="F99" s="172" t="s">
        <v>17</v>
      </c>
      <c r="G99" s="160">
        <v>4</v>
      </c>
      <c r="H99" s="37"/>
      <c r="I99" s="42"/>
      <c r="J99" s="46">
        <f t="shared" si="3"/>
        <v>0</v>
      </c>
    </row>
    <row r="100" spans="2:10">
      <c r="B100" s="10"/>
      <c r="C100" s="67" t="s">
        <v>141</v>
      </c>
      <c r="D100" s="68"/>
      <c r="E100" s="69"/>
      <c r="F100" s="26" t="s">
        <v>17</v>
      </c>
      <c r="G100" s="40">
        <v>4</v>
      </c>
      <c r="H100" s="37"/>
      <c r="I100" s="42"/>
      <c r="J100" s="46">
        <f t="shared" si="3"/>
        <v>0</v>
      </c>
    </row>
    <row r="101" spans="2:10">
      <c r="B101" s="10"/>
      <c r="C101" s="169" t="s">
        <v>232</v>
      </c>
      <c r="D101" s="170"/>
      <c r="E101" s="171"/>
      <c r="F101" s="172" t="s">
        <v>17</v>
      </c>
      <c r="G101" s="160">
        <v>9</v>
      </c>
      <c r="H101" s="173"/>
      <c r="I101" s="174"/>
      <c r="J101" s="46">
        <f t="shared" si="3"/>
        <v>0</v>
      </c>
    </row>
    <row r="102" spans="2:10">
      <c r="B102" s="10"/>
      <c r="C102" s="67" t="s">
        <v>258</v>
      </c>
      <c r="D102" s="68"/>
      <c r="E102" s="69"/>
      <c r="F102" s="26" t="s">
        <v>17</v>
      </c>
      <c r="G102" s="40">
        <v>1</v>
      </c>
      <c r="H102" s="37"/>
      <c r="I102" s="42"/>
      <c r="J102" s="46">
        <f t="shared" si="3"/>
        <v>0</v>
      </c>
    </row>
    <row r="103" spans="2:10">
      <c r="B103" s="10"/>
      <c r="C103" s="67"/>
      <c r="D103" s="68"/>
      <c r="E103" s="69"/>
      <c r="F103" s="26"/>
      <c r="G103" s="40"/>
      <c r="H103" s="37"/>
      <c r="I103" s="42"/>
      <c r="J103" s="46">
        <f t="shared" si="3"/>
        <v>0</v>
      </c>
    </row>
    <row r="104" spans="2:10">
      <c r="B104" s="9" t="s">
        <v>225</v>
      </c>
      <c r="C104" s="248" t="s">
        <v>143</v>
      </c>
      <c r="D104" s="249"/>
      <c r="E104" s="250"/>
      <c r="F104" s="26"/>
      <c r="G104" s="40"/>
      <c r="H104" s="37"/>
      <c r="I104" s="42"/>
      <c r="J104" s="46">
        <f t="shared" si="3"/>
        <v>0</v>
      </c>
    </row>
    <row r="105" spans="2:10">
      <c r="B105" s="10"/>
      <c r="C105" s="67" t="s">
        <v>145</v>
      </c>
      <c r="D105" s="68"/>
      <c r="E105" s="69"/>
      <c r="F105" s="26" t="s">
        <v>17</v>
      </c>
      <c r="G105" s="40">
        <v>1</v>
      </c>
      <c r="H105" s="37"/>
      <c r="I105" s="42"/>
      <c r="J105" s="46">
        <f t="shared" si="3"/>
        <v>0</v>
      </c>
    </row>
    <row r="106" spans="2:10">
      <c r="B106" s="10"/>
      <c r="C106" s="67" t="s">
        <v>144</v>
      </c>
      <c r="D106" s="68"/>
      <c r="E106" s="69"/>
      <c r="F106" s="26" t="s">
        <v>13</v>
      </c>
      <c r="G106" s="40">
        <v>1</v>
      </c>
      <c r="H106" s="37"/>
      <c r="I106" s="42"/>
      <c r="J106" s="46">
        <f t="shared" si="3"/>
        <v>0</v>
      </c>
    </row>
    <row r="107" spans="2:10">
      <c r="B107" s="10"/>
      <c r="C107" s="67"/>
      <c r="D107" s="68"/>
      <c r="E107" s="69"/>
      <c r="F107" s="26"/>
      <c r="G107" s="40"/>
      <c r="H107" s="41"/>
      <c r="I107" s="42"/>
      <c r="J107" s="46">
        <f t="shared" ref="J107" si="4">I107*G107</f>
        <v>0</v>
      </c>
    </row>
    <row r="108" spans="2:10">
      <c r="B108" s="168"/>
      <c r="C108" s="254" t="s">
        <v>146</v>
      </c>
      <c r="D108" s="255"/>
      <c r="E108" s="255"/>
      <c r="F108" s="255"/>
      <c r="G108" s="255"/>
      <c r="H108" s="255"/>
      <c r="I108" s="255"/>
      <c r="J108" s="109">
        <f>SUM(J62:J106)</f>
        <v>0</v>
      </c>
    </row>
    <row r="109" spans="2:10">
      <c r="B109" s="168"/>
      <c r="C109" s="161"/>
      <c r="D109" s="161"/>
      <c r="E109" s="161"/>
      <c r="F109" s="161"/>
      <c r="G109" s="161"/>
      <c r="H109" s="161"/>
      <c r="I109" s="161"/>
      <c r="J109" s="167"/>
    </row>
    <row r="110" spans="2:10">
      <c r="B110" s="168" t="s">
        <v>45</v>
      </c>
      <c r="C110" s="233" t="s">
        <v>259</v>
      </c>
      <c r="D110" s="234"/>
      <c r="E110" s="235"/>
      <c r="F110" s="113"/>
      <c r="G110" s="114"/>
      <c r="H110" s="115"/>
      <c r="I110" s="116"/>
      <c r="J110" s="117"/>
    </row>
    <row r="111" spans="2:10">
      <c r="B111" s="168"/>
      <c r="C111" s="161"/>
      <c r="D111" s="161"/>
      <c r="E111" s="161"/>
      <c r="F111" s="161"/>
      <c r="G111" s="161"/>
      <c r="H111" s="161"/>
      <c r="I111" s="161"/>
      <c r="J111" s="167"/>
    </row>
    <row r="112" spans="2:10">
      <c r="B112" s="168"/>
      <c r="C112" s="256" t="s">
        <v>260</v>
      </c>
      <c r="D112" s="257"/>
      <c r="E112" s="258"/>
      <c r="F112" s="158" t="s">
        <v>17</v>
      </c>
      <c r="G112" s="159">
        <v>2</v>
      </c>
      <c r="H112" s="162"/>
      <c r="I112" s="163"/>
      <c r="J112" s="164">
        <f>I112*G112</f>
        <v>0</v>
      </c>
    </row>
    <row r="113" spans="2:10" ht="12" customHeight="1">
      <c r="B113" s="168"/>
      <c r="C113" s="256" t="s">
        <v>78</v>
      </c>
      <c r="D113" s="257"/>
      <c r="E113" s="258"/>
      <c r="F113" s="158" t="s">
        <v>17</v>
      </c>
      <c r="G113" s="159">
        <v>2</v>
      </c>
      <c r="H113" s="162"/>
      <c r="I113" s="163"/>
      <c r="J113" s="164">
        <f>I113*G113</f>
        <v>0</v>
      </c>
    </row>
    <row r="114" spans="2:10">
      <c r="B114" s="168"/>
      <c r="C114" s="178"/>
      <c r="D114" s="178"/>
      <c r="E114" s="178"/>
      <c r="F114" s="165"/>
      <c r="G114" s="165"/>
      <c r="H114" s="165"/>
      <c r="I114" s="165"/>
      <c r="J114" s="164">
        <f t="shared" ref="J114:J120" si="5">I114*G114</f>
        <v>0</v>
      </c>
    </row>
    <row r="115" spans="2:10">
      <c r="B115" s="168"/>
      <c r="C115" s="175" t="s">
        <v>93</v>
      </c>
      <c r="D115" s="176"/>
      <c r="E115" s="177"/>
      <c r="F115" s="158" t="s">
        <v>17</v>
      </c>
      <c r="G115" s="159">
        <v>2</v>
      </c>
      <c r="H115" s="162"/>
      <c r="I115" s="163"/>
      <c r="J115" s="164">
        <f t="shared" si="5"/>
        <v>0</v>
      </c>
    </row>
    <row r="116" spans="2:10">
      <c r="B116" s="168"/>
      <c r="C116" s="175" t="s">
        <v>39</v>
      </c>
      <c r="D116" s="176"/>
      <c r="E116" s="177"/>
      <c r="F116" s="158" t="s">
        <v>17</v>
      </c>
      <c r="G116" s="159">
        <v>4</v>
      </c>
      <c r="H116" s="162"/>
      <c r="I116" s="163"/>
      <c r="J116" s="164">
        <f t="shared" si="5"/>
        <v>0</v>
      </c>
    </row>
    <row r="117" spans="2:10">
      <c r="B117" s="168"/>
      <c r="C117" s="175" t="s">
        <v>40</v>
      </c>
      <c r="D117" s="176"/>
      <c r="E117" s="177"/>
      <c r="F117" s="158" t="s">
        <v>17</v>
      </c>
      <c r="G117" s="159">
        <v>2</v>
      </c>
      <c r="H117" s="162"/>
      <c r="I117" s="163"/>
      <c r="J117" s="164">
        <f t="shared" si="5"/>
        <v>0</v>
      </c>
    </row>
    <row r="118" spans="2:10">
      <c r="B118" s="168"/>
      <c r="C118" s="178"/>
      <c r="D118" s="178"/>
      <c r="E118" s="178"/>
      <c r="F118" s="165"/>
      <c r="G118" s="165"/>
      <c r="H118" s="165"/>
      <c r="I118" s="165"/>
      <c r="J118" s="164">
        <f t="shared" si="5"/>
        <v>0</v>
      </c>
    </row>
    <row r="119" spans="2:10">
      <c r="B119" s="168"/>
      <c r="C119" s="175" t="s">
        <v>136</v>
      </c>
      <c r="D119" s="176"/>
      <c r="E119" s="177"/>
      <c r="F119" s="158" t="s">
        <v>17</v>
      </c>
      <c r="G119" s="159">
        <v>2</v>
      </c>
      <c r="H119" s="162"/>
      <c r="I119" s="163"/>
      <c r="J119" s="164">
        <f t="shared" si="5"/>
        <v>0</v>
      </c>
    </row>
    <row r="120" spans="2:10">
      <c r="B120" s="168"/>
      <c r="C120" s="175" t="s">
        <v>137</v>
      </c>
      <c r="D120" s="176"/>
      <c r="E120" s="177"/>
      <c r="F120" s="158" t="s">
        <v>13</v>
      </c>
      <c r="G120" s="159">
        <v>2</v>
      </c>
      <c r="H120" s="162"/>
      <c r="I120" s="163"/>
      <c r="J120" s="164">
        <f t="shared" si="5"/>
        <v>0</v>
      </c>
    </row>
    <row r="121" spans="2:10">
      <c r="B121" s="168"/>
      <c r="C121" s="108"/>
      <c r="D121" s="142"/>
      <c r="E121" s="143"/>
      <c r="F121" s="158"/>
      <c r="G121" s="159"/>
      <c r="H121" s="162"/>
      <c r="I121" s="163"/>
      <c r="J121" s="164"/>
    </row>
    <row r="122" spans="2:10" ht="12" customHeight="1">
      <c r="B122" s="168"/>
      <c r="C122" s="281" t="s">
        <v>222</v>
      </c>
      <c r="D122" s="282"/>
      <c r="E122" s="282"/>
      <c r="F122" s="282"/>
      <c r="G122" s="282"/>
      <c r="H122" s="282"/>
      <c r="I122" s="283"/>
      <c r="J122" s="166">
        <f>SUM(J112:J121)</f>
        <v>0</v>
      </c>
    </row>
    <row r="123" spans="2:10">
      <c r="B123" s="168"/>
      <c r="C123" s="161"/>
      <c r="D123" s="161"/>
      <c r="E123" s="161"/>
      <c r="F123" s="161"/>
      <c r="G123" s="161"/>
      <c r="H123" s="161"/>
      <c r="I123" s="161"/>
      <c r="J123" s="167"/>
    </row>
    <row r="124" spans="2:10">
      <c r="B124" s="10" t="s">
        <v>109</v>
      </c>
      <c r="C124" s="233" t="s">
        <v>158</v>
      </c>
      <c r="D124" s="234"/>
      <c r="E124" s="235"/>
      <c r="F124" s="113"/>
      <c r="G124" s="114"/>
      <c r="H124" s="115"/>
      <c r="I124" s="116"/>
      <c r="J124" s="117"/>
    </row>
    <row r="125" spans="2:10">
      <c r="B125" s="10"/>
      <c r="C125" s="67"/>
      <c r="D125" s="68"/>
      <c r="E125" s="69"/>
      <c r="F125" s="26"/>
      <c r="G125" s="40"/>
      <c r="H125" s="41"/>
      <c r="I125" s="42"/>
      <c r="J125" s="46"/>
    </row>
    <row r="126" spans="2:10">
      <c r="B126" s="9" t="s">
        <v>226</v>
      </c>
      <c r="C126" s="248" t="s">
        <v>261</v>
      </c>
      <c r="D126" s="249"/>
      <c r="E126" s="250"/>
      <c r="F126" s="26"/>
      <c r="G126" s="40"/>
      <c r="H126" s="41"/>
      <c r="I126" s="42"/>
      <c r="J126" s="46"/>
    </row>
    <row r="127" spans="2:10">
      <c r="B127" s="10"/>
      <c r="C127" s="67"/>
      <c r="D127" s="68"/>
      <c r="E127" s="69"/>
      <c r="F127" s="26"/>
      <c r="G127" s="40"/>
      <c r="H127" s="41"/>
      <c r="I127" s="42"/>
      <c r="J127" s="46"/>
    </row>
    <row r="128" spans="2:10">
      <c r="B128" s="10"/>
      <c r="C128" s="251" t="s">
        <v>233</v>
      </c>
      <c r="D128" s="252"/>
      <c r="E128" s="253"/>
      <c r="F128" s="26" t="s">
        <v>17</v>
      </c>
      <c r="G128" s="40">
        <v>1</v>
      </c>
      <c r="H128" s="37"/>
      <c r="I128" s="42"/>
      <c r="J128" s="46">
        <f t="shared" ref="J128:J154" si="6">I128*G128</f>
        <v>0</v>
      </c>
    </row>
    <row r="129" spans="2:10">
      <c r="B129" s="10"/>
      <c r="C129" s="230" t="s">
        <v>38</v>
      </c>
      <c r="D129" s="231"/>
      <c r="E129" s="232"/>
      <c r="F129" s="26" t="s">
        <v>17</v>
      </c>
      <c r="G129" s="40">
        <v>1</v>
      </c>
      <c r="H129" s="37"/>
      <c r="I129" s="42"/>
      <c r="J129" s="46">
        <f t="shared" si="6"/>
        <v>0</v>
      </c>
    </row>
    <row r="130" spans="2:10">
      <c r="B130" s="10"/>
      <c r="C130" s="175" t="s">
        <v>262</v>
      </c>
      <c r="D130" s="176"/>
      <c r="E130" s="177"/>
      <c r="F130" s="158" t="s">
        <v>17</v>
      </c>
      <c r="G130" s="159">
        <v>1</v>
      </c>
      <c r="H130" s="162"/>
      <c r="I130" s="163"/>
      <c r="J130" s="46">
        <f t="shared" si="6"/>
        <v>0</v>
      </c>
    </row>
    <row r="131" spans="2:10">
      <c r="B131" s="10"/>
      <c r="C131" s="175" t="s">
        <v>263</v>
      </c>
      <c r="D131" s="176"/>
      <c r="E131" s="177"/>
      <c r="F131" s="158" t="s">
        <v>17</v>
      </c>
      <c r="G131" s="159">
        <v>2</v>
      </c>
      <c r="H131" s="162"/>
      <c r="I131" s="163"/>
      <c r="J131" s="46">
        <f t="shared" si="6"/>
        <v>0</v>
      </c>
    </row>
    <row r="132" spans="2:10">
      <c r="B132" s="10"/>
      <c r="C132" s="175" t="s">
        <v>264</v>
      </c>
      <c r="D132" s="176"/>
      <c r="E132" s="177"/>
      <c r="F132" s="158" t="s">
        <v>17</v>
      </c>
      <c r="G132" s="159">
        <v>1</v>
      </c>
      <c r="H132" s="162"/>
      <c r="I132" s="163"/>
      <c r="J132" s="46">
        <f t="shared" si="6"/>
        <v>0</v>
      </c>
    </row>
    <row r="133" spans="2:10">
      <c r="B133" s="10"/>
      <c r="C133" s="175"/>
      <c r="D133" s="176"/>
      <c r="E133" s="177"/>
      <c r="F133" s="158"/>
      <c r="G133" s="159"/>
      <c r="H133" s="162"/>
      <c r="I133" s="163"/>
      <c r="J133" s="46"/>
    </row>
    <row r="134" spans="2:10">
      <c r="B134" s="10"/>
      <c r="C134" s="175" t="s">
        <v>136</v>
      </c>
      <c r="D134" s="176"/>
      <c r="E134" s="177"/>
      <c r="F134" s="158" t="s">
        <v>17</v>
      </c>
      <c r="G134" s="159">
        <v>2</v>
      </c>
      <c r="H134" s="162"/>
      <c r="I134" s="163"/>
      <c r="J134" s="164">
        <f t="shared" ref="J134:J135" si="7">I134*G134</f>
        <v>0</v>
      </c>
    </row>
    <row r="135" spans="2:10">
      <c r="B135" s="10"/>
      <c r="C135" s="175" t="s">
        <v>137</v>
      </c>
      <c r="D135" s="176"/>
      <c r="E135" s="177"/>
      <c r="F135" s="158" t="s">
        <v>13</v>
      </c>
      <c r="G135" s="159">
        <v>2</v>
      </c>
      <c r="H135" s="162"/>
      <c r="I135" s="163"/>
      <c r="J135" s="164">
        <f t="shared" si="7"/>
        <v>0</v>
      </c>
    </row>
    <row r="136" spans="2:10">
      <c r="B136" s="10"/>
      <c r="C136" s="175"/>
      <c r="D136" s="176"/>
      <c r="E136" s="177"/>
      <c r="F136" s="158"/>
      <c r="G136" s="159"/>
      <c r="H136" s="162"/>
      <c r="I136" s="163"/>
      <c r="J136" s="46"/>
    </row>
    <row r="137" spans="2:10">
      <c r="B137" s="9" t="s">
        <v>227</v>
      </c>
      <c r="C137" s="248" t="s">
        <v>46</v>
      </c>
      <c r="D137" s="249"/>
      <c r="E137" s="250"/>
      <c r="F137" s="158"/>
      <c r="G137" s="159"/>
      <c r="H137" s="162"/>
      <c r="I137" s="163"/>
      <c r="J137" s="46"/>
    </row>
    <row r="138" spans="2:10">
      <c r="B138" s="10"/>
      <c r="C138" s="175"/>
      <c r="D138" s="176"/>
      <c r="E138" s="177"/>
      <c r="F138" s="158"/>
      <c r="G138" s="159"/>
      <c r="H138" s="162"/>
      <c r="I138" s="163"/>
      <c r="J138" s="46"/>
    </row>
    <row r="139" spans="2:10">
      <c r="B139" s="10"/>
      <c r="C139" s="179" t="s">
        <v>265</v>
      </c>
      <c r="D139" s="176"/>
      <c r="E139" s="177"/>
      <c r="F139" s="158"/>
      <c r="G139" s="159"/>
      <c r="H139" s="162"/>
      <c r="I139" s="163"/>
      <c r="J139" s="46"/>
    </row>
    <row r="140" spans="2:10">
      <c r="B140" s="10"/>
      <c r="C140" s="230" t="s">
        <v>269</v>
      </c>
      <c r="D140" s="231"/>
      <c r="E140" s="232"/>
      <c r="F140" s="26" t="s">
        <v>18</v>
      </c>
      <c r="G140" s="40">
        <v>4</v>
      </c>
      <c r="H140" s="37"/>
      <c r="I140" s="42"/>
      <c r="J140" s="46">
        <f t="shared" ref="J140:J142" si="8">I140*G140</f>
        <v>0</v>
      </c>
    </row>
    <row r="141" spans="2:10">
      <c r="B141" s="10"/>
      <c r="C141" s="67" t="s">
        <v>139</v>
      </c>
      <c r="D141" s="68"/>
      <c r="E141" s="69"/>
      <c r="F141" s="26" t="s">
        <v>26</v>
      </c>
      <c r="G141" s="40">
        <f>PI()*0.315*G140</f>
        <v>3.9584067435231391</v>
      </c>
      <c r="H141" s="37"/>
      <c r="I141" s="42"/>
      <c r="J141" s="46">
        <f t="shared" si="8"/>
        <v>0</v>
      </c>
    </row>
    <row r="142" spans="2:10">
      <c r="B142" s="10"/>
      <c r="C142" s="67" t="s">
        <v>272</v>
      </c>
      <c r="D142" s="68"/>
      <c r="E142" s="69"/>
      <c r="F142" s="180" t="s">
        <v>17</v>
      </c>
      <c r="G142" s="40">
        <v>1</v>
      </c>
      <c r="H142" s="37"/>
      <c r="I142" s="42"/>
      <c r="J142" s="46">
        <f t="shared" si="8"/>
        <v>0</v>
      </c>
    </row>
    <row r="143" spans="2:10">
      <c r="B143" s="10"/>
      <c r="C143" s="175"/>
      <c r="D143" s="176"/>
      <c r="E143" s="177"/>
      <c r="F143" s="158"/>
      <c r="G143" s="159"/>
      <c r="H143" s="162"/>
      <c r="I143" s="163"/>
      <c r="J143" s="46"/>
    </row>
    <row r="144" spans="2:10">
      <c r="B144" s="10"/>
      <c r="C144" s="179" t="s">
        <v>267</v>
      </c>
      <c r="D144" s="176"/>
      <c r="E144" s="177"/>
      <c r="F144" s="158"/>
      <c r="G144" s="159"/>
      <c r="H144" s="162"/>
      <c r="I144" s="163"/>
      <c r="J144" s="46"/>
    </row>
    <row r="145" spans="2:10">
      <c r="B145" s="10"/>
      <c r="C145" s="108" t="s">
        <v>270</v>
      </c>
      <c r="D145" s="142"/>
      <c r="E145" s="143"/>
      <c r="F145" s="158" t="s">
        <v>32</v>
      </c>
      <c r="G145" s="159">
        <f>(0.5+0.2)*2*6*10</f>
        <v>83.999999999999986</v>
      </c>
      <c r="H145" s="37"/>
      <c r="I145" s="42"/>
      <c r="J145" s="46">
        <f t="shared" si="6"/>
        <v>0</v>
      </c>
    </row>
    <row r="146" spans="2:10">
      <c r="B146" s="10"/>
      <c r="C146" s="230" t="s">
        <v>271</v>
      </c>
      <c r="D146" s="231"/>
      <c r="E146" s="232"/>
      <c r="F146" s="26" t="s">
        <v>18</v>
      </c>
      <c r="G146" s="40">
        <v>3</v>
      </c>
      <c r="H146" s="37"/>
      <c r="I146" s="42"/>
      <c r="J146" s="46">
        <f t="shared" si="6"/>
        <v>0</v>
      </c>
    </row>
    <row r="147" spans="2:10">
      <c r="B147" s="10"/>
      <c r="C147" s="67" t="s">
        <v>140</v>
      </c>
      <c r="D147" s="68"/>
      <c r="E147" s="69"/>
      <c r="F147" s="26" t="s">
        <v>26</v>
      </c>
      <c r="G147" s="40">
        <f>(G145)/10</f>
        <v>8.3999999999999986</v>
      </c>
      <c r="H147" s="37"/>
      <c r="I147" s="42"/>
      <c r="J147" s="46">
        <f t="shared" si="6"/>
        <v>0</v>
      </c>
    </row>
    <row r="148" spans="2:10">
      <c r="B148" s="10"/>
      <c r="C148" s="67" t="s">
        <v>139</v>
      </c>
      <c r="D148" s="68"/>
      <c r="E148" s="69"/>
      <c r="F148" s="26" t="s">
        <v>26</v>
      </c>
      <c r="G148" s="40">
        <f>PI()*0.355*G146</f>
        <v>3.3457961760731294</v>
      </c>
      <c r="H148" s="37"/>
      <c r="I148" s="42"/>
      <c r="J148" s="46">
        <f t="shared" si="6"/>
        <v>0</v>
      </c>
    </row>
    <row r="149" spans="2:10">
      <c r="B149" s="10"/>
      <c r="C149" s="67" t="s">
        <v>142</v>
      </c>
      <c r="D149" s="68"/>
      <c r="E149" s="69"/>
      <c r="F149" s="26" t="s">
        <v>17</v>
      </c>
      <c r="G149" s="40">
        <v>1</v>
      </c>
      <c r="H149" s="37"/>
      <c r="I149" s="42"/>
      <c r="J149" s="46">
        <f t="shared" si="6"/>
        <v>0</v>
      </c>
    </row>
    <row r="150" spans="2:10">
      <c r="B150" s="10"/>
      <c r="C150" s="67"/>
      <c r="D150" s="68"/>
      <c r="E150" s="69"/>
      <c r="F150" s="26"/>
      <c r="G150" s="40"/>
      <c r="H150" s="37"/>
      <c r="I150" s="42"/>
      <c r="J150" s="46">
        <f t="shared" si="6"/>
        <v>0</v>
      </c>
    </row>
    <row r="151" spans="2:10">
      <c r="B151" s="10"/>
      <c r="C151" s="76" t="s">
        <v>27</v>
      </c>
      <c r="D151" s="68"/>
      <c r="E151" s="69"/>
      <c r="F151" s="26"/>
      <c r="G151" s="40"/>
      <c r="H151" s="37"/>
      <c r="I151" s="42"/>
      <c r="J151" s="46">
        <f t="shared" si="6"/>
        <v>0</v>
      </c>
    </row>
    <row r="152" spans="2:10">
      <c r="B152" s="10"/>
      <c r="C152" s="67" t="s">
        <v>273</v>
      </c>
      <c r="D152" s="68"/>
      <c r="E152" s="69"/>
      <c r="F152" s="26" t="s">
        <v>17</v>
      </c>
      <c r="G152" s="40">
        <v>1</v>
      </c>
      <c r="H152" s="37"/>
      <c r="I152" s="42"/>
      <c r="J152" s="46">
        <f t="shared" si="6"/>
        <v>0</v>
      </c>
    </row>
    <row r="153" spans="2:10">
      <c r="B153" s="10"/>
      <c r="C153" s="230" t="s">
        <v>274</v>
      </c>
      <c r="D153" s="231"/>
      <c r="E153" s="232"/>
      <c r="F153" s="26" t="s">
        <v>13</v>
      </c>
      <c r="G153" s="40">
        <v>1</v>
      </c>
      <c r="H153" s="37"/>
      <c r="I153" s="42"/>
      <c r="J153" s="46">
        <f t="shared" si="6"/>
        <v>0</v>
      </c>
    </row>
    <row r="154" spans="2:10">
      <c r="B154" s="10"/>
      <c r="C154" s="67"/>
      <c r="D154" s="68"/>
      <c r="E154" s="69"/>
      <c r="F154" s="26"/>
      <c r="G154" s="40"/>
      <c r="H154" s="37"/>
      <c r="I154" s="42"/>
      <c r="J154" s="46">
        <f t="shared" si="6"/>
        <v>0</v>
      </c>
    </row>
    <row r="155" spans="2:10">
      <c r="B155" s="10"/>
      <c r="C155" s="254" t="s">
        <v>159</v>
      </c>
      <c r="D155" s="255"/>
      <c r="E155" s="255"/>
      <c r="F155" s="255"/>
      <c r="G155" s="255"/>
      <c r="H155" s="255"/>
      <c r="I155" s="255"/>
      <c r="J155" s="109">
        <f>SUM(J128:J154)</f>
        <v>0</v>
      </c>
    </row>
    <row r="156" spans="2:10">
      <c r="B156" s="10"/>
      <c r="C156" s="67"/>
      <c r="D156" s="68"/>
      <c r="E156" s="69"/>
      <c r="F156" s="26"/>
      <c r="G156" s="40"/>
      <c r="H156" s="37"/>
      <c r="I156" s="42"/>
      <c r="J156" s="46"/>
    </row>
    <row r="157" spans="2:10">
      <c r="B157" s="10" t="s">
        <v>228</v>
      </c>
      <c r="C157" s="233" t="s">
        <v>69</v>
      </c>
      <c r="D157" s="234"/>
      <c r="E157" s="235"/>
      <c r="F157" s="113"/>
      <c r="G157" s="114"/>
      <c r="H157" s="115"/>
      <c r="I157" s="116"/>
      <c r="J157" s="117"/>
    </row>
    <row r="158" spans="2:10">
      <c r="B158" s="10"/>
      <c r="C158" s="230"/>
      <c r="D158" s="231"/>
      <c r="E158" s="232"/>
      <c r="F158" s="26"/>
      <c r="G158" s="40"/>
      <c r="H158" s="41"/>
      <c r="I158" s="42"/>
      <c r="J158" s="46"/>
    </row>
    <row r="159" spans="2:10">
      <c r="B159" s="10" t="s">
        <v>275</v>
      </c>
      <c r="C159" s="248" t="s">
        <v>147</v>
      </c>
      <c r="D159" s="249"/>
      <c r="E159" s="250"/>
      <c r="F159" s="26"/>
      <c r="G159" s="40"/>
      <c r="H159" s="41"/>
      <c r="I159" s="42"/>
      <c r="J159" s="46">
        <f>I159*G159</f>
        <v>0</v>
      </c>
    </row>
    <row r="160" spans="2:10">
      <c r="B160" s="10"/>
      <c r="C160" s="230"/>
      <c r="D160" s="231"/>
      <c r="E160" s="232"/>
      <c r="F160" s="26"/>
      <c r="G160" s="40"/>
      <c r="H160" s="41"/>
      <c r="I160" s="42"/>
      <c r="J160" s="46">
        <f>I160*G160</f>
        <v>0</v>
      </c>
    </row>
    <row r="161" spans="2:10">
      <c r="B161" s="10"/>
      <c r="C161" s="230" t="s">
        <v>276</v>
      </c>
      <c r="D161" s="231"/>
      <c r="E161" s="232"/>
      <c r="F161" s="26" t="s">
        <v>13</v>
      </c>
      <c r="G161" s="40">
        <v>2</v>
      </c>
      <c r="H161" s="41"/>
      <c r="I161" s="42"/>
      <c r="J161" s="46">
        <f>I161*G161</f>
        <v>0</v>
      </c>
    </row>
    <row r="162" spans="2:10" ht="12" customHeight="1">
      <c r="B162" s="10"/>
      <c r="C162" s="230" t="s">
        <v>44</v>
      </c>
      <c r="D162" s="231"/>
      <c r="E162" s="232"/>
      <c r="F162" s="26" t="s">
        <v>17</v>
      </c>
      <c r="G162" s="40">
        <v>2</v>
      </c>
      <c r="H162" s="37"/>
      <c r="I162" s="42"/>
      <c r="J162" s="46">
        <f t="shared" ref="J162:J221" si="9">I162*G162</f>
        <v>0</v>
      </c>
    </row>
    <row r="163" spans="2:10">
      <c r="B163" s="10"/>
      <c r="C163" s="67"/>
      <c r="D163" s="68"/>
      <c r="E163" s="69"/>
      <c r="F163" s="26"/>
      <c r="G163" s="40"/>
      <c r="H163" s="37"/>
      <c r="I163" s="42"/>
      <c r="J163" s="46">
        <f t="shared" si="9"/>
        <v>0</v>
      </c>
    </row>
    <row r="164" spans="2:10">
      <c r="B164" s="10"/>
      <c r="C164" s="230" t="s">
        <v>33</v>
      </c>
      <c r="D164" s="231"/>
      <c r="E164" s="232"/>
      <c r="F164" s="26" t="s">
        <v>18</v>
      </c>
      <c r="G164" s="40">
        <f>(3+3+3)*2</f>
        <v>18</v>
      </c>
      <c r="H164" s="41"/>
      <c r="I164" s="42"/>
      <c r="J164" s="46">
        <f t="shared" si="9"/>
        <v>0</v>
      </c>
    </row>
    <row r="165" spans="2:10" ht="12" customHeight="1">
      <c r="B165" s="10"/>
      <c r="C165" s="230" t="s">
        <v>72</v>
      </c>
      <c r="D165" s="231"/>
      <c r="E165" s="232"/>
      <c r="F165" s="26" t="s">
        <v>18</v>
      </c>
      <c r="G165" s="40">
        <v>18</v>
      </c>
      <c r="H165" s="41"/>
      <c r="I165" s="42"/>
      <c r="J165" s="46">
        <f t="shared" si="9"/>
        <v>0</v>
      </c>
    </row>
    <row r="166" spans="2:10">
      <c r="B166" s="10"/>
      <c r="C166" s="230" t="s">
        <v>277</v>
      </c>
      <c r="D166" s="231"/>
      <c r="E166" s="232"/>
      <c r="F166" s="26" t="s">
        <v>13</v>
      </c>
      <c r="G166" s="40">
        <v>1</v>
      </c>
      <c r="H166" s="41"/>
      <c r="I166" s="42"/>
      <c r="J166" s="46">
        <f t="shared" si="9"/>
        <v>0</v>
      </c>
    </row>
    <row r="167" spans="2:10">
      <c r="B167" s="10"/>
      <c r="C167" s="108" t="s">
        <v>44</v>
      </c>
      <c r="D167" s="68"/>
      <c r="E167" s="69"/>
      <c r="F167" s="26" t="s">
        <v>17</v>
      </c>
      <c r="G167" s="40">
        <v>4</v>
      </c>
      <c r="H167" s="37"/>
      <c r="I167" s="42"/>
      <c r="J167" s="46">
        <f t="shared" si="9"/>
        <v>0</v>
      </c>
    </row>
    <row r="168" spans="2:10">
      <c r="B168" s="10"/>
      <c r="C168" s="230" t="s">
        <v>70</v>
      </c>
      <c r="D168" s="231"/>
      <c r="E168" s="232"/>
      <c r="F168" s="26" t="s">
        <v>17</v>
      </c>
      <c r="G168" s="40">
        <v>4</v>
      </c>
      <c r="H168" s="37"/>
      <c r="I168" s="42"/>
      <c r="J168" s="46">
        <f t="shared" si="9"/>
        <v>0</v>
      </c>
    </row>
    <row r="169" spans="2:10">
      <c r="B169" s="10"/>
      <c r="C169" s="230" t="s">
        <v>71</v>
      </c>
      <c r="D169" s="231"/>
      <c r="E169" s="232"/>
      <c r="F169" s="26" t="s">
        <v>17</v>
      </c>
      <c r="G169" s="40">
        <v>4</v>
      </c>
      <c r="H169" s="37"/>
      <c r="I169" s="42"/>
      <c r="J169" s="46">
        <f t="shared" si="9"/>
        <v>0</v>
      </c>
    </row>
    <row r="170" spans="2:10">
      <c r="B170" s="10"/>
      <c r="C170" s="230" t="s">
        <v>19</v>
      </c>
      <c r="D170" s="231"/>
      <c r="E170" s="232"/>
      <c r="F170" s="26" t="s">
        <v>17</v>
      </c>
      <c r="G170" s="40">
        <v>1</v>
      </c>
      <c r="H170" s="41"/>
      <c r="I170" s="42"/>
      <c r="J170" s="46">
        <f t="shared" si="9"/>
        <v>0</v>
      </c>
    </row>
    <row r="171" spans="2:10">
      <c r="B171" s="10"/>
      <c r="C171" s="230" t="s">
        <v>20</v>
      </c>
      <c r="D171" s="231"/>
      <c r="E171" s="232"/>
      <c r="F171" s="26" t="s">
        <v>17</v>
      </c>
      <c r="G171" s="40">
        <v>1</v>
      </c>
      <c r="H171" s="41"/>
      <c r="I171" s="42"/>
      <c r="J171" s="46">
        <f t="shared" si="9"/>
        <v>0</v>
      </c>
    </row>
    <row r="172" spans="2:10">
      <c r="B172" s="10"/>
      <c r="C172" s="67"/>
      <c r="D172" s="68"/>
      <c r="E172" s="69"/>
      <c r="F172" s="26"/>
      <c r="G172" s="40"/>
      <c r="H172" s="37"/>
      <c r="I172" s="42"/>
      <c r="J172" s="46">
        <f t="shared" si="9"/>
        <v>0</v>
      </c>
    </row>
    <row r="173" spans="2:10">
      <c r="B173" s="10"/>
      <c r="C173" s="278" t="s">
        <v>278</v>
      </c>
      <c r="D173" s="279"/>
      <c r="E173" s="280"/>
      <c r="F173" s="26"/>
      <c r="G173" s="40"/>
      <c r="H173" s="41"/>
      <c r="I173" s="42"/>
      <c r="J173" s="46">
        <f t="shared" si="9"/>
        <v>0</v>
      </c>
    </row>
    <row r="174" spans="2:10" ht="12" customHeight="1">
      <c r="B174" s="10"/>
      <c r="C174" s="230" t="s">
        <v>33</v>
      </c>
      <c r="D174" s="231"/>
      <c r="E174" s="232"/>
      <c r="F174" s="26" t="s">
        <v>18</v>
      </c>
      <c r="G174" s="40">
        <v>6</v>
      </c>
      <c r="H174" s="41"/>
      <c r="I174" s="42"/>
      <c r="J174" s="46">
        <f t="shared" si="9"/>
        <v>0</v>
      </c>
    </row>
    <row r="175" spans="2:10" ht="12" customHeight="1">
      <c r="B175" s="10"/>
      <c r="C175" s="230" t="s">
        <v>72</v>
      </c>
      <c r="D175" s="231"/>
      <c r="E175" s="232"/>
      <c r="F175" s="26" t="s">
        <v>18</v>
      </c>
      <c r="G175" s="40">
        <v>6</v>
      </c>
      <c r="H175" s="41"/>
      <c r="I175" s="42"/>
      <c r="J175" s="46">
        <f t="shared" si="9"/>
        <v>0</v>
      </c>
    </row>
    <row r="176" spans="2:10" ht="12" customHeight="1">
      <c r="B176" s="10"/>
      <c r="C176" s="108" t="s">
        <v>44</v>
      </c>
      <c r="D176" s="68"/>
      <c r="E176" s="69"/>
      <c r="F176" s="26" t="s">
        <v>17</v>
      </c>
      <c r="G176" s="40">
        <v>4</v>
      </c>
      <c r="H176" s="37"/>
      <c r="I176" s="42"/>
      <c r="J176" s="46">
        <f t="shared" si="9"/>
        <v>0</v>
      </c>
    </row>
    <row r="177" spans="2:10">
      <c r="B177" s="10"/>
      <c r="C177" s="230" t="s">
        <v>70</v>
      </c>
      <c r="D177" s="231"/>
      <c r="E177" s="232"/>
      <c r="F177" s="26" t="s">
        <v>17</v>
      </c>
      <c r="G177" s="40">
        <v>2</v>
      </c>
      <c r="H177" s="37"/>
      <c r="I177" s="42"/>
      <c r="J177" s="46">
        <f t="shared" si="9"/>
        <v>0</v>
      </c>
    </row>
    <row r="178" spans="2:10">
      <c r="B178" s="10"/>
      <c r="C178" s="230" t="s">
        <v>71</v>
      </c>
      <c r="D178" s="231"/>
      <c r="E178" s="232"/>
      <c r="F178" s="26" t="s">
        <v>17</v>
      </c>
      <c r="G178" s="40">
        <v>2</v>
      </c>
      <c r="H178" s="37"/>
      <c r="I178" s="42"/>
      <c r="J178" s="46">
        <f t="shared" si="9"/>
        <v>0</v>
      </c>
    </row>
    <row r="179" spans="2:10">
      <c r="B179" s="10"/>
      <c r="C179" s="230" t="s">
        <v>19</v>
      </c>
      <c r="D179" s="231"/>
      <c r="E179" s="232"/>
      <c r="F179" s="26" t="s">
        <v>17</v>
      </c>
      <c r="G179" s="40">
        <v>2</v>
      </c>
      <c r="H179" s="41"/>
      <c r="I179" s="42"/>
      <c r="J179" s="46">
        <f t="shared" si="9"/>
        <v>0</v>
      </c>
    </row>
    <row r="180" spans="2:10">
      <c r="B180" s="10"/>
      <c r="C180" s="230" t="s">
        <v>20</v>
      </c>
      <c r="D180" s="231"/>
      <c r="E180" s="232"/>
      <c r="F180" s="26" t="s">
        <v>17</v>
      </c>
      <c r="G180" s="40">
        <v>2</v>
      </c>
      <c r="H180" s="41"/>
      <c r="I180" s="42"/>
      <c r="J180" s="46">
        <f t="shared" si="9"/>
        <v>0</v>
      </c>
    </row>
    <row r="181" spans="2:10">
      <c r="B181" s="10"/>
      <c r="C181" s="67"/>
      <c r="D181" s="68"/>
      <c r="E181" s="69"/>
      <c r="F181" s="26"/>
      <c r="G181" s="40"/>
      <c r="H181" s="41"/>
      <c r="I181" s="42"/>
      <c r="J181" s="46">
        <f t="shared" si="9"/>
        <v>0</v>
      </c>
    </row>
    <row r="182" spans="2:10">
      <c r="B182" s="10"/>
      <c r="C182" s="271" t="s">
        <v>148</v>
      </c>
      <c r="D182" s="272"/>
      <c r="E182" s="273"/>
      <c r="F182" s="26"/>
      <c r="G182" s="40"/>
      <c r="H182" s="41"/>
      <c r="I182" s="42"/>
      <c r="J182" s="46">
        <f t="shared" si="9"/>
        <v>0</v>
      </c>
    </row>
    <row r="183" spans="2:10">
      <c r="B183" s="10"/>
      <c r="C183" s="67" t="s">
        <v>279</v>
      </c>
      <c r="D183" s="68"/>
      <c r="E183" s="69"/>
      <c r="F183" s="26" t="s">
        <v>17</v>
      </c>
      <c r="G183" s="40">
        <v>1</v>
      </c>
      <c r="H183" s="37"/>
      <c r="I183" s="42"/>
      <c r="J183" s="46">
        <f t="shared" si="9"/>
        <v>0</v>
      </c>
    </row>
    <row r="184" spans="2:10">
      <c r="B184" s="10"/>
      <c r="C184" s="108" t="s">
        <v>43</v>
      </c>
      <c r="D184" s="68"/>
      <c r="E184" s="69"/>
      <c r="F184" s="26" t="s">
        <v>17</v>
      </c>
      <c r="G184" s="40">
        <v>1</v>
      </c>
      <c r="H184" s="37"/>
      <c r="I184" s="42"/>
      <c r="J184" s="46">
        <f t="shared" si="9"/>
        <v>0</v>
      </c>
    </row>
    <row r="185" spans="2:10">
      <c r="B185" s="10"/>
      <c r="C185" s="230"/>
      <c r="D185" s="231"/>
      <c r="E185" s="232"/>
      <c r="F185" s="26"/>
      <c r="G185" s="40"/>
      <c r="H185" s="41"/>
      <c r="I185" s="42"/>
      <c r="J185" s="46">
        <f t="shared" si="9"/>
        <v>0</v>
      </c>
    </row>
    <row r="186" spans="2:10">
      <c r="B186" s="10"/>
      <c r="C186" s="271" t="s">
        <v>149</v>
      </c>
      <c r="D186" s="272"/>
      <c r="E186" s="273"/>
      <c r="F186" s="26"/>
      <c r="G186" s="40"/>
      <c r="H186" s="41"/>
      <c r="I186" s="42"/>
      <c r="J186" s="46">
        <f t="shared" si="9"/>
        <v>0</v>
      </c>
    </row>
    <row r="187" spans="2:10">
      <c r="B187" s="10"/>
      <c r="C187" s="230"/>
      <c r="D187" s="231"/>
      <c r="E187" s="232"/>
      <c r="F187" s="26"/>
      <c r="G187" s="40"/>
      <c r="H187" s="41"/>
      <c r="I187" s="42"/>
      <c r="J187" s="46">
        <f t="shared" si="9"/>
        <v>0</v>
      </c>
    </row>
    <row r="188" spans="2:10">
      <c r="B188" s="10"/>
      <c r="C188" s="230" t="s">
        <v>280</v>
      </c>
      <c r="D188" s="231"/>
      <c r="E188" s="232"/>
      <c r="F188" s="26" t="s">
        <v>17</v>
      </c>
      <c r="G188" s="40">
        <v>1</v>
      </c>
      <c r="H188" s="41"/>
      <c r="I188" s="42"/>
      <c r="J188" s="46">
        <f t="shared" si="9"/>
        <v>0</v>
      </c>
    </row>
    <row r="189" spans="2:10">
      <c r="B189" s="10"/>
      <c r="C189" s="230" t="s">
        <v>90</v>
      </c>
      <c r="D189" s="231"/>
      <c r="E189" s="232"/>
      <c r="F189" s="26" t="s">
        <v>13</v>
      </c>
      <c r="G189" s="40">
        <v>1</v>
      </c>
      <c r="H189" s="41"/>
      <c r="I189" s="42"/>
      <c r="J189" s="46">
        <f t="shared" si="9"/>
        <v>0</v>
      </c>
    </row>
    <row r="190" spans="2:10">
      <c r="B190" s="10"/>
      <c r="C190" s="230" t="s">
        <v>102</v>
      </c>
      <c r="D190" s="231"/>
      <c r="E190" s="232"/>
      <c r="F190" s="26" t="s">
        <v>17</v>
      </c>
      <c r="G190" s="40">
        <v>1</v>
      </c>
      <c r="H190" s="41"/>
      <c r="I190" s="42"/>
      <c r="J190" s="46">
        <f t="shared" si="9"/>
        <v>0</v>
      </c>
    </row>
    <row r="191" spans="2:10" ht="12" customHeight="1">
      <c r="B191" s="10"/>
      <c r="C191" s="67" t="s">
        <v>43</v>
      </c>
      <c r="D191" s="68"/>
      <c r="E191" s="69"/>
      <c r="F191" s="26" t="s">
        <v>17</v>
      </c>
      <c r="G191" s="40">
        <v>1</v>
      </c>
      <c r="H191" s="37"/>
      <c r="I191" s="42"/>
      <c r="J191" s="46">
        <f t="shared" si="9"/>
        <v>0</v>
      </c>
    </row>
    <row r="192" spans="2:10">
      <c r="B192" s="10"/>
      <c r="C192" s="67"/>
      <c r="D192" s="68"/>
      <c r="E192" s="69"/>
      <c r="F192" s="26"/>
      <c r="G192" s="40"/>
      <c r="H192" s="37"/>
      <c r="I192" s="42"/>
      <c r="J192" s="46">
        <f t="shared" si="9"/>
        <v>0</v>
      </c>
    </row>
    <row r="193" spans="2:10">
      <c r="B193" s="10" t="s">
        <v>297</v>
      </c>
      <c r="C193" s="248" t="s">
        <v>150</v>
      </c>
      <c r="D193" s="249"/>
      <c r="E193" s="250"/>
      <c r="F193" s="26"/>
      <c r="G193" s="40"/>
      <c r="H193" s="37"/>
      <c r="I193" s="42"/>
      <c r="J193" s="46">
        <f t="shared" si="9"/>
        <v>0</v>
      </c>
    </row>
    <row r="194" spans="2:10">
      <c r="B194" s="10"/>
      <c r="C194" s="67"/>
      <c r="D194" s="68"/>
      <c r="E194" s="69"/>
      <c r="F194" s="26"/>
      <c r="G194" s="40"/>
      <c r="H194" s="37"/>
      <c r="I194" s="42"/>
      <c r="J194" s="46">
        <f t="shared" si="9"/>
        <v>0</v>
      </c>
    </row>
    <row r="195" spans="2:10">
      <c r="B195" s="10"/>
      <c r="C195" s="230" t="s">
        <v>151</v>
      </c>
      <c r="D195" s="231"/>
      <c r="E195" s="232"/>
      <c r="F195" s="26" t="s">
        <v>13</v>
      </c>
      <c r="G195" s="40">
        <v>2</v>
      </c>
      <c r="H195" s="41"/>
      <c r="I195" s="42"/>
      <c r="J195" s="46">
        <f t="shared" si="9"/>
        <v>0</v>
      </c>
    </row>
    <row r="196" spans="2:10" ht="12" customHeight="1">
      <c r="B196" s="10"/>
      <c r="C196" s="108" t="s">
        <v>23</v>
      </c>
      <c r="D196" s="68"/>
      <c r="E196" s="69"/>
      <c r="F196" s="26" t="s">
        <v>17</v>
      </c>
      <c r="G196" s="40">
        <v>2</v>
      </c>
      <c r="H196" s="37"/>
      <c r="I196" s="42"/>
      <c r="J196" s="46">
        <f t="shared" si="9"/>
        <v>0</v>
      </c>
    </row>
    <row r="197" spans="2:10">
      <c r="B197" s="10"/>
      <c r="C197" s="67"/>
      <c r="D197" s="68"/>
      <c r="E197" s="69"/>
      <c r="F197" s="26"/>
      <c r="G197" s="40"/>
      <c r="H197" s="37"/>
      <c r="I197" s="42"/>
      <c r="J197" s="46">
        <f t="shared" si="9"/>
        <v>0</v>
      </c>
    </row>
    <row r="198" spans="2:10" ht="12" customHeight="1">
      <c r="B198" s="10"/>
      <c r="C198" s="230" t="s">
        <v>73</v>
      </c>
      <c r="D198" s="231"/>
      <c r="E198" s="232"/>
      <c r="F198" s="26" t="s">
        <v>18</v>
      </c>
      <c r="G198" s="40">
        <v>18</v>
      </c>
      <c r="H198" s="41"/>
      <c r="I198" s="42"/>
      <c r="J198" s="46">
        <f t="shared" si="9"/>
        <v>0</v>
      </c>
    </row>
    <row r="199" spans="2:10" ht="12" customHeight="1">
      <c r="B199" s="10"/>
      <c r="C199" s="230" t="s">
        <v>87</v>
      </c>
      <c r="D199" s="231"/>
      <c r="E199" s="232"/>
      <c r="F199" s="26" t="s">
        <v>18</v>
      </c>
      <c r="G199" s="40">
        <v>18</v>
      </c>
      <c r="H199" s="41"/>
      <c r="I199" s="42"/>
      <c r="J199" s="46">
        <f t="shared" si="9"/>
        <v>0</v>
      </c>
    </row>
    <row r="200" spans="2:10">
      <c r="B200" s="10"/>
      <c r="C200" s="230" t="s">
        <v>281</v>
      </c>
      <c r="D200" s="231"/>
      <c r="E200" s="232"/>
      <c r="F200" s="26" t="s">
        <v>13</v>
      </c>
      <c r="G200" s="40">
        <v>1</v>
      </c>
      <c r="H200" s="41"/>
      <c r="I200" s="42"/>
      <c r="J200" s="46">
        <f t="shared" si="9"/>
        <v>0</v>
      </c>
    </row>
    <row r="201" spans="2:10">
      <c r="B201" s="10"/>
      <c r="C201" s="108" t="s">
        <v>23</v>
      </c>
      <c r="D201" s="68"/>
      <c r="E201" s="69"/>
      <c r="F201" s="26" t="s">
        <v>17</v>
      </c>
      <c r="G201" s="40">
        <v>4</v>
      </c>
      <c r="H201" s="37"/>
      <c r="I201" s="42"/>
      <c r="J201" s="46">
        <f t="shared" si="9"/>
        <v>0</v>
      </c>
    </row>
    <row r="202" spans="2:10">
      <c r="B202" s="10"/>
      <c r="C202" s="230" t="s">
        <v>70</v>
      </c>
      <c r="D202" s="231"/>
      <c r="E202" s="232"/>
      <c r="F202" s="26" t="s">
        <v>17</v>
      </c>
      <c r="G202" s="40">
        <v>4</v>
      </c>
      <c r="H202" s="37"/>
      <c r="I202" s="42"/>
      <c r="J202" s="46">
        <f t="shared" si="9"/>
        <v>0</v>
      </c>
    </row>
    <row r="203" spans="2:10">
      <c r="B203" s="10"/>
      <c r="C203" s="230" t="s">
        <v>71</v>
      </c>
      <c r="D203" s="231"/>
      <c r="E203" s="232"/>
      <c r="F203" s="26" t="s">
        <v>17</v>
      </c>
      <c r="G203" s="40">
        <v>4</v>
      </c>
      <c r="H203" s="37"/>
      <c r="I203" s="42"/>
      <c r="J203" s="46">
        <f t="shared" si="9"/>
        <v>0</v>
      </c>
    </row>
    <row r="204" spans="2:10">
      <c r="B204" s="10"/>
      <c r="C204" s="230" t="s">
        <v>19</v>
      </c>
      <c r="D204" s="231"/>
      <c r="E204" s="232"/>
      <c r="F204" s="26" t="s">
        <v>17</v>
      </c>
      <c r="G204" s="40">
        <v>1</v>
      </c>
      <c r="H204" s="41"/>
      <c r="I204" s="42"/>
      <c r="J204" s="46">
        <f t="shared" si="9"/>
        <v>0</v>
      </c>
    </row>
    <row r="205" spans="2:10">
      <c r="B205" s="10"/>
      <c r="C205" s="230" t="s">
        <v>20</v>
      </c>
      <c r="D205" s="231"/>
      <c r="E205" s="232"/>
      <c r="F205" s="26" t="s">
        <v>17</v>
      </c>
      <c r="G205" s="40">
        <v>1</v>
      </c>
      <c r="H205" s="41"/>
      <c r="I205" s="42"/>
      <c r="J205" s="46">
        <f t="shared" si="9"/>
        <v>0</v>
      </c>
    </row>
    <row r="206" spans="2:10">
      <c r="B206" s="10"/>
      <c r="C206" s="67"/>
      <c r="D206" s="68"/>
      <c r="E206" s="69"/>
      <c r="F206" s="26"/>
      <c r="G206" s="40"/>
      <c r="H206" s="37"/>
      <c r="I206" s="42"/>
      <c r="J206" s="46">
        <f t="shared" si="9"/>
        <v>0</v>
      </c>
    </row>
    <row r="207" spans="2:10">
      <c r="B207" s="10"/>
      <c r="C207" s="278" t="s">
        <v>282</v>
      </c>
      <c r="D207" s="279"/>
      <c r="E207" s="280"/>
      <c r="F207" s="26"/>
      <c r="G207" s="40"/>
      <c r="H207" s="41"/>
      <c r="I207" s="42"/>
      <c r="J207" s="46">
        <f t="shared" si="9"/>
        <v>0</v>
      </c>
    </row>
    <row r="208" spans="2:10">
      <c r="B208" s="10"/>
      <c r="C208" s="230" t="s">
        <v>73</v>
      </c>
      <c r="D208" s="231"/>
      <c r="E208" s="232"/>
      <c r="F208" s="26" t="s">
        <v>18</v>
      </c>
      <c r="G208" s="40">
        <v>6</v>
      </c>
      <c r="H208" s="41"/>
      <c r="I208" s="42"/>
      <c r="J208" s="46">
        <f t="shared" si="9"/>
        <v>0</v>
      </c>
    </row>
    <row r="209" spans="2:10">
      <c r="B209" s="10"/>
      <c r="C209" s="230" t="s">
        <v>75</v>
      </c>
      <c r="D209" s="231"/>
      <c r="E209" s="232"/>
      <c r="F209" s="26" t="s">
        <v>18</v>
      </c>
      <c r="G209" s="40">
        <v>6</v>
      </c>
      <c r="H209" s="41"/>
      <c r="I209" s="42"/>
      <c r="J209" s="46">
        <f t="shared" si="9"/>
        <v>0</v>
      </c>
    </row>
    <row r="210" spans="2:10">
      <c r="B210" s="10"/>
      <c r="C210" s="230" t="s">
        <v>99</v>
      </c>
      <c r="D210" s="231"/>
      <c r="E210" s="232"/>
      <c r="F210" s="26" t="s">
        <v>17</v>
      </c>
      <c r="G210" s="40">
        <v>4</v>
      </c>
      <c r="H210" s="41"/>
      <c r="I210" s="42"/>
      <c r="J210" s="46">
        <f t="shared" si="9"/>
        <v>0</v>
      </c>
    </row>
    <row r="211" spans="2:10">
      <c r="B211" s="10"/>
      <c r="C211" s="230" t="s">
        <v>70</v>
      </c>
      <c r="D211" s="231"/>
      <c r="E211" s="232"/>
      <c r="F211" s="26" t="s">
        <v>17</v>
      </c>
      <c r="G211" s="40">
        <v>2</v>
      </c>
      <c r="H211" s="37"/>
      <c r="I211" s="42"/>
      <c r="J211" s="46">
        <f t="shared" si="9"/>
        <v>0</v>
      </c>
    </row>
    <row r="212" spans="2:10">
      <c r="B212" s="10"/>
      <c r="C212" s="230" t="s">
        <v>71</v>
      </c>
      <c r="D212" s="231"/>
      <c r="E212" s="232"/>
      <c r="F212" s="26" t="s">
        <v>17</v>
      </c>
      <c r="G212" s="40">
        <v>2</v>
      </c>
      <c r="H212" s="37"/>
      <c r="I212" s="42"/>
      <c r="J212" s="46">
        <f t="shared" si="9"/>
        <v>0</v>
      </c>
    </row>
    <row r="213" spans="2:10">
      <c r="B213" s="10"/>
      <c r="C213" s="230" t="s">
        <v>19</v>
      </c>
      <c r="D213" s="231"/>
      <c r="E213" s="232"/>
      <c r="F213" s="26" t="s">
        <v>17</v>
      </c>
      <c r="G213" s="40">
        <v>1</v>
      </c>
      <c r="H213" s="41"/>
      <c r="I213" s="42"/>
      <c r="J213" s="46">
        <f t="shared" si="9"/>
        <v>0</v>
      </c>
    </row>
    <row r="214" spans="2:10">
      <c r="B214" s="10"/>
      <c r="C214" s="230" t="s">
        <v>20</v>
      </c>
      <c r="D214" s="231"/>
      <c r="E214" s="232"/>
      <c r="F214" s="26" t="s">
        <v>17</v>
      </c>
      <c r="G214" s="40">
        <v>1</v>
      </c>
      <c r="H214" s="41"/>
      <c r="I214" s="42"/>
      <c r="J214" s="46">
        <f t="shared" si="9"/>
        <v>0</v>
      </c>
    </row>
    <row r="215" spans="2:10">
      <c r="B215" s="10"/>
      <c r="C215" s="67"/>
      <c r="D215" s="68"/>
      <c r="E215" s="69"/>
      <c r="F215" s="26"/>
      <c r="G215" s="40"/>
      <c r="H215" s="37"/>
      <c r="I215" s="42"/>
      <c r="J215" s="46">
        <f t="shared" si="9"/>
        <v>0</v>
      </c>
    </row>
    <row r="216" spans="2:10">
      <c r="B216" s="10"/>
      <c r="C216" s="271" t="s">
        <v>148</v>
      </c>
      <c r="D216" s="272"/>
      <c r="E216" s="273"/>
      <c r="F216" s="26"/>
      <c r="G216" s="40"/>
      <c r="H216" s="41"/>
      <c r="I216" s="42"/>
      <c r="J216" s="46">
        <f t="shared" si="9"/>
        <v>0</v>
      </c>
    </row>
    <row r="217" spans="2:10">
      <c r="B217" s="10"/>
      <c r="C217" s="67" t="s">
        <v>91</v>
      </c>
      <c r="D217" s="68"/>
      <c r="E217" s="69"/>
      <c r="F217" s="26" t="s">
        <v>17</v>
      </c>
      <c r="G217" s="40">
        <v>1</v>
      </c>
      <c r="H217" s="37"/>
      <c r="I217" s="42"/>
      <c r="J217" s="46">
        <f t="shared" si="9"/>
        <v>0</v>
      </c>
    </row>
    <row r="218" spans="2:10">
      <c r="B218" s="10"/>
      <c r="C218" s="108" t="s">
        <v>24</v>
      </c>
      <c r="D218" s="68"/>
      <c r="E218" s="69"/>
      <c r="F218" s="26" t="s">
        <v>17</v>
      </c>
      <c r="G218" s="40">
        <v>1</v>
      </c>
      <c r="H218" s="37"/>
      <c r="I218" s="42"/>
      <c r="J218" s="46">
        <f t="shared" si="9"/>
        <v>0</v>
      </c>
    </row>
    <row r="219" spans="2:10">
      <c r="B219" s="10"/>
      <c r="C219" s="67"/>
      <c r="D219" s="68"/>
      <c r="E219" s="69"/>
      <c r="F219" s="26"/>
      <c r="G219" s="40"/>
      <c r="H219" s="37"/>
      <c r="I219" s="42"/>
      <c r="J219" s="46">
        <f t="shared" si="9"/>
        <v>0</v>
      </c>
    </row>
    <row r="220" spans="2:10">
      <c r="B220" s="10"/>
      <c r="C220" s="271" t="s">
        <v>152</v>
      </c>
      <c r="D220" s="272"/>
      <c r="E220" s="273"/>
      <c r="F220" s="26"/>
      <c r="G220" s="40"/>
      <c r="H220" s="41"/>
      <c r="I220" s="42"/>
      <c r="J220" s="46">
        <f t="shared" si="9"/>
        <v>0</v>
      </c>
    </row>
    <row r="221" spans="2:10">
      <c r="B221" s="10"/>
      <c r="C221" s="230"/>
      <c r="D221" s="231"/>
      <c r="E221" s="232"/>
      <c r="F221" s="26"/>
      <c r="G221" s="40"/>
      <c r="H221" s="41"/>
      <c r="I221" s="42"/>
      <c r="J221" s="46">
        <f t="shared" si="9"/>
        <v>0</v>
      </c>
    </row>
    <row r="222" spans="2:10">
      <c r="B222" s="10"/>
      <c r="C222" s="230" t="s">
        <v>283</v>
      </c>
      <c r="D222" s="231"/>
      <c r="E222" s="232"/>
      <c r="F222" s="26" t="s">
        <v>17</v>
      </c>
      <c r="G222" s="40">
        <v>1</v>
      </c>
      <c r="H222" s="41"/>
      <c r="I222" s="42"/>
      <c r="J222" s="46">
        <f t="shared" ref="J222:J234" si="10">I222*G222</f>
        <v>0</v>
      </c>
    </row>
    <row r="223" spans="2:10">
      <c r="B223" s="10"/>
      <c r="C223" s="230" t="s">
        <v>90</v>
      </c>
      <c r="D223" s="231"/>
      <c r="E223" s="232"/>
      <c r="F223" s="26" t="s">
        <v>13</v>
      </c>
      <c r="G223" s="40">
        <v>1</v>
      </c>
      <c r="H223" s="41"/>
      <c r="I223" s="42"/>
      <c r="J223" s="46">
        <f t="shared" si="10"/>
        <v>0</v>
      </c>
    </row>
    <row r="224" spans="2:10">
      <c r="B224" s="10"/>
      <c r="C224" s="230" t="s">
        <v>100</v>
      </c>
      <c r="D224" s="231"/>
      <c r="E224" s="232"/>
      <c r="F224" s="26" t="s">
        <v>17</v>
      </c>
      <c r="G224" s="40">
        <v>1</v>
      </c>
      <c r="H224" s="41"/>
      <c r="I224" s="42"/>
      <c r="J224" s="46">
        <f t="shared" si="10"/>
        <v>0</v>
      </c>
    </row>
    <row r="225" spans="2:10">
      <c r="B225" s="10"/>
      <c r="C225" s="230" t="s">
        <v>101</v>
      </c>
      <c r="D225" s="231"/>
      <c r="E225" s="232"/>
      <c r="F225" s="26" t="s">
        <v>17</v>
      </c>
      <c r="G225" s="40">
        <v>1</v>
      </c>
      <c r="H225" s="41"/>
      <c r="I225" s="42"/>
      <c r="J225" s="46">
        <f t="shared" si="10"/>
        <v>0</v>
      </c>
    </row>
    <row r="226" spans="2:10">
      <c r="B226" s="10"/>
      <c r="C226" s="67"/>
      <c r="D226" s="68"/>
      <c r="E226" s="69"/>
      <c r="F226" s="26"/>
      <c r="G226" s="40"/>
      <c r="H226" s="37"/>
      <c r="I226" s="42"/>
      <c r="J226" s="46">
        <f t="shared" si="10"/>
        <v>0</v>
      </c>
    </row>
    <row r="227" spans="2:10">
      <c r="B227" s="10" t="s">
        <v>298</v>
      </c>
      <c r="C227" s="33" t="s">
        <v>153</v>
      </c>
      <c r="D227" s="68"/>
      <c r="E227" s="69"/>
      <c r="F227" s="26"/>
      <c r="G227" s="40"/>
      <c r="H227" s="37"/>
      <c r="I227" s="42"/>
      <c r="J227" s="46">
        <f t="shared" si="10"/>
        <v>0</v>
      </c>
    </row>
    <row r="228" spans="2:10">
      <c r="B228" s="10"/>
      <c r="C228" s="230" t="s">
        <v>21</v>
      </c>
      <c r="D228" s="231"/>
      <c r="E228" s="232"/>
      <c r="F228" s="26" t="s">
        <v>18</v>
      </c>
      <c r="G228" s="40">
        <f>G164+G174+G198+G208</f>
        <v>48</v>
      </c>
      <c r="H228" s="41"/>
      <c r="I228" s="42"/>
      <c r="J228" s="46">
        <f t="shared" si="10"/>
        <v>0</v>
      </c>
    </row>
    <row r="229" spans="2:10">
      <c r="B229" s="10"/>
      <c r="C229" s="230" t="s">
        <v>22</v>
      </c>
      <c r="D229" s="231"/>
      <c r="E229" s="232"/>
      <c r="F229" s="26" t="s">
        <v>17</v>
      </c>
      <c r="G229" s="40">
        <v>4</v>
      </c>
      <c r="H229" s="41"/>
      <c r="I229" s="42"/>
      <c r="J229" s="46">
        <f t="shared" si="10"/>
        <v>0</v>
      </c>
    </row>
    <row r="230" spans="2:10">
      <c r="B230" s="10"/>
      <c r="C230" s="67"/>
      <c r="D230" s="68"/>
      <c r="E230" s="69"/>
      <c r="F230" s="26"/>
      <c r="G230" s="40"/>
      <c r="H230" s="41"/>
      <c r="I230" s="42"/>
      <c r="J230" s="46">
        <f t="shared" si="10"/>
        <v>0</v>
      </c>
    </row>
    <row r="231" spans="2:10">
      <c r="B231" s="10" t="s">
        <v>299</v>
      </c>
      <c r="C231" s="33" t="s">
        <v>154</v>
      </c>
      <c r="D231" s="68"/>
      <c r="E231" s="69"/>
      <c r="F231" s="26"/>
      <c r="G231" s="40"/>
      <c r="H231" s="41"/>
      <c r="I231" s="42"/>
      <c r="J231" s="46">
        <f t="shared" si="10"/>
        <v>0</v>
      </c>
    </row>
    <row r="232" spans="2:10">
      <c r="B232" s="10"/>
      <c r="C232" s="67" t="s">
        <v>155</v>
      </c>
      <c r="D232" s="68"/>
      <c r="E232" s="69"/>
      <c r="F232" s="26" t="s">
        <v>13</v>
      </c>
      <c r="G232" s="40">
        <v>2</v>
      </c>
      <c r="H232" s="41"/>
      <c r="I232" s="42"/>
      <c r="J232" s="46">
        <f t="shared" si="10"/>
        <v>0</v>
      </c>
    </row>
    <row r="233" spans="2:10">
      <c r="B233" s="10"/>
      <c r="C233" s="67" t="s">
        <v>156</v>
      </c>
      <c r="D233" s="68"/>
      <c r="E233" s="69"/>
      <c r="F233" s="26" t="s">
        <v>18</v>
      </c>
      <c r="G233" s="40">
        <v>6</v>
      </c>
      <c r="H233" s="41"/>
      <c r="I233" s="42"/>
      <c r="J233" s="46">
        <f t="shared" si="10"/>
        <v>0</v>
      </c>
    </row>
    <row r="234" spans="2:10">
      <c r="B234" s="10"/>
      <c r="C234" s="67" t="s">
        <v>157</v>
      </c>
      <c r="D234" s="68"/>
      <c r="E234" s="69"/>
      <c r="F234" s="26" t="s">
        <v>18</v>
      </c>
      <c r="G234" s="40">
        <v>12</v>
      </c>
      <c r="H234" s="41"/>
      <c r="I234" s="42"/>
      <c r="J234" s="46">
        <f t="shared" si="10"/>
        <v>0</v>
      </c>
    </row>
    <row r="235" spans="2:10">
      <c r="B235" s="10"/>
      <c r="C235" s="67"/>
      <c r="D235" s="68"/>
      <c r="E235" s="69"/>
      <c r="F235" s="26"/>
      <c r="G235" s="40"/>
      <c r="H235" s="37"/>
      <c r="I235" s="42"/>
      <c r="J235" s="46"/>
    </row>
    <row r="236" spans="2:10">
      <c r="B236" s="10"/>
      <c r="C236" s="230"/>
      <c r="D236" s="231"/>
      <c r="E236" s="232"/>
      <c r="F236" s="26"/>
      <c r="G236" s="40"/>
      <c r="H236" s="37"/>
      <c r="I236" s="13"/>
      <c r="J236" s="14"/>
    </row>
    <row r="237" spans="2:10">
      <c r="B237" s="10"/>
      <c r="C237" s="254" t="s">
        <v>77</v>
      </c>
      <c r="D237" s="255"/>
      <c r="E237" s="255"/>
      <c r="F237" s="255"/>
      <c r="G237" s="255"/>
      <c r="H237" s="255"/>
      <c r="I237" s="255"/>
      <c r="J237" s="109">
        <f>SUM(J161:J236)</f>
        <v>0</v>
      </c>
    </row>
    <row r="238" spans="2:10">
      <c r="B238" s="10"/>
      <c r="C238" s="230"/>
      <c r="D238" s="231"/>
      <c r="E238" s="232"/>
      <c r="F238" s="26"/>
      <c r="G238" s="40"/>
      <c r="H238" s="37"/>
      <c r="I238" s="13"/>
      <c r="J238" s="14"/>
    </row>
    <row r="239" spans="2:10">
      <c r="B239" s="10" t="s">
        <v>300</v>
      </c>
      <c r="C239" s="233" t="s">
        <v>28</v>
      </c>
      <c r="D239" s="234"/>
      <c r="E239" s="235"/>
      <c r="F239" s="113"/>
      <c r="G239" s="114"/>
      <c r="H239" s="115"/>
      <c r="I239" s="116"/>
      <c r="J239" s="117"/>
    </row>
    <row r="240" spans="2:10">
      <c r="B240" s="10"/>
      <c r="C240" s="230"/>
      <c r="D240" s="231"/>
      <c r="E240" s="232"/>
      <c r="F240" s="26"/>
      <c r="G240" s="40"/>
      <c r="H240" s="41"/>
      <c r="I240" s="42"/>
      <c r="J240" s="46"/>
    </row>
    <row r="241" spans="2:10">
      <c r="B241" s="10" t="s">
        <v>301</v>
      </c>
      <c r="C241" s="227" t="s">
        <v>89</v>
      </c>
      <c r="D241" s="228"/>
      <c r="E241" s="229"/>
      <c r="F241" s="26"/>
      <c r="G241" s="40"/>
      <c r="H241" s="41"/>
      <c r="I241" s="42"/>
      <c r="J241" s="46"/>
    </row>
    <row r="242" spans="2:10">
      <c r="B242" s="10"/>
      <c r="C242" s="268"/>
      <c r="D242" s="269"/>
      <c r="E242" s="270"/>
      <c r="F242" s="26"/>
      <c r="G242" s="40"/>
      <c r="H242" s="41"/>
      <c r="I242" s="42"/>
      <c r="J242" s="46"/>
    </row>
    <row r="243" spans="2:10">
      <c r="B243" s="10"/>
      <c r="C243" s="230" t="s">
        <v>33</v>
      </c>
      <c r="D243" s="231"/>
      <c r="E243" s="232"/>
      <c r="F243" s="26" t="s">
        <v>18</v>
      </c>
      <c r="G243" s="40">
        <f>32*2</f>
        <v>64</v>
      </c>
      <c r="H243" s="41"/>
      <c r="I243" s="42"/>
      <c r="J243" s="46">
        <f t="shared" ref="J243:J276" si="11">I243*G243</f>
        <v>0</v>
      </c>
    </row>
    <row r="244" spans="2:10">
      <c r="B244" s="10"/>
      <c r="C244" s="230" t="s">
        <v>34</v>
      </c>
      <c r="D244" s="231"/>
      <c r="E244" s="232"/>
      <c r="F244" s="26" t="s">
        <v>18</v>
      </c>
      <c r="G244" s="40">
        <f>19+3</f>
        <v>22</v>
      </c>
      <c r="H244" s="41"/>
      <c r="I244" s="42"/>
      <c r="J244" s="46">
        <f t="shared" si="11"/>
        <v>0</v>
      </c>
    </row>
    <row r="245" spans="2:10">
      <c r="B245" s="10"/>
      <c r="C245" s="230" t="s">
        <v>286</v>
      </c>
      <c r="D245" s="231"/>
      <c r="E245" s="232"/>
      <c r="F245" s="26" t="s">
        <v>18</v>
      </c>
      <c r="G245" s="40">
        <f>8*2</f>
        <v>16</v>
      </c>
      <c r="H245" s="41"/>
      <c r="I245" s="42"/>
      <c r="J245" s="46">
        <f t="shared" si="11"/>
        <v>0</v>
      </c>
    </row>
    <row r="246" spans="2:10">
      <c r="B246" s="10"/>
      <c r="C246" s="230" t="s">
        <v>284</v>
      </c>
      <c r="D246" s="231"/>
      <c r="E246" s="232"/>
      <c r="F246" s="26" t="s">
        <v>18</v>
      </c>
      <c r="G246" s="40">
        <f>6*2</f>
        <v>12</v>
      </c>
      <c r="H246" s="41"/>
      <c r="I246" s="42"/>
      <c r="J246" s="46">
        <f t="shared" si="11"/>
        <v>0</v>
      </c>
    </row>
    <row r="247" spans="2:10">
      <c r="B247" s="10"/>
      <c r="C247" s="67"/>
      <c r="D247" s="68"/>
      <c r="E247" s="69"/>
      <c r="F247" s="26"/>
      <c r="G247" s="40"/>
      <c r="H247" s="41"/>
      <c r="I247" s="42"/>
      <c r="J247" s="46">
        <f t="shared" si="11"/>
        <v>0</v>
      </c>
    </row>
    <row r="248" spans="2:10">
      <c r="B248" s="10"/>
      <c r="C248" s="230" t="s">
        <v>72</v>
      </c>
      <c r="D248" s="231"/>
      <c r="E248" s="232"/>
      <c r="F248" s="26" t="s">
        <v>18</v>
      </c>
      <c r="G248" s="40">
        <f>29*2</f>
        <v>58</v>
      </c>
      <c r="H248" s="41"/>
      <c r="I248" s="42"/>
      <c r="J248" s="46">
        <f t="shared" si="11"/>
        <v>0</v>
      </c>
    </row>
    <row r="249" spans="2:10">
      <c r="B249" s="10"/>
      <c r="C249" s="230" t="s">
        <v>35</v>
      </c>
      <c r="D249" s="231"/>
      <c r="E249" s="232"/>
      <c r="F249" s="26" t="s">
        <v>18</v>
      </c>
      <c r="G249" s="40">
        <f>64-58</f>
        <v>6</v>
      </c>
      <c r="H249" s="41"/>
      <c r="I249" s="42"/>
      <c r="J249" s="46">
        <f t="shared" si="11"/>
        <v>0</v>
      </c>
    </row>
    <row r="250" spans="2:10">
      <c r="B250" s="10"/>
      <c r="C250" s="230" t="s">
        <v>36</v>
      </c>
      <c r="D250" s="231"/>
      <c r="E250" s="232"/>
      <c r="F250" s="26" t="s">
        <v>18</v>
      </c>
      <c r="G250" s="40">
        <f>19+3</f>
        <v>22</v>
      </c>
      <c r="H250" s="41"/>
      <c r="I250" s="42"/>
      <c r="J250" s="46">
        <f t="shared" si="11"/>
        <v>0</v>
      </c>
    </row>
    <row r="251" spans="2:10">
      <c r="B251" s="10"/>
      <c r="C251" s="230" t="s">
        <v>287</v>
      </c>
      <c r="D251" s="231"/>
      <c r="E251" s="232"/>
      <c r="F251" s="26" t="s">
        <v>18</v>
      </c>
      <c r="G251" s="40">
        <f>8*2</f>
        <v>16</v>
      </c>
      <c r="H251" s="41"/>
      <c r="I251" s="42"/>
      <c r="J251" s="46">
        <f t="shared" si="11"/>
        <v>0</v>
      </c>
    </row>
    <row r="252" spans="2:10">
      <c r="B252" s="10"/>
      <c r="C252" s="230" t="s">
        <v>285</v>
      </c>
      <c r="D252" s="231"/>
      <c r="E252" s="232"/>
      <c r="F252" s="26" t="s">
        <v>18</v>
      </c>
      <c r="G252" s="40">
        <f>6*2</f>
        <v>12</v>
      </c>
      <c r="H252" s="41"/>
      <c r="I252" s="42"/>
      <c r="J252" s="46">
        <f t="shared" si="11"/>
        <v>0</v>
      </c>
    </row>
    <row r="253" spans="2:10">
      <c r="B253" s="10"/>
      <c r="C253" s="67"/>
      <c r="D253" s="68"/>
      <c r="E253" s="69"/>
      <c r="F253" s="26"/>
      <c r="G253" s="40"/>
      <c r="H253" s="41"/>
      <c r="I253" s="42"/>
      <c r="J253" s="46">
        <f t="shared" si="11"/>
        <v>0</v>
      </c>
    </row>
    <row r="254" spans="2:10">
      <c r="B254" s="10"/>
      <c r="C254" s="230" t="s">
        <v>19</v>
      </c>
      <c r="D254" s="231"/>
      <c r="E254" s="232"/>
      <c r="F254" s="26" t="s">
        <v>13</v>
      </c>
      <c r="G254" s="40">
        <v>1</v>
      </c>
      <c r="H254" s="41"/>
      <c r="I254" s="42"/>
      <c r="J254" s="46">
        <f t="shared" si="11"/>
        <v>0</v>
      </c>
    </row>
    <row r="255" spans="2:10">
      <c r="B255" s="10"/>
      <c r="C255" s="230" t="s">
        <v>20</v>
      </c>
      <c r="D255" s="231"/>
      <c r="E255" s="232"/>
      <c r="F255" s="26" t="s">
        <v>13</v>
      </c>
      <c r="G255" s="40">
        <v>1</v>
      </c>
      <c r="H255" s="41"/>
      <c r="I255" s="42"/>
      <c r="J255" s="46">
        <f t="shared" si="11"/>
        <v>0</v>
      </c>
    </row>
    <row r="256" spans="2:10">
      <c r="B256" s="10"/>
      <c r="C256" s="230"/>
      <c r="D256" s="231"/>
      <c r="E256" s="232"/>
      <c r="F256" s="26"/>
      <c r="G256" s="40"/>
      <c r="H256" s="41"/>
      <c r="I256" s="42"/>
      <c r="J256" s="46">
        <f t="shared" si="11"/>
        <v>0</v>
      </c>
    </row>
    <row r="257" spans="2:10">
      <c r="B257" s="10" t="s">
        <v>302</v>
      </c>
      <c r="C257" s="227" t="s">
        <v>88</v>
      </c>
      <c r="D257" s="228"/>
      <c r="E257" s="229"/>
      <c r="F257" s="26"/>
      <c r="G257" s="40"/>
      <c r="H257" s="41"/>
      <c r="I257" s="42"/>
      <c r="J257" s="46">
        <f t="shared" si="11"/>
        <v>0</v>
      </c>
    </row>
    <row r="258" spans="2:10">
      <c r="B258" s="9"/>
      <c r="C258" s="230"/>
      <c r="D258" s="231"/>
      <c r="E258" s="232"/>
      <c r="F258" s="26"/>
      <c r="G258" s="40"/>
      <c r="H258" s="41"/>
      <c r="I258" s="42"/>
      <c r="J258" s="46">
        <f t="shared" si="11"/>
        <v>0</v>
      </c>
    </row>
    <row r="259" spans="2:10">
      <c r="B259" s="9"/>
      <c r="C259" s="230" t="s">
        <v>73</v>
      </c>
      <c r="D259" s="231"/>
      <c r="E259" s="232"/>
      <c r="F259" s="26" t="s">
        <v>18</v>
      </c>
      <c r="G259" s="40">
        <f>20*2</f>
        <v>40</v>
      </c>
      <c r="H259" s="41"/>
      <c r="I259" s="42"/>
      <c r="J259" s="46">
        <f t="shared" si="11"/>
        <v>0</v>
      </c>
    </row>
    <row r="260" spans="2:10">
      <c r="B260" s="9"/>
      <c r="C260" s="230" t="s">
        <v>288</v>
      </c>
      <c r="D260" s="231"/>
      <c r="E260" s="232"/>
      <c r="F260" s="26" t="s">
        <v>18</v>
      </c>
      <c r="G260" s="40">
        <f>(23+3)*2</f>
        <v>52</v>
      </c>
      <c r="H260" s="41"/>
      <c r="I260" s="42"/>
      <c r="J260" s="46">
        <f t="shared" si="11"/>
        <v>0</v>
      </c>
    </row>
    <row r="261" spans="2:10">
      <c r="B261" s="9"/>
      <c r="C261" s="230" t="s">
        <v>289</v>
      </c>
      <c r="D261" s="231"/>
      <c r="E261" s="232"/>
      <c r="F261" s="26" t="s">
        <v>18</v>
      </c>
      <c r="G261" s="40">
        <v>4</v>
      </c>
      <c r="H261" s="41"/>
      <c r="I261" s="42"/>
      <c r="J261" s="46">
        <f t="shared" si="11"/>
        <v>0</v>
      </c>
    </row>
    <row r="262" spans="2:10">
      <c r="B262" s="9"/>
      <c r="C262" s="251" t="s">
        <v>74</v>
      </c>
      <c r="D262" s="252"/>
      <c r="E262" s="253"/>
      <c r="F262" s="172" t="s">
        <v>18</v>
      </c>
      <c r="G262" s="160">
        <v>8</v>
      </c>
      <c r="H262" s="41"/>
      <c r="I262" s="42"/>
      <c r="J262" s="46">
        <f t="shared" si="11"/>
        <v>0</v>
      </c>
    </row>
    <row r="263" spans="2:10">
      <c r="B263" s="9"/>
      <c r="C263" s="67"/>
      <c r="D263" s="68"/>
      <c r="E263" s="69"/>
      <c r="F263" s="26"/>
      <c r="G263" s="40"/>
      <c r="H263" s="41"/>
      <c r="I263" s="42"/>
      <c r="J263" s="46">
        <f t="shared" si="11"/>
        <v>0</v>
      </c>
    </row>
    <row r="264" spans="2:10" ht="12" customHeight="1">
      <c r="B264" s="10"/>
      <c r="C264" s="230" t="s">
        <v>75</v>
      </c>
      <c r="D264" s="231"/>
      <c r="E264" s="232"/>
      <c r="F264" s="26" t="s">
        <v>18</v>
      </c>
      <c r="G264" s="40">
        <v>40</v>
      </c>
      <c r="H264" s="41"/>
      <c r="I264" s="42"/>
      <c r="J264" s="46">
        <f t="shared" si="11"/>
        <v>0</v>
      </c>
    </row>
    <row r="265" spans="2:10" ht="12" customHeight="1">
      <c r="B265" s="10"/>
      <c r="C265" s="230" t="s">
        <v>290</v>
      </c>
      <c r="D265" s="231"/>
      <c r="E265" s="232"/>
      <c r="F265" s="26" t="s">
        <v>18</v>
      </c>
      <c r="G265" s="40">
        <v>6</v>
      </c>
      <c r="H265" s="41"/>
      <c r="I265" s="42"/>
      <c r="J265" s="46">
        <f t="shared" si="11"/>
        <v>0</v>
      </c>
    </row>
    <row r="266" spans="2:10" ht="12" customHeight="1">
      <c r="B266" s="10"/>
      <c r="C266" s="230" t="s">
        <v>291</v>
      </c>
      <c r="D266" s="231"/>
      <c r="E266" s="232"/>
      <c r="F266" s="26" t="s">
        <v>18</v>
      </c>
      <c r="G266" s="40">
        <v>46</v>
      </c>
      <c r="H266" s="41"/>
      <c r="I266" s="42"/>
      <c r="J266" s="46">
        <f t="shared" si="11"/>
        <v>0</v>
      </c>
    </row>
    <row r="267" spans="2:10">
      <c r="B267" s="10"/>
      <c r="C267" s="230" t="s">
        <v>292</v>
      </c>
      <c r="D267" s="231"/>
      <c r="E267" s="232"/>
      <c r="F267" s="26" t="s">
        <v>18</v>
      </c>
      <c r="G267" s="40">
        <v>4</v>
      </c>
      <c r="H267" s="41"/>
      <c r="I267" s="42"/>
      <c r="J267" s="46">
        <f t="shared" si="11"/>
        <v>0</v>
      </c>
    </row>
    <row r="268" spans="2:10">
      <c r="B268" s="10"/>
      <c r="C268" s="251" t="s">
        <v>76</v>
      </c>
      <c r="D268" s="252"/>
      <c r="E268" s="253"/>
      <c r="F268" s="172" t="s">
        <v>18</v>
      </c>
      <c r="G268" s="160">
        <v>8</v>
      </c>
      <c r="H268" s="41"/>
      <c r="I268" s="42"/>
      <c r="J268" s="46">
        <f t="shared" si="11"/>
        <v>0</v>
      </c>
    </row>
    <row r="269" spans="2:10">
      <c r="B269" s="10"/>
      <c r="C269" s="67"/>
      <c r="D269" s="68"/>
      <c r="E269" s="69"/>
      <c r="F269" s="26"/>
      <c r="G269" s="40"/>
      <c r="H269" s="41"/>
      <c r="I269" s="42"/>
      <c r="J269" s="46">
        <f t="shared" si="11"/>
        <v>0</v>
      </c>
    </row>
    <row r="270" spans="2:10">
      <c r="B270" s="10"/>
      <c r="C270" s="230" t="s">
        <v>19</v>
      </c>
      <c r="D270" s="231"/>
      <c r="E270" s="232"/>
      <c r="F270" s="26" t="s">
        <v>13</v>
      </c>
      <c r="G270" s="40">
        <v>1</v>
      </c>
      <c r="H270" s="41"/>
      <c r="I270" s="42"/>
      <c r="J270" s="46">
        <f t="shared" si="11"/>
        <v>0</v>
      </c>
    </row>
    <row r="271" spans="2:10">
      <c r="B271" s="10"/>
      <c r="C271" s="230" t="s">
        <v>20</v>
      </c>
      <c r="D271" s="231"/>
      <c r="E271" s="232"/>
      <c r="F271" s="26" t="s">
        <v>13</v>
      </c>
      <c r="G271" s="40">
        <v>1</v>
      </c>
      <c r="H271" s="41"/>
      <c r="I271" s="42"/>
      <c r="J271" s="46">
        <f t="shared" si="11"/>
        <v>0</v>
      </c>
    </row>
    <row r="272" spans="2:10">
      <c r="B272" s="10"/>
      <c r="C272" s="67"/>
      <c r="D272" s="68"/>
      <c r="E272" s="69"/>
      <c r="F272" s="26"/>
      <c r="G272" s="40"/>
      <c r="H272" s="41"/>
      <c r="I272" s="42"/>
      <c r="J272" s="46">
        <f t="shared" si="11"/>
        <v>0</v>
      </c>
    </row>
    <row r="273" spans="2:10">
      <c r="B273" s="10" t="s">
        <v>303</v>
      </c>
      <c r="C273" s="227" t="s">
        <v>153</v>
      </c>
      <c r="D273" s="228"/>
      <c r="E273" s="229"/>
      <c r="F273" s="26"/>
      <c r="G273" s="40"/>
      <c r="H273" s="41"/>
      <c r="I273" s="42"/>
      <c r="J273" s="46">
        <f t="shared" si="11"/>
        <v>0</v>
      </c>
    </row>
    <row r="274" spans="2:10">
      <c r="B274" s="10"/>
      <c r="C274" s="67"/>
      <c r="D274" s="68"/>
      <c r="E274" s="69"/>
      <c r="F274" s="26"/>
      <c r="G274" s="40"/>
      <c r="H274" s="41"/>
      <c r="I274" s="42"/>
      <c r="J274" s="46">
        <f t="shared" si="11"/>
        <v>0</v>
      </c>
    </row>
    <row r="275" spans="2:10" ht="12" customHeight="1">
      <c r="B275" s="10"/>
      <c r="C275" s="230" t="s">
        <v>21</v>
      </c>
      <c r="D275" s="231"/>
      <c r="E275" s="232"/>
      <c r="F275" s="26" t="s">
        <v>18</v>
      </c>
      <c r="G275" s="40">
        <f>G248+G264+G265</f>
        <v>104</v>
      </c>
      <c r="H275" s="41"/>
      <c r="I275" s="42"/>
      <c r="J275" s="46">
        <f t="shared" si="11"/>
        <v>0</v>
      </c>
    </row>
    <row r="276" spans="2:10" ht="12" customHeight="1">
      <c r="B276" s="10"/>
      <c r="C276" s="230" t="s">
        <v>22</v>
      </c>
      <c r="D276" s="231"/>
      <c r="E276" s="232"/>
      <c r="F276" s="26" t="s">
        <v>17</v>
      </c>
      <c r="G276" s="40">
        <v>4</v>
      </c>
      <c r="H276" s="41"/>
      <c r="I276" s="42"/>
      <c r="J276" s="46">
        <f t="shared" si="11"/>
        <v>0</v>
      </c>
    </row>
    <row r="277" spans="2:10" ht="12" customHeight="1">
      <c r="B277" s="10"/>
      <c r="C277" s="230"/>
      <c r="D277" s="231"/>
      <c r="E277" s="232"/>
      <c r="F277" s="26"/>
      <c r="G277" s="40"/>
      <c r="H277" s="41"/>
      <c r="I277" s="42"/>
      <c r="J277" s="46"/>
    </row>
    <row r="278" spans="2:10">
      <c r="B278" s="10"/>
      <c r="C278" s="254" t="s">
        <v>79</v>
      </c>
      <c r="D278" s="255"/>
      <c r="E278" s="255"/>
      <c r="F278" s="255"/>
      <c r="G278" s="255"/>
      <c r="H278" s="255"/>
      <c r="I278" s="255"/>
      <c r="J278" s="109">
        <f>SUM(J241:J277)</f>
        <v>0</v>
      </c>
    </row>
    <row r="279" spans="2:10">
      <c r="B279" s="10"/>
      <c r="C279" s="230"/>
      <c r="D279" s="231"/>
      <c r="E279" s="232"/>
      <c r="F279" s="26"/>
      <c r="G279" s="40"/>
      <c r="H279" s="37"/>
      <c r="I279" s="13"/>
      <c r="J279" s="14"/>
    </row>
    <row r="280" spans="2:10">
      <c r="B280" s="10" t="s">
        <v>304</v>
      </c>
      <c r="C280" s="110" t="s">
        <v>29</v>
      </c>
      <c r="D280" s="111"/>
      <c r="E280" s="112"/>
      <c r="F280" s="113"/>
      <c r="G280" s="114"/>
      <c r="H280" s="115"/>
      <c r="I280" s="116"/>
      <c r="J280" s="117"/>
    </row>
    <row r="281" spans="2:10">
      <c r="B281" s="10"/>
      <c r="C281" s="67"/>
      <c r="D281" s="68"/>
      <c r="E281" s="69"/>
      <c r="F281" s="26"/>
      <c r="G281" s="40"/>
      <c r="H281" s="41"/>
      <c r="I281" s="42"/>
      <c r="J281" s="46"/>
    </row>
    <row r="282" spans="2:10">
      <c r="B282" s="10" t="s">
        <v>305</v>
      </c>
      <c r="C282" s="33" t="s">
        <v>293</v>
      </c>
      <c r="D282" s="17"/>
      <c r="E282" s="34"/>
      <c r="F282" s="26"/>
      <c r="G282" s="40"/>
      <c r="H282" s="41"/>
      <c r="I282" s="42"/>
      <c r="J282" s="46">
        <f t="shared" ref="J282:J320" si="12">I282*G282</f>
        <v>0</v>
      </c>
    </row>
    <row r="283" spans="2:10">
      <c r="B283" s="10"/>
      <c r="C283" s="67"/>
      <c r="D283" s="68"/>
      <c r="E283" s="69"/>
      <c r="F283" s="26"/>
      <c r="G283" s="40"/>
      <c r="H283" s="41"/>
      <c r="I283" s="42"/>
      <c r="J283" s="46">
        <f t="shared" si="12"/>
        <v>0</v>
      </c>
    </row>
    <row r="284" spans="2:10">
      <c r="B284" s="10"/>
      <c r="C284" s="76" t="s">
        <v>30</v>
      </c>
      <c r="D284" s="77"/>
      <c r="E284" s="78"/>
      <c r="F284" s="26"/>
      <c r="G284" s="40"/>
      <c r="H284" s="41"/>
      <c r="I284" s="42"/>
      <c r="J284" s="46">
        <f t="shared" si="12"/>
        <v>0</v>
      </c>
    </row>
    <row r="285" spans="2:10">
      <c r="B285" s="10"/>
      <c r="C285" s="67" t="s">
        <v>160</v>
      </c>
      <c r="D285" s="77"/>
      <c r="E285" s="78"/>
      <c r="F285" s="26" t="s">
        <v>13</v>
      </c>
      <c r="G285" s="40">
        <v>1</v>
      </c>
      <c r="H285" s="41"/>
      <c r="I285" s="42"/>
      <c r="J285" s="46">
        <f t="shared" si="12"/>
        <v>0</v>
      </c>
    </row>
    <row r="286" spans="2:10">
      <c r="B286" s="10"/>
      <c r="C286" s="67" t="s">
        <v>161</v>
      </c>
      <c r="D286" s="77"/>
      <c r="E286" s="78"/>
      <c r="F286" s="26" t="s">
        <v>13</v>
      </c>
      <c r="G286" s="40">
        <v>1</v>
      </c>
      <c r="H286" s="41"/>
      <c r="I286" s="42"/>
      <c r="J286" s="46">
        <f t="shared" si="12"/>
        <v>0</v>
      </c>
    </row>
    <row r="287" spans="2:10">
      <c r="B287" s="10"/>
      <c r="C287" s="76"/>
      <c r="D287" s="77"/>
      <c r="E287" s="78"/>
      <c r="F287" s="26"/>
      <c r="G287" s="40"/>
      <c r="H287" s="41"/>
      <c r="I287" s="42"/>
      <c r="J287" s="46">
        <f t="shared" si="12"/>
        <v>0</v>
      </c>
    </row>
    <row r="288" spans="2:10">
      <c r="B288" s="10"/>
      <c r="C288" s="67" t="s">
        <v>162</v>
      </c>
      <c r="D288" s="68"/>
      <c r="E288" s="69"/>
      <c r="F288" s="26" t="s">
        <v>13</v>
      </c>
      <c r="G288" s="40">
        <v>1</v>
      </c>
      <c r="H288" s="41"/>
      <c r="I288" s="42"/>
      <c r="J288" s="46">
        <f t="shared" si="12"/>
        <v>0</v>
      </c>
    </row>
    <row r="289" spans="2:10">
      <c r="B289" s="10"/>
      <c r="C289" s="230" t="s">
        <v>163</v>
      </c>
      <c r="D289" s="231"/>
      <c r="E289" s="232"/>
      <c r="F289" s="26" t="s">
        <v>13</v>
      </c>
      <c r="G289" s="40">
        <v>1</v>
      </c>
      <c r="H289" s="41"/>
      <c r="I289" s="42"/>
      <c r="J289" s="46">
        <f t="shared" si="12"/>
        <v>0</v>
      </c>
    </row>
    <row r="290" spans="2:10">
      <c r="B290" s="10"/>
      <c r="C290" s="230" t="s">
        <v>94</v>
      </c>
      <c r="D290" s="231"/>
      <c r="E290" s="232"/>
      <c r="F290" s="26" t="s">
        <v>13</v>
      </c>
      <c r="G290" s="40">
        <v>1</v>
      </c>
      <c r="H290" s="41"/>
      <c r="I290" s="42"/>
      <c r="J290" s="46">
        <f t="shared" si="12"/>
        <v>0</v>
      </c>
    </row>
    <row r="291" spans="2:10">
      <c r="B291" s="10"/>
      <c r="C291" s="67"/>
      <c r="D291" s="68"/>
      <c r="E291" s="69"/>
      <c r="F291" s="26"/>
      <c r="G291" s="40"/>
      <c r="H291" s="41"/>
      <c r="I291" s="42"/>
      <c r="J291" s="46">
        <f t="shared" si="12"/>
        <v>0</v>
      </c>
    </row>
    <row r="292" spans="2:10">
      <c r="B292" s="10"/>
      <c r="C292" s="67" t="s">
        <v>164</v>
      </c>
      <c r="D292" s="68"/>
      <c r="E292" s="69"/>
      <c r="F292" s="26" t="s">
        <v>17</v>
      </c>
      <c r="G292" s="40">
        <v>1</v>
      </c>
      <c r="H292" s="41"/>
      <c r="I292" s="42"/>
      <c r="J292" s="46">
        <f t="shared" si="12"/>
        <v>0</v>
      </c>
    </row>
    <row r="293" spans="2:10">
      <c r="B293" s="10"/>
      <c r="C293" s="67" t="s">
        <v>165</v>
      </c>
      <c r="D293" s="68"/>
      <c r="E293" s="69"/>
      <c r="F293" s="26" t="s">
        <v>13</v>
      </c>
      <c r="G293" s="40">
        <v>1</v>
      </c>
      <c r="H293" s="41"/>
      <c r="I293" s="42"/>
      <c r="J293" s="46">
        <f t="shared" si="12"/>
        <v>0</v>
      </c>
    </row>
    <row r="294" spans="2:10">
      <c r="B294" s="10"/>
      <c r="C294" s="67"/>
      <c r="D294" s="68"/>
      <c r="E294" s="69"/>
      <c r="F294" s="26"/>
      <c r="G294" s="40"/>
      <c r="H294" s="41"/>
      <c r="I294" s="42"/>
      <c r="J294" s="46">
        <f t="shared" si="12"/>
        <v>0</v>
      </c>
    </row>
    <row r="295" spans="2:10">
      <c r="B295" s="10"/>
      <c r="C295" s="76" t="s">
        <v>168</v>
      </c>
      <c r="D295" s="77"/>
      <c r="E295" s="78"/>
      <c r="F295" s="26"/>
      <c r="G295" s="40"/>
      <c r="H295" s="41"/>
      <c r="I295" s="42"/>
      <c r="J295" s="46">
        <f t="shared" si="12"/>
        <v>0</v>
      </c>
    </row>
    <row r="296" spans="2:10">
      <c r="B296" s="10"/>
      <c r="C296" s="67" t="s">
        <v>95</v>
      </c>
      <c r="D296" s="68"/>
      <c r="E296" s="69"/>
      <c r="F296" s="26" t="s">
        <v>13</v>
      </c>
      <c r="G296" s="40">
        <v>1</v>
      </c>
      <c r="H296" s="41"/>
      <c r="I296" s="42"/>
      <c r="J296" s="46">
        <f t="shared" si="12"/>
        <v>0</v>
      </c>
    </row>
    <row r="297" spans="2:10">
      <c r="B297" s="10"/>
      <c r="C297" s="251" t="s">
        <v>294</v>
      </c>
      <c r="D297" s="252"/>
      <c r="E297" s="253"/>
      <c r="F297" s="26" t="s">
        <v>13</v>
      </c>
      <c r="G297" s="40">
        <v>1</v>
      </c>
      <c r="H297" s="41"/>
      <c r="I297" s="42"/>
      <c r="J297" s="46">
        <f t="shared" si="12"/>
        <v>0</v>
      </c>
    </row>
    <row r="298" spans="2:10">
      <c r="B298" s="10"/>
      <c r="C298" s="230" t="s">
        <v>96</v>
      </c>
      <c r="D298" s="231"/>
      <c r="E298" s="232"/>
      <c r="F298" s="26" t="s">
        <v>13</v>
      </c>
      <c r="G298" s="40">
        <v>1</v>
      </c>
      <c r="H298" s="41"/>
      <c r="I298" s="42"/>
      <c r="J298" s="46">
        <f t="shared" si="12"/>
        <v>0</v>
      </c>
    </row>
    <row r="299" spans="2:10">
      <c r="B299" s="10"/>
      <c r="C299" s="67" t="s">
        <v>166</v>
      </c>
      <c r="D299" s="68"/>
      <c r="E299" s="69"/>
      <c r="F299" s="26" t="s">
        <v>13</v>
      </c>
      <c r="G299" s="40">
        <v>1</v>
      </c>
      <c r="H299" s="41"/>
      <c r="I299" s="42"/>
      <c r="J299" s="46">
        <f t="shared" si="12"/>
        <v>0</v>
      </c>
    </row>
    <row r="300" spans="2:10">
      <c r="B300" s="10"/>
      <c r="C300" s="251" t="s">
        <v>167</v>
      </c>
      <c r="D300" s="252"/>
      <c r="E300" s="253"/>
      <c r="F300" s="26" t="s">
        <v>13</v>
      </c>
      <c r="G300" s="40">
        <v>1</v>
      </c>
      <c r="H300" s="41"/>
      <c r="I300" s="42"/>
      <c r="J300" s="46">
        <f t="shared" si="12"/>
        <v>0</v>
      </c>
    </row>
    <row r="301" spans="2:10">
      <c r="B301" s="10"/>
      <c r="C301" s="169"/>
      <c r="D301" s="170"/>
      <c r="E301" s="171"/>
      <c r="F301" s="26"/>
      <c r="G301" s="40"/>
      <c r="H301" s="41"/>
      <c r="I301" s="42"/>
      <c r="J301" s="46">
        <f t="shared" si="12"/>
        <v>0</v>
      </c>
    </row>
    <row r="302" spans="2:10">
      <c r="B302" s="10"/>
      <c r="C302" s="169" t="s">
        <v>295</v>
      </c>
      <c r="D302" s="170"/>
      <c r="E302" s="171"/>
      <c r="F302" s="26" t="s">
        <v>13</v>
      </c>
      <c r="G302" s="40">
        <v>1</v>
      </c>
      <c r="H302" s="41"/>
      <c r="I302" s="42"/>
      <c r="J302" s="46">
        <f t="shared" si="12"/>
        <v>0</v>
      </c>
    </row>
    <row r="303" spans="2:10">
      <c r="B303" s="10"/>
      <c r="C303" s="169" t="s">
        <v>296</v>
      </c>
      <c r="D303" s="170"/>
      <c r="E303" s="171"/>
      <c r="F303" s="26" t="s">
        <v>13</v>
      </c>
      <c r="G303" s="40">
        <v>1</v>
      </c>
      <c r="H303" s="41"/>
      <c r="I303" s="42"/>
      <c r="J303" s="46">
        <f t="shared" si="12"/>
        <v>0</v>
      </c>
    </row>
    <row r="304" spans="2:10">
      <c r="B304" s="10"/>
      <c r="C304" s="67"/>
      <c r="D304" s="68"/>
      <c r="E304" s="69"/>
      <c r="F304" s="26"/>
      <c r="G304" s="40"/>
      <c r="H304" s="41"/>
      <c r="I304" s="42"/>
      <c r="J304" s="46">
        <f t="shared" si="12"/>
        <v>0</v>
      </c>
    </row>
    <row r="305" spans="2:10">
      <c r="B305" s="10" t="s">
        <v>306</v>
      </c>
      <c r="C305" s="33" t="s">
        <v>169</v>
      </c>
      <c r="D305" s="68"/>
      <c r="E305" s="78"/>
      <c r="F305" s="40"/>
      <c r="G305" s="41"/>
      <c r="H305" s="42"/>
      <c r="I305" s="66"/>
      <c r="J305" s="46">
        <f t="shared" si="12"/>
        <v>0</v>
      </c>
    </row>
    <row r="306" spans="2:10">
      <c r="B306" s="10"/>
      <c r="C306" s="67"/>
      <c r="D306" s="68"/>
      <c r="E306" s="78"/>
      <c r="F306" s="40"/>
      <c r="G306" s="41"/>
      <c r="H306" s="42"/>
      <c r="I306" s="66"/>
      <c r="J306" s="46">
        <f t="shared" si="12"/>
        <v>0</v>
      </c>
    </row>
    <row r="307" spans="2:10">
      <c r="B307" s="10"/>
      <c r="C307" s="76" t="s">
        <v>30</v>
      </c>
      <c r="D307" s="77"/>
      <c r="E307" s="78"/>
      <c r="F307" s="26"/>
      <c r="G307" s="40"/>
      <c r="H307" s="41"/>
      <c r="I307" s="42"/>
      <c r="J307" s="46">
        <f t="shared" si="12"/>
        <v>0</v>
      </c>
    </row>
    <row r="308" spans="2:10">
      <c r="B308" s="10"/>
      <c r="C308" s="67" t="s">
        <v>160</v>
      </c>
      <c r="D308" s="77"/>
      <c r="E308" s="78"/>
      <c r="F308" s="26" t="s">
        <v>13</v>
      </c>
      <c r="G308" s="40">
        <v>1</v>
      </c>
      <c r="H308" s="41"/>
      <c r="I308" s="42"/>
      <c r="J308" s="46">
        <f t="shared" si="12"/>
        <v>0</v>
      </c>
    </row>
    <row r="309" spans="2:10">
      <c r="B309" s="10"/>
      <c r="C309" s="67" t="s">
        <v>161</v>
      </c>
      <c r="D309" s="77"/>
      <c r="E309" s="78"/>
      <c r="F309" s="26" t="s">
        <v>13</v>
      </c>
      <c r="G309" s="40">
        <v>1</v>
      </c>
      <c r="H309" s="41"/>
      <c r="I309" s="42"/>
      <c r="J309" s="46">
        <f t="shared" si="12"/>
        <v>0</v>
      </c>
    </row>
    <row r="310" spans="2:10">
      <c r="B310" s="10"/>
      <c r="C310" s="76"/>
      <c r="D310" s="77"/>
      <c r="E310" s="78"/>
      <c r="F310" s="26"/>
      <c r="G310" s="40"/>
      <c r="H310" s="41"/>
      <c r="I310" s="42"/>
      <c r="J310" s="46">
        <f t="shared" si="12"/>
        <v>0</v>
      </c>
    </row>
    <row r="311" spans="2:10">
      <c r="B311" s="10"/>
      <c r="C311" s="67" t="s">
        <v>170</v>
      </c>
      <c r="D311" s="68"/>
      <c r="E311" s="69"/>
      <c r="F311" s="26" t="s">
        <v>13</v>
      </c>
      <c r="G311" s="40">
        <v>1</v>
      </c>
      <c r="H311" s="41"/>
      <c r="I311" s="42"/>
      <c r="J311" s="46">
        <f t="shared" si="12"/>
        <v>0</v>
      </c>
    </row>
    <row r="312" spans="2:10">
      <c r="B312" s="10"/>
      <c r="C312" s="230" t="s">
        <v>163</v>
      </c>
      <c r="D312" s="231"/>
      <c r="E312" s="232"/>
      <c r="F312" s="26" t="s">
        <v>13</v>
      </c>
      <c r="G312" s="40">
        <v>1</v>
      </c>
      <c r="H312" s="41"/>
      <c r="I312" s="42"/>
      <c r="J312" s="46">
        <f t="shared" si="12"/>
        <v>0</v>
      </c>
    </row>
    <row r="313" spans="2:10">
      <c r="B313" s="10"/>
      <c r="C313" s="230" t="s">
        <v>94</v>
      </c>
      <c r="D313" s="231"/>
      <c r="E313" s="232"/>
      <c r="F313" s="26" t="s">
        <v>13</v>
      </c>
      <c r="G313" s="40">
        <v>1</v>
      </c>
      <c r="H313" s="41"/>
      <c r="I313" s="42"/>
      <c r="J313" s="46">
        <f t="shared" si="12"/>
        <v>0</v>
      </c>
    </row>
    <row r="314" spans="2:10">
      <c r="B314" s="10"/>
      <c r="C314" s="67"/>
      <c r="D314" s="68"/>
      <c r="E314" s="69"/>
      <c r="F314" s="26"/>
      <c r="G314" s="40"/>
      <c r="H314" s="41"/>
      <c r="I314" s="42"/>
      <c r="J314" s="46">
        <f t="shared" si="12"/>
        <v>0</v>
      </c>
    </row>
    <row r="315" spans="2:10">
      <c r="B315" s="10"/>
      <c r="C315" s="76" t="s">
        <v>168</v>
      </c>
      <c r="D315" s="77"/>
      <c r="E315" s="78"/>
      <c r="F315" s="26"/>
      <c r="G315" s="40"/>
      <c r="H315" s="41"/>
      <c r="I315" s="42"/>
      <c r="J315" s="46">
        <f t="shared" si="12"/>
        <v>0</v>
      </c>
    </row>
    <row r="316" spans="2:10">
      <c r="B316" s="10"/>
      <c r="C316" s="67" t="s">
        <v>95</v>
      </c>
      <c r="D316" s="68"/>
      <c r="E316" s="69"/>
      <c r="F316" s="26" t="s">
        <v>13</v>
      </c>
      <c r="G316" s="40">
        <v>1</v>
      </c>
      <c r="H316" s="41"/>
      <c r="I316" s="42"/>
      <c r="J316" s="46">
        <f t="shared" si="12"/>
        <v>0</v>
      </c>
    </row>
    <row r="317" spans="2:10">
      <c r="B317" s="10"/>
      <c r="C317" s="230" t="s">
        <v>171</v>
      </c>
      <c r="D317" s="231"/>
      <c r="E317" s="232"/>
      <c r="F317" s="26" t="s">
        <v>13</v>
      </c>
      <c r="G317" s="40">
        <v>1</v>
      </c>
      <c r="H317" s="41"/>
      <c r="I317" s="42"/>
      <c r="J317" s="46">
        <f t="shared" si="12"/>
        <v>0</v>
      </c>
    </row>
    <row r="318" spans="2:10">
      <c r="B318" s="10"/>
      <c r="C318" s="230" t="s">
        <v>96</v>
      </c>
      <c r="D318" s="231"/>
      <c r="E318" s="232"/>
      <c r="F318" s="26" t="s">
        <v>13</v>
      </c>
      <c r="G318" s="40">
        <v>1</v>
      </c>
      <c r="H318" s="41"/>
      <c r="I318" s="42"/>
      <c r="J318" s="46">
        <f t="shared" si="12"/>
        <v>0</v>
      </c>
    </row>
    <row r="319" spans="2:10">
      <c r="B319" s="10"/>
      <c r="C319" s="67" t="s">
        <v>166</v>
      </c>
      <c r="D319" s="68"/>
      <c r="E319" s="69"/>
      <c r="F319" s="26" t="s">
        <v>13</v>
      </c>
      <c r="G319" s="40">
        <v>1</v>
      </c>
      <c r="H319" s="41"/>
      <c r="I319" s="42"/>
      <c r="J319" s="46">
        <f t="shared" si="12"/>
        <v>0</v>
      </c>
    </row>
    <row r="320" spans="2:10">
      <c r="B320" s="10"/>
      <c r="C320" s="230" t="s">
        <v>167</v>
      </c>
      <c r="D320" s="231"/>
      <c r="E320" s="232"/>
      <c r="F320" s="26" t="s">
        <v>13</v>
      </c>
      <c r="G320" s="40">
        <v>1</v>
      </c>
      <c r="H320" s="41"/>
      <c r="I320" s="42"/>
      <c r="J320" s="46">
        <f t="shared" si="12"/>
        <v>0</v>
      </c>
    </row>
    <row r="321" spans="2:10">
      <c r="B321" s="10"/>
      <c r="C321" s="67"/>
      <c r="D321" s="68"/>
      <c r="E321" s="78"/>
      <c r="F321" s="40"/>
      <c r="G321" s="41"/>
      <c r="H321" s="42"/>
      <c r="I321" s="66"/>
      <c r="J321" s="46"/>
    </row>
    <row r="322" spans="2:10">
      <c r="B322" s="10"/>
      <c r="C322" s="254" t="s">
        <v>80</v>
      </c>
      <c r="D322" s="255"/>
      <c r="E322" s="255"/>
      <c r="F322" s="255"/>
      <c r="G322" s="255"/>
      <c r="H322" s="255"/>
      <c r="I322" s="255"/>
      <c r="J322" s="109">
        <f>SUM(J284:J321)</f>
        <v>0</v>
      </c>
    </row>
    <row r="323" spans="2:10">
      <c r="B323" s="10"/>
      <c r="C323" s="67"/>
      <c r="D323" s="68"/>
      <c r="E323" s="78"/>
      <c r="F323" s="40"/>
      <c r="G323" s="41"/>
      <c r="H323" s="42"/>
      <c r="I323" s="66"/>
      <c r="J323" s="46"/>
    </row>
    <row r="324" spans="2:10">
      <c r="B324" s="10" t="s">
        <v>307</v>
      </c>
      <c r="C324" s="110" t="s">
        <v>172</v>
      </c>
      <c r="D324" s="111"/>
      <c r="E324" s="112"/>
      <c r="F324" s="113"/>
      <c r="G324" s="114"/>
      <c r="H324" s="115"/>
      <c r="I324" s="116"/>
      <c r="J324" s="117"/>
    </row>
    <row r="325" spans="2:10">
      <c r="B325" s="10"/>
      <c r="C325" s="67"/>
      <c r="D325" s="68"/>
      <c r="E325" s="78"/>
      <c r="F325" s="40"/>
      <c r="G325" s="41"/>
      <c r="H325" s="42"/>
      <c r="I325" s="66"/>
      <c r="J325" s="46"/>
    </row>
    <row r="326" spans="2:10">
      <c r="B326" s="10"/>
      <c r="C326" s="67" t="s">
        <v>173</v>
      </c>
      <c r="D326" s="68"/>
      <c r="E326" s="78"/>
      <c r="F326" s="160" t="s">
        <v>13</v>
      </c>
      <c r="G326" s="160">
        <v>4</v>
      </c>
      <c r="H326" s="41"/>
      <c r="I326" s="42"/>
      <c r="J326" s="46">
        <f t="shared" ref="J326:J327" si="13">I326*G326</f>
        <v>0</v>
      </c>
    </row>
    <row r="327" spans="2:10">
      <c r="B327" s="10"/>
      <c r="C327" s="67" t="s">
        <v>174</v>
      </c>
      <c r="D327" s="68"/>
      <c r="E327" s="78"/>
      <c r="F327" s="160" t="s">
        <v>13</v>
      </c>
      <c r="G327" s="160">
        <v>4</v>
      </c>
      <c r="H327" s="41"/>
      <c r="I327" s="42"/>
      <c r="J327" s="46">
        <f t="shared" si="13"/>
        <v>0</v>
      </c>
    </row>
    <row r="328" spans="2:10">
      <c r="B328" s="10"/>
      <c r="C328" s="67"/>
      <c r="D328" s="68"/>
      <c r="E328" s="78"/>
      <c r="F328" s="160"/>
      <c r="G328" s="160"/>
      <c r="H328" s="41"/>
      <c r="I328" s="42"/>
      <c r="J328" s="46"/>
    </row>
    <row r="329" spans="2:10">
      <c r="B329" s="10"/>
      <c r="C329" s="169" t="s">
        <v>234</v>
      </c>
      <c r="D329" s="170"/>
      <c r="E329" s="171"/>
      <c r="F329" s="172" t="s">
        <v>13</v>
      </c>
      <c r="G329" s="160">
        <v>1</v>
      </c>
      <c r="H329" s="37"/>
      <c r="I329" s="42"/>
      <c r="J329" s="46">
        <f t="shared" ref="J329:J332" si="14">I329*G329</f>
        <v>0</v>
      </c>
    </row>
    <row r="330" spans="2:10">
      <c r="B330" s="10"/>
      <c r="C330" s="169" t="s">
        <v>235</v>
      </c>
      <c r="D330" s="170"/>
      <c r="E330" s="171"/>
      <c r="F330" s="172" t="s">
        <v>13</v>
      </c>
      <c r="G330" s="160">
        <v>1</v>
      </c>
      <c r="H330" s="37"/>
      <c r="I330" s="42"/>
      <c r="J330" s="46">
        <f t="shared" si="14"/>
        <v>0</v>
      </c>
    </row>
    <row r="331" spans="2:10">
      <c r="B331" s="10"/>
      <c r="C331" s="169" t="s">
        <v>237</v>
      </c>
      <c r="D331" s="170"/>
      <c r="E331" s="171"/>
      <c r="F331" s="172" t="s">
        <v>13</v>
      </c>
      <c r="G331" s="160">
        <v>1</v>
      </c>
      <c r="H331" s="37"/>
      <c r="I331" s="42"/>
      <c r="J331" s="46">
        <f t="shared" si="14"/>
        <v>0</v>
      </c>
    </row>
    <row r="332" spans="2:10">
      <c r="B332" s="10"/>
      <c r="C332" s="169" t="s">
        <v>236</v>
      </c>
      <c r="D332" s="170"/>
      <c r="E332" s="171"/>
      <c r="F332" s="172" t="s">
        <v>13</v>
      </c>
      <c r="G332" s="160">
        <v>1</v>
      </c>
      <c r="H332" s="37"/>
      <c r="I332" s="42"/>
      <c r="J332" s="46">
        <f t="shared" si="14"/>
        <v>0</v>
      </c>
    </row>
    <row r="333" spans="2:10">
      <c r="B333" s="10"/>
      <c r="C333" s="67"/>
      <c r="D333" s="68"/>
      <c r="E333" s="78"/>
      <c r="F333" s="40"/>
      <c r="G333" s="41"/>
      <c r="H333" s="42"/>
      <c r="I333" s="66"/>
      <c r="J333" s="46"/>
    </row>
    <row r="334" spans="2:10">
      <c r="B334" s="10"/>
      <c r="C334" s="254" t="s">
        <v>175</v>
      </c>
      <c r="D334" s="255"/>
      <c r="E334" s="255"/>
      <c r="F334" s="255"/>
      <c r="G334" s="255"/>
      <c r="H334" s="255"/>
      <c r="I334" s="255"/>
      <c r="J334" s="109">
        <f>SUM(J326:J333)</f>
        <v>0</v>
      </c>
    </row>
    <row r="335" spans="2:10">
      <c r="B335" s="10"/>
      <c r="C335" s="67"/>
      <c r="D335" s="68"/>
      <c r="E335" s="78"/>
      <c r="F335" s="40"/>
      <c r="G335" s="41"/>
      <c r="H335" s="42"/>
      <c r="I335" s="66"/>
      <c r="J335" s="46"/>
    </row>
    <row r="336" spans="2:10">
      <c r="B336" s="70" t="s">
        <v>308</v>
      </c>
      <c r="C336" s="239" t="s">
        <v>177</v>
      </c>
      <c r="D336" s="240"/>
      <c r="E336" s="241"/>
      <c r="F336" s="71"/>
      <c r="G336" s="72"/>
      <c r="H336" s="73"/>
      <c r="I336" s="74"/>
      <c r="J336" s="75"/>
    </row>
    <row r="337" spans="2:10">
      <c r="B337" s="15"/>
      <c r="C337" s="29"/>
      <c r="D337" s="16"/>
      <c r="E337" s="30"/>
      <c r="F337" s="4"/>
      <c r="G337" s="5"/>
      <c r="H337" s="37"/>
      <c r="I337" s="6"/>
      <c r="J337" s="45"/>
    </row>
    <row r="338" spans="2:10">
      <c r="B338" s="10" t="s">
        <v>309</v>
      </c>
      <c r="C338" s="233" t="s">
        <v>178</v>
      </c>
      <c r="D338" s="234"/>
      <c r="E338" s="235"/>
      <c r="F338" s="113"/>
      <c r="G338" s="114"/>
      <c r="H338" s="115"/>
      <c r="I338" s="116"/>
      <c r="J338" s="117"/>
    </row>
    <row r="339" spans="2:10">
      <c r="B339" s="10"/>
      <c r="C339" s="67"/>
      <c r="D339" s="68"/>
      <c r="E339" s="69"/>
      <c r="F339" s="26"/>
      <c r="G339" s="40"/>
      <c r="H339" s="41"/>
      <c r="I339" s="42"/>
      <c r="J339" s="46"/>
    </row>
    <row r="340" spans="2:10">
      <c r="B340" s="10"/>
      <c r="C340" s="67" t="s">
        <v>179</v>
      </c>
      <c r="D340" s="68"/>
      <c r="E340" s="78"/>
      <c r="F340" s="160" t="s">
        <v>13</v>
      </c>
      <c r="G340" s="160">
        <v>1</v>
      </c>
      <c r="H340" s="41"/>
      <c r="I340" s="42"/>
      <c r="J340" s="46">
        <f t="shared" ref="J340:J342" si="15">I340*G340</f>
        <v>0</v>
      </c>
    </row>
    <row r="341" spans="2:10">
      <c r="B341" s="10"/>
      <c r="C341" s="67" t="s">
        <v>180</v>
      </c>
      <c r="D341" s="68"/>
      <c r="E341" s="78"/>
      <c r="F341" s="160" t="s">
        <v>13</v>
      </c>
      <c r="G341" s="160">
        <v>1</v>
      </c>
      <c r="H341" s="41"/>
      <c r="I341" s="42"/>
      <c r="J341" s="46">
        <f t="shared" si="15"/>
        <v>0</v>
      </c>
    </row>
    <row r="342" spans="2:10">
      <c r="B342" s="10"/>
      <c r="C342" s="67" t="s">
        <v>181</v>
      </c>
      <c r="D342" s="68"/>
      <c r="E342" s="78"/>
      <c r="F342" s="160" t="s">
        <v>13</v>
      </c>
      <c r="G342" s="160">
        <v>1</v>
      </c>
      <c r="H342" s="41"/>
      <c r="I342" s="42"/>
      <c r="J342" s="46">
        <f t="shared" si="15"/>
        <v>0</v>
      </c>
    </row>
    <row r="343" spans="2:10">
      <c r="B343" s="10"/>
      <c r="C343" s="67"/>
      <c r="D343" s="68"/>
      <c r="E343" s="78"/>
      <c r="F343" s="160"/>
      <c r="G343" s="160"/>
      <c r="H343" s="41"/>
      <c r="I343" s="42"/>
      <c r="J343" s="46"/>
    </row>
    <row r="344" spans="2:10">
      <c r="B344" s="10"/>
      <c r="C344" s="254" t="s">
        <v>182</v>
      </c>
      <c r="D344" s="255"/>
      <c r="E344" s="255"/>
      <c r="F344" s="255"/>
      <c r="G344" s="255"/>
      <c r="H344" s="255"/>
      <c r="I344" s="255"/>
      <c r="J344" s="109">
        <f>SUM(J340:J343)</f>
        <v>0</v>
      </c>
    </row>
    <row r="345" spans="2:10">
      <c r="B345" s="10"/>
      <c r="C345" s="67"/>
      <c r="D345" s="68"/>
      <c r="E345" s="78"/>
      <c r="F345" s="160"/>
      <c r="G345" s="160"/>
      <c r="H345" s="41"/>
      <c r="I345" s="42"/>
      <c r="J345" s="46"/>
    </row>
    <row r="346" spans="2:10" ht="12.95" customHeight="1">
      <c r="B346" s="10" t="s">
        <v>310</v>
      </c>
      <c r="C346" s="233" t="s">
        <v>183</v>
      </c>
      <c r="D346" s="234"/>
      <c r="E346" s="234"/>
      <c r="F346" s="234"/>
      <c r="G346" s="234"/>
      <c r="H346" s="234"/>
      <c r="I346" s="234"/>
      <c r="J346" s="274"/>
    </row>
    <row r="347" spans="2:10">
      <c r="B347" s="10"/>
      <c r="C347" s="67"/>
      <c r="D347" s="68"/>
      <c r="E347" s="78"/>
      <c r="F347" s="160"/>
      <c r="G347" s="160"/>
      <c r="H347" s="41"/>
      <c r="I347" s="42"/>
      <c r="J347" s="46"/>
    </row>
    <row r="348" spans="2:10">
      <c r="B348" s="10" t="s">
        <v>311</v>
      </c>
      <c r="C348" s="33" t="s">
        <v>184</v>
      </c>
      <c r="D348" s="68"/>
      <c r="E348" s="78"/>
      <c r="F348" s="160"/>
      <c r="G348" s="160"/>
      <c r="H348" s="41"/>
      <c r="I348" s="42"/>
      <c r="J348" s="46"/>
    </row>
    <row r="349" spans="2:10">
      <c r="B349" s="10"/>
      <c r="C349" s="67"/>
      <c r="D349" s="68"/>
      <c r="E349" s="78"/>
      <c r="F349" s="160"/>
      <c r="G349" s="160"/>
      <c r="H349" s="41"/>
      <c r="I349" s="42"/>
      <c r="J349" s="46"/>
    </row>
    <row r="350" spans="2:10">
      <c r="B350" s="10"/>
      <c r="C350" s="67" t="s">
        <v>186</v>
      </c>
      <c r="D350" s="68"/>
      <c r="E350" s="78"/>
      <c r="F350" s="160" t="s">
        <v>13</v>
      </c>
      <c r="G350" s="160">
        <v>1</v>
      </c>
      <c r="H350" s="41"/>
      <c r="I350" s="42"/>
      <c r="J350" s="46">
        <f t="shared" ref="J350:J363" si="16">I350*G350</f>
        <v>0</v>
      </c>
    </row>
    <row r="351" spans="2:10">
      <c r="B351" s="10"/>
      <c r="C351" s="67" t="s">
        <v>187</v>
      </c>
      <c r="D351" s="68"/>
      <c r="E351" s="78"/>
      <c r="F351" s="160" t="s">
        <v>13</v>
      </c>
      <c r="G351" s="160">
        <v>1</v>
      </c>
      <c r="H351" s="41"/>
      <c r="I351" s="42"/>
      <c r="J351" s="46">
        <f t="shared" si="16"/>
        <v>0</v>
      </c>
    </row>
    <row r="352" spans="2:10">
      <c r="B352" s="10"/>
      <c r="C352" s="67" t="s">
        <v>188</v>
      </c>
      <c r="D352" s="68"/>
      <c r="E352" s="78"/>
      <c r="F352" s="160" t="s">
        <v>13</v>
      </c>
      <c r="G352" s="160">
        <v>1</v>
      </c>
      <c r="H352" s="41"/>
      <c r="I352" s="42"/>
      <c r="J352" s="46">
        <f t="shared" si="16"/>
        <v>0</v>
      </c>
    </row>
    <row r="353" spans="2:10">
      <c r="B353" s="10"/>
      <c r="C353" s="67"/>
      <c r="D353" s="68"/>
      <c r="E353" s="78"/>
      <c r="F353" s="160"/>
      <c r="G353" s="160"/>
      <c r="H353" s="41"/>
      <c r="I353" s="42"/>
      <c r="J353" s="46">
        <f t="shared" si="16"/>
        <v>0</v>
      </c>
    </row>
    <row r="354" spans="2:10">
      <c r="B354" s="10"/>
      <c r="C354" s="67" t="s">
        <v>185</v>
      </c>
      <c r="D354" s="68"/>
      <c r="E354" s="78"/>
      <c r="F354" s="160" t="s">
        <v>13</v>
      </c>
      <c r="G354" s="160">
        <v>1</v>
      </c>
      <c r="H354" s="41"/>
      <c r="I354" s="42"/>
      <c r="J354" s="46">
        <f t="shared" si="16"/>
        <v>0</v>
      </c>
    </row>
    <row r="355" spans="2:10">
      <c r="B355" s="10"/>
      <c r="C355" s="230" t="s">
        <v>189</v>
      </c>
      <c r="D355" s="231"/>
      <c r="E355" s="232"/>
      <c r="F355" s="160" t="s">
        <v>13</v>
      </c>
      <c r="G355" s="160">
        <v>1</v>
      </c>
      <c r="H355" s="41"/>
      <c r="I355" s="42"/>
      <c r="J355" s="46">
        <f t="shared" si="16"/>
        <v>0</v>
      </c>
    </row>
    <row r="356" spans="2:10">
      <c r="B356" s="10"/>
      <c r="C356" s="67"/>
      <c r="D356" s="68"/>
      <c r="E356" s="78"/>
      <c r="F356" s="160"/>
      <c r="G356" s="160"/>
      <c r="H356" s="41"/>
      <c r="I356" s="42"/>
      <c r="J356" s="46">
        <f t="shared" si="16"/>
        <v>0</v>
      </c>
    </row>
    <row r="357" spans="2:10">
      <c r="B357" s="10" t="s">
        <v>312</v>
      </c>
      <c r="C357" s="33" t="s">
        <v>123</v>
      </c>
      <c r="D357" s="68"/>
      <c r="E357" s="78"/>
      <c r="F357" s="160"/>
      <c r="G357" s="160"/>
      <c r="H357" s="41"/>
      <c r="I357" s="42"/>
      <c r="J357" s="46">
        <f t="shared" si="16"/>
        <v>0</v>
      </c>
    </row>
    <row r="358" spans="2:10">
      <c r="B358" s="10"/>
      <c r="C358" s="67"/>
      <c r="D358" s="68"/>
      <c r="E358" s="78"/>
      <c r="F358" s="160"/>
      <c r="G358" s="160"/>
      <c r="H358" s="41"/>
      <c r="I358" s="42"/>
      <c r="J358" s="46">
        <f t="shared" si="16"/>
        <v>0</v>
      </c>
    </row>
    <row r="359" spans="2:10">
      <c r="B359" s="10"/>
      <c r="C359" s="67" t="s">
        <v>188</v>
      </c>
      <c r="D359" s="68"/>
      <c r="E359" s="78"/>
      <c r="F359" s="160" t="s">
        <v>13</v>
      </c>
      <c r="G359" s="160">
        <v>1</v>
      </c>
      <c r="H359" s="41"/>
      <c r="I359" s="42"/>
      <c r="J359" s="46">
        <f t="shared" si="16"/>
        <v>0</v>
      </c>
    </row>
    <row r="360" spans="2:10">
      <c r="B360" s="10"/>
      <c r="C360" s="67"/>
      <c r="D360" s="68"/>
      <c r="E360" s="78"/>
      <c r="F360" s="160"/>
      <c r="G360" s="160"/>
      <c r="H360" s="41"/>
      <c r="I360" s="42"/>
      <c r="J360" s="46">
        <f t="shared" si="16"/>
        <v>0</v>
      </c>
    </row>
    <row r="361" spans="2:10">
      <c r="B361" s="10" t="s">
        <v>313</v>
      </c>
      <c r="C361" s="33" t="s">
        <v>190</v>
      </c>
      <c r="D361" s="68"/>
      <c r="E361" s="78"/>
      <c r="F361" s="160"/>
      <c r="G361" s="160"/>
      <c r="H361" s="41"/>
      <c r="I361" s="42"/>
      <c r="J361" s="46">
        <f t="shared" si="16"/>
        <v>0</v>
      </c>
    </row>
    <row r="362" spans="2:10">
      <c r="B362" s="10"/>
      <c r="C362" s="67"/>
      <c r="D362" s="68"/>
      <c r="E362" s="78"/>
      <c r="F362" s="160"/>
      <c r="G362" s="160"/>
      <c r="H362" s="41"/>
      <c r="I362" s="42"/>
      <c r="J362" s="46">
        <f t="shared" si="16"/>
        <v>0</v>
      </c>
    </row>
    <row r="363" spans="2:10">
      <c r="B363" s="10"/>
      <c r="C363" s="67" t="s">
        <v>188</v>
      </c>
      <c r="D363" s="68"/>
      <c r="E363" s="78"/>
      <c r="F363" s="160" t="s">
        <v>13</v>
      </c>
      <c r="G363" s="160">
        <v>1</v>
      </c>
      <c r="H363" s="41"/>
      <c r="I363" s="42"/>
      <c r="J363" s="46">
        <f t="shared" si="16"/>
        <v>0</v>
      </c>
    </row>
    <row r="364" spans="2:10">
      <c r="B364" s="10"/>
      <c r="C364" s="67"/>
      <c r="D364" s="68"/>
      <c r="E364" s="78"/>
      <c r="F364" s="160"/>
      <c r="G364" s="160"/>
      <c r="H364" s="41"/>
      <c r="I364" s="42"/>
      <c r="J364" s="46"/>
    </row>
    <row r="365" spans="2:10">
      <c r="B365" s="10" t="s">
        <v>315</v>
      </c>
      <c r="C365" s="33" t="s">
        <v>316</v>
      </c>
      <c r="D365" s="68"/>
      <c r="E365" s="78"/>
      <c r="F365" s="160"/>
      <c r="G365" s="160"/>
      <c r="H365" s="41"/>
      <c r="I365" s="42"/>
      <c r="J365" s="46">
        <f t="shared" ref="J365:J367" si="17">I365*G365</f>
        <v>0</v>
      </c>
    </row>
    <row r="366" spans="2:10">
      <c r="B366" s="10"/>
      <c r="C366" s="67"/>
      <c r="D366" s="68"/>
      <c r="E366" s="78"/>
      <c r="F366" s="160"/>
      <c r="G366" s="160"/>
      <c r="H366" s="41"/>
      <c r="I366" s="42"/>
      <c r="J366" s="46">
        <f t="shared" si="17"/>
        <v>0</v>
      </c>
    </row>
    <row r="367" spans="2:10">
      <c r="B367" s="10"/>
      <c r="C367" s="67" t="s">
        <v>317</v>
      </c>
      <c r="D367" s="68"/>
      <c r="E367" s="78"/>
      <c r="F367" s="160" t="s">
        <v>13</v>
      </c>
      <c r="G367" s="160">
        <v>1</v>
      </c>
      <c r="H367" s="41"/>
      <c r="I367" s="42"/>
      <c r="J367" s="46">
        <f t="shared" si="17"/>
        <v>0</v>
      </c>
    </row>
    <row r="368" spans="2:10">
      <c r="B368" s="10"/>
      <c r="C368" s="67"/>
      <c r="D368" s="68"/>
      <c r="E368" s="78"/>
      <c r="F368" s="160"/>
      <c r="G368" s="160"/>
      <c r="H368" s="41"/>
      <c r="I368" s="42"/>
      <c r="J368" s="46"/>
    </row>
    <row r="369" spans="2:10">
      <c r="B369" s="10"/>
      <c r="C369" s="254" t="s">
        <v>191</v>
      </c>
      <c r="D369" s="255"/>
      <c r="E369" s="255"/>
      <c r="F369" s="255"/>
      <c r="G369" s="255"/>
      <c r="H369" s="255"/>
      <c r="I369" s="255"/>
      <c r="J369" s="109">
        <f>SUM(J348:J368)</f>
        <v>0</v>
      </c>
    </row>
    <row r="370" spans="2:10">
      <c r="B370" s="10"/>
      <c r="C370" s="67"/>
      <c r="D370" s="68"/>
      <c r="E370" s="78"/>
      <c r="F370" s="160"/>
      <c r="G370" s="160"/>
      <c r="H370" s="41"/>
      <c r="I370" s="42"/>
      <c r="J370" s="46"/>
    </row>
    <row r="371" spans="2:10">
      <c r="B371" s="10" t="s">
        <v>314</v>
      </c>
      <c r="C371" s="233" t="s">
        <v>192</v>
      </c>
      <c r="D371" s="234"/>
      <c r="E371" s="234"/>
      <c r="F371" s="234"/>
      <c r="G371" s="234"/>
      <c r="H371" s="234"/>
      <c r="I371" s="234"/>
      <c r="J371" s="274"/>
    </row>
    <row r="372" spans="2:10">
      <c r="B372" s="10"/>
      <c r="C372" s="67"/>
      <c r="D372" s="68"/>
      <c r="E372" s="78"/>
      <c r="F372" s="160"/>
      <c r="G372" s="160"/>
      <c r="H372" s="41"/>
      <c r="I372" s="42"/>
      <c r="J372" s="46"/>
    </row>
    <row r="373" spans="2:10">
      <c r="B373" s="10"/>
      <c r="C373" s="67" t="s">
        <v>193</v>
      </c>
      <c r="D373" s="68"/>
      <c r="E373" s="78"/>
      <c r="F373" s="160" t="s">
        <v>17</v>
      </c>
      <c r="G373" s="160">
        <v>3</v>
      </c>
      <c r="H373" s="41"/>
      <c r="I373" s="42"/>
      <c r="J373" s="46">
        <f t="shared" ref="J373:J374" si="18">I373*G373</f>
        <v>0</v>
      </c>
    </row>
    <row r="374" spans="2:10">
      <c r="B374" s="10"/>
      <c r="C374" s="67" t="s">
        <v>194</v>
      </c>
      <c r="D374" s="68"/>
      <c r="E374" s="78"/>
      <c r="F374" s="160" t="s">
        <v>17</v>
      </c>
      <c r="G374" s="160">
        <v>2</v>
      </c>
      <c r="H374" s="41"/>
      <c r="I374" s="42"/>
      <c r="J374" s="46">
        <f t="shared" si="18"/>
        <v>0</v>
      </c>
    </row>
    <row r="375" spans="2:10">
      <c r="B375" s="10"/>
      <c r="C375" s="67"/>
      <c r="D375" s="68"/>
      <c r="E375" s="78"/>
      <c r="F375" s="160"/>
      <c r="G375" s="160"/>
      <c r="H375" s="41"/>
      <c r="I375" s="42"/>
      <c r="J375" s="46"/>
    </row>
    <row r="376" spans="2:10">
      <c r="B376" s="10"/>
      <c r="C376" s="254" t="s">
        <v>195</v>
      </c>
      <c r="D376" s="255"/>
      <c r="E376" s="255"/>
      <c r="F376" s="255"/>
      <c r="G376" s="255"/>
      <c r="H376" s="255"/>
      <c r="I376" s="255"/>
      <c r="J376" s="109">
        <f>SUM(J373:J375)</f>
        <v>0</v>
      </c>
    </row>
    <row r="377" spans="2:10">
      <c r="B377" s="10"/>
      <c r="C377" s="67"/>
      <c r="D377" s="68"/>
      <c r="E377" s="78"/>
      <c r="F377" s="160"/>
      <c r="G377" s="160"/>
      <c r="H377" s="41"/>
      <c r="I377" s="42"/>
      <c r="J377" s="46"/>
    </row>
    <row r="378" spans="2:10">
      <c r="B378" s="10" t="s">
        <v>318</v>
      </c>
      <c r="C378" s="233" t="s">
        <v>196</v>
      </c>
      <c r="D378" s="234"/>
      <c r="E378" s="234"/>
      <c r="F378" s="234"/>
      <c r="G378" s="234"/>
      <c r="H378" s="234"/>
      <c r="I378" s="234"/>
      <c r="J378" s="274"/>
    </row>
    <row r="379" spans="2:10">
      <c r="B379" s="10"/>
      <c r="C379" s="67"/>
      <c r="D379" s="68"/>
      <c r="E379" s="78"/>
      <c r="F379" s="160"/>
      <c r="G379" s="160"/>
      <c r="H379" s="41"/>
      <c r="I379" s="42"/>
      <c r="J379" s="46"/>
    </row>
    <row r="380" spans="2:10">
      <c r="B380" s="10" t="s">
        <v>319</v>
      </c>
      <c r="C380" s="33" t="s">
        <v>197</v>
      </c>
      <c r="D380" s="68"/>
      <c r="E380" s="78"/>
      <c r="F380" s="160"/>
      <c r="G380" s="160"/>
      <c r="H380" s="41"/>
      <c r="I380" s="42"/>
      <c r="J380" s="46"/>
    </row>
    <row r="381" spans="2:10">
      <c r="B381" s="10"/>
      <c r="C381" s="67"/>
      <c r="D381" s="68"/>
      <c r="E381" s="78"/>
      <c r="F381" s="160"/>
      <c r="G381" s="160"/>
      <c r="H381" s="41"/>
      <c r="I381" s="42"/>
      <c r="J381" s="46"/>
    </row>
    <row r="382" spans="2:10">
      <c r="B382" s="10"/>
      <c r="C382" s="67" t="s">
        <v>198</v>
      </c>
      <c r="D382" s="68"/>
      <c r="E382" s="78"/>
      <c r="F382" s="160" t="s">
        <v>13</v>
      </c>
      <c r="G382" s="160">
        <v>1</v>
      </c>
      <c r="H382" s="41"/>
      <c r="I382" s="42"/>
      <c r="J382" s="46">
        <f t="shared" ref="J382:J389" si="19">I382*G382</f>
        <v>0</v>
      </c>
    </row>
    <row r="383" spans="2:10">
      <c r="B383" s="10"/>
      <c r="C383" s="67"/>
      <c r="D383" s="68"/>
      <c r="E383" s="78"/>
      <c r="F383" s="160"/>
      <c r="G383" s="160"/>
      <c r="H383" s="41"/>
      <c r="I383" s="42"/>
      <c r="J383" s="46">
        <f t="shared" si="19"/>
        <v>0</v>
      </c>
    </row>
    <row r="384" spans="2:10">
      <c r="B384" s="10" t="s">
        <v>320</v>
      </c>
      <c r="C384" s="33" t="s">
        <v>199</v>
      </c>
      <c r="D384" s="68"/>
      <c r="E384" s="78"/>
      <c r="F384" s="160"/>
      <c r="G384" s="160"/>
      <c r="H384" s="41"/>
      <c r="I384" s="42"/>
      <c r="J384" s="46">
        <f t="shared" si="19"/>
        <v>0</v>
      </c>
    </row>
    <row r="385" spans="2:10">
      <c r="B385" s="10"/>
      <c r="C385" s="67"/>
      <c r="D385" s="68"/>
      <c r="E385" s="78"/>
      <c r="F385" s="160"/>
      <c r="G385" s="160"/>
      <c r="H385" s="41"/>
      <c r="I385" s="42"/>
      <c r="J385" s="46">
        <f t="shared" si="19"/>
        <v>0</v>
      </c>
    </row>
    <row r="386" spans="2:10">
      <c r="B386" s="10"/>
      <c r="C386" s="67" t="s">
        <v>200</v>
      </c>
      <c r="D386" s="68"/>
      <c r="E386" s="78"/>
      <c r="F386" s="160" t="s">
        <v>17</v>
      </c>
      <c r="G386" s="160">
        <v>1</v>
      </c>
      <c r="H386" s="41"/>
      <c r="I386" s="42"/>
      <c r="J386" s="46">
        <f t="shared" si="19"/>
        <v>0</v>
      </c>
    </row>
    <row r="387" spans="2:10">
      <c r="B387" s="10"/>
      <c r="C387" s="67"/>
      <c r="D387" s="68"/>
      <c r="E387" s="78"/>
      <c r="F387" s="160"/>
      <c r="G387" s="160"/>
      <c r="H387" s="41"/>
      <c r="I387" s="42"/>
      <c r="J387" s="46">
        <f t="shared" si="19"/>
        <v>0</v>
      </c>
    </row>
    <row r="388" spans="2:10">
      <c r="B388" s="10" t="s">
        <v>321</v>
      </c>
      <c r="C388" s="33" t="s">
        <v>201</v>
      </c>
      <c r="D388" s="68"/>
      <c r="E388" s="78"/>
      <c r="F388" s="160"/>
      <c r="G388" s="160"/>
      <c r="H388" s="41"/>
      <c r="I388" s="42"/>
      <c r="J388" s="46">
        <f t="shared" si="19"/>
        <v>0</v>
      </c>
    </row>
    <row r="389" spans="2:10">
      <c r="B389" s="10"/>
      <c r="C389" s="67" t="s">
        <v>201</v>
      </c>
      <c r="D389" s="68"/>
      <c r="E389" s="78"/>
      <c r="F389" s="160" t="s">
        <v>13</v>
      </c>
      <c r="G389" s="160">
        <v>1</v>
      </c>
      <c r="H389" s="41"/>
      <c r="I389" s="42"/>
      <c r="J389" s="46">
        <f t="shared" si="19"/>
        <v>0</v>
      </c>
    </row>
    <row r="390" spans="2:10">
      <c r="B390" s="10"/>
      <c r="C390" s="67" t="s">
        <v>202</v>
      </c>
      <c r="D390" s="68"/>
      <c r="E390" s="78"/>
      <c r="F390" s="160"/>
      <c r="G390" s="160"/>
      <c r="H390" s="41"/>
      <c r="I390" s="42"/>
      <c r="J390" s="46"/>
    </row>
    <row r="391" spans="2:10">
      <c r="B391" s="10"/>
      <c r="C391" s="67"/>
      <c r="D391" s="68"/>
      <c r="E391" s="78"/>
      <c r="F391" s="160"/>
      <c r="G391" s="160"/>
      <c r="H391" s="41"/>
      <c r="I391" s="42"/>
      <c r="J391" s="46"/>
    </row>
    <row r="392" spans="2:10">
      <c r="B392" s="10"/>
      <c r="C392" s="254" t="s">
        <v>203</v>
      </c>
      <c r="D392" s="255"/>
      <c r="E392" s="255"/>
      <c r="F392" s="255"/>
      <c r="G392" s="255"/>
      <c r="H392" s="255"/>
      <c r="I392" s="255"/>
      <c r="J392" s="109">
        <f>SUM(J380:J391)</f>
        <v>0</v>
      </c>
    </row>
    <row r="393" spans="2:10">
      <c r="B393" s="10"/>
      <c r="C393" s="67"/>
      <c r="D393" s="68"/>
      <c r="E393" s="78"/>
      <c r="F393" s="160"/>
      <c r="G393" s="160"/>
      <c r="H393" s="41"/>
      <c r="I393" s="42"/>
      <c r="J393" s="46"/>
    </row>
    <row r="394" spans="2:10">
      <c r="B394" s="10" t="s">
        <v>322</v>
      </c>
      <c r="C394" s="233" t="s">
        <v>204</v>
      </c>
      <c r="D394" s="234"/>
      <c r="E394" s="234"/>
      <c r="F394" s="234"/>
      <c r="G394" s="234"/>
      <c r="H394" s="234"/>
      <c r="I394" s="234"/>
      <c r="J394" s="274"/>
    </row>
    <row r="395" spans="2:10">
      <c r="B395" s="10"/>
      <c r="C395" s="67"/>
      <c r="D395" s="68"/>
      <c r="E395" s="78"/>
      <c r="F395" s="160"/>
      <c r="G395" s="160"/>
      <c r="H395" s="41"/>
      <c r="I395" s="42"/>
      <c r="J395" s="46"/>
    </row>
    <row r="396" spans="2:10">
      <c r="B396" s="10"/>
      <c r="C396" s="67" t="s">
        <v>205</v>
      </c>
      <c r="D396" s="68"/>
      <c r="E396" s="78"/>
      <c r="F396" s="160" t="s">
        <v>17</v>
      </c>
      <c r="G396" s="160">
        <v>1</v>
      </c>
      <c r="H396" s="41"/>
      <c r="I396" s="42"/>
      <c r="J396" s="46">
        <f t="shared" ref="J396:J401" si="20">I396*G396</f>
        <v>0</v>
      </c>
    </row>
    <row r="397" spans="2:10">
      <c r="B397" s="10"/>
      <c r="C397" s="67" t="s">
        <v>206</v>
      </c>
      <c r="D397" s="68"/>
      <c r="E397" s="78"/>
      <c r="F397" s="160" t="s">
        <v>17</v>
      </c>
      <c r="G397" s="160">
        <v>1</v>
      </c>
      <c r="H397" s="41"/>
      <c r="I397" s="42"/>
      <c r="J397" s="46">
        <f t="shared" si="20"/>
        <v>0</v>
      </c>
    </row>
    <row r="398" spans="2:10">
      <c r="B398" s="10"/>
      <c r="C398" s="67"/>
      <c r="D398" s="68"/>
      <c r="E398" s="78"/>
      <c r="F398" s="160"/>
      <c r="G398" s="160"/>
      <c r="H398" s="41"/>
      <c r="I398" s="42"/>
      <c r="J398" s="46">
        <f t="shared" si="20"/>
        <v>0</v>
      </c>
    </row>
    <row r="399" spans="2:10">
      <c r="B399" s="10"/>
      <c r="C399" s="67" t="s">
        <v>207</v>
      </c>
      <c r="D399" s="68"/>
      <c r="E399" s="78"/>
      <c r="F399" s="160" t="s">
        <v>13</v>
      </c>
      <c r="G399" s="160">
        <v>1</v>
      </c>
      <c r="H399" s="41"/>
      <c r="I399" s="42"/>
      <c r="J399" s="46">
        <f t="shared" si="20"/>
        <v>0</v>
      </c>
    </row>
    <row r="400" spans="2:10">
      <c r="B400" s="10"/>
      <c r="C400" s="67" t="s">
        <v>208</v>
      </c>
      <c r="D400" s="68"/>
      <c r="E400" s="78"/>
      <c r="F400" s="160" t="s">
        <v>13</v>
      </c>
      <c r="G400" s="160">
        <v>1</v>
      </c>
      <c r="H400" s="41"/>
      <c r="I400" s="42"/>
      <c r="J400" s="46">
        <f t="shared" si="20"/>
        <v>0</v>
      </c>
    </row>
    <row r="401" spans="2:10">
      <c r="B401" s="10"/>
      <c r="C401" s="67" t="s">
        <v>209</v>
      </c>
      <c r="D401" s="68"/>
      <c r="E401" s="78"/>
      <c r="F401" s="160" t="s">
        <v>13</v>
      </c>
      <c r="G401" s="160">
        <v>1</v>
      </c>
      <c r="H401" s="41"/>
      <c r="I401" s="42"/>
      <c r="J401" s="46">
        <f t="shared" si="20"/>
        <v>0</v>
      </c>
    </row>
    <row r="402" spans="2:10">
      <c r="B402" s="10"/>
      <c r="C402" s="67"/>
      <c r="D402" s="68"/>
      <c r="E402" s="78"/>
      <c r="F402" s="160"/>
      <c r="G402" s="160"/>
      <c r="H402" s="41"/>
      <c r="I402" s="42"/>
      <c r="J402" s="46"/>
    </row>
    <row r="403" spans="2:10">
      <c r="B403" s="10"/>
      <c r="C403" s="254" t="s">
        <v>210</v>
      </c>
      <c r="D403" s="255"/>
      <c r="E403" s="255"/>
      <c r="F403" s="255"/>
      <c r="G403" s="255"/>
      <c r="H403" s="255"/>
      <c r="I403" s="255"/>
      <c r="J403" s="109">
        <f>SUM(J395:J402)</f>
        <v>0</v>
      </c>
    </row>
    <row r="404" spans="2:10">
      <c r="B404" s="10"/>
      <c r="C404" s="161"/>
      <c r="D404" s="161"/>
      <c r="E404" s="161"/>
      <c r="F404" s="161"/>
      <c r="G404" s="161"/>
      <c r="H404" s="161"/>
      <c r="I404" s="161"/>
      <c r="J404" s="167"/>
    </row>
    <row r="405" spans="2:10">
      <c r="B405" s="70" t="s">
        <v>323</v>
      </c>
      <c r="C405" s="239" t="s">
        <v>336</v>
      </c>
      <c r="D405" s="240"/>
      <c r="E405" s="241"/>
      <c r="F405" s="71"/>
      <c r="G405" s="72"/>
      <c r="H405" s="73"/>
      <c r="I405" s="74"/>
      <c r="J405" s="75"/>
    </row>
    <row r="406" spans="2:10">
      <c r="B406" s="15"/>
      <c r="C406" s="29"/>
      <c r="D406" s="16"/>
      <c r="E406" s="30"/>
      <c r="F406" s="4"/>
      <c r="G406" s="5"/>
      <c r="H406" s="37"/>
      <c r="I406" s="6"/>
      <c r="J406" s="45"/>
    </row>
    <row r="407" spans="2:10" ht="12.95" customHeight="1">
      <c r="B407" s="10" t="s">
        <v>324</v>
      </c>
      <c r="C407" s="233" t="s">
        <v>337</v>
      </c>
      <c r="D407" s="234"/>
      <c r="E407" s="234"/>
      <c r="F407" s="234"/>
      <c r="G407" s="234"/>
      <c r="H407" s="234"/>
      <c r="I407" s="234"/>
      <c r="J407" s="274"/>
    </row>
    <row r="408" spans="2:10">
      <c r="B408" s="10"/>
      <c r="C408" s="67"/>
      <c r="D408" s="68"/>
      <c r="E408" s="78"/>
      <c r="F408" s="160"/>
      <c r="G408" s="160"/>
      <c r="H408" s="41"/>
      <c r="I408" s="42"/>
      <c r="J408" s="46"/>
    </row>
    <row r="409" spans="2:10">
      <c r="B409" s="10"/>
      <c r="C409" s="67" t="s">
        <v>408</v>
      </c>
      <c r="D409" s="68"/>
      <c r="E409" s="78"/>
      <c r="F409" s="160" t="s">
        <v>13</v>
      </c>
      <c r="G409" s="160">
        <v>1</v>
      </c>
      <c r="H409" s="41"/>
      <c r="I409" s="42"/>
      <c r="J409" s="46">
        <f t="shared" ref="J409:J410" si="21">I409*G409</f>
        <v>0</v>
      </c>
    </row>
    <row r="410" spans="2:10">
      <c r="B410" s="10"/>
      <c r="C410" s="67" t="s">
        <v>338</v>
      </c>
      <c r="D410" s="68"/>
      <c r="E410" s="78"/>
      <c r="F410" s="160"/>
      <c r="G410" s="160"/>
      <c r="H410" s="41"/>
      <c r="I410" s="42"/>
      <c r="J410" s="46">
        <f t="shared" si="21"/>
        <v>0</v>
      </c>
    </row>
    <row r="411" spans="2:10">
      <c r="B411" s="10"/>
      <c r="C411" s="67"/>
      <c r="D411" s="68"/>
      <c r="E411" s="78"/>
      <c r="F411" s="160"/>
      <c r="G411" s="160"/>
      <c r="H411" s="41"/>
      <c r="I411" s="42"/>
      <c r="J411" s="46"/>
    </row>
    <row r="412" spans="2:10">
      <c r="B412" s="10"/>
      <c r="C412" s="67" t="s">
        <v>339</v>
      </c>
      <c r="D412" s="68"/>
      <c r="E412" s="78"/>
      <c r="F412" s="160" t="s">
        <v>13</v>
      </c>
      <c r="G412" s="160">
        <v>1</v>
      </c>
      <c r="H412" s="41"/>
      <c r="I412" s="42"/>
      <c r="J412" s="46"/>
    </row>
    <row r="413" spans="2:10">
      <c r="B413" s="10"/>
      <c r="C413" s="230" t="s">
        <v>340</v>
      </c>
      <c r="D413" s="231"/>
      <c r="E413" s="232"/>
      <c r="F413" s="160"/>
      <c r="G413" s="160"/>
      <c r="H413" s="41"/>
      <c r="I413" s="42"/>
      <c r="J413" s="46"/>
    </row>
    <row r="414" spans="2:10">
      <c r="B414" s="10"/>
      <c r="C414" s="67"/>
      <c r="D414" s="68"/>
      <c r="E414" s="78"/>
      <c r="F414" s="160"/>
      <c r="G414" s="160"/>
      <c r="H414" s="41"/>
      <c r="I414" s="42"/>
      <c r="J414" s="46"/>
    </row>
    <row r="415" spans="2:10">
      <c r="B415" s="10"/>
      <c r="C415" s="230" t="s">
        <v>409</v>
      </c>
      <c r="D415" s="231"/>
      <c r="E415" s="232"/>
      <c r="F415" s="160" t="s">
        <v>13</v>
      </c>
      <c r="G415" s="160">
        <v>1</v>
      </c>
      <c r="H415" s="41"/>
      <c r="I415" s="42"/>
      <c r="J415" s="46"/>
    </row>
    <row r="416" spans="2:10">
      <c r="B416" s="10"/>
      <c r="C416" s="67" t="s">
        <v>342</v>
      </c>
      <c r="D416" s="68"/>
      <c r="E416" s="69"/>
      <c r="F416" s="160"/>
      <c r="G416" s="160"/>
      <c r="H416" s="41"/>
      <c r="I416" s="42"/>
      <c r="J416" s="46"/>
    </row>
    <row r="417" spans="2:10">
      <c r="B417" s="10"/>
      <c r="C417" s="230" t="s">
        <v>341</v>
      </c>
      <c r="D417" s="231"/>
      <c r="E417" s="232"/>
      <c r="F417" s="160"/>
      <c r="G417" s="160"/>
      <c r="H417" s="41"/>
      <c r="I417" s="42"/>
      <c r="J417" s="46"/>
    </row>
    <row r="418" spans="2:10">
      <c r="B418" s="10"/>
      <c r="C418" s="230"/>
      <c r="D418" s="231"/>
      <c r="E418" s="232"/>
      <c r="F418" s="160"/>
      <c r="G418" s="160"/>
      <c r="H418" s="41"/>
      <c r="I418" s="42"/>
      <c r="J418" s="46"/>
    </row>
    <row r="419" spans="2:10">
      <c r="B419" s="10"/>
      <c r="C419" s="254" t="s">
        <v>356</v>
      </c>
      <c r="D419" s="255"/>
      <c r="E419" s="255"/>
      <c r="F419" s="255"/>
      <c r="G419" s="255"/>
      <c r="H419" s="255"/>
      <c r="I419" s="255"/>
      <c r="J419" s="109"/>
    </row>
    <row r="420" spans="2:10">
      <c r="B420" s="10"/>
      <c r="C420" s="67"/>
      <c r="D420" s="68"/>
      <c r="E420" s="69"/>
      <c r="F420" s="160"/>
      <c r="G420" s="160"/>
      <c r="H420" s="41"/>
      <c r="I420" s="42"/>
      <c r="J420" s="46"/>
    </row>
    <row r="421" spans="2:10">
      <c r="B421" s="10" t="s">
        <v>325</v>
      </c>
      <c r="C421" s="233" t="s">
        <v>357</v>
      </c>
      <c r="D421" s="234"/>
      <c r="E421" s="234"/>
      <c r="F421" s="234"/>
      <c r="G421" s="234"/>
      <c r="H421" s="234"/>
      <c r="I421" s="234"/>
      <c r="J421" s="274"/>
    </row>
    <row r="422" spans="2:10">
      <c r="B422" s="10"/>
      <c r="C422" s="67"/>
      <c r="D422" s="68"/>
      <c r="E422" s="69"/>
      <c r="F422" s="160"/>
      <c r="G422" s="160"/>
      <c r="H422" s="41"/>
      <c r="I422" s="42"/>
      <c r="J422" s="46"/>
    </row>
    <row r="423" spans="2:10">
      <c r="B423" s="10"/>
      <c r="C423" s="230" t="s">
        <v>344</v>
      </c>
      <c r="D423" s="231"/>
      <c r="E423" s="232"/>
      <c r="F423" s="160" t="s">
        <v>13</v>
      </c>
      <c r="G423" s="160">
        <v>1</v>
      </c>
      <c r="H423" s="41"/>
      <c r="I423" s="42"/>
      <c r="J423" s="46"/>
    </row>
    <row r="424" spans="2:10">
      <c r="B424" s="10"/>
      <c r="C424" s="230" t="s">
        <v>343</v>
      </c>
      <c r="D424" s="231"/>
      <c r="E424" s="232"/>
      <c r="F424" s="160"/>
      <c r="G424" s="160"/>
      <c r="H424" s="41"/>
      <c r="I424" s="42"/>
      <c r="J424" s="46"/>
    </row>
    <row r="425" spans="2:10">
      <c r="B425" s="10"/>
      <c r="C425" s="230" t="s">
        <v>341</v>
      </c>
      <c r="D425" s="231"/>
      <c r="E425" s="232"/>
      <c r="F425" s="160"/>
      <c r="G425" s="160"/>
      <c r="H425" s="41"/>
      <c r="I425" s="42"/>
      <c r="J425" s="46"/>
    </row>
    <row r="426" spans="2:10">
      <c r="B426" s="10"/>
      <c r="C426" s="67"/>
      <c r="D426" s="68"/>
      <c r="E426" s="69"/>
      <c r="F426" s="160"/>
      <c r="G426" s="160"/>
      <c r="H426" s="41"/>
      <c r="I426" s="42"/>
      <c r="J426" s="46"/>
    </row>
    <row r="427" spans="2:10">
      <c r="B427" s="10"/>
      <c r="C427" s="230" t="s">
        <v>346</v>
      </c>
      <c r="D427" s="231"/>
      <c r="E427" s="232"/>
      <c r="F427" s="160" t="s">
        <v>13</v>
      </c>
      <c r="G427" s="160">
        <v>2</v>
      </c>
      <c r="H427" s="41"/>
      <c r="I427" s="42"/>
      <c r="J427" s="46"/>
    </row>
    <row r="428" spans="2:10">
      <c r="B428" s="10"/>
      <c r="C428" s="230" t="s">
        <v>345</v>
      </c>
      <c r="D428" s="231"/>
      <c r="E428" s="232"/>
      <c r="F428" s="160"/>
      <c r="G428" s="160"/>
      <c r="H428" s="41"/>
      <c r="I428" s="42"/>
      <c r="J428" s="46"/>
    </row>
    <row r="429" spans="2:10">
      <c r="B429" s="10"/>
      <c r="C429" s="230" t="s">
        <v>347</v>
      </c>
      <c r="D429" s="231"/>
      <c r="E429" s="232"/>
      <c r="F429" s="160"/>
      <c r="G429" s="160"/>
      <c r="H429" s="41"/>
      <c r="I429" s="42"/>
      <c r="J429" s="46"/>
    </row>
    <row r="430" spans="2:10">
      <c r="B430" s="10"/>
      <c r="C430" s="230"/>
      <c r="D430" s="231"/>
      <c r="E430" s="232"/>
      <c r="F430" s="160"/>
      <c r="G430" s="160"/>
      <c r="H430" s="41"/>
      <c r="I430" s="42"/>
      <c r="J430" s="46"/>
    </row>
    <row r="431" spans="2:10">
      <c r="B431" s="10"/>
      <c r="C431" s="230" t="s">
        <v>353</v>
      </c>
      <c r="D431" s="231"/>
      <c r="E431" s="232"/>
      <c r="F431" s="160"/>
      <c r="G431" s="160"/>
      <c r="H431" s="41"/>
      <c r="I431" s="42"/>
      <c r="J431" s="46"/>
    </row>
    <row r="432" spans="2:10">
      <c r="B432" s="10"/>
      <c r="C432" s="230" t="s">
        <v>349</v>
      </c>
      <c r="D432" s="231"/>
      <c r="E432" s="232"/>
      <c r="F432" s="160" t="s">
        <v>13</v>
      </c>
      <c r="G432" s="160">
        <v>1</v>
      </c>
      <c r="H432" s="41"/>
      <c r="I432" s="42"/>
      <c r="J432" s="46"/>
    </row>
    <row r="433" spans="2:10">
      <c r="B433" s="10"/>
      <c r="C433" s="230" t="s">
        <v>350</v>
      </c>
      <c r="D433" s="231"/>
      <c r="E433" s="232"/>
      <c r="F433" s="160" t="s">
        <v>13</v>
      </c>
      <c r="G433" s="160">
        <v>2</v>
      </c>
      <c r="H433" s="41"/>
      <c r="I433" s="42"/>
      <c r="J433" s="46"/>
    </row>
    <row r="434" spans="2:10" ht="12" customHeight="1">
      <c r="B434" s="10"/>
      <c r="C434" s="230" t="s">
        <v>351</v>
      </c>
      <c r="D434" s="231"/>
      <c r="E434" s="232"/>
      <c r="F434" s="160" t="s">
        <v>13</v>
      </c>
      <c r="G434" s="160">
        <v>1</v>
      </c>
      <c r="H434" s="41"/>
      <c r="I434" s="42"/>
      <c r="J434" s="46"/>
    </row>
    <row r="435" spans="2:10" ht="12" customHeight="1">
      <c r="B435" s="10"/>
      <c r="C435" s="67"/>
      <c r="D435" s="68"/>
      <c r="E435" s="69"/>
      <c r="F435" s="160"/>
      <c r="G435" s="160"/>
      <c r="H435" s="41"/>
      <c r="I435" s="42"/>
      <c r="J435" s="46"/>
    </row>
    <row r="436" spans="2:10" ht="12" customHeight="1">
      <c r="B436" s="10"/>
      <c r="C436" s="230" t="s">
        <v>354</v>
      </c>
      <c r="D436" s="231"/>
      <c r="E436" s="232"/>
      <c r="F436" s="160"/>
      <c r="G436" s="160"/>
      <c r="H436" s="41"/>
      <c r="I436" s="42"/>
      <c r="J436" s="46"/>
    </row>
    <row r="437" spans="2:10" ht="12" customHeight="1">
      <c r="B437" s="10"/>
      <c r="C437" s="230" t="s">
        <v>355</v>
      </c>
      <c r="D437" s="231"/>
      <c r="E437" s="232"/>
      <c r="F437" s="160" t="s">
        <v>13</v>
      </c>
      <c r="G437" s="160">
        <v>5</v>
      </c>
      <c r="H437" s="41"/>
      <c r="I437" s="42"/>
      <c r="J437" s="46"/>
    </row>
    <row r="438" spans="2:10" ht="12" customHeight="1">
      <c r="B438" s="10"/>
      <c r="C438" s="67"/>
      <c r="D438" s="68"/>
      <c r="E438" s="69"/>
      <c r="F438" s="160"/>
      <c r="G438" s="160"/>
      <c r="H438" s="41"/>
      <c r="I438" s="42"/>
      <c r="J438" s="46"/>
    </row>
    <row r="439" spans="2:10">
      <c r="B439" s="10"/>
      <c r="C439" s="230" t="s">
        <v>352</v>
      </c>
      <c r="D439" s="231"/>
      <c r="E439" s="232"/>
      <c r="F439" s="160" t="s">
        <v>13</v>
      </c>
      <c r="G439" s="160">
        <v>1</v>
      </c>
      <c r="H439" s="41"/>
      <c r="I439" s="42"/>
      <c r="J439" s="46"/>
    </row>
    <row r="440" spans="2:10">
      <c r="B440" s="10"/>
      <c r="C440" s="230" t="s">
        <v>348</v>
      </c>
      <c r="D440" s="231"/>
      <c r="E440" s="232"/>
      <c r="F440" s="160"/>
      <c r="G440" s="160"/>
      <c r="H440" s="41"/>
      <c r="I440" s="42"/>
      <c r="J440" s="46"/>
    </row>
    <row r="441" spans="2:10">
      <c r="B441" s="10"/>
      <c r="C441" s="230"/>
      <c r="D441" s="231"/>
      <c r="E441" s="232"/>
      <c r="F441" s="160"/>
      <c r="G441" s="160"/>
      <c r="H441" s="41"/>
      <c r="I441" s="42"/>
      <c r="J441" s="46"/>
    </row>
    <row r="442" spans="2:10">
      <c r="B442" s="10"/>
      <c r="C442" s="254" t="s">
        <v>358</v>
      </c>
      <c r="D442" s="255"/>
      <c r="E442" s="255"/>
      <c r="F442" s="255"/>
      <c r="G442" s="255"/>
      <c r="H442" s="255"/>
      <c r="I442" s="255"/>
      <c r="J442" s="109">
        <f>SUM(J409:J441)</f>
        <v>0</v>
      </c>
    </row>
    <row r="443" spans="2:10">
      <c r="B443" s="10"/>
      <c r="C443" s="67"/>
      <c r="D443" s="68"/>
      <c r="E443" s="78"/>
      <c r="F443" s="160"/>
      <c r="G443" s="160"/>
      <c r="H443" s="41"/>
      <c r="I443" s="42"/>
      <c r="J443" s="46"/>
    </row>
    <row r="444" spans="2:10">
      <c r="B444" s="10" t="s">
        <v>326</v>
      </c>
      <c r="C444" s="233" t="s">
        <v>359</v>
      </c>
      <c r="D444" s="234"/>
      <c r="E444" s="234"/>
      <c r="F444" s="234"/>
      <c r="G444" s="234"/>
      <c r="H444" s="234"/>
      <c r="I444" s="234"/>
      <c r="J444" s="274"/>
    </row>
    <row r="445" spans="2:10">
      <c r="B445" s="10"/>
      <c r="C445" s="67"/>
      <c r="D445" s="68"/>
      <c r="E445" s="78"/>
      <c r="F445" s="160"/>
      <c r="G445" s="160"/>
      <c r="H445" s="41"/>
      <c r="I445" s="42"/>
      <c r="J445" s="46"/>
    </row>
    <row r="446" spans="2:10">
      <c r="B446" s="10"/>
      <c r="C446" s="230" t="s">
        <v>360</v>
      </c>
      <c r="D446" s="231"/>
      <c r="E446" s="232"/>
      <c r="F446" s="160" t="s">
        <v>26</v>
      </c>
      <c r="G446" s="160">
        <v>2.7</v>
      </c>
      <c r="H446" s="41"/>
      <c r="I446" s="42"/>
      <c r="J446" s="46">
        <f t="shared" ref="J446:J496" si="22">I446*G446</f>
        <v>0</v>
      </c>
    </row>
    <row r="447" spans="2:10">
      <c r="B447" s="10"/>
      <c r="C447" s="230" t="s">
        <v>361</v>
      </c>
      <c r="D447" s="231"/>
      <c r="E447" s="232"/>
      <c r="F447" s="160"/>
      <c r="G447" s="160"/>
      <c r="H447" s="41"/>
      <c r="I447" s="42"/>
      <c r="J447" s="46"/>
    </row>
    <row r="448" spans="2:10">
      <c r="B448" s="10"/>
      <c r="C448" s="230"/>
      <c r="D448" s="231"/>
      <c r="E448" s="232"/>
      <c r="F448" s="160"/>
      <c r="G448" s="160"/>
      <c r="H448" s="41"/>
      <c r="I448" s="42"/>
      <c r="J448" s="46"/>
    </row>
    <row r="449" spans="2:10">
      <c r="B449" s="10"/>
      <c r="C449" s="230" t="s">
        <v>410</v>
      </c>
      <c r="D449" s="231"/>
      <c r="E449" s="232"/>
      <c r="F449" s="160" t="s">
        <v>17</v>
      </c>
      <c r="G449" s="160">
        <v>2</v>
      </c>
      <c r="H449" s="41"/>
      <c r="I449" s="42"/>
      <c r="J449" s="46"/>
    </row>
    <row r="450" spans="2:10">
      <c r="B450" s="10"/>
      <c r="C450" s="230" t="s">
        <v>411</v>
      </c>
      <c r="D450" s="231"/>
      <c r="E450" s="232"/>
      <c r="F450" s="160"/>
      <c r="G450" s="160"/>
      <c r="H450" s="41"/>
      <c r="I450" s="42"/>
      <c r="J450" s="46"/>
    </row>
    <row r="451" spans="2:10">
      <c r="B451" s="10"/>
      <c r="C451" s="230" t="s">
        <v>362</v>
      </c>
      <c r="D451" s="231"/>
      <c r="E451" s="232"/>
      <c r="F451" s="160"/>
      <c r="G451" s="160"/>
      <c r="H451" s="41"/>
      <c r="I451" s="42"/>
      <c r="J451" s="46"/>
    </row>
    <row r="452" spans="2:10">
      <c r="B452" s="10"/>
      <c r="C452" s="230" t="s">
        <v>363</v>
      </c>
      <c r="D452" s="231"/>
      <c r="E452" s="232"/>
      <c r="F452" s="160"/>
      <c r="G452" s="160"/>
      <c r="H452" s="41"/>
      <c r="I452" s="42"/>
      <c r="J452" s="46"/>
    </row>
    <row r="453" spans="2:10">
      <c r="B453" s="10"/>
      <c r="C453" s="230"/>
      <c r="D453" s="231"/>
      <c r="E453" s="232"/>
      <c r="F453" s="160"/>
      <c r="G453" s="160"/>
      <c r="H453" s="41"/>
      <c r="I453" s="42"/>
      <c r="J453" s="46"/>
    </row>
    <row r="454" spans="2:10">
      <c r="B454" s="10"/>
      <c r="C454" s="254" t="s">
        <v>364</v>
      </c>
      <c r="D454" s="255"/>
      <c r="E454" s="255"/>
      <c r="F454" s="255"/>
      <c r="G454" s="255"/>
      <c r="H454" s="255"/>
      <c r="I454" s="255"/>
      <c r="J454" s="109">
        <f>SUM(J419:J453)</f>
        <v>0</v>
      </c>
    </row>
    <row r="455" spans="2:10">
      <c r="B455" s="10"/>
      <c r="C455" s="230"/>
      <c r="D455" s="231"/>
      <c r="E455" s="232"/>
      <c r="F455" s="160"/>
      <c r="G455" s="160"/>
      <c r="H455" s="41"/>
      <c r="I455" s="42"/>
      <c r="J455" s="46"/>
    </row>
    <row r="456" spans="2:10">
      <c r="B456" s="10" t="s">
        <v>327</v>
      </c>
      <c r="C456" s="233" t="s">
        <v>365</v>
      </c>
      <c r="D456" s="234"/>
      <c r="E456" s="234"/>
      <c r="F456" s="234"/>
      <c r="G456" s="234"/>
      <c r="H456" s="234"/>
      <c r="I456" s="234"/>
      <c r="J456" s="274"/>
    </row>
    <row r="457" spans="2:10">
      <c r="B457" s="10"/>
      <c r="C457" s="230"/>
      <c r="D457" s="231"/>
      <c r="E457" s="232"/>
      <c r="F457" s="160"/>
      <c r="G457" s="160"/>
      <c r="H457" s="41"/>
      <c r="I457" s="42"/>
      <c r="J457" s="46"/>
    </row>
    <row r="458" spans="2:10">
      <c r="B458" s="10"/>
      <c r="C458" s="230" t="s">
        <v>367</v>
      </c>
      <c r="D458" s="231"/>
      <c r="E458" s="232"/>
      <c r="F458" s="160" t="s">
        <v>17</v>
      </c>
      <c r="G458" s="160">
        <v>1</v>
      </c>
      <c r="H458" s="41"/>
      <c r="I458" s="42"/>
      <c r="J458" s="46"/>
    </row>
    <row r="459" spans="2:10">
      <c r="B459" s="10"/>
      <c r="C459" s="230" t="s">
        <v>366</v>
      </c>
      <c r="D459" s="231"/>
      <c r="E459" s="232"/>
      <c r="F459" s="160"/>
      <c r="G459" s="160"/>
      <c r="H459" s="41"/>
      <c r="I459" s="42"/>
      <c r="J459" s="46"/>
    </row>
    <row r="460" spans="2:10">
      <c r="B460" s="10"/>
      <c r="C460" s="230" t="s">
        <v>368</v>
      </c>
      <c r="D460" s="231"/>
      <c r="E460" s="232"/>
      <c r="F460" s="160"/>
      <c r="G460" s="160"/>
      <c r="H460" s="41"/>
      <c r="I460" s="42"/>
      <c r="J460" s="46"/>
    </row>
    <row r="461" spans="2:10">
      <c r="B461" s="10"/>
      <c r="C461" s="230"/>
      <c r="D461" s="231"/>
      <c r="E461" s="232"/>
      <c r="F461" s="160"/>
      <c r="G461" s="160"/>
      <c r="H461" s="41"/>
      <c r="I461" s="42"/>
      <c r="J461" s="46"/>
    </row>
    <row r="462" spans="2:10">
      <c r="B462" s="10"/>
      <c r="C462" s="230" t="s">
        <v>412</v>
      </c>
      <c r="D462" s="231"/>
      <c r="E462" s="232"/>
      <c r="F462" s="160" t="s">
        <v>17</v>
      </c>
      <c r="G462" s="160">
        <v>2</v>
      </c>
      <c r="H462" s="41"/>
      <c r="I462" s="42"/>
      <c r="J462" s="46"/>
    </row>
    <row r="463" spans="2:10">
      <c r="B463" s="10"/>
      <c r="C463" s="230" t="s">
        <v>369</v>
      </c>
      <c r="D463" s="231"/>
      <c r="E463" s="232"/>
      <c r="F463" s="160"/>
      <c r="G463" s="160"/>
      <c r="H463" s="41"/>
      <c r="I463" s="42"/>
      <c r="J463" s="46"/>
    </row>
    <row r="464" spans="2:10">
      <c r="B464" s="10"/>
      <c r="C464" s="230" t="s">
        <v>370</v>
      </c>
      <c r="D464" s="231"/>
      <c r="E464" s="232"/>
      <c r="F464" s="160"/>
      <c r="G464" s="160"/>
      <c r="H464" s="41"/>
      <c r="I464" s="42"/>
      <c r="J464" s="46"/>
    </row>
    <row r="465" spans="2:10">
      <c r="B465" s="10"/>
      <c r="C465" s="230" t="s">
        <v>371</v>
      </c>
      <c r="D465" s="231"/>
      <c r="E465" s="232"/>
      <c r="F465" s="160"/>
      <c r="G465" s="160"/>
      <c r="H465" s="41"/>
      <c r="I465" s="42"/>
      <c r="J465" s="46"/>
    </row>
    <row r="466" spans="2:10">
      <c r="B466" s="10"/>
      <c r="C466" s="230" t="s">
        <v>372</v>
      </c>
      <c r="D466" s="231"/>
      <c r="E466" s="232"/>
      <c r="F466" s="160"/>
      <c r="G466" s="160"/>
      <c r="H466" s="41"/>
      <c r="I466" s="42"/>
      <c r="J466" s="46"/>
    </row>
    <row r="467" spans="2:10">
      <c r="B467" s="10"/>
      <c r="C467" s="230" t="s">
        <v>413</v>
      </c>
      <c r="D467" s="231"/>
      <c r="E467" s="232"/>
      <c r="F467" s="160"/>
      <c r="G467" s="160"/>
      <c r="H467" s="41"/>
      <c r="I467" s="42"/>
      <c r="J467" s="46"/>
    </row>
    <row r="468" spans="2:10">
      <c r="B468" s="10"/>
      <c r="C468" s="230" t="s">
        <v>373</v>
      </c>
      <c r="D468" s="231"/>
      <c r="E468" s="232"/>
      <c r="F468" s="160"/>
      <c r="G468" s="160"/>
      <c r="H468" s="41"/>
      <c r="I468" s="42"/>
      <c r="J468" s="46"/>
    </row>
    <row r="469" spans="2:10">
      <c r="B469" s="10"/>
      <c r="C469" s="230" t="s">
        <v>374</v>
      </c>
      <c r="D469" s="231"/>
      <c r="E469" s="232"/>
      <c r="F469" s="160"/>
      <c r="G469" s="160"/>
      <c r="H469" s="41"/>
      <c r="I469" s="42"/>
      <c r="J469" s="46"/>
    </row>
    <row r="470" spans="2:10">
      <c r="B470" s="10"/>
      <c r="C470" s="230"/>
      <c r="D470" s="231"/>
      <c r="E470" s="232"/>
      <c r="F470" s="160"/>
      <c r="G470" s="160"/>
      <c r="H470" s="41"/>
      <c r="I470" s="42"/>
      <c r="J470" s="46"/>
    </row>
    <row r="471" spans="2:10">
      <c r="B471" s="10"/>
      <c r="C471" s="254" t="s">
        <v>375</v>
      </c>
      <c r="D471" s="255"/>
      <c r="E471" s="255"/>
      <c r="F471" s="255"/>
      <c r="G471" s="255"/>
      <c r="H471" s="255"/>
      <c r="I471" s="255"/>
      <c r="J471" s="109">
        <f>SUM(J438:J470)</f>
        <v>0</v>
      </c>
    </row>
    <row r="472" spans="2:10">
      <c r="B472" s="10"/>
      <c r="C472" s="230"/>
      <c r="D472" s="231"/>
      <c r="E472" s="232"/>
      <c r="F472" s="160"/>
      <c r="G472" s="160"/>
      <c r="H472" s="41"/>
      <c r="I472" s="42"/>
      <c r="J472" s="46"/>
    </row>
    <row r="473" spans="2:10">
      <c r="B473" s="10" t="s">
        <v>328</v>
      </c>
      <c r="C473" s="233" t="s">
        <v>376</v>
      </c>
      <c r="D473" s="234"/>
      <c r="E473" s="234"/>
      <c r="F473" s="234"/>
      <c r="G473" s="234"/>
      <c r="H473" s="234"/>
      <c r="I473" s="234"/>
      <c r="J473" s="274"/>
    </row>
    <row r="474" spans="2:10">
      <c r="B474" s="10"/>
      <c r="C474" s="67"/>
      <c r="D474" s="68"/>
      <c r="E474" s="69"/>
      <c r="F474" s="160"/>
      <c r="G474" s="160"/>
      <c r="H474" s="41"/>
      <c r="I474" s="42"/>
      <c r="J474" s="46"/>
    </row>
    <row r="475" spans="2:10">
      <c r="B475" s="10"/>
      <c r="C475" s="230" t="s">
        <v>378</v>
      </c>
      <c r="D475" s="231"/>
      <c r="E475" s="232"/>
      <c r="F475" s="160" t="s">
        <v>18</v>
      </c>
      <c r="G475" s="160">
        <v>7.6</v>
      </c>
      <c r="H475" s="41"/>
      <c r="I475" s="42"/>
      <c r="J475" s="46"/>
    </row>
    <row r="476" spans="2:10">
      <c r="B476" s="10"/>
      <c r="C476" s="230" t="s">
        <v>379</v>
      </c>
      <c r="D476" s="231"/>
      <c r="E476" s="232"/>
      <c r="F476" s="160"/>
      <c r="G476" s="160"/>
      <c r="H476" s="41"/>
      <c r="I476" s="42"/>
      <c r="J476" s="46"/>
    </row>
    <row r="477" spans="2:10">
      <c r="B477" s="10"/>
      <c r="C477" s="230" t="s">
        <v>381</v>
      </c>
      <c r="D477" s="231"/>
      <c r="E477" s="232"/>
      <c r="F477" s="160"/>
      <c r="G477" s="160"/>
      <c r="H477" s="41"/>
      <c r="I477" s="42"/>
      <c r="J477" s="46"/>
    </row>
    <row r="478" spans="2:10">
      <c r="B478" s="10"/>
      <c r="C478" s="284" t="s">
        <v>380</v>
      </c>
      <c r="D478" s="285"/>
      <c r="E478" s="286"/>
      <c r="F478" s="160"/>
      <c r="G478" s="160"/>
      <c r="H478" s="41"/>
      <c r="I478" s="42"/>
      <c r="J478" s="46"/>
    </row>
    <row r="479" spans="2:10">
      <c r="B479" s="10"/>
      <c r="C479" s="230"/>
      <c r="D479" s="231"/>
      <c r="E479" s="232"/>
      <c r="F479" s="160"/>
      <c r="G479" s="160"/>
      <c r="H479" s="41"/>
      <c r="I479" s="42"/>
      <c r="J479" s="46"/>
    </row>
    <row r="480" spans="2:10">
      <c r="B480" s="10"/>
      <c r="C480" s="230" t="s">
        <v>414</v>
      </c>
      <c r="D480" s="231"/>
      <c r="E480" s="232"/>
      <c r="F480" s="160" t="s">
        <v>18</v>
      </c>
      <c r="G480" s="160">
        <v>10.119999999999999</v>
      </c>
      <c r="H480" s="41"/>
      <c r="I480" s="42"/>
      <c r="J480" s="46"/>
    </row>
    <row r="481" spans="2:10">
      <c r="B481" s="10"/>
      <c r="C481" s="230" t="s">
        <v>382</v>
      </c>
      <c r="D481" s="231"/>
      <c r="E481" s="232"/>
      <c r="F481" s="160"/>
      <c r="G481" s="160"/>
      <c r="H481" s="41"/>
      <c r="I481" s="42"/>
      <c r="J481" s="46"/>
    </row>
    <row r="482" spans="2:10">
      <c r="B482" s="10"/>
      <c r="C482" s="230" t="s">
        <v>383</v>
      </c>
      <c r="D482" s="231"/>
      <c r="E482" s="232"/>
      <c r="F482" s="160"/>
      <c r="G482" s="160"/>
      <c r="H482" s="41"/>
      <c r="I482" s="42"/>
      <c r="J482" s="46"/>
    </row>
    <row r="483" spans="2:10">
      <c r="B483" s="10"/>
      <c r="C483" s="230"/>
      <c r="D483" s="231"/>
      <c r="E483" s="232"/>
      <c r="F483" s="160"/>
      <c r="G483" s="160"/>
      <c r="H483" s="41"/>
      <c r="I483" s="42"/>
      <c r="J483" s="46"/>
    </row>
    <row r="484" spans="2:10">
      <c r="B484" s="10"/>
      <c r="C484" s="230" t="s">
        <v>384</v>
      </c>
      <c r="D484" s="231"/>
      <c r="E484" s="232"/>
      <c r="F484" s="160" t="s">
        <v>18</v>
      </c>
      <c r="G484" s="160">
        <v>5.5</v>
      </c>
      <c r="H484" s="41"/>
      <c r="I484" s="42"/>
      <c r="J484" s="46"/>
    </row>
    <row r="485" spans="2:10">
      <c r="B485" s="10"/>
      <c r="C485" s="230" t="s">
        <v>415</v>
      </c>
      <c r="D485" s="231"/>
      <c r="E485" s="232"/>
      <c r="F485" s="160"/>
      <c r="G485" s="160"/>
      <c r="H485" s="41"/>
      <c r="I485" s="42"/>
      <c r="J485" s="46"/>
    </row>
    <row r="486" spans="2:10">
      <c r="B486" s="10"/>
      <c r="C486" s="230" t="s">
        <v>385</v>
      </c>
      <c r="D486" s="231"/>
      <c r="E486" s="232"/>
      <c r="F486" s="160"/>
      <c r="G486" s="160"/>
      <c r="H486" s="41"/>
      <c r="I486" s="42"/>
      <c r="J486" s="46"/>
    </row>
    <row r="487" spans="2:10">
      <c r="B487" s="10"/>
      <c r="C487" s="230"/>
      <c r="D487" s="231"/>
      <c r="E487" s="232"/>
      <c r="F487" s="160"/>
      <c r="G487" s="160"/>
      <c r="H487" s="41"/>
      <c r="I487" s="42"/>
      <c r="J487" s="46"/>
    </row>
    <row r="488" spans="2:10">
      <c r="B488" s="10"/>
      <c r="C488" s="230" t="s">
        <v>387</v>
      </c>
      <c r="D488" s="231"/>
      <c r="E488" s="232"/>
      <c r="F488" s="160" t="s">
        <v>18</v>
      </c>
      <c r="G488" s="160">
        <v>10.119999999999999</v>
      </c>
      <c r="H488" s="41"/>
      <c r="I488" s="42"/>
      <c r="J488" s="46"/>
    </row>
    <row r="489" spans="2:10">
      <c r="B489" s="10"/>
      <c r="C489" s="230" t="s">
        <v>388</v>
      </c>
      <c r="D489" s="231"/>
      <c r="E489" s="232"/>
      <c r="F489" s="160"/>
      <c r="G489" s="160"/>
      <c r="H489" s="41"/>
      <c r="I489" s="42"/>
      <c r="J489" s="46"/>
    </row>
    <row r="490" spans="2:10">
      <c r="B490" s="10"/>
      <c r="C490" s="230" t="s">
        <v>389</v>
      </c>
      <c r="D490" s="231"/>
      <c r="E490" s="232"/>
      <c r="F490" s="160"/>
      <c r="G490" s="160"/>
      <c r="H490" s="41"/>
      <c r="I490" s="42"/>
      <c r="J490" s="46"/>
    </row>
    <row r="491" spans="2:10">
      <c r="B491" s="10"/>
      <c r="C491" s="230" t="s">
        <v>390</v>
      </c>
      <c r="D491" s="231"/>
      <c r="E491" s="232"/>
      <c r="F491" s="160"/>
      <c r="G491" s="160"/>
      <c r="H491" s="41"/>
      <c r="I491" s="42"/>
      <c r="J491" s="46"/>
    </row>
    <row r="492" spans="2:10">
      <c r="B492" s="10"/>
      <c r="C492" s="230" t="s">
        <v>386</v>
      </c>
      <c r="D492" s="231"/>
      <c r="E492" s="232"/>
      <c r="F492" s="160"/>
      <c r="G492" s="160"/>
      <c r="H492" s="41"/>
      <c r="I492" s="42"/>
      <c r="J492" s="46"/>
    </row>
    <row r="493" spans="2:10">
      <c r="B493" s="10"/>
      <c r="C493" s="230" t="s">
        <v>383</v>
      </c>
      <c r="D493" s="231"/>
      <c r="E493" s="232"/>
      <c r="F493" s="160"/>
      <c r="G493" s="160"/>
      <c r="H493" s="41"/>
      <c r="I493" s="42"/>
      <c r="J493" s="46"/>
    </row>
    <row r="494" spans="2:10">
      <c r="B494" s="10"/>
      <c r="C494" s="230"/>
      <c r="D494" s="231"/>
      <c r="E494" s="232"/>
      <c r="F494" s="160"/>
      <c r="G494" s="160"/>
      <c r="H494" s="41"/>
      <c r="I494" s="42"/>
      <c r="J494" s="46"/>
    </row>
    <row r="495" spans="2:10">
      <c r="B495" s="10"/>
      <c r="C495" s="67" t="s">
        <v>391</v>
      </c>
      <c r="D495" s="68"/>
      <c r="E495" s="78"/>
      <c r="F495" s="160" t="s">
        <v>18</v>
      </c>
      <c r="G495" s="160">
        <v>1.1499999999999999</v>
      </c>
      <c r="H495" s="41"/>
      <c r="I495" s="42"/>
      <c r="J495" s="46"/>
    </row>
    <row r="496" spans="2:10">
      <c r="B496" s="10"/>
      <c r="C496" s="67" t="s">
        <v>392</v>
      </c>
      <c r="D496" s="68"/>
      <c r="E496" s="78"/>
      <c r="F496" s="160"/>
      <c r="G496" s="160"/>
      <c r="H496" s="41"/>
      <c r="I496" s="42"/>
      <c r="J496" s="46">
        <f t="shared" si="22"/>
        <v>0</v>
      </c>
    </row>
    <row r="497" spans="2:10">
      <c r="B497" s="10"/>
      <c r="C497" s="230"/>
      <c r="D497" s="231"/>
      <c r="E497" s="232"/>
      <c r="F497" s="160"/>
      <c r="G497" s="160"/>
      <c r="H497" s="41"/>
      <c r="I497" s="42"/>
      <c r="J497" s="46"/>
    </row>
    <row r="498" spans="2:10">
      <c r="B498" s="10"/>
      <c r="C498" s="230" t="s">
        <v>416</v>
      </c>
      <c r="D498" s="231"/>
      <c r="E498" s="232"/>
      <c r="F498" s="160" t="s">
        <v>18</v>
      </c>
      <c r="G498" s="160">
        <v>8.65</v>
      </c>
      <c r="H498" s="41"/>
      <c r="I498" s="42"/>
      <c r="J498" s="46"/>
    </row>
    <row r="499" spans="2:10">
      <c r="B499" s="10"/>
      <c r="C499" s="230" t="s">
        <v>398</v>
      </c>
      <c r="D499" s="231"/>
      <c r="E499" s="232"/>
      <c r="F499" s="160"/>
      <c r="G499" s="160"/>
      <c r="H499" s="41"/>
      <c r="I499" s="42"/>
      <c r="J499" s="46"/>
    </row>
    <row r="500" spans="2:10">
      <c r="B500" s="10"/>
      <c r="C500" s="230" t="s">
        <v>399</v>
      </c>
      <c r="D500" s="231"/>
      <c r="E500" s="232"/>
      <c r="F500" s="160"/>
      <c r="G500" s="160"/>
      <c r="H500" s="41"/>
      <c r="I500" s="42"/>
      <c r="J500" s="46"/>
    </row>
    <row r="501" spans="2:10">
      <c r="B501" s="10"/>
      <c r="C501" s="230"/>
      <c r="D501" s="231"/>
      <c r="E501" s="232"/>
      <c r="F501" s="160"/>
      <c r="G501" s="160"/>
      <c r="H501" s="41"/>
      <c r="I501" s="42"/>
      <c r="J501" s="46"/>
    </row>
    <row r="502" spans="2:10">
      <c r="B502" s="10"/>
      <c r="C502" s="254" t="s">
        <v>393</v>
      </c>
      <c r="D502" s="255"/>
      <c r="E502" s="255"/>
      <c r="F502" s="255"/>
      <c r="G502" s="255"/>
      <c r="H502" s="255"/>
      <c r="I502" s="255"/>
      <c r="J502" s="109">
        <f>SUM(J439:J501)</f>
        <v>0</v>
      </c>
    </row>
    <row r="503" spans="2:10">
      <c r="B503" s="10"/>
      <c r="C503" s="230"/>
      <c r="D503" s="231"/>
      <c r="E503" s="232"/>
      <c r="F503" s="160"/>
      <c r="G503" s="160"/>
      <c r="H503" s="41"/>
      <c r="I503" s="42"/>
      <c r="J503" s="46"/>
    </row>
    <row r="504" spans="2:10">
      <c r="B504" s="10" t="s">
        <v>329</v>
      </c>
      <c r="C504" s="233" t="s">
        <v>394</v>
      </c>
      <c r="D504" s="234"/>
      <c r="E504" s="234"/>
      <c r="F504" s="234"/>
      <c r="G504" s="234"/>
      <c r="H504" s="234"/>
      <c r="I504" s="234"/>
      <c r="J504" s="274"/>
    </row>
    <row r="505" spans="2:10">
      <c r="B505" s="10"/>
      <c r="C505" s="230"/>
      <c r="D505" s="231"/>
      <c r="E505" s="232"/>
      <c r="F505" s="160"/>
      <c r="G505" s="160"/>
      <c r="H505" s="41"/>
      <c r="I505" s="42"/>
      <c r="J505" s="46"/>
    </row>
    <row r="506" spans="2:10">
      <c r="B506" s="10"/>
      <c r="C506" s="230" t="s">
        <v>395</v>
      </c>
      <c r="D506" s="231"/>
      <c r="E506" s="232"/>
      <c r="F506" s="160" t="s">
        <v>18</v>
      </c>
      <c r="G506" s="160">
        <v>22.66</v>
      </c>
      <c r="H506" s="41"/>
      <c r="I506" s="42"/>
      <c r="J506" s="46"/>
    </row>
    <row r="507" spans="2:10">
      <c r="B507" s="10"/>
      <c r="C507" s="230" t="s">
        <v>396</v>
      </c>
      <c r="D507" s="231"/>
      <c r="E507" s="232"/>
      <c r="F507" s="160"/>
      <c r="G507" s="160"/>
      <c r="H507" s="41"/>
      <c r="I507" s="42"/>
      <c r="J507" s="46"/>
    </row>
    <row r="508" spans="2:10">
      <c r="B508" s="10"/>
      <c r="C508" s="67"/>
      <c r="D508" s="68"/>
      <c r="E508" s="78"/>
      <c r="F508" s="160"/>
      <c r="G508" s="160"/>
      <c r="H508" s="41"/>
      <c r="I508" s="42"/>
      <c r="J508" s="46"/>
    </row>
    <row r="509" spans="2:10">
      <c r="B509" s="10"/>
      <c r="C509" s="254" t="s">
        <v>397</v>
      </c>
      <c r="D509" s="255"/>
      <c r="E509" s="255"/>
      <c r="F509" s="255"/>
      <c r="G509" s="255"/>
      <c r="H509" s="255"/>
      <c r="I509" s="255"/>
      <c r="J509" s="109"/>
    </row>
    <row r="510" spans="2:10">
      <c r="B510" s="10"/>
      <c r="C510" s="67"/>
      <c r="D510" s="68"/>
      <c r="E510" s="78"/>
      <c r="F510" s="160"/>
      <c r="G510" s="160"/>
      <c r="H510" s="41"/>
      <c r="I510" s="42"/>
      <c r="J510" s="46"/>
    </row>
    <row r="511" spans="2:10" ht="12.95" customHeight="1">
      <c r="B511" s="70" t="s">
        <v>330</v>
      </c>
      <c r="C511" s="239" t="s">
        <v>335</v>
      </c>
      <c r="D511" s="240"/>
      <c r="E511" s="241"/>
      <c r="F511" s="71"/>
      <c r="G511" s="72"/>
      <c r="H511" s="73"/>
      <c r="I511" s="74"/>
      <c r="J511" s="75"/>
    </row>
    <row r="512" spans="2:10">
      <c r="B512" s="8"/>
      <c r="C512" s="31"/>
      <c r="D512" s="18"/>
      <c r="E512" s="32"/>
      <c r="F512" s="4"/>
      <c r="G512" s="5"/>
      <c r="H512" s="37"/>
      <c r="I512" s="6"/>
      <c r="J512" s="7"/>
    </row>
    <row r="513" spans="2:10">
      <c r="B513" s="9" t="s">
        <v>331</v>
      </c>
      <c r="C513" s="248" t="s">
        <v>14</v>
      </c>
      <c r="D513" s="249"/>
      <c r="E513" s="250"/>
      <c r="F513" s="4"/>
      <c r="G513" s="5"/>
      <c r="H513" s="37"/>
      <c r="I513" s="6"/>
      <c r="J513" s="7"/>
    </row>
    <row r="514" spans="2:10">
      <c r="B514" s="10"/>
      <c r="C514" s="230" t="s">
        <v>12</v>
      </c>
      <c r="D514" s="231"/>
      <c r="E514" s="232"/>
      <c r="F514" s="26" t="s">
        <v>13</v>
      </c>
      <c r="G514" s="40">
        <v>1</v>
      </c>
      <c r="H514" s="41"/>
      <c r="I514" s="42"/>
      <c r="J514" s="46">
        <f t="shared" ref="J514:J532" si="23">I514*G514</f>
        <v>0</v>
      </c>
    </row>
    <row r="515" spans="2:10">
      <c r="B515" s="10"/>
      <c r="C515" s="67"/>
      <c r="D515" s="68"/>
      <c r="E515" s="69"/>
      <c r="F515" s="26"/>
      <c r="G515" s="40"/>
      <c r="H515" s="41"/>
      <c r="I515" s="42"/>
      <c r="J515" s="46">
        <f t="shared" si="23"/>
        <v>0</v>
      </c>
    </row>
    <row r="516" spans="2:10">
      <c r="B516" s="9" t="s">
        <v>332</v>
      </c>
      <c r="C516" s="248" t="s">
        <v>15</v>
      </c>
      <c r="D516" s="249"/>
      <c r="E516" s="250"/>
      <c r="F516" s="26"/>
      <c r="G516" s="40"/>
      <c r="H516" s="41"/>
      <c r="I516" s="42"/>
      <c r="J516" s="46">
        <f t="shared" si="23"/>
        <v>0</v>
      </c>
    </row>
    <row r="517" spans="2:10">
      <c r="B517" s="10"/>
      <c r="C517" s="230" t="s">
        <v>12</v>
      </c>
      <c r="D517" s="231"/>
      <c r="E517" s="232"/>
      <c r="F517" s="26" t="s">
        <v>13</v>
      </c>
      <c r="G517" s="40">
        <v>1</v>
      </c>
      <c r="H517" s="41"/>
      <c r="I517" s="42"/>
      <c r="J517" s="46">
        <f t="shared" si="23"/>
        <v>0</v>
      </c>
    </row>
    <row r="518" spans="2:10">
      <c r="B518" s="10"/>
      <c r="C518" s="67"/>
      <c r="D518" s="68"/>
      <c r="E518" s="69"/>
      <c r="F518" s="26"/>
      <c r="G518" s="40"/>
      <c r="H518" s="41"/>
      <c r="I518" s="42"/>
      <c r="J518" s="46">
        <f t="shared" si="23"/>
        <v>0</v>
      </c>
    </row>
    <row r="519" spans="2:10">
      <c r="B519" s="9" t="s">
        <v>333</v>
      </c>
      <c r="C519" s="248" t="s">
        <v>211</v>
      </c>
      <c r="D519" s="249"/>
      <c r="E519" s="250"/>
      <c r="F519" s="26"/>
      <c r="G519" s="40"/>
      <c r="H519" s="41"/>
      <c r="I519" s="42"/>
      <c r="J519" s="46">
        <f t="shared" si="23"/>
        <v>0</v>
      </c>
    </row>
    <row r="520" spans="2:10">
      <c r="B520" s="10"/>
      <c r="C520" s="230" t="s">
        <v>212</v>
      </c>
      <c r="D520" s="231"/>
      <c r="E520" s="232"/>
      <c r="F520" s="26" t="s">
        <v>13</v>
      </c>
      <c r="G520" s="40">
        <v>1</v>
      </c>
      <c r="H520" s="41"/>
      <c r="I520" s="42"/>
      <c r="J520" s="46">
        <f t="shared" si="23"/>
        <v>0</v>
      </c>
    </row>
    <row r="521" spans="2:10">
      <c r="B521" s="10"/>
      <c r="C521" s="67" t="s">
        <v>213</v>
      </c>
      <c r="D521" s="68"/>
      <c r="E521" s="69"/>
      <c r="F521" s="26" t="s">
        <v>13</v>
      </c>
      <c r="G521" s="40">
        <v>1</v>
      </c>
      <c r="H521" s="41"/>
      <c r="I521" s="42"/>
      <c r="J521" s="46">
        <f t="shared" si="23"/>
        <v>0</v>
      </c>
    </row>
    <row r="522" spans="2:10">
      <c r="B522" s="10"/>
      <c r="C522" s="67"/>
      <c r="D522" s="68"/>
      <c r="E522" s="69"/>
      <c r="F522" s="26"/>
      <c r="G522" s="40"/>
      <c r="H522" s="41"/>
      <c r="I522" s="42"/>
      <c r="J522" s="46">
        <f t="shared" si="23"/>
        <v>0</v>
      </c>
    </row>
    <row r="523" spans="2:10">
      <c r="B523" s="181" t="s">
        <v>334</v>
      </c>
      <c r="C523" s="248" t="s">
        <v>214</v>
      </c>
      <c r="D523" s="249"/>
      <c r="E523" s="250"/>
      <c r="F523" s="26"/>
      <c r="G523" s="40"/>
      <c r="H523" s="43"/>
      <c r="I523" s="44"/>
      <c r="J523" s="46">
        <f t="shared" si="23"/>
        <v>0</v>
      </c>
    </row>
    <row r="524" spans="2:10">
      <c r="B524" s="10"/>
      <c r="C524" s="230" t="s">
        <v>12</v>
      </c>
      <c r="D524" s="231"/>
      <c r="E524" s="232"/>
      <c r="F524" s="26" t="s">
        <v>13</v>
      </c>
      <c r="G524" s="40">
        <v>1</v>
      </c>
      <c r="H524" s="41"/>
      <c r="I524" s="42"/>
      <c r="J524" s="46">
        <f t="shared" si="23"/>
        <v>0</v>
      </c>
    </row>
    <row r="525" spans="2:10">
      <c r="B525" s="10"/>
      <c r="C525" s="67"/>
      <c r="D525" s="68"/>
      <c r="E525" s="69"/>
      <c r="F525" s="26"/>
      <c r="G525" s="40"/>
      <c r="H525" s="41"/>
      <c r="I525" s="42"/>
      <c r="J525" s="46">
        <f t="shared" si="23"/>
        <v>0</v>
      </c>
    </row>
    <row r="526" spans="2:10">
      <c r="B526" s="9" t="s">
        <v>400</v>
      </c>
      <c r="C526" s="248" t="s">
        <v>16</v>
      </c>
      <c r="D526" s="249"/>
      <c r="E526" s="250"/>
      <c r="F526" s="26"/>
      <c r="G526" s="40"/>
      <c r="H526" s="41"/>
      <c r="I526" s="42"/>
      <c r="J526" s="46">
        <f t="shared" si="23"/>
        <v>0</v>
      </c>
    </row>
    <row r="527" spans="2:10">
      <c r="B527" s="10"/>
      <c r="C527" s="230" t="s">
        <v>12</v>
      </c>
      <c r="D527" s="231"/>
      <c r="E527" s="232"/>
      <c r="F527" s="26" t="s">
        <v>13</v>
      </c>
      <c r="G527" s="40">
        <v>1</v>
      </c>
      <c r="H527" s="41"/>
      <c r="I527" s="42"/>
      <c r="J527" s="46">
        <f t="shared" si="23"/>
        <v>0</v>
      </c>
    </row>
    <row r="528" spans="2:10">
      <c r="B528" s="10"/>
      <c r="C528" s="67"/>
      <c r="D528" s="68"/>
      <c r="E528" s="69"/>
      <c r="F528" s="26"/>
      <c r="G528" s="40"/>
      <c r="H528" s="41"/>
      <c r="I528" s="42"/>
      <c r="J528" s="46">
        <f t="shared" si="23"/>
        <v>0</v>
      </c>
    </row>
    <row r="529" spans="2:10">
      <c r="B529" s="10" t="s">
        <v>401</v>
      </c>
      <c r="C529" s="33" t="s">
        <v>215</v>
      </c>
      <c r="D529" s="68"/>
      <c r="E529" s="69"/>
      <c r="F529" s="26"/>
      <c r="G529" s="40"/>
      <c r="H529" s="41"/>
      <c r="I529" s="42"/>
      <c r="J529" s="46">
        <f t="shared" si="23"/>
        <v>0</v>
      </c>
    </row>
    <row r="530" spans="2:10">
      <c r="B530" s="10"/>
      <c r="C530" s="67"/>
      <c r="D530" s="68"/>
      <c r="E530" s="69"/>
      <c r="F530" s="26"/>
      <c r="G530" s="40"/>
      <c r="H530" s="41"/>
      <c r="I530" s="42"/>
      <c r="J530" s="46">
        <f t="shared" si="23"/>
        <v>0</v>
      </c>
    </row>
    <row r="531" spans="2:10">
      <c r="B531" s="10"/>
      <c r="C531" s="67" t="s">
        <v>216</v>
      </c>
      <c r="D531" s="68"/>
      <c r="E531" s="69"/>
      <c r="F531" s="26" t="s">
        <v>13</v>
      </c>
      <c r="G531" s="40">
        <v>1</v>
      </c>
      <c r="H531" s="41"/>
      <c r="I531" s="42"/>
      <c r="J531" s="46">
        <f t="shared" si="23"/>
        <v>0</v>
      </c>
    </row>
    <row r="532" spans="2:10">
      <c r="B532" s="10"/>
      <c r="C532" s="67" t="s">
        <v>217</v>
      </c>
      <c r="D532" s="68"/>
      <c r="E532" s="69"/>
      <c r="F532" s="26" t="s">
        <v>13</v>
      </c>
      <c r="G532" s="40">
        <v>1</v>
      </c>
      <c r="H532" s="41"/>
      <c r="I532" s="42"/>
      <c r="J532" s="46">
        <f t="shared" si="23"/>
        <v>0</v>
      </c>
    </row>
    <row r="533" spans="2:10">
      <c r="B533" s="10"/>
      <c r="C533" s="67"/>
      <c r="D533" s="68"/>
      <c r="E533" s="69"/>
      <c r="F533" s="26"/>
      <c r="G533" s="40"/>
      <c r="H533" s="41"/>
      <c r="I533" s="42"/>
      <c r="J533" s="46"/>
    </row>
    <row r="534" spans="2:10">
      <c r="B534" s="82"/>
      <c r="C534" s="254" t="s">
        <v>81</v>
      </c>
      <c r="D534" s="255"/>
      <c r="E534" s="255"/>
      <c r="F534" s="255"/>
      <c r="G534" s="255"/>
      <c r="H534" s="255"/>
      <c r="I534" s="255"/>
      <c r="J534" s="118">
        <f>SUM(J514:J533)</f>
        <v>0</v>
      </c>
    </row>
    <row r="535" spans="2:10">
      <c r="B535" s="10"/>
      <c r="C535" s="67"/>
      <c r="D535" s="68"/>
      <c r="E535" s="69"/>
      <c r="F535" s="26"/>
      <c r="G535" s="40"/>
      <c r="H535" s="41"/>
      <c r="I535" s="42"/>
      <c r="J535" s="46"/>
    </row>
    <row r="536" spans="2:10">
      <c r="B536" s="70" t="s">
        <v>402</v>
      </c>
      <c r="C536" s="239" t="s">
        <v>104</v>
      </c>
      <c r="D536" s="240"/>
      <c r="E536" s="241"/>
      <c r="F536" s="71"/>
      <c r="G536" s="72"/>
      <c r="H536" s="73"/>
      <c r="I536" s="74"/>
      <c r="J536" s="75"/>
    </row>
    <row r="537" spans="2:10">
      <c r="B537" s="15"/>
      <c r="C537" s="29"/>
      <c r="D537" s="16"/>
      <c r="E537" s="30"/>
      <c r="F537" s="4"/>
      <c r="G537" s="5"/>
      <c r="H537" s="37"/>
      <c r="I537" s="6"/>
      <c r="J537" s="45"/>
    </row>
    <row r="538" spans="2:10">
      <c r="B538" s="15" t="s">
        <v>403</v>
      </c>
      <c r="C538" s="33" t="s">
        <v>218</v>
      </c>
      <c r="D538" s="17"/>
      <c r="E538" s="34"/>
      <c r="F538" s="26"/>
      <c r="G538" s="40"/>
      <c r="H538" s="41"/>
      <c r="I538" s="42"/>
      <c r="J538" s="46"/>
    </row>
    <row r="539" spans="2:10">
      <c r="B539" s="15"/>
      <c r="C539" s="67" t="s">
        <v>31</v>
      </c>
      <c r="D539" s="68"/>
      <c r="E539" s="69"/>
      <c r="F539" s="26" t="s">
        <v>13</v>
      </c>
      <c r="G539" s="40">
        <v>1</v>
      </c>
      <c r="H539" s="41"/>
      <c r="I539" s="42"/>
      <c r="J539" s="46">
        <f>I539*G539</f>
        <v>0</v>
      </c>
    </row>
    <row r="540" spans="2:10">
      <c r="B540" s="10"/>
      <c r="C540" s="67"/>
      <c r="D540" s="68"/>
      <c r="E540" s="69"/>
      <c r="F540" s="26"/>
      <c r="G540" s="40"/>
      <c r="H540" s="41"/>
      <c r="I540" s="42"/>
      <c r="J540" s="46"/>
    </row>
    <row r="541" spans="2:10">
      <c r="B541" s="15" t="s">
        <v>404</v>
      </c>
      <c r="C541" s="33" t="s">
        <v>107</v>
      </c>
      <c r="D541" s="68"/>
      <c r="E541" s="69"/>
      <c r="F541" s="26"/>
      <c r="G541" s="40"/>
      <c r="H541" s="41"/>
      <c r="I541" s="42"/>
      <c r="J541" s="46"/>
    </row>
    <row r="542" spans="2:10">
      <c r="B542" s="10"/>
      <c r="C542" s="67" t="s">
        <v>31</v>
      </c>
      <c r="D542" s="68"/>
      <c r="E542" s="69"/>
      <c r="F542" s="26" t="s">
        <v>13</v>
      </c>
      <c r="G542" s="40">
        <v>1</v>
      </c>
      <c r="H542" s="41"/>
      <c r="I542" s="42"/>
      <c r="J542" s="46">
        <f>I542*G542</f>
        <v>0</v>
      </c>
    </row>
    <row r="543" spans="2:10">
      <c r="B543" s="10"/>
      <c r="C543" s="67"/>
      <c r="D543" s="68"/>
      <c r="E543" s="69"/>
      <c r="F543" s="26"/>
      <c r="G543" s="40"/>
      <c r="H543" s="41"/>
      <c r="I543" s="42"/>
      <c r="J543" s="46"/>
    </row>
    <row r="544" spans="2:10">
      <c r="B544" s="181" t="s">
        <v>405</v>
      </c>
      <c r="C544" s="33" t="s">
        <v>108</v>
      </c>
      <c r="D544" s="68"/>
      <c r="E544" s="69"/>
      <c r="F544" s="26"/>
      <c r="G544" s="40"/>
      <c r="H544" s="41"/>
      <c r="I544" s="42"/>
      <c r="J544" s="46"/>
    </row>
    <row r="545" spans="2:10">
      <c r="B545" s="10"/>
      <c r="C545" s="67" t="s">
        <v>31</v>
      </c>
      <c r="D545" s="68"/>
      <c r="E545" s="69"/>
      <c r="F545" s="26" t="s">
        <v>13</v>
      </c>
      <c r="G545" s="40">
        <v>1</v>
      </c>
      <c r="H545" s="41"/>
      <c r="I545" s="42"/>
      <c r="J545" s="46">
        <f>I545*G545</f>
        <v>0</v>
      </c>
    </row>
    <row r="546" spans="2:10" ht="12" customHeight="1">
      <c r="B546" s="10"/>
      <c r="C546" s="67"/>
      <c r="D546" s="68"/>
      <c r="E546" s="69"/>
      <c r="F546" s="26"/>
      <c r="G546" s="40"/>
      <c r="H546" s="41"/>
      <c r="I546" s="42"/>
      <c r="J546" s="46"/>
    </row>
    <row r="547" spans="2:10">
      <c r="B547" s="181" t="s">
        <v>406</v>
      </c>
      <c r="C547" s="33" t="s">
        <v>110</v>
      </c>
      <c r="D547" s="68"/>
      <c r="E547" s="69"/>
      <c r="F547" s="26"/>
      <c r="G547" s="40"/>
      <c r="H547" s="41"/>
      <c r="I547" s="42"/>
      <c r="J547" s="46"/>
    </row>
    <row r="548" spans="2:10">
      <c r="B548" s="10"/>
      <c r="C548" s="67" t="s">
        <v>31</v>
      </c>
      <c r="D548" s="68"/>
      <c r="E548" s="69"/>
      <c r="F548" s="26" t="s">
        <v>13</v>
      </c>
      <c r="G548" s="40">
        <v>1</v>
      </c>
      <c r="H548" s="41"/>
      <c r="I548" s="42"/>
      <c r="J548" s="46">
        <f>I548*G548</f>
        <v>0</v>
      </c>
    </row>
    <row r="549" spans="2:10">
      <c r="B549" s="10"/>
      <c r="C549" s="67"/>
      <c r="D549" s="68"/>
      <c r="E549" s="69"/>
      <c r="F549" s="26"/>
      <c r="G549" s="40"/>
      <c r="H549" s="41"/>
      <c r="I549" s="42"/>
      <c r="J549" s="46"/>
    </row>
    <row r="550" spans="2:10">
      <c r="B550" s="10"/>
      <c r="C550" s="254" t="s">
        <v>97</v>
      </c>
      <c r="D550" s="255"/>
      <c r="E550" s="255"/>
      <c r="F550" s="255"/>
      <c r="G550" s="255"/>
      <c r="H550" s="255"/>
      <c r="I550" s="255"/>
      <c r="J550" s="109">
        <f>SUM(J539:J549)</f>
        <v>0</v>
      </c>
    </row>
    <row r="551" spans="2:10" ht="7.5" customHeight="1">
      <c r="B551" s="48"/>
      <c r="C551" s="48"/>
      <c r="D551" s="48"/>
      <c r="E551" s="48"/>
      <c r="F551" s="49"/>
      <c r="G551" s="50"/>
      <c r="H551" s="51"/>
      <c r="I551" s="52"/>
      <c r="J551" s="57"/>
    </row>
    <row r="552" spans="2:10">
      <c r="B552" s="130"/>
      <c r="C552" s="121" t="s">
        <v>86</v>
      </c>
      <c r="D552" s="121"/>
      <c r="E552" s="131"/>
      <c r="F552" s="131"/>
      <c r="G552" s="131"/>
      <c r="H552" s="131"/>
      <c r="I552" s="131"/>
      <c r="J552" s="120">
        <f>J18+J56+J108+J122+J155+J237+J278+J322+J334+J344+J369+J376+J392+J403+J419+J442+J454+J471+J502+J509+J534+J550</f>
        <v>0</v>
      </c>
    </row>
    <row r="553" spans="2:10">
      <c r="B553" s="137"/>
      <c r="C553" s="124" t="s">
        <v>98</v>
      </c>
      <c r="D553" s="124"/>
      <c r="E553" s="124"/>
      <c r="F553" s="138" t="s">
        <v>82</v>
      </c>
      <c r="G553" s="139">
        <v>0</v>
      </c>
      <c r="H553" s="140"/>
      <c r="I553" s="141"/>
      <c r="J553" s="119">
        <f>J552+(J552*G553)</f>
        <v>0</v>
      </c>
    </row>
    <row r="554" spans="2:10">
      <c r="B554" s="132"/>
      <c r="C554" s="133" t="s">
        <v>83</v>
      </c>
      <c r="D554" s="133"/>
      <c r="E554" s="133"/>
      <c r="F554" s="134" t="s">
        <v>84</v>
      </c>
      <c r="G554" s="135">
        <v>0.2</v>
      </c>
      <c r="H554" s="136"/>
      <c r="J554" s="122">
        <f>G554*J553</f>
        <v>0</v>
      </c>
    </row>
    <row r="555" spans="2:10">
      <c r="B555" s="123"/>
      <c r="C555" s="124" t="s">
        <v>85</v>
      </c>
      <c r="D555" s="125"/>
      <c r="E555" s="125"/>
      <c r="F555" s="126"/>
      <c r="G555" s="127"/>
      <c r="H555" s="128"/>
      <c r="I555" s="128"/>
      <c r="J555" s="129">
        <f>J553+J554</f>
        <v>0</v>
      </c>
    </row>
    <row r="556" spans="2:10" ht="7.5" customHeight="1">
      <c r="B556" s="17"/>
      <c r="C556" s="17"/>
      <c r="D556" s="17"/>
      <c r="E556" s="17"/>
      <c r="F556" s="53"/>
      <c r="G556" s="54"/>
      <c r="H556" s="55"/>
      <c r="I556" s="56"/>
      <c r="J556" s="57"/>
    </row>
    <row r="557" spans="2:10" ht="7.5" customHeight="1"/>
    <row r="558" spans="2:10">
      <c r="B558" s="275" t="s">
        <v>47</v>
      </c>
      <c r="C558" s="276"/>
      <c r="D558" s="276"/>
      <c r="E558" s="276"/>
      <c r="F558" s="276"/>
      <c r="G558" s="276"/>
      <c r="H558" s="276"/>
      <c r="I558" s="276"/>
      <c r="J558" s="277"/>
    </row>
    <row r="559" spans="2:10">
      <c r="B559" s="275" t="s">
        <v>48</v>
      </c>
      <c r="C559" s="276"/>
      <c r="D559" s="276"/>
      <c r="E559" s="276"/>
      <c r="F559" s="276"/>
      <c r="G559" s="276"/>
      <c r="H559" s="276"/>
      <c r="I559" s="276"/>
      <c r="J559" s="277"/>
    </row>
    <row r="560" spans="2:10">
      <c r="B560" s="79"/>
      <c r="C560" s="80"/>
      <c r="D560" s="80"/>
      <c r="E560" s="80"/>
      <c r="F560" s="80"/>
      <c r="G560" s="80"/>
      <c r="H560" s="80"/>
      <c r="I560" s="80"/>
      <c r="J560" s="81"/>
    </row>
    <row r="561" spans="2:10" ht="7.5" customHeight="1"/>
    <row r="562" spans="2:10">
      <c r="B562" s="58" t="s">
        <v>7</v>
      </c>
      <c r="C562" s="59"/>
      <c r="G562" s="224" t="s">
        <v>8</v>
      </c>
      <c r="H562" s="225"/>
      <c r="I562" s="225"/>
      <c r="J562" s="226"/>
    </row>
    <row r="563" spans="2:10">
      <c r="G563" s="60"/>
      <c r="J563" s="61"/>
    </row>
    <row r="564" spans="2:10">
      <c r="B564" s="58" t="s">
        <v>9</v>
      </c>
      <c r="C564" s="59"/>
      <c r="G564" s="60"/>
      <c r="J564" s="61"/>
    </row>
    <row r="565" spans="2:10">
      <c r="G565" s="60"/>
      <c r="J565" s="61"/>
    </row>
    <row r="566" spans="2:10">
      <c r="G566" s="60"/>
      <c r="J566" s="61"/>
    </row>
    <row r="567" spans="2:10">
      <c r="G567" s="60"/>
      <c r="J567" s="61"/>
    </row>
    <row r="568" spans="2:10">
      <c r="G568" s="60"/>
      <c r="J568" s="61"/>
    </row>
    <row r="569" spans="2:10">
      <c r="G569" s="62"/>
      <c r="H569" s="63"/>
      <c r="I569" s="64"/>
      <c r="J569" s="65"/>
    </row>
    <row r="570" spans="2:10" ht="7.5" customHeight="1"/>
  </sheetData>
  <mergeCells count="269">
    <mergeCell ref="C497:E497"/>
    <mergeCell ref="C498:E498"/>
    <mergeCell ref="C499:E499"/>
    <mergeCell ref="C500:E500"/>
    <mergeCell ref="C501:E501"/>
    <mergeCell ref="C503:E503"/>
    <mergeCell ref="C505:E505"/>
    <mergeCell ref="C506:E506"/>
    <mergeCell ref="C507:E507"/>
    <mergeCell ref="C502:I502"/>
    <mergeCell ref="C504:J504"/>
    <mergeCell ref="C494:E494"/>
    <mergeCell ref="C454:I454"/>
    <mergeCell ref="C456:J456"/>
    <mergeCell ref="C462:E462"/>
    <mergeCell ref="C463:E463"/>
    <mergeCell ref="C464:E464"/>
    <mergeCell ref="C465:E465"/>
    <mergeCell ref="C466:E466"/>
    <mergeCell ref="C467:E467"/>
    <mergeCell ref="C468:E468"/>
    <mergeCell ref="C469:E469"/>
    <mergeCell ref="C470:E470"/>
    <mergeCell ref="C471:I471"/>
    <mergeCell ref="C473:J473"/>
    <mergeCell ref="C475:E475"/>
    <mergeCell ref="C476:E476"/>
    <mergeCell ref="C485:E485"/>
    <mergeCell ref="C486:E486"/>
    <mergeCell ref="C487:E487"/>
    <mergeCell ref="C488:E488"/>
    <mergeCell ref="C489:E489"/>
    <mergeCell ref="C477:E477"/>
    <mergeCell ref="C478:E478"/>
    <mergeCell ref="C479:E479"/>
    <mergeCell ref="C423:E423"/>
    <mergeCell ref="C424:E424"/>
    <mergeCell ref="C425:E425"/>
    <mergeCell ref="C461:E461"/>
    <mergeCell ref="C472:E472"/>
    <mergeCell ref="C490:E490"/>
    <mergeCell ref="C491:E491"/>
    <mergeCell ref="C492:E492"/>
    <mergeCell ref="C493:E493"/>
    <mergeCell ref="C480:E480"/>
    <mergeCell ref="C481:E481"/>
    <mergeCell ref="C482:E482"/>
    <mergeCell ref="C483:E483"/>
    <mergeCell ref="C484:E484"/>
    <mergeCell ref="C447:E447"/>
    <mergeCell ref="C448:E448"/>
    <mergeCell ref="C449:E449"/>
    <mergeCell ref="C450:E450"/>
    <mergeCell ref="C451:E451"/>
    <mergeCell ref="C452:E452"/>
    <mergeCell ref="C428:E428"/>
    <mergeCell ref="C429:E429"/>
    <mergeCell ref="C430:E430"/>
    <mergeCell ref="C431:E431"/>
    <mergeCell ref="C432:E432"/>
    <mergeCell ref="C433:E433"/>
    <mergeCell ref="C434:E434"/>
    <mergeCell ref="C405:E405"/>
    <mergeCell ref="C407:J407"/>
    <mergeCell ref="C442:I442"/>
    <mergeCell ref="C444:J444"/>
    <mergeCell ref="C509:I509"/>
    <mergeCell ref="C439:E439"/>
    <mergeCell ref="C440:E440"/>
    <mergeCell ref="C441:E441"/>
    <mergeCell ref="C436:E436"/>
    <mergeCell ref="C437:E437"/>
    <mergeCell ref="C413:E413"/>
    <mergeCell ref="C415:E415"/>
    <mergeCell ref="C417:E417"/>
    <mergeCell ref="C418:E418"/>
    <mergeCell ref="C427:E427"/>
    <mergeCell ref="C453:E453"/>
    <mergeCell ref="C455:E455"/>
    <mergeCell ref="C457:E457"/>
    <mergeCell ref="C458:E458"/>
    <mergeCell ref="C459:E459"/>
    <mergeCell ref="C460:E460"/>
    <mergeCell ref="C419:I419"/>
    <mergeCell ref="C421:J421"/>
    <mergeCell ref="C446:E446"/>
    <mergeCell ref="C394:J394"/>
    <mergeCell ref="C403:I403"/>
    <mergeCell ref="C228:E228"/>
    <mergeCell ref="C229:E229"/>
    <mergeCell ref="C124:E124"/>
    <mergeCell ref="C128:E128"/>
    <mergeCell ref="C129:E129"/>
    <mergeCell ref="C146:E146"/>
    <mergeCell ref="C155:I155"/>
    <mergeCell ref="C173:E173"/>
    <mergeCell ref="C185:E185"/>
    <mergeCell ref="C164:E164"/>
    <mergeCell ref="C166:E166"/>
    <mergeCell ref="C168:E168"/>
    <mergeCell ref="C169:E169"/>
    <mergeCell ref="C170:E170"/>
    <mergeCell ref="C171:E171"/>
    <mergeCell ref="C182:E182"/>
    <mergeCell ref="C213:E213"/>
    <mergeCell ref="C214:E214"/>
    <mergeCell ref="C90:E90"/>
    <mergeCell ref="C81:E81"/>
    <mergeCell ref="C85:E85"/>
    <mergeCell ref="C94:E94"/>
    <mergeCell ref="C104:E104"/>
    <mergeCell ref="C108:I108"/>
    <mergeCell ref="C392:I392"/>
    <mergeCell ref="C268:E268"/>
    <mergeCell ref="C137:E137"/>
    <mergeCell ref="C140:E140"/>
    <mergeCell ref="C153:E153"/>
    <mergeCell ref="C246:E246"/>
    <mergeCell ref="C252:E252"/>
    <mergeCell ref="C245:E245"/>
    <mergeCell ref="C251:E251"/>
    <mergeCell ref="C260:E260"/>
    <mergeCell ref="C261:E261"/>
    <mergeCell ref="C265:E265"/>
    <mergeCell ref="C266:E266"/>
    <mergeCell ref="C62:E62"/>
    <mergeCell ref="C193:E193"/>
    <mergeCell ref="C195:E195"/>
    <mergeCell ref="C208:E208"/>
    <mergeCell ref="C209:E209"/>
    <mergeCell ref="C210:E210"/>
    <mergeCell ref="C211:E211"/>
    <mergeCell ref="C212:E212"/>
    <mergeCell ref="C207:E207"/>
    <mergeCell ref="C177:E177"/>
    <mergeCell ref="C178:E178"/>
    <mergeCell ref="C179:E179"/>
    <mergeCell ref="C180:E180"/>
    <mergeCell ref="C188:E188"/>
    <mergeCell ref="C189:E189"/>
    <mergeCell ref="C190:E190"/>
    <mergeCell ref="C186:E186"/>
    <mergeCell ref="C187:E187"/>
    <mergeCell ref="C205:E205"/>
    <mergeCell ref="C198:E198"/>
    <mergeCell ref="C122:I122"/>
    <mergeCell ref="C126:E126"/>
    <mergeCell ref="C75:E75"/>
    <mergeCell ref="C77:E77"/>
    <mergeCell ref="B558:J558"/>
    <mergeCell ref="B559:J559"/>
    <mergeCell ref="C254:E254"/>
    <mergeCell ref="C255:E255"/>
    <mergeCell ref="C256:E256"/>
    <mergeCell ref="C257:E257"/>
    <mergeCell ref="C258:E258"/>
    <mergeCell ref="C259:E259"/>
    <mergeCell ref="C550:I550"/>
    <mergeCell ref="C534:I534"/>
    <mergeCell ref="C270:E270"/>
    <mergeCell ref="C271:E271"/>
    <mergeCell ref="C378:J378"/>
    <mergeCell ref="C313:E313"/>
    <mergeCell ref="C317:E317"/>
    <mergeCell ref="C318:E318"/>
    <mergeCell ref="C320:E320"/>
    <mergeCell ref="C277:E277"/>
    <mergeCell ref="C376:I376"/>
    <mergeCell ref="C336:E336"/>
    <mergeCell ref="C264:E264"/>
    <mergeCell ref="C279:E279"/>
    <mergeCell ref="C275:E275"/>
    <mergeCell ref="C273:E273"/>
    <mergeCell ref="C527:E527"/>
    <mergeCell ref="C338:E338"/>
    <mergeCell ref="C276:E276"/>
    <mergeCell ref="C29:E29"/>
    <mergeCell ref="C158:E158"/>
    <mergeCell ref="C159:E159"/>
    <mergeCell ref="C160:E160"/>
    <mergeCell ref="C161:E161"/>
    <mergeCell ref="C162:E162"/>
    <mergeCell ref="C236:E236"/>
    <mergeCell ref="C248:E248"/>
    <mergeCell ref="C239:E239"/>
    <mergeCell ref="C250:E250"/>
    <mergeCell ref="C278:I278"/>
    <mergeCell ref="C369:I369"/>
    <mergeCell ref="C371:J371"/>
    <mergeCell ref="C355:E355"/>
    <mergeCell ref="C312:E312"/>
    <mergeCell ref="C322:I322"/>
    <mergeCell ref="C334:I334"/>
    <mergeCell ref="C344:I344"/>
    <mergeCell ref="C346:J346"/>
    <mergeCell ref="C174:E174"/>
    <mergeCell ref="C175:E175"/>
    <mergeCell ref="B2:J3"/>
    <mergeCell ref="C23:E23"/>
    <mergeCell ref="B5:J5"/>
    <mergeCell ref="C242:E242"/>
    <mergeCell ref="C267:E267"/>
    <mergeCell ref="C249:E249"/>
    <mergeCell ref="C243:E243"/>
    <mergeCell ref="C244:E244"/>
    <mergeCell ref="C165:E165"/>
    <mergeCell ref="C216:E216"/>
    <mergeCell ref="C220:E220"/>
    <mergeCell ref="C221:E221"/>
    <mergeCell ref="C223:E223"/>
    <mergeCell ref="C224:E224"/>
    <mergeCell ref="C225:E225"/>
    <mergeCell ref="C222:E222"/>
    <mergeCell ref="C202:E202"/>
    <mergeCell ref="C203:E203"/>
    <mergeCell ref="C204:E204"/>
    <mergeCell ref="C262:E262"/>
    <mergeCell ref="C199:E199"/>
    <mergeCell ref="C200:E200"/>
    <mergeCell ref="C71:E71"/>
    <mergeCell ref="C112:E112"/>
    <mergeCell ref="C511:E511"/>
    <mergeCell ref="C513:E513"/>
    <mergeCell ref="C30:E30"/>
    <mergeCell ref="C31:E31"/>
    <mergeCell ref="C240:E240"/>
    <mergeCell ref="C60:E60"/>
    <mergeCell ref="C63:E63"/>
    <mergeCell ref="C56:I56"/>
    <mergeCell ref="C237:I237"/>
    <mergeCell ref="C52:E52"/>
    <mergeCell ref="C53:E53"/>
    <mergeCell ref="C54:E54"/>
    <mergeCell ref="C58:E58"/>
    <mergeCell ref="C33:E33"/>
    <mergeCell ref="C34:E34"/>
    <mergeCell ref="C36:E36"/>
    <mergeCell ref="C40:E40"/>
    <mergeCell ref="C46:E46"/>
    <mergeCell ref="C47:E47"/>
    <mergeCell ref="C48:E48"/>
    <mergeCell ref="C42:E42"/>
    <mergeCell ref="C97:E97"/>
    <mergeCell ref="C110:E110"/>
    <mergeCell ref="C113:E113"/>
    <mergeCell ref="G562:J562"/>
    <mergeCell ref="C241:E241"/>
    <mergeCell ref="C238:E238"/>
    <mergeCell ref="C157:E157"/>
    <mergeCell ref="B7:J7"/>
    <mergeCell ref="C21:E21"/>
    <mergeCell ref="C9:E9"/>
    <mergeCell ref="C11:E11"/>
    <mergeCell ref="C536:E536"/>
    <mergeCell ref="C514:E514"/>
    <mergeCell ref="C526:E526"/>
    <mergeCell ref="C519:E519"/>
    <mergeCell ref="C520:E520"/>
    <mergeCell ref="C289:E289"/>
    <mergeCell ref="C290:E290"/>
    <mergeCell ref="C297:E297"/>
    <mergeCell ref="C298:E298"/>
    <mergeCell ref="C300:E300"/>
    <mergeCell ref="C516:E516"/>
    <mergeCell ref="C517:E517"/>
    <mergeCell ref="C523:E523"/>
    <mergeCell ref="C524:E524"/>
    <mergeCell ref="C13:E13"/>
    <mergeCell ref="C18:I18"/>
  </mergeCells>
  <printOptions horizontalCentered="1" verticalCentered="1"/>
  <pageMargins left="0.39370078740157499" right="0.31496062992126" top="0.39370078740157499" bottom="0.39370078740157499" header="0.31496062992126" footer="0.31496062992126"/>
  <pageSetup paperSize="9" scale="66" fitToHeight="6" orientation="portrait" r:id="rId1"/>
  <headerFooter>
    <oddFooter>&amp;L&amp;8&amp;A&amp;C&amp;8Page &amp;P de &amp;N&amp;R&amp;8&amp;F</oddFooter>
  </headerFooter>
  <rowBreaks count="1" manualBreakCount="1">
    <brk id="22" max="25" man="1"/>
  </rowBreaks>
  <ignoredErrors>
    <ignoredError sqref="J29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A6330EB1F4DE4F91AC148018BE42E0" ma:contentTypeVersion="12" ma:contentTypeDescription="Create a new document." ma:contentTypeScope="" ma:versionID="a65a9bf1c3e197473f97b3613d4db556">
  <xsd:schema xmlns:xsd="http://www.w3.org/2001/XMLSchema" xmlns:xs="http://www.w3.org/2001/XMLSchema" xmlns:p="http://schemas.microsoft.com/office/2006/metadata/properties" xmlns:ns2="1af586eb-bcd4-4944-8fb8-76f16490a121" xmlns:ns3="839df658-f1d8-462d-b0fa-9b005819629a" targetNamespace="http://schemas.microsoft.com/office/2006/metadata/properties" ma:root="true" ma:fieldsID="36c893f6877cccbed27857325a1d4f91" ns2:_="" ns3:_="">
    <xsd:import namespace="1af586eb-bcd4-4944-8fb8-76f16490a121"/>
    <xsd:import namespace="839df658-f1d8-462d-b0fa-9b00581962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f586eb-bcd4-4944-8fb8-76f16490a12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fda7f49d-7ee5-4284-a68c-0a31691a10a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9df658-f1d8-462d-b0fa-9b005819629a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33700835-1ee3-47d2-b8ce-5fb9843708c8}" ma:internalName="TaxCatchAll" ma:showField="CatchAllData" ma:web="839df658-f1d8-462d-b0fa-9b00581962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af586eb-bcd4-4944-8fb8-76f16490a121">
      <Terms xmlns="http://schemas.microsoft.com/office/infopath/2007/PartnerControls"/>
    </lcf76f155ced4ddcb4097134ff3c332f>
    <TaxCatchAll xmlns="839df658-f1d8-462d-b0fa-9b005819629a" xsi:nil="true"/>
  </documentManagement>
</p:properties>
</file>

<file path=customXml/itemProps1.xml><?xml version="1.0" encoding="utf-8"?>
<ds:datastoreItem xmlns:ds="http://schemas.openxmlformats.org/officeDocument/2006/customXml" ds:itemID="{AF9F86C4-DBAD-4B92-AA43-ACCAF0299A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21714E-0D60-40A2-81BB-0758E91DAC6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f586eb-bcd4-4944-8fb8-76f16490a121"/>
    <ds:schemaRef ds:uri="839df658-f1d8-462d-b0fa-9b00581962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ABAF4E2-FF37-4302-97A5-8732967EE30F}">
  <ds:schemaRefs>
    <ds:schemaRef ds:uri="http://purl.org/dc/elements/1.1/"/>
    <ds:schemaRef ds:uri="839df658-f1d8-462d-b0fa-9b005819629a"/>
    <ds:schemaRef ds:uri="http://schemas.microsoft.com/office/2006/documentManagement/types"/>
    <ds:schemaRef ds:uri="http://www.w3.org/XML/1998/namespace"/>
    <ds:schemaRef ds:uri="http://purl.org/dc/terms/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1af586eb-bcd4-4944-8fb8-76f16490a121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Garde</vt:lpstr>
      <vt:lpstr>CVC ELEC</vt:lpstr>
      <vt:lpstr>Feuil2</vt:lpstr>
      <vt:lpstr>Feuil3</vt:lpstr>
      <vt:lpstr>'CVC ELEC'!Impression_des_titres</vt:lpstr>
      <vt:lpstr>'CVC ELEC'!oo</vt:lpstr>
      <vt:lpstr>'CVC ELEC'!Zone_d_impression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 Beyrand</dc:creator>
  <cp:lastModifiedBy>OLIVIER, Remi</cp:lastModifiedBy>
  <cp:lastPrinted>2019-08-22T12:50:03Z</cp:lastPrinted>
  <dcterms:created xsi:type="dcterms:W3CDTF">2012-12-10T08:24:48Z</dcterms:created>
  <dcterms:modified xsi:type="dcterms:W3CDTF">2025-02-17T13:20:28Z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0x01010090A6330EB1F4DE4F91AC148018BE42E0</vt:lpwstr>
  </property>
  <property fmtid="{D5CDD505-2E9C-101B-9397-08002B2CF9AE}" pid="3" name="MediaServiceImageTags">
    <vt:lpwstr/>
  </property>
</Properties>
</file>