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MOYENS GENERAUX\AO 2025\01 - NETTOYAGE SIEGE INB ECOLE42\4-DCE\Lot n°2\"/>
    </mc:Choice>
  </mc:AlternateContent>
  <xr:revisionPtr revIDLastSave="0" documentId="13_ncr:1_{5137633F-B1A4-49DC-9530-450CE9BB61FB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PGF MO 2024" sheetId="6" r:id="rId1"/>
    <sheet name="Récap DPGF" sheetId="2" r:id="rId2"/>
  </sheets>
  <definedNames>
    <definedName name="_xlnm.Print_Area" localSheetId="0">'DPGF MO 2024'!$A$1:$H$39</definedName>
    <definedName name="_xlnm.Print_Area" localSheetId="1">'Récap DPGF'!$A$1:$D$33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6" l="1"/>
  <c r="H34" i="6"/>
  <c r="H22" i="6"/>
  <c r="H10" i="6"/>
  <c r="H36" i="6" l="1"/>
  <c r="D18" i="2" s="1"/>
  <c r="D22" i="2"/>
  <c r="H29" i="6"/>
  <c r="B15" i="2"/>
  <c r="H26" i="6"/>
  <c r="H25" i="6"/>
  <c r="H27" i="6"/>
  <c r="H23" i="6"/>
  <c r="H24" i="6" l="1"/>
  <c r="B14" i="2"/>
  <c r="D14" i="2" s="1"/>
  <c r="H28" i="6"/>
  <c r="D15" i="2"/>
  <c r="H13" i="6"/>
  <c r="H15" i="6"/>
  <c r="H16" i="6"/>
  <c r="H17" i="6"/>
  <c r="H12" i="6" l="1"/>
  <c r="B12" i="2"/>
  <c r="H11" i="6"/>
  <c r="F30" i="6"/>
  <c r="H14" i="6"/>
  <c r="B13" i="2"/>
  <c r="D13" i="2" s="1"/>
  <c r="H20" i="6"/>
  <c r="H19" i="6"/>
  <c r="H18" i="6"/>
  <c r="B16" i="2" l="1"/>
  <c r="H30" i="6"/>
  <c r="D12" i="2"/>
  <c r="D16" i="2" s="1"/>
  <c r="D28" i="2" s="1"/>
</calcChain>
</file>

<file path=xl/sharedStrings.xml><?xml version="1.0" encoding="utf-8"?>
<sst xmlns="http://schemas.openxmlformats.org/spreadsheetml/2006/main" count="94" uniqueCount="75">
  <si>
    <t>Coût annuel en € HT</t>
  </si>
  <si>
    <t>Béton</t>
  </si>
  <si>
    <t>Parquet</t>
  </si>
  <si>
    <t>Divers</t>
  </si>
  <si>
    <t>Grillage en métal</t>
  </si>
  <si>
    <t>Prestations</t>
  </si>
  <si>
    <t>Encadrement</t>
  </si>
  <si>
    <t>Achat, gestion des stocks et mise en place de tous les consommables</t>
  </si>
  <si>
    <t>Ces coûts concernent toutes les prestations annexes notamment les prestations de prise en charge (uniquement la première année) et de restitution des installations (uniquement la dernière année)</t>
  </si>
  <si>
    <t>Nom de Zone</t>
  </si>
  <si>
    <t>Surface Mesurée (m2)</t>
  </si>
  <si>
    <t>Revêtement sol</t>
  </si>
  <si>
    <t>Taux horaire</t>
  </si>
  <si>
    <t>DIVERS</t>
  </si>
  <si>
    <t>Toilette - Urinoirs - Lavabos - Miroirs - sol</t>
  </si>
  <si>
    <t>Nettoyage des VMC - Nettoyage des grilles d'évacuation, désinfection des poubelles, détartrage</t>
  </si>
  <si>
    <t>Aspiration, lavage, séchage, vider les poubelles, tables, époustage des meubles de rangement, toiles d'araignées, enlèvement des chewing-gums, étiquette et tout autre collan</t>
  </si>
  <si>
    <t>Aspiration, vider les poubelles</t>
  </si>
  <si>
    <t>Bureau administratif</t>
  </si>
  <si>
    <t>lavage, séchage, bureaux, époustage des meubles de rangement, toiles d'araignées</t>
  </si>
  <si>
    <t>Nombre de nettoyage annuel</t>
  </si>
  <si>
    <t>Passage du balais, ramassage des déchets</t>
  </si>
  <si>
    <t>Coursive métallique ajourée</t>
  </si>
  <si>
    <t xml:space="preserve">Ramassage des déchets, désinfection des poubelles </t>
  </si>
  <si>
    <t>Espaces extérieurs</t>
  </si>
  <si>
    <t>Aspiration, lavage, séchage, toiles d'araignées</t>
  </si>
  <si>
    <t>Couloirs</t>
  </si>
  <si>
    <t>Escaliers métalliques</t>
  </si>
  <si>
    <t>Aspiration, lavage, séchage</t>
  </si>
  <si>
    <t>Local de rangement</t>
  </si>
  <si>
    <t>Aspiration, lavage, séchage, époustage des meubles de rangement,toiles d'araignées</t>
  </si>
  <si>
    <t>2 Ateliers</t>
  </si>
  <si>
    <t>Armoires, décorations murales, finitions hautes</t>
  </si>
  <si>
    <t>Dépoussiérage et lavage</t>
  </si>
  <si>
    <t>Dépoussièrage et lavage</t>
  </si>
  <si>
    <t>Chauffage et tuyauteries</t>
  </si>
  <si>
    <t>Nettoyage des éléments de sécurité</t>
  </si>
  <si>
    <t>Toutes les bouches de ventilation</t>
  </si>
  <si>
    <t>Désinfection</t>
  </si>
  <si>
    <t>Local extérieur de stockage des containers à déchets</t>
  </si>
  <si>
    <t>Coût annuel € HT</t>
  </si>
  <si>
    <t>Volumes annuels (en heure)</t>
  </si>
  <si>
    <t>Coût horaire de main d'œuvre euros HT</t>
  </si>
  <si>
    <t>Décomposition du Prix Globale et Forfaitaire (DPGF)</t>
  </si>
  <si>
    <t>7 salles de cours</t>
  </si>
  <si>
    <t>Nettoyage quotidien</t>
  </si>
  <si>
    <t>Nettoyage hebdomadaire</t>
  </si>
  <si>
    <t>Nettoyage mensuel</t>
  </si>
  <si>
    <t>Nettoyage annuel</t>
  </si>
  <si>
    <t>Total de main d'œuvre</t>
  </si>
  <si>
    <t>TOTAL FORFAITAIRE PRESTATION</t>
  </si>
  <si>
    <t>Coût du matériel</t>
  </si>
  <si>
    <t>Personnel (hors vitrerie)</t>
  </si>
  <si>
    <t>Vitrerie intérireure et extérieure</t>
  </si>
  <si>
    <t>Durée par prestation en minutes</t>
  </si>
  <si>
    <t>Durée annuelle d'interventions en heures</t>
  </si>
  <si>
    <t>Total 1 (hors vitrerie)</t>
  </si>
  <si>
    <t>Nettoyage intérieur des vitres, encadrements et autres rebords</t>
  </si>
  <si>
    <t>Nettoyage extérieur de toutes les vitres</t>
  </si>
  <si>
    <t>Vitrerie extérieure</t>
  </si>
  <si>
    <t>Moyens techniques</t>
  </si>
  <si>
    <t>Autres frais</t>
  </si>
  <si>
    <t xml:space="preserve">Appel d'Offre Ouvert </t>
  </si>
  <si>
    <t>Nettoyage des locaux et de la vitrerie de la CCINCA et de l'Ecole 42 Nice</t>
  </si>
  <si>
    <t>Lot n°2 : Nettoyage des locaux et de la vitrerie de l'INBCA</t>
  </si>
  <si>
    <r>
      <rPr>
        <b/>
        <sz val="10"/>
        <color theme="1"/>
        <rFont val="Arial"/>
        <family val="2"/>
      </rPr>
      <t xml:space="preserve">Sanitaires RDC - 1er étage - PMR </t>
    </r>
    <r>
      <rPr>
        <sz val="10"/>
        <color theme="1"/>
        <rFont val="Arial"/>
        <family val="2"/>
      </rPr>
      <t xml:space="preserve"> :</t>
    </r>
  </si>
  <si>
    <r>
      <rPr>
        <b/>
        <sz val="10"/>
        <rFont val="Arial"/>
        <family val="2"/>
      </rPr>
      <t>Escaliers</t>
    </r>
    <r>
      <rPr>
        <sz val="10"/>
        <rFont val="Arial"/>
        <family val="2"/>
      </rPr>
      <t xml:space="preserve">
Nettoyage des cloisons, barreaux métalliques, rampes</t>
    </r>
  </si>
  <si>
    <r>
      <rPr>
        <b/>
        <sz val="10"/>
        <color theme="1"/>
        <rFont val="Arial"/>
        <family val="2"/>
      </rPr>
      <t>7 salles de cours  </t>
    </r>
    <r>
      <rPr>
        <sz val="10"/>
        <color theme="1"/>
        <rFont val="Arial"/>
        <family val="2"/>
      </rPr>
      <t xml:space="preserve">
Lessivage et désinfection de tous les murs</t>
    </r>
  </si>
  <si>
    <r>
      <t xml:space="preserve">Luminaires
</t>
    </r>
    <r>
      <rPr>
        <sz val="10"/>
        <color theme="1"/>
        <rFont val="Arial"/>
        <family val="2"/>
      </rPr>
      <t>Dépoussiérage et nettoyage</t>
    </r>
  </si>
  <si>
    <r>
      <t>Vitrerie intérieure</t>
    </r>
    <r>
      <rPr>
        <sz val="10"/>
        <rFont val="Arial"/>
        <family val="2"/>
      </rPr>
      <t>.</t>
    </r>
  </si>
  <si>
    <t>Page 1/2</t>
  </si>
  <si>
    <t>Page 2/2</t>
  </si>
  <si>
    <t>Nom de l'entreprise</t>
  </si>
  <si>
    <t>Date</t>
  </si>
  <si>
    <t>Total 2 : vitrerie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</si>
</sst>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6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i/>
      <sz val="10"/>
      <color theme="4" tint="-0.499984740745262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14999847407452621"/>
        <bgColor rgb="FF000000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7" fillId="3" borderId="11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3" borderId="6" xfId="3" applyFill="1" applyBorder="1" applyAlignment="1">
      <alignment horizontal="center" vertical="center" wrapText="1"/>
    </xf>
    <xf numFmtId="0" fontId="2" fillId="3" borderId="6" xfId="3" quotePrefix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4" fontId="8" fillId="0" borderId="4" xfId="4" applyNumberFormat="1" applyFont="1" applyBorder="1" applyAlignment="1">
      <alignment horizontal="right" vertical="center"/>
    </xf>
    <xf numFmtId="9" fontId="4" fillId="0" borderId="0" xfId="0" applyNumberFormat="1" applyFont="1" applyAlignment="1">
      <alignment vertical="center"/>
    </xf>
    <xf numFmtId="0" fontId="9" fillId="0" borderId="4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0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/>
    </xf>
    <xf numFmtId="0" fontId="7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164" fontId="8" fillId="3" borderId="0" xfId="4" applyNumberFormat="1" applyFont="1" applyFill="1" applyAlignment="1">
      <alignment horizontal="right" vertical="center"/>
    </xf>
    <xf numFmtId="0" fontId="7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164" fontId="8" fillId="0" borderId="6" xfId="4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164" fontId="6" fillId="5" borderId="10" xfId="4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/>
    </xf>
    <xf numFmtId="0" fontId="4" fillId="0" borderId="4" xfId="0" applyFont="1" applyBorder="1" applyAlignment="1">
      <alignment horizontal="left"/>
    </xf>
    <xf numFmtId="164" fontId="2" fillId="3" borderId="6" xfId="3" quotePrefix="1" applyNumberFormat="1" applyFill="1" applyBorder="1" applyAlignment="1">
      <alignment horizontal="right" vertical="center" wrapText="1"/>
    </xf>
    <xf numFmtId="0" fontId="6" fillId="0" borderId="14" xfId="0" applyFont="1" applyBorder="1" applyAlignment="1">
      <alignment vertical="center"/>
    </xf>
    <xf numFmtId="0" fontId="4" fillId="0" borderId="4" xfId="0" applyFont="1" applyBorder="1"/>
    <xf numFmtId="0" fontId="7" fillId="3" borderId="6" xfId="0" applyFont="1" applyFill="1" applyBorder="1" applyAlignment="1">
      <alignment horizontal="center" vertical="center" wrapText="1"/>
    </xf>
    <xf numFmtId="43" fontId="4" fillId="4" borderId="4" xfId="4" applyFont="1" applyFill="1" applyBorder="1" applyAlignment="1" applyProtection="1">
      <alignment horizontal="center" vertical="center"/>
      <protection locked="0"/>
    </xf>
    <xf numFmtId="44" fontId="4" fillId="4" borderId="4" xfId="2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44" fontId="3" fillId="4" borderId="4" xfId="2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43" fontId="4" fillId="0" borderId="4" xfId="4" applyFont="1" applyBorder="1" applyAlignment="1" applyProtection="1">
      <alignment horizontal="center" vertical="center"/>
    </xf>
    <xf numFmtId="0" fontId="3" fillId="0" borderId="4" xfId="0" applyFont="1" applyBorder="1" applyAlignment="1">
      <alignment horizontal="left" vertical="center"/>
    </xf>
    <xf numFmtId="44" fontId="4" fillId="2" borderId="4" xfId="2" applyFont="1" applyFill="1" applyBorder="1" applyAlignment="1" applyProtection="1">
      <alignment horizontal="center" vertical="center"/>
    </xf>
    <xf numFmtId="43" fontId="3" fillId="0" borderId="4" xfId="4" applyFont="1" applyBorder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43" fontId="4" fillId="0" borderId="0" xfId="4" applyFont="1" applyBorder="1" applyAlignment="1" applyProtection="1">
      <alignment horizontal="center" vertical="center"/>
    </xf>
    <xf numFmtId="44" fontId="4" fillId="0" borderId="0" xfId="2" applyFont="1" applyFill="1" applyBorder="1" applyAlignment="1" applyProtection="1">
      <alignment horizontal="center" vertical="center"/>
    </xf>
    <xf numFmtId="43" fontId="3" fillId="0" borderId="0" xfId="4" applyFont="1" applyBorder="1" applyAlignment="1" applyProtection="1">
      <alignment horizontal="center" vertical="center"/>
    </xf>
    <xf numFmtId="43" fontId="4" fillId="0" borderId="13" xfId="4" applyFont="1" applyBorder="1" applyAlignment="1" applyProtection="1">
      <alignment horizontal="center" vertical="center"/>
    </xf>
    <xf numFmtId="44" fontId="4" fillId="0" borderId="5" xfId="2" applyFont="1" applyFill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4" fontId="3" fillId="0" borderId="4" xfId="2" applyFont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4" fontId="11" fillId="0" borderId="4" xfId="2" applyFont="1" applyBorder="1" applyAlignment="1" applyProtection="1">
      <alignment vertical="center"/>
    </xf>
    <xf numFmtId="44" fontId="4" fillId="0" borderId="0" xfId="2" applyFont="1" applyBorder="1" applyAlignment="1" applyProtection="1">
      <alignment vertical="center"/>
    </xf>
    <xf numFmtId="2" fontId="8" fillId="4" borderId="4" xfId="0" applyNumberFormat="1" applyFont="1" applyFill="1" applyBorder="1" applyAlignment="1" applyProtection="1">
      <alignment horizontal="center" vertical="center"/>
      <protection locked="0"/>
    </xf>
    <xf numFmtId="2" fontId="8" fillId="3" borderId="7" xfId="0" applyNumberFormat="1" applyFont="1" applyFill="1" applyBorder="1" applyAlignment="1" applyProtection="1">
      <alignment horizontal="center" vertical="center"/>
      <protection locked="0"/>
    </xf>
    <xf numFmtId="2" fontId="8" fillId="3" borderId="0" xfId="0" applyNumberFormat="1" applyFont="1" applyFill="1" applyAlignment="1" applyProtection="1">
      <alignment horizontal="center" vertical="center"/>
      <protection locked="0"/>
    </xf>
    <xf numFmtId="2" fontId="8" fillId="4" borderId="6" xfId="0" applyNumberFormat="1" applyFont="1" applyFill="1" applyBorder="1" applyAlignment="1" applyProtection="1">
      <alignment horizontal="center" vertical="center"/>
      <protection locked="0"/>
    </xf>
    <xf numFmtId="0" fontId="8" fillId="4" borderId="4" xfId="0" applyFont="1" applyFill="1" applyBorder="1" applyAlignment="1" applyProtection="1">
      <alignment horizontal="center" vertical="center"/>
      <protection locked="0"/>
    </xf>
    <xf numFmtId="164" fontId="6" fillId="5" borderId="15" xfId="4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/>
      <protection locked="0"/>
    </xf>
    <xf numFmtId="2" fontId="6" fillId="5" borderId="1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2" fillId="0" borderId="0" xfId="0" applyFont="1" applyAlignment="1">
      <alignment horizontal="center" wrapText="1"/>
    </xf>
  </cellXfs>
  <cellStyles count="5">
    <cellStyle name="Milliers" xfId="4" builtinId="3"/>
    <cellStyle name="Monétaire" xfId="2" builtinId="4"/>
    <cellStyle name="Monétaire 2" xfId="1" xr:uid="{00000000-0005-0000-0000-000000000000}"/>
    <cellStyle name="Normal" xfId="0" builtinId="0"/>
    <cellStyle name="Normal 2" xfId="3" xr:uid="{797B9019-FC5F-4B17-8F19-9873DE475A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2887821</xdr:colOff>
      <xdr:row>0</xdr:row>
      <xdr:rowOff>558800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8FBD9C-6109-4844-A797-6D0A4219BE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87821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792321</xdr:colOff>
      <xdr:row>0</xdr:row>
      <xdr:rowOff>558800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41FBED-71D4-4C90-B192-54E66806F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87821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3E43D-CCCD-4E06-A62C-8625C772AC61}">
  <dimension ref="A1:J39"/>
  <sheetViews>
    <sheetView showGridLines="0" zoomScale="85" zoomScaleNormal="85" workbookViewId="0">
      <selection activeCell="F42" sqref="F42"/>
    </sheetView>
  </sheetViews>
  <sheetFormatPr baseColWidth="10" defaultColWidth="10.81640625" defaultRowHeight="14" x14ac:dyDescent="0.3"/>
  <cols>
    <col min="1" max="1" width="49.7265625" style="1" customWidth="1"/>
    <col min="2" max="2" width="54.81640625" style="1" customWidth="1"/>
    <col min="3" max="3" width="10.81640625" style="2"/>
    <col min="4" max="4" width="15.81640625" style="2" customWidth="1"/>
    <col min="5" max="5" width="10.81640625" style="2"/>
    <col min="6" max="6" width="13.81640625" style="2" customWidth="1"/>
    <col min="7" max="7" width="8.54296875" style="2" customWidth="1"/>
    <col min="8" max="8" width="18.81640625" style="2" customWidth="1"/>
    <col min="9" max="16384" width="10.81640625" style="2"/>
  </cols>
  <sheetData>
    <row r="1" spans="1:10" ht="62.15" customHeight="1" x14ac:dyDescent="0.3"/>
    <row r="2" spans="1:10" x14ac:dyDescent="0.3">
      <c r="A2" s="81" t="s">
        <v>62</v>
      </c>
      <c r="B2" s="81"/>
      <c r="C2" s="81"/>
      <c r="D2" s="81"/>
      <c r="E2" s="81"/>
      <c r="F2" s="81"/>
      <c r="G2" s="81"/>
      <c r="H2" s="81"/>
    </row>
    <row r="3" spans="1:10" x14ac:dyDescent="0.3">
      <c r="A3" s="81" t="s">
        <v>63</v>
      </c>
      <c r="B3" s="81"/>
      <c r="C3" s="81"/>
      <c r="D3" s="81"/>
      <c r="E3" s="81"/>
      <c r="F3" s="81"/>
      <c r="G3" s="81"/>
      <c r="H3" s="81"/>
    </row>
    <row r="4" spans="1:10" ht="28" customHeight="1" x14ac:dyDescent="0.3">
      <c r="A4" s="82" t="s">
        <v>64</v>
      </c>
      <c r="B4" s="82"/>
      <c r="C4" s="82"/>
      <c r="D4" s="82"/>
      <c r="E4" s="82"/>
      <c r="F4" s="82"/>
      <c r="G4" s="82"/>
      <c r="H4" s="82"/>
    </row>
    <row r="5" spans="1:10" x14ac:dyDescent="0.3">
      <c r="A5" s="1" t="s">
        <v>70</v>
      </c>
    </row>
    <row r="6" spans="1:10" ht="17.25" customHeight="1" thickBot="1" x14ac:dyDescent="0.65">
      <c r="A6" s="3"/>
    </row>
    <row r="7" spans="1:10" ht="20.5" thickBot="1" x14ac:dyDescent="0.35">
      <c r="A7" s="89" t="s">
        <v>43</v>
      </c>
      <c r="B7" s="90"/>
      <c r="C7" s="90"/>
      <c r="D7" s="90"/>
      <c r="E7" s="90"/>
      <c r="F7" s="90"/>
      <c r="G7" s="90"/>
      <c r="H7" s="91"/>
    </row>
    <row r="8" spans="1:10" ht="14.5" thickBot="1" x14ac:dyDescent="0.35"/>
    <row r="9" spans="1:10" ht="37.5" x14ac:dyDescent="0.3">
      <c r="A9" s="4" t="s">
        <v>9</v>
      </c>
      <c r="B9" s="4"/>
      <c r="C9" s="5" t="s">
        <v>10</v>
      </c>
      <c r="D9" s="6" t="s">
        <v>11</v>
      </c>
      <c r="E9" s="7" t="s">
        <v>20</v>
      </c>
      <c r="F9" s="7" t="s">
        <v>55</v>
      </c>
      <c r="G9" s="7" t="s">
        <v>12</v>
      </c>
      <c r="H9" s="8" t="s">
        <v>0</v>
      </c>
    </row>
    <row r="10" spans="1:10" x14ac:dyDescent="0.3">
      <c r="A10" s="84" t="s">
        <v>65</v>
      </c>
      <c r="B10" s="9" t="s">
        <v>14</v>
      </c>
      <c r="C10" s="10">
        <v>20.93</v>
      </c>
      <c r="D10" s="86" t="s">
        <v>1</v>
      </c>
      <c r="E10" s="11">
        <v>240</v>
      </c>
      <c r="F10" s="72"/>
      <c r="G10" s="72"/>
      <c r="H10" s="12">
        <f>G10*F10</f>
        <v>0</v>
      </c>
      <c r="J10" s="13"/>
    </row>
    <row r="11" spans="1:10" ht="25" x14ac:dyDescent="0.3">
      <c r="A11" s="85"/>
      <c r="B11" s="9" t="s">
        <v>15</v>
      </c>
      <c r="C11" s="10">
        <v>20.93</v>
      </c>
      <c r="D11" s="87"/>
      <c r="E11" s="11">
        <v>48</v>
      </c>
      <c r="F11" s="72"/>
      <c r="G11" s="72"/>
      <c r="H11" s="12">
        <f t="shared" ref="H11:H17" si="0">G11*F11</f>
        <v>0</v>
      </c>
      <c r="J11" s="13"/>
    </row>
    <row r="12" spans="1:10" ht="37.5" x14ac:dyDescent="0.3">
      <c r="A12" s="14" t="s">
        <v>44</v>
      </c>
      <c r="B12" s="9" t="s">
        <v>16</v>
      </c>
      <c r="C12" s="11">
        <v>273.60000000000002</v>
      </c>
      <c r="D12" s="11" t="s">
        <v>1</v>
      </c>
      <c r="E12" s="11">
        <v>240</v>
      </c>
      <c r="F12" s="72"/>
      <c r="G12" s="72"/>
      <c r="H12" s="12">
        <f t="shared" si="0"/>
        <v>0</v>
      </c>
      <c r="J12" s="13"/>
    </row>
    <row r="13" spans="1:10" x14ac:dyDescent="0.3">
      <c r="A13" s="88" t="s">
        <v>18</v>
      </c>
      <c r="B13" s="9" t="s">
        <v>17</v>
      </c>
      <c r="C13" s="10">
        <v>45.7</v>
      </c>
      <c r="D13" s="86" t="s">
        <v>2</v>
      </c>
      <c r="E13" s="11">
        <v>240</v>
      </c>
      <c r="F13" s="72"/>
      <c r="G13" s="72"/>
      <c r="H13" s="12">
        <f t="shared" si="0"/>
        <v>0</v>
      </c>
      <c r="J13" s="15"/>
    </row>
    <row r="14" spans="1:10" ht="25" x14ac:dyDescent="0.3">
      <c r="A14" s="85"/>
      <c r="B14" s="9" t="s">
        <v>19</v>
      </c>
      <c r="C14" s="10">
        <v>45.7</v>
      </c>
      <c r="D14" s="87"/>
      <c r="E14" s="11">
        <v>48</v>
      </c>
      <c r="F14" s="72"/>
      <c r="G14" s="72"/>
      <c r="H14" s="12">
        <f t="shared" si="0"/>
        <v>0</v>
      </c>
      <c r="J14" s="13"/>
    </row>
    <row r="15" spans="1:10" x14ac:dyDescent="0.3">
      <c r="A15" s="16" t="s">
        <v>22</v>
      </c>
      <c r="B15" s="17" t="s">
        <v>21</v>
      </c>
      <c r="C15" s="18">
        <v>16</v>
      </c>
      <c r="D15" s="18"/>
      <c r="E15" s="11">
        <v>48</v>
      </c>
      <c r="F15" s="72"/>
      <c r="G15" s="72"/>
      <c r="H15" s="12">
        <f>G15*F15</f>
        <v>0</v>
      </c>
      <c r="J15" s="13"/>
    </row>
    <row r="16" spans="1:10" x14ac:dyDescent="0.3">
      <c r="A16" s="14" t="s">
        <v>24</v>
      </c>
      <c r="B16" s="9" t="s">
        <v>23</v>
      </c>
      <c r="C16" s="11">
        <v>170</v>
      </c>
      <c r="D16" s="11" t="s">
        <v>1</v>
      </c>
      <c r="E16" s="11">
        <v>48</v>
      </c>
      <c r="F16" s="72"/>
      <c r="G16" s="72"/>
      <c r="H16" s="12">
        <f t="shared" si="0"/>
        <v>0</v>
      </c>
      <c r="J16" s="15"/>
    </row>
    <row r="17" spans="1:10" x14ac:dyDescent="0.3">
      <c r="A17" s="16" t="s">
        <v>26</v>
      </c>
      <c r="B17" s="17" t="s">
        <v>25</v>
      </c>
      <c r="C17" s="11">
        <v>13</v>
      </c>
      <c r="D17" s="11" t="s">
        <v>1</v>
      </c>
      <c r="E17" s="11">
        <v>48</v>
      </c>
      <c r="F17" s="72"/>
      <c r="G17" s="72"/>
      <c r="H17" s="12">
        <f t="shared" si="0"/>
        <v>0</v>
      </c>
      <c r="J17" s="13"/>
    </row>
    <row r="18" spans="1:10" x14ac:dyDescent="0.3">
      <c r="A18" s="16" t="s">
        <v>27</v>
      </c>
      <c r="B18" s="17" t="s">
        <v>25</v>
      </c>
      <c r="C18" s="11">
        <v>21</v>
      </c>
      <c r="D18" s="11" t="s">
        <v>4</v>
      </c>
      <c r="E18" s="11">
        <v>48</v>
      </c>
      <c r="F18" s="72"/>
      <c r="G18" s="72"/>
      <c r="H18" s="12">
        <f t="shared" ref="H18:H20" si="1">G18*F18</f>
        <v>0</v>
      </c>
      <c r="J18" s="13"/>
    </row>
    <row r="19" spans="1:10" x14ac:dyDescent="0.3">
      <c r="A19" s="14" t="s">
        <v>29</v>
      </c>
      <c r="B19" s="9" t="s">
        <v>28</v>
      </c>
      <c r="C19" s="11">
        <v>3</v>
      </c>
      <c r="D19" s="11" t="s">
        <v>1</v>
      </c>
      <c r="E19" s="11">
        <v>48</v>
      </c>
      <c r="F19" s="72"/>
      <c r="G19" s="72"/>
      <c r="H19" s="12">
        <f t="shared" si="1"/>
        <v>0</v>
      </c>
      <c r="J19" s="13"/>
    </row>
    <row r="20" spans="1:10" ht="25" x14ac:dyDescent="0.3">
      <c r="A20" s="14" t="s">
        <v>31</v>
      </c>
      <c r="B20" s="9" t="s">
        <v>30</v>
      </c>
      <c r="C20" s="11">
        <v>507.3</v>
      </c>
      <c r="D20" s="11" t="s">
        <v>1</v>
      </c>
      <c r="E20" s="11">
        <v>48</v>
      </c>
      <c r="F20" s="72"/>
      <c r="G20" s="72"/>
      <c r="H20" s="12">
        <f t="shared" si="1"/>
        <v>0</v>
      </c>
      <c r="J20" s="19"/>
    </row>
    <row r="21" spans="1:10" ht="19.5" customHeight="1" x14ac:dyDescent="0.3">
      <c r="A21" s="20" t="s">
        <v>13</v>
      </c>
      <c r="B21" s="20"/>
      <c r="C21" s="21"/>
      <c r="D21" s="21"/>
      <c r="E21" s="22"/>
      <c r="F21" s="73"/>
      <c r="G21" s="74"/>
      <c r="H21" s="23"/>
    </row>
    <row r="22" spans="1:10" ht="25.5" x14ac:dyDescent="0.3">
      <c r="A22" s="17" t="s">
        <v>66</v>
      </c>
      <c r="B22" s="17"/>
      <c r="C22" s="24"/>
      <c r="D22" s="18" t="s">
        <v>3</v>
      </c>
      <c r="E22" s="11">
        <v>48</v>
      </c>
      <c r="F22" s="72"/>
      <c r="G22" s="72"/>
      <c r="H22" s="12">
        <f>F22*G22</f>
        <v>0</v>
      </c>
    </row>
    <row r="23" spans="1:10" x14ac:dyDescent="0.3">
      <c r="A23" s="14" t="s">
        <v>32</v>
      </c>
      <c r="B23" s="9" t="s">
        <v>33</v>
      </c>
      <c r="C23" s="24"/>
      <c r="D23" s="24"/>
      <c r="E23" s="11">
        <v>12</v>
      </c>
      <c r="F23" s="72"/>
      <c r="G23" s="72"/>
      <c r="H23" s="12">
        <f t="shared" ref="H23:H27" si="2">F23*G23</f>
        <v>0</v>
      </c>
    </row>
    <row r="24" spans="1:10" x14ac:dyDescent="0.3">
      <c r="A24" s="16" t="s">
        <v>35</v>
      </c>
      <c r="B24" s="17" t="s">
        <v>34</v>
      </c>
      <c r="C24" s="24"/>
      <c r="D24" s="24"/>
      <c r="E24" s="11">
        <v>12</v>
      </c>
      <c r="F24" s="72"/>
      <c r="G24" s="72"/>
      <c r="H24" s="12">
        <f t="shared" si="2"/>
        <v>0</v>
      </c>
    </row>
    <row r="25" spans="1:10" x14ac:dyDescent="0.3">
      <c r="A25" s="16" t="s">
        <v>36</v>
      </c>
      <c r="B25" s="17" t="s">
        <v>34</v>
      </c>
      <c r="C25" s="24"/>
      <c r="D25" s="24"/>
      <c r="E25" s="11">
        <v>12</v>
      </c>
      <c r="F25" s="72"/>
      <c r="G25" s="72"/>
      <c r="H25" s="12">
        <f t="shared" si="2"/>
        <v>0</v>
      </c>
    </row>
    <row r="26" spans="1:10" x14ac:dyDescent="0.3">
      <c r="A26" s="16" t="s">
        <v>37</v>
      </c>
      <c r="B26" s="17" t="s">
        <v>34</v>
      </c>
      <c r="C26" s="24"/>
      <c r="D26" s="24"/>
      <c r="E26" s="11">
        <v>12</v>
      </c>
      <c r="F26" s="72"/>
      <c r="G26" s="72"/>
      <c r="H26" s="12">
        <f t="shared" si="2"/>
        <v>0</v>
      </c>
    </row>
    <row r="27" spans="1:10" ht="26.25" customHeight="1" x14ac:dyDescent="0.3">
      <c r="A27" s="14" t="s">
        <v>39</v>
      </c>
      <c r="B27" s="9" t="s">
        <v>38</v>
      </c>
      <c r="C27" s="24"/>
      <c r="D27" s="24"/>
      <c r="E27" s="11">
        <v>12</v>
      </c>
      <c r="F27" s="72"/>
      <c r="G27" s="72"/>
      <c r="H27" s="12">
        <f t="shared" si="2"/>
        <v>0</v>
      </c>
    </row>
    <row r="28" spans="1:10" ht="26" x14ac:dyDescent="0.3">
      <c r="A28" s="25" t="s">
        <v>67</v>
      </c>
      <c r="B28" s="25"/>
      <c r="C28" s="24"/>
      <c r="D28" s="24"/>
      <c r="E28" s="11">
        <v>1</v>
      </c>
      <c r="F28" s="72"/>
      <c r="G28" s="72"/>
      <c r="H28" s="12">
        <f>F28*G28</f>
        <v>0</v>
      </c>
    </row>
    <row r="29" spans="1:10" ht="26.5" thickBot="1" x14ac:dyDescent="0.35">
      <c r="A29" s="26" t="s">
        <v>68</v>
      </c>
      <c r="B29" s="26"/>
      <c r="C29" s="36"/>
      <c r="D29" s="36"/>
      <c r="E29" s="10">
        <v>1</v>
      </c>
      <c r="F29" s="75"/>
      <c r="G29" s="72"/>
      <c r="H29" s="27">
        <f>F29*G29</f>
        <v>0</v>
      </c>
    </row>
    <row r="30" spans="1:10" ht="20.5" thickBot="1" x14ac:dyDescent="0.35">
      <c r="A30" s="28"/>
      <c r="B30" s="28"/>
      <c r="C30" s="89" t="s">
        <v>56</v>
      </c>
      <c r="D30" s="90"/>
      <c r="E30" s="91"/>
      <c r="F30" s="80">
        <f>SUM(F10:F20)+SUM(F22:F29)</f>
        <v>0</v>
      </c>
      <c r="G30" s="29"/>
      <c r="H30" s="30">
        <f>SUM(H10:H20)+SUM(H22:H29)</f>
        <v>0</v>
      </c>
    </row>
    <row r="31" spans="1:10" x14ac:dyDescent="0.3">
      <c r="H31" s="31"/>
    </row>
    <row r="32" spans="1:10" ht="14.5" thickBot="1" x14ac:dyDescent="0.35">
      <c r="H32" s="31"/>
    </row>
    <row r="33" spans="1:8" ht="37.5" x14ac:dyDescent="0.3">
      <c r="A33" s="20" t="s">
        <v>9</v>
      </c>
      <c r="B33" s="32"/>
      <c r="C33" s="5" t="s">
        <v>10</v>
      </c>
      <c r="D33" s="7" t="s">
        <v>20</v>
      </c>
      <c r="E33" s="7" t="s">
        <v>54</v>
      </c>
      <c r="F33" s="7" t="s">
        <v>12</v>
      </c>
      <c r="G33" s="7" t="s">
        <v>51</v>
      </c>
      <c r="H33" s="33" t="s">
        <v>0</v>
      </c>
    </row>
    <row r="34" spans="1:8" x14ac:dyDescent="0.3">
      <c r="A34" s="16" t="s">
        <v>69</v>
      </c>
      <c r="B34" s="32" t="s">
        <v>57</v>
      </c>
      <c r="C34" s="18"/>
      <c r="D34" s="11">
        <v>12</v>
      </c>
      <c r="E34" s="76"/>
      <c r="F34" s="72"/>
      <c r="G34" s="72"/>
      <c r="H34" s="12">
        <f>E34*F34+G34</f>
        <v>0</v>
      </c>
    </row>
    <row r="35" spans="1:8" ht="14.5" thickBot="1" x14ac:dyDescent="0.35">
      <c r="A35" s="14" t="s">
        <v>59</v>
      </c>
      <c r="B35" s="32" t="s">
        <v>58</v>
      </c>
      <c r="C35" s="78"/>
      <c r="D35" s="10">
        <v>12</v>
      </c>
      <c r="E35" s="79"/>
      <c r="F35" s="75"/>
      <c r="G35" s="75"/>
      <c r="H35" s="12">
        <f>E35*F35+G35</f>
        <v>0</v>
      </c>
    </row>
    <row r="36" spans="1:8" ht="20.5" thickBot="1" x14ac:dyDescent="0.35">
      <c r="A36" s="34"/>
      <c r="C36" s="89" t="s">
        <v>74</v>
      </c>
      <c r="D36" s="90"/>
      <c r="E36" s="90"/>
      <c r="F36" s="90"/>
      <c r="G36" s="91"/>
      <c r="H36" s="77">
        <f>H34+H35</f>
        <v>0</v>
      </c>
    </row>
    <row r="38" spans="1:8" x14ac:dyDescent="0.3">
      <c r="A38" s="35" t="s">
        <v>72</v>
      </c>
      <c r="B38" s="83"/>
      <c r="C38" s="83"/>
      <c r="D38" s="83"/>
    </row>
    <row r="39" spans="1:8" x14ac:dyDescent="0.3">
      <c r="A39" s="35" t="s">
        <v>73</v>
      </c>
      <c r="B39" s="83"/>
      <c r="C39" s="83"/>
      <c r="D39" s="83"/>
    </row>
  </sheetData>
  <sheetProtection algorithmName="SHA-512" hashValue="TUCUVKBm4sYPsLD3mk3nWehQjxgtqpacWKmx5ia9lNlYiy/H4REYV0dx98zWzXoLQamyr5qPj40YeZEyWVfK5g==" saltValue="Od5wWZrgvpngnaXDN1PZRQ==" spinCount="100000" sheet="1" objects="1" scenarios="1"/>
  <mergeCells count="12">
    <mergeCell ref="A2:H2"/>
    <mergeCell ref="A3:H3"/>
    <mergeCell ref="A4:H4"/>
    <mergeCell ref="B38:D38"/>
    <mergeCell ref="B39:D39"/>
    <mergeCell ref="A10:A11"/>
    <mergeCell ref="D10:D11"/>
    <mergeCell ref="A13:A14"/>
    <mergeCell ref="D13:D14"/>
    <mergeCell ref="A7:H7"/>
    <mergeCell ref="C30:E30"/>
    <mergeCell ref="C36:G36"/>
  </mergeCells>
  <pageMargins left="0.7" right="0.7" top="0.75" bottom="0.75" header="0.3" footer="0.3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C19A2-882E-45B6-A895-D172785EC351}">
  <dimension ref="A1:I33"/>
  <sheetViews>
    <sheetView showGridLines="0" tabSelected="1" topLeftCell="A7" zoomScaleNormal="100" workbookViewId="0">
      <selection activeCell="E13" sqref="E13"/>
    </sheetView>
  </sheetViews>
  <sheetFormatPr baseColWidth="10" defaultColWidth="10.81640625" defaultRowHeight="14" x14ac:dyDescent="0.3"/>
  <cols>
    <col min="1" max="1" width="30" style="2" customWidth="1"/>
    <col min="2" max="3" width="17.1796875" style="2" customWidth="1"/>
    <col min="4" max="4" width="18.54296875" style="2" customWidth="1"/>
    <col min="5" max="16384" width="10.81640625" style="2"/>
  </cols>
  <sheetData>
    <row r="1" spans="1:9" ht="45" customHeight="1" x14ac:dyDescent="0.3"/>
    <row r="3" spans="1:9" x14ac:dyDescent="0.3">
      <c r="A3" s="81" t="s">
        <v>62</v>
      </c>
      <c r="B3" s="81"/>
      <c r="C3" s="81"/>
      <c r="D3" s="81"/>
      <c r="E3" s="41"/>
      <c r="F3" s="41"/>
      <c r="G3" s="41"/>
      <c r="H3" s="41"/>
      <c r="I3" s="41"/>
    </row>
    <row r="4" spans="1:9" x14ac:dyDescent="0.3">
      <c r="A4" s="81" t="s">
        <v>63</v>
      </c>
      <c r="B4" s="81"/>
      <c r="C4" s="81"/>
      <c r="D4" s="81"/>
      <c r="E4" s="41"/>
      <c r="F4" s="41"/>
      <c r="G4" s="41"/>
      <c r="H4" s="41"/>
      <c r="I4" s="41"/>
    </row>
    <row r="5" spans="1:9" ht="20" x14ac:dyDescent="0.3">
      <c r="A5" s="82" t="s">
        <v>64</v>
      </c>
      <c r="B5" s="82"/>
      <c r="C5" s="82"/>
      <c r="D5" s="82"/>
      <c r="E5" s="42"/>
      <c r="F5" s="42"/>
      <c r="G5" s="42"/>
      <c r="H5" s="42"/>
      <c r="I5" s="42"/>
    </row>
    <row r="6" spans="1:9" ht="14.5" thickBot="1" x14ac:dyDescent="0.35"/>
    <row r="7" spans="1:9" ht="20.5" thickBot="1" x14ac:dyDescent="0.45">
      <c r="A7" s="92" t="s">
        <v>43</v>
      </c>
      <c r="B7" s="93"/>
      <c r="C7" s="93"/>
      <c r="D7" s="94"/>
    </row>
    <row r="8" spans="1:9" ht="20" x14ac:dyDescent="0.4">
      <c r="A8" s="43" t="s">
        <v>71</v>
      </c>
      <c r="B8" s="44"/>
      <c r="C8" s="44"/>
      <c r="D8" s="44"/>
    </row>
    <row r="10" spans="1:9" x14ac:dyDescent="0.3">
      <c r="A10" s="45" t="s">
        <v>5</v>
      </c>
      <c r="B10" s="46"/>
      <c r="C10" s="47"/>
      <c r="D10" s="48" t="s">
        <v>40</v>
      </c>
    </row>
    <row r="11" spans="1:9" ht="42" x14ac:dyDescent="0.3">
      <c r="A11" s="45" t="s">
        <v>52</v>
      </c>
      <c r="B11" s="49" t="s">
        <v>41</v>
      </c>
      <c r="C11" s="49" t="s">
        <v>42</v>
      </c>
      <c r="D11" s="50"/>
    </row>
    <row r="12" spans="1:9" x14ac:dyDescent="0.3">
      <c r="A12" s="51" t="s">
        <v>45</v>
      </c>
      <c r="B12" s="37">
        <f>'DPGF MO 2024'!F10+'DPGF MO 2024'!F12+'DPGF MO 2024'!F13</f>
        <v>0</v>
      </c>
      <c r="C12" s="38"/>
      <c r="D12" s="52">
        <f>B12*C12</f>
        <v>0</v>
      </c>
    </row>
    <row r="13" spans="1:9" x14ac:dyDescent="0.3">
      <c r="A13" s="51" t="s">
        <v>46</v>
      </c>
      <c r="B13" s="37">
        <f>SUM('DPGF MO 2024'!F14:F20)+'DPGF MO 2024'!F11+'DPGF MO 2024'!F22</f>
        <v>0</v>
      </c>
      <c r="C13" s="38"/>
      <c r="D13" s="52">
        <f t="shared" ref="D13:D14" si="0">B13*C13</f>
        <v>0</v>
      </c>
    </row>
    <row r="14" spans="1:9" x14ac:dyDescent="0.3">
      <c r="A14" s="51" t="s">
        <v>47</v>
      </c>
      <c r="B14" s="37">
        <f>SUM('DPGF MO 2024'!F23:F27)</f>
        <v>0</v>
      </c>
      <c r="C14" s="38"/>
      <c r="D14" s="52">
        <f t="shared" si="0"/>
        <v>0</v>
      </c>
    </row>
    <row r="15" spans="1:9" x14ac:dyDescent="0.3">
      <c r="A15" s="51" t="s">
        <v>48</v>
      </c>
      <c r="B15" s="37">
        <f>'DPGF MO 2024'!F28+'DPGF MO 2024'!F29</f>
        <v>0</v>
      </c>
      <c r="C15" s="38"/>
      <c r="D15" s="52">
        <f>B15*C15</f>
        <v>0</v>
      </c>
    </row>
    <row r="16" spans="1:9" ht="27" customHeight="1" x14ac:dyDescent="0.3">
      <c r="A16" s="53" t="s">
        <v>49</v>
      </c>
      <c r="B16" s="37">
        <f>SUM(B12:B15)</f>
        <v>0</v>
      </c>
      <c r="C16" s="54"/>
      <c r="D16" s="55">
        <f>SUM(D12:D15)</f>
        <v>0</v>
      </c>
    </row>
    <row r="17" spans="1:4" ht="27" customHeight="1" x14ac:dyDescent="0.3">
      <c r="A17" s="56"/>
      <c r="B17" s="57"/>
      <c r="C17" s="58"/>
      <c r="D17" s="59"/>
    </row>
    <row r="18" spans="1:4" ht="15.75" customHeight="1" x14ac:dyDescent="0.3">
      <c r="A18" s="45" t="s">
        <v>53</v>
      </c>
      <c r="B18" s="60"/>
      <c r="C18" s="61"/>
      <c r="D18" s="55">
        <f>'DPGF MO 2024'!H36</f>
        <v>0</v>
      </c>
    </row>
    <row r="19" spans="1:4" x14ac:dyDescent="0.3">
      <c r="A19" s="15"/>
      <c r="B19" s="15"/>
      <c r="C19" s="15"/>
      <c r="D19" s="15"/>
    </row>
    <row r="20" spans="1:4" x14ac:dyDescent="0.3">
      <c r="A20" s="53" t="s">
        <v>7</v>
      </c>
      <c r="B20" s="62"/>
      <c r="C20" s="63"/>
      <c r="D20" s="64"/>
    </row>
    <row r="21" spans="1:4" x14ac:dyDescent="0.3">
      <c r="A21" s="53"/>
      <c r="B21" s="62"/>
      <c r="C21" s="63"/>
      <c r="D21" s="64"/>
    </row>
    <row r="22" spans="1:4" x14ac:dyDescent="0.3">
      <c r="A22" s="53" t="s">
        <v>6</v>
      </c>
      <c r="B22" s="39"/>
      <c r="C22" s="38"/>
      <c r="D22" s="64">
        <f>B22*C22</f>
        <v>0</v>
      </c>
    </row>
    <row r="23" spans="1:4" x14ac:dyDescent="0.3">
      <c r="A23" s="65"/>
      <c r="B23" s="15"/>
      <c r="C23" s="15"/>
      <c r="D23" s="15"/>
    </row>
    <row r="24" spans="1:4" x14ac:dyDescent="0.3">
      <c r="A24" s="53" t="s">
        <v>60</v>
      </c>
      <c r="B24" s="62"/>
      <c r="C24" s="61"/>
      <c r="D24" s="40"/>
    </row>
    <row r="25" spans="1:4" x14ac:dyDescent="0.3">
      <c r="A25" s="65"/>
      <c r="B25" s="15"/>
      <c r="C25" s="15"/>
      <c r="D25" s="66"/>
    </row>
    <row r="26" spans="1:4" x14ac:dyDescent="0.3">
      <c r="A26" s="53" t="s">
        <v>61</v>
      </c>
      <c r="B26" s="62"/>
      <c r="C26" s="63"/>
      <c r="D26" s="40"/>
    </row>
    <row r="27" spans="1:4" x14ac:dyDescent="0.3">
      <c r="A27" s="65"/>
      <c r="B27" s="15"/>
      <c r="C27" s="15"/>
      <c r="D27" s="66"/>
    </row>
    <row r="28" spans="1:4" ht="18" x14ac:dyDescent="0.3">
      <c r="A28" s="67" t="s">
        <v>50</v>
      </c>
      <c r="B28" s="68"/>
      <c r="C28" s="69"/>
      <c r="D28" s="70">
        <f>D16+D18+D20+D22+D24+D26</f>
        <v>0</v>
      </c>
    </row>
    <row r="29" spans="1:4" x14ac:dyDescent="0.3">
      <c r="A29" s="56"/>
      <c r="B29" s="66"/>
      <c r="C29" s="66"/>
      <c r="D29" s="71"/>
    </row>
    <row r="30" spans="1:4" ht="33" customHeight="1" x14ac:dyDescent="0.3">
      <c r="A30" s="95" t="s">
        <v>8</v>
      </c>
      <c r="B30" s="95"/>
      <c r="C30" s="95"/>
      <c r="D30" s="95"/>
    </row>
    <row r="32" spans="1:4" x14ac:dyDescent="0.3">
      <c r="A32" s="35" t="s">
        <v>72</v>
      </c>
      <c r="B32" s="83"/>
      <c r="C32" s="83"/>
      <c r="D32" s="83"/>
    </row>
    <row r="33" spans="1:4" x14ac:dyDescent="0.3">
      <c r="A33" s="35" t="s">
        <v>73</v>
      </c>
      <c r="B33" s="83"/>
      <c r="C33" s="83"/>
      <c r="D33" s="83"/>
    </row>
  </sheetData>
  <sheetProtection algorithmName="SHA-512" hashValue="QhDqoKjXn/nARVeT7nawL02ZWTw3uWgXihRmpoocK9Vfzkzi/36Tnnsw38vjpN/2gQxJu1XUof4+zR+Gl8Lknw==" saltValue="hnSCDBq/vKYss3xngmFz3g==" spinCount="100000" sheet="1" objects="1" scenarios="1"/>
  <mergeCells count="7">
    <mergeCell ref="B33:D33"/>
    <mergeCell ref="A7:D7"/>
    <mergeCell ref="A30:D30"/>
    <mergeCell ref="A3:D3"/>
    <mergeCell ref="A4:D4"/>
    <mergeCell ref="A5:D5"/>
    <mergeCell ref="B32:D32"/>
  </mergeCells>
  <pageMargins left="0.7" right="0.7" top="0.75" bottom="0.75" header="0.3" footer="0.3"/>
  <pageSetup paperSize="9" scale="59" orientation="portrait" r:id="rId1"/>
  <colBreaks count="1" manualBreakCount="1">
    <brk id="4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6861865-8949-4307-9AF1-A4F2608CDD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MO 2024</vt:lpstr>
      <vt:lpstr>Récap DPGF</vt:lpstr>
      <vt:lpstr>'DPGF MO 2024'!Zone_d_impression</vt:lpstr>
      <vt:lpstr>'Récap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MAHOUDEAU Laetitia</dc:creator>
  <cp:lastModifiedBy>MAHOUDEAU Laetitia</cp:lastModifiedBy>
  <dcterms:created xsi:type="dcterms:W3CDTF">2018-11-27T08:30:56Z</dcterms:created>
  <dcterms:modified xsi:type="dcterms:W3CDTF">2025-02-10T09:29:12Z</dcterms:modified>
</cp:coreProperties>
</file>