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G:\COMMUN\DMIT-SACIT\1-Consultations\2024\24.34.IT_AOO_AT_INFRA_4LOTS\1 - DCE\CDRF\CDRF DCE\"/>
    </mc:Choice>
  </mc:AlternateContent>
  <bookViews>
    <workbookView xWindow="0" yWindow="0" windowWidth="25200" windowHeight="11250" tabRatio="676" activeTab="3"/>
  </bookViews>
  <sheets>
    <sheet name="Page de garde" sheetId="10" r:id="rId1"/>
    <sheet name="Mode d'emploi onglets UO" sheetId="6" r:id="rId2"/>
    <sheet name="Composition humaine UO" sheetId="11" r:id="rId3"/>
    <sheet name="Valorisation financière UO" sheetId="1" r:id="rId4"/>
    <sheet name="Récapitulatif Simulation" sheetId="12" r:id="rId5"/>
    <sheet name="BPU UO" sheetId="13" r:id="rId6"/>
  </sheets>
  <definedNames>
    <definedName name="_Toc94673894" localSheetId="0">'Page de garde'!#REF!</definedName>
    <definedName name="_xlnm.Print_Titles" localSheetId="5">'BPU UO'!$1:$4</definedName>
    <definedName name="_xlnm.Print_Titles" localSheetId="2">'Composition humaine UO'!$1:$4</definedName>
    <definedName name="_xlnm.Print_Titles" localSheetId="3">'Valorisation financière UO'!$1:$4</definedName>
    <definedName name="_xlnm.Print_Area" localSheetId="5">'BPU UO'!$A$1:$J$46</definedName>
    <definedName name="_xlnm.Print_Area" localSheetId="2">'Composition humaine UO'!$A$1:$AD$45</definedName>
    <definedName name="_xlnm.Print_Area" localSheetId="1">'Mode d''emploi onglets UO'!$A$1:$C$18</definedName>
    <definedName name="_xlnm.Print_Area" localSheetId="0">'Page de garde'!$A$1:$A$16</definedName>
    <definedName name="_xlnm.Print_Area" localSheetId="4">'Récapitulatif Simulation'!$A$1:$C$9</definedName>
    <definedName name="_xlnm.Print_Area" localSheetId="3">'Valorisation financière UO'!$A$1:$AF$46</definedName>
  </definedNames>
  <calcPr calcId="162913"/>
</workbook>
</file>

<file path=xl/calcChain.xml><?xml version="1.0" encoding="utf-8"?>
<calcChain xmlns="http://schemas.openxmlformats.org/spreadsheetml/2006/main">
  <c r="H34" i="13" l="1"/>
  <c r="H33" i="13"/>
  <c r="H32" i="13"/>
  <c r="AB8" i="11" l="1"/>
  <c r="AB45" i="11"/>
  <c r="AB44" i="11"/>
  <c r="AB43" i="11"/>
  <c r="AB39" i="11"/>
  <c r="AB38" i="11"/>
  <c r="AB37" i="11"/>
  <c r="AB15" i="11"/>
  <c r="H46" i="13"/>
  <c r="H45" i="13"/>
  <c r="H44" i="13"/>
  <c r="H40" i="13"/>
  <c r="H39" i="13"/>
  <c r="H38" i="13"/>
  <c r="J46" i="13"/>
  <c r="J45" i="13"/>
  <c r="J44" i="13"/>
  <c r="Z46" i="1"/>
  <c r="Y46" i="1"/>
  <c r="X46" i="1"/>
  <c r="V46" i="1"/>
  <c r="U46" i="1"/>
  <c r="T46" i="1"/>
  <c r="R46" i="1"/>
  <c r="Q46" i="1"/>
  <c r="P46" i="1"/>
  <c r="N46" i="1"/>
  <c r="M46" i="1"/>
  <c r="L46" i="1"/>
  <c r="J46" i="1"/>
  <c r="I46" i="1"/>
  <c r="H46" i="1"/>
  <c r="F46" i="1"/>
  <c r="E46" i="1"/>
  <c r="D46" i="1"/>
  <c r="Z45" i="1"/>
  <c r="Y45" i="1"/>
  <c r="X45" i="1"/>
  <c r="V45" i="1"/>
  <c r="U45" i="1"/>
  <c r="T45" i="1"/>
  <c r="R45" i="1"/>
  <c r="Q45" i="1"/>
  <c r="P45" i="1"/>
  <c r="N45" i="1"/>
  <c r="M45" i="1"/>
  <c r="L45" i="1"/>
  <c r="J45" i="1"/>
  <c r="I45" i="1"/>
  <c r="H45" i="1"/>
  <c r="F45" i="1"/>
  <c r="E45" i="1"/>
  <c r="D45" i="1"/>
  <c r="Z44" i="1"/>
  <c r="Y44" i="1"/>
  <c r="X44" i="1"/>
  <c r="V44" i="1"/>
  <c r="U44" i="1"/>
  <c r="T44" i="1"/>
  <c r="R44" i="1"/>
  <c r="Q44" i="1"/>
  <c r="P44" i="1"/>
  <c r="N44" i="1"/>
  <c r="M44" i="1"/>
  <c r="L44" i="1"/>
  <c r="J44" i="1"/>
  <c r="I44" i="1"/>
  <c r="H44" i="1"/>
  <c r="F44" i="1"/>
  <c r="E44" i="1"/>
  <c r="D44" i="1"/>
  <c r="H28" i="13"/>
  <c r="H27" i="13"/>
  <c r="H26" i="13"/>
  <c r="H22" i="13"/>
  <c r="H21" i="13"/>
  <c r="H20" i="13"/>
  <c r="J34" i="13"/>
  <c r="J33" i="13"/>
  <c r="J32" i="13"/>
  <c r="Z34" i="1"/>
  <c r="Y34" i="1"/>
  <c r="X34" i="1"/>
  <c r="V34" i="1"/>
  <c r="U34" i="1"/>
  <c r="T34" i="1"/>
  <c r="R34" i="1"/>
  <c r="Q34" i="1"/>
  <c r="P34" i="1"/>
  <c r="N34" i="1"/>
  <c r="M34" i="1"/>
  <c r="L34" i="1"/>
  <c r="J34" i="1"/>
  <c r="I34" i="1"/>
  <c r="H34" i="1"/>
  <c r="F34" i="1"/>
  <c r="E34" i="1"/>
  <c r="D34" i="1"/>
  <c r="Z33" i="1"/>
  <c r="Y33" i="1"/>
  <c r="X33" i="1"/>
  <c r="V33" i="1"/>
  <c r="U33" i="1"/>
  <c r="T33" i="1"/>
  <c r="R33" i="1"/>
  <c r="Q33" i="1"/>
  <c r="P33" i="1"/>
  <c r="N33" i="1"/>
  <c r="M33" i="1"/>
  <c r="L33" i="1"/>
  <c r="J33" i="1"/>
  <c r="I33" i="1"/>
  <c r="H33" i="1"/>
  <c r="F33" i="1"/>
  <c r="E33" i="1"/>
  <c r="D33" i="1"/>
  <c r="Z32" i="1"/>
  <c r="Y32" i="1"/>
  <c r="X32" i="1"/>
  <c r="V32" i="1"/>
  <c r="U32" i="1"/>
  <c r="T32" i="1"/>
  <c r="R32" i="1"/>
  <c r="Q32" i="1"/>
  <c r="P32" i="1"/>
  <c r="N32" i="1"/>
  <c r="M32" i="1"/>
  <c r="L32" i="1"/>
  <c r="J32" i="1"/>
  <c r="I32" i="1"/>
  <c r="H32" i="1"/>
  <c r="F32" i="1"/>
  <c r="E32" i="1"/>
  <c r="D32" i="1"/>
  <c r="AB33" i="11"/>
  <c r="AB32" i="11"/>
  <c r="AB31" i="11"/>
  <c r="H10" i="13"/>
  <c r="H9" i="13"/>
  <c r="H8" i="13"/>
  <c r="H16" i="13"/>
  <c r="H15" i="13"/>
  <c r="H14" i="13"/>
  <c r="J40" i="13"/>
  <c r="J39" i="13"/>
  <c r="J38" i="13"/>
  <c r="J28" i="13"/>
  <c r="J27" i="13"/>
  <c r="J26" i="13"/>
  <c r="J22" i="13"/>
  <c r="J21" i="13"/>
  <c r="J20" i="13"/>
  <c r="J16" i="13"/>
  <c r="J15" i="13"/>
  <c r="J14" i="13"/>
  <c r="J10" i="13"/>
  <c r="J9" i="13"/>
  <c r="J8" i="13"/>
  <c r="D8" i="1"/>
  <c r="E8" i="1"/>
  <c r="F8" i="1"/>
  <c r="H8" i="1"/>
  <c r="I8" i="1"/>
  <c r="J8" i="1"/>
  <c r="L8" i="1"/>
  <c r="M8" i="1"/>
  <c r="N8" i="1"/>
  <c r="P8" i="1"/>
  <c r="Q8" i="1"/>
  <c r="R8" i="1"/>
  <c r="T8" i="1"/>
  <c r="U8" i="1"/>
  <c r="V8" i="1"/>
  <c r="X8" i="1"/>
  <c r="Y8" i="1"/>
  <c r="Z8" i="1"/>
  <c r="D9" i="1"/>
  <c r="E9" i="1"/>
  <c r="F9" i="1"/>
  <c r="H9" i="1"/>
  <c r="I9" i="1"/>
  <c r="J9" i="1"/>
  <c r="L9" i="1"/>
  <c r="M9" i="1"/>
  <c r="N9" i="1"/>
  <c r="P9" i="1"/>
  <c r="Q9" i="1"/>
  <c r="R9" i="1"/>
  <c r="T9" i="1"/>
  <c r="U9" i="1"/>
  <c r="V9" i="1"/>
  <c r="X9" i="1"/>
  <c r="Y9" i="1"/>
  <c r="Z9" i="1"/>
  <c r="D10" i="1"/>
  <c r="E10" i="1"/>
  <c r="F10" i="1"/>
  <c r="H10" i="1"/>
  <c r="I10" i="1"/>
  <c r="J10" i="1"/>
  <c r="L10" i="1"/>
  <c r="M10" i="1"/>
  <c r="N10" i="1"/>
  <c r="P10" i="1"/>
  <c r="Q10" i="1"/>
  <c r="R10" i="1"/>
  <c r="T10" i="1"/>
  <c r="U10" i="1"/>
  <c r="V10" i="1"/>
  <c r="X10" i="1"/>
  <c r="Y10" i="1"/>
  <c r="Z10" i="1"/>
  <c r="D14" i="1"/>
  <c r="E14" i="1"/>
  <c r="F14" i="1"/>
  <c r="H14" i="1"/>
  <c r="I14" i="1"/>
  <c r="J14" i="1"/>
  <c r="L14" i="1"/>
  <c r="M14" i="1"/>
  <c r="N14" i="1"/>
  <c r="P14" i="1"/>
  <c r="Q14" i="1"/>
  <c r="R14" i="1"/>
  <c r="T14" i="1"/>
  <c r="U14" i="1"/>
  <c r="V14" i="1"/>
  <c r="X14" i="1"/>
  <c r="Y14" i="1"/>
  <c r="Z14" i="1"/>
  <c r="D15" i="1"/>
  <c r="E15" i="1"/>
  <c r="F15" i="1"/>
  <c r="H15" i="1"/>
  <c r="I15" i="1"/>
  <c r="J15" i="1"/>
  <c r="L15" i="1"/>
  <c r="M15" i="1"/>
  <c r="N15" i="1"/>
  <c r="P15" i="1"/>
  <c r="Q15" i="1"/>
  <c r="R15" i="1"/>
  <c r="T15" i="1"/>
  <c r="U15" i="1"/>
  <c r="V15" i="1"/>
  <c r="X15" i="1"/>
  <c r="Y15" i="1"/>
  <c r="Z15" i="1"/>
  <c r="D16" i="1"/>
  <c r="E16" i="1"/>
  <c r="F16" i="1"/>
  <c r="H16" i="1"/>
  <c r="I16" i="1"/>
  <c r="J16" i="1"/>
  <c r="L16" i="1"/>
  <c r="M16" i="1"/>
  <c r="N16" i="1"/>
  <c r="P16" i="1"/>
  <c r="Q16" i="1"/>
  <c r="R16" i="1"/>
  <c r="T16" i="1"/>
  <c r="U16" i="1"/>
  <c r="V16" i="1"/>
  <c r="X16" i="1"/>
  <c r="Y16" i="1"/>
  <c r="Z16" i="1"/>
  <c r="D20" i="1"/>
  <c r="E20" i="1"/>
  <c r="F20" i="1"/>
  <c r="H20" i="1"/>
  <c r="I20" i="1"/>
  <c r="J20" i="1"/>
  <c r="L20" i="1"/>
  <c r="M20" i="1"/>
  <c r="N20" i="1"/>
  <c r="P20" i="1"/>
  <c r="Q20" i="1"/>
  <c r="R20" i="1"/>
  <c r="T20" i="1"/>
  <c r="U20" i="1"/>
  <c r="V20" i="1"/>
  <c r="X20" i="1"/>
  <c r="Y20" i="1"/>
  <c r="Z20" i="1"/>
  <c r="D21" i="1"/>
  <c r="E21" i="1"/>
  <c r="F21" i="1"/>
  <c r="H21" i="1"/>
  <c r="I21" i="1"/>
  <c r="J21" i="1"/>
  <c r="L21" i="1"/>
  <c r="M21" i="1"/>
  <c r="N21" i="1"/>
  <c r="P21" i="1"/>
  <c r="Q21" i="1"/>
  <c r="R21" i="1"/>
  <c r="T21" i="1"/>
  <c r="U21" i="1"/>
  <c r="V21" i="1"/>
  <c r="X21" i="1"/>
  <c r="Y21" i="1"/>
  <c r="Z21" i="1"/>
  <c r="D22" i="1"/>
  <c r="E22" i="1"/>
  <c r="F22" i="1"/>
  <c r="H22" i="1"/>
  <c r="I22" i="1"/>
  <c r="J22" i="1"/>
  <c r="L22" i="1"/>
  <c r="M22" i="1"/>
  <c r="N22" i="1"/>
  <c r="P22" i="1"/>
  <c r="Q22" i="1"/>
  <c r="R22" i="1"/>
  <c r="T22" i="1"/>
  <c r="U22" i="1"/>
  <c r="V22" i="1"/>
  <c r="X22" i="1"/>
  <c r="Y22" i="1"/>
  <c r="Z22" i="1"/>
  <c r="D26" i="1"/>
  <c r="E26" i="1"/>
  <c r="F26" i="1"/>
  <c r="H26" i="1"/>
  <c r="I26" i="1"/>
  <c r="J26" i="1"/>
  <c r="L26" i="1"/>
  <c r="M26" i="1"/>
  <c r="N26" i="1"/>
  <c r="P26" i="1"/>
  <c r="Q26" i="1"/>
  <c r="R26" i="1"/>
  <c r="T26" i="1"/>
  <c r="U26" i="1"/>
  <c r="V26" i="1"/>
  <c r="X26" i="1"/>
  <c r="Y26" i="1"/>
  <c r="Z26" i="1"/>
  <c r="D27" i="1"/>
  <c r="E27" i="1"/>
  <c r="F27" i="1"/>
  <c r="H27" i="1"/>
  <c r="I27" i="1"/>
  <c r="J27" i="1"/>
  <c r="L27" i="1"/>
  <c r="M27" i="1"/>
  <c r="N27" i="1"/>
  <c r="P27" i="1"/>
  <c r="Q27" i="1"/>
  <c r="R27" i="1"/>
  <c r="T27" i="1"/>
  <c r="U27" i="1"/>
  <c r="V27" i="1"/>
  <c r="X27" i="1"/>
  <c r="Y27" i="1"/>
  <c r="Z27" i="1"/>
  <c r="D28" i="1"/>
  <c r="E28" i="1"/>
  <c r="F28" i="1"/>
  <c r="H28" i="1"/>
  <c r="I28" i="1"/>
  <c r="J28" i="1"/>
  <c r="L28" i="1"/>
  <c r="M28" i="1"/>
  <c r="N28" i="1"/>
  <c r="P28" i="1"/>
  <c r="Q28" i="1"/>
  <c r="R28" i="1"/>
  <c r="T28" i="1"/>
  <c r="U28" i="1"/>
  <c r="V28" i="1"/>
  <c r="X28" i="1"/>
  <c r="Y28" i="1"/>
  <c r="Z28" i="1"/>
  <c r="D38" i="1"/>
  <c r="E38" i="1"/>
  <c r="F38" i="1"/>
  <c r="H38" i="1"/>
  <c r="I38" i="1"/>
  <c r="J38" i="1"/>
  <c r="L38" i="1"/>
  <c r="M38" i="1"/>
  <c r="N38" i="1"/>
  <c r="P38" i="1"/>
  <c r="Q38" i="1"/>
  <c r="R38" i="1"/>
  <c r="T38" i="1"/>
  <c r="U38" i="1"/>
  <c r="V38" i="1"/>
  <c r="X38" i="1"/>
  <c r="Y38" i="1"/>
  <c r="Z38" i="1"/>
  <c r="D39" i="1"/>
  <c r="E39" i="1"/>
  <c r="F39" i="1"/>
  <c r="H39" i="1"/>
  <c r="I39" i="1"/>
  <c r="J39" i="1"/>
  <c r="L39" i="1"/>
  <c r="M39" i="1"/>
  <c r="N39" i="1"/>
  <c r="P39" i="1"/>
  <c r="Q39" i="1"/>
  <c r="R39" i="1"/>
  <c r="T39" i="1"/>
  <c r="U39" i="1"/>
  <c r="V39" i="1"/>
  <c r="X39" i="1"/>
  <c r="Y39" i="1"/>
  <c r="Z39" i="1"/>
  <c r="D40" i="1"/>
  <c r="E40" i="1"/>
  <c r="F40" i="1"/>
  <c r="H40" i="1"/>
  <c r="I40" i="1"/>
  <c r="J40" i="1"/>
  <c r="L40" i="1"/>
  <c r="M40" i="1"/>
  <c r="N40" i="1"/>
  <c r="P40" i="1"/>
  <c r="Q40" i="1"/>
  <c r="R40" i="1"/>
  <c r="T40" i="1"/>
  <c r="U40" i="1"/>
  <c r="V40" i="1"/>
  <c r="X40" i="1"/>
  <c r="Y40" i="1"/>
  <c r="Z40" i="1"/>
  <c r="AB13" i="11"/>
  <c r="AB7" i="11"/>
  <c r="AB9" i="11"/>
  <c r="AB14" i="11"/>
  <c r="AB19" i="11"/>
  <c r="AB20" i="11"/>
  <c r="AB21" i="11"/>
  <c r="AB25" i="11"/>
  <c r="AB26" i="11"/>
  <c r="AB27" i="11"/>
  <c r="AB46" i="1" l="1"/>
  <c r="AF46" i="1" s="1"/>
  <c r="AB45" i="1"/>
  <c r="AF45" i="1" s="1"/>
  <c r="AB40" i="1"/>
  <c r="D40" i="13" s="1"/>
  <c r="F40" i="13" s="1"/>
  <c r="AB9" i="1"/>
  <c r="AF9" i="1" s="1"/>
  <c r="AB10" i="1"/>
  <c r="D10" i="13" s="1"/>
  <c r="F10" i="13" s="1"/>
  <c r="AB32" i="1"/>
  <c r="D32" i="13" s="1"/>
  <c r="F32" i="13" s="1"/>
  <c r="AB34" i="1"/>
  <c r="AF34" i="1" s="1"/>
  <c r="AB27" i="1"/>
  <c r="D27" i="13" s="1"/>
  <c r="F27" i="13" s="1"/>
  <c r="AB26" i="1"/>
  <c r="D26" i="13" s="1"/>
  <c r="F26" i="13" s="1"/>
  <c r="AB20" i="1"/>
  <c r="D20" i="13" s="1"/>
  <c r="F20" i="13" s="1"/>
  <c r="AB8" i="1"/>
  <c r="AF8" i="1" s="1"/>
  <c r="AB22" i="1"/>
  <c r="AF22" i="1" s="1"/>
  <c r="AB16" i="1"/>
  <c r="AF16" i="1" s="1"/>
  <c r="AB15" i="1"/>
  <c r="AF15" i="1" s="1"/>
  <c r="AB44" i="1"/>
  <c r="D44" i="13" s="1"/>
  <c r="F44" i="13" s="1"/>
  <c r="AB39" i="1"/>
  <c r="D39" i="13" s="1"/>
  <c r="F39" i="13" s="1"/>
  <c r="AB28" i="1"/>
  <c r="D28" i="13" s="1"/>
  <c r="F28" i="13" s="1"/>
  <c r="AB21" i="1"/>
  <c r="D21" i="13" s="1"/>
  <c r="F21" i="13" s="1"/>
  <c r="AB14" i="1"/>
  <c r="D14" i="13" s="1"/>
  <c r="F14" i="13" s="1"/>
  <c r="AB38" i="1"/>
  <c r="D38" i="13" s="1"/>
  <c r="F38" i="13" s="1"/>
  <c r="AB33" i="1"/>
  <c r="AF33" i="1" s="1"/>
  <c r="D45" i="13" l="1"/>
  <c r="F45" i="13" s="1"/>
  <c r="D9" i="13"/>
  <c r="F9" i="13" s="1"/>
  <c r="D46" i="13"/>
  <c r="F46" i="13" s="1"/>
  <c r="D33" i="13"/>
  <c r="F33" i="13" s="1"/>
  <c r="AF40" i="1"/>
  <c r="AF28" i="1"/>
  <c r="AF26" i="1"/>
  <c r="AF21" i="1"/>
  <c r="D16" i="13"/>
  <c r="F16" i="13" s="1"/>
  <c r="AF10" i="1"/>
  <c r="B3" i="12" s="1"/>
  <c r="C3" i="12" s="1"/>
  <c r="AF27" i="1"/>
  <c r="AF38" i="1"/>
  <c r="D22" i="13"/>
  <c r="F22" i="13" s="1"/>
  <c r="AF39" i="1"/>
  <c r="AF32" i="1"/>
  <c r="D34" i="13"/>
  <c r="F34" i="13" s="1"/>
  <c r="D8" i="13"/>
  <c r="F8" i="13" s="1"/>
  <c r="D15" i="13"/>
  <c r="F15" i="13" s="1"/>
  <c r="AF20" i="1"/>
  <c r="AF14" i="1"/>
  <c r="B4" i="12" s="1"/>
  <c r="C4" i="12" s="1"/>
  <c r="AF44" i="1"/>
  <c r="B5" i="12" l="1"/>
  <c r="C5" i="12" s="1"/>
  <c r="B6" i="12"/>
  <c r="C6" i="12" s="1"/>
  <c r="B7" i="12"/>
  <c r="C7" i="12" s="1"/>
  <c r="AF48" i="1"/>
  <c r="B9" i="12" l="1"/>
  <c r="C9" i="12"/>
</calcChain>
</file>

<file path=xl/sharedStrings.xml><?xml version="1.0" encoding="utf-8"?>
<sst xmlns="http://schemas.openxmlformats.org/spreadsheetml/2006/main" count="402" uniqueCount="77">
  <si>
    <t>Contenu et complexité</t>
  </si>
  <si>
    <t>Complexité moyenne</t>
  </si>
  <si>
    <t>Grande complexité</t>
  </si>
  <si>
    <t>Chef de projet</t>
  </si>
  <si>
    <t>Montant</t>
  </si>
  <si>
    <t>Niveau</t>
  </si>
  <si>
    <t>Junior</t>
  </si>
  <si>
    <t xml:space="preserve">Confirmé </t>
  </si>
  <si>
    <t>Experimenté</t>
  </si>
  <si>
    <t>Expert technique</t>
  </si>
  <si>
    <t>Ingénieur technique</t>
  </si>
  <si>
    <t>Qualifieur</t>
  </si>
  <si>
    <t>Profil</t>
  </si>
  <si>
    <t>Seuls les cadres entourés de rouge (rouge ou en pointillé) doivent être renseignés.</t>
  </si>
  <si>
    <t>Seuls les cadres entourés de rouge doivent être renseignés.</t>
  </si>
  <si>
    <t>Le candidat indiquera pour chaque profil le taux journalier moyen (TJM).</t>
  </si>
  <si>
    <t>Les cadres entourés de rouge plein, correspondent aux profils identifiés dans les unités d'œuvres telles que décrites dans le CCTP.</t>
  </si>
  <si>
    <t>Les cadres entourés de rouge en pointillé correspondent aux profils non-identifiés par l'AP-HP mais qui peuvent être proposés par le candidat.</t>
  </si>
  <si>
    <t>Pour chaque unité d'œuvre, le candidat indiquera le nombre de jour.homme selon les profils qu'il considère les plus appropriés.</t>
  </si>
  <si>
    <t>MODE D'EMPLOI POUR LA SAISIE DES DONNEES</t>
  </si>
  <si>
    <r>
      <t>Le premier onglet, "Composante humaine des UO"</t>
    </r>
    <r>
      <rPr>
        <sz val="10"/>
        <rFont val="Arial"/>
        <family val="2"/>
      </rPr>
      <t>, doit être renseigné de la manière suivante par le candidat.</t>
    </r>
  </si>
  <si>
    <r>
      <t>Le deuxième onglet "Valorisation financière des UO"</t>
    </r>
    <r>
      <rPr>
        <sz val="10"/>
        <rFont val="Arial"/>
        <family val="2"/>
      </rPr>
      <t>, doit être renseigné de la manière suivante par le candidat.</t>
    </r>
  </si>
  <si>
    <t>CADRE DE REPONSE FINANCIER</t>
  </si>
  <si>
    <t>Charge totale (j/h)</t>
  </si>
  <si>
    <t>Montant de l'UO
€ HT</t>
  </si>
  <si>
    <t>Technicien</t>
  </si>
  <si>
    <t>Pilote d'exploitation</t>
  </si>
  <si>
    <t>Montant € HT</t>
  </si>
  <si>
    <t>Qté totale d'UO estimée sur la durée du marché</t>
  </si>
  <si>
    <t>Montant total 
des UO
€ HT</t>
  </si>
  <si>
    <t>Charge totale estimée 
par l'AP-HP
(j/h)</t>
  </si>
  <si>
    <t>Faible complexité</t>
  </si>
  <si>
    <t>Montant € TTC</t>
  </si>
  <si>
    <t xml:space="preserve">TOTAL sur 4 ans : </t>
  </si>
  <si>
    <t>Intégration : activité d'installation</t>
  </si>
  <si>
    <t>INT1-1</t>
  </si>
  <si>
    <t>INT1-2</t>
  </si>
  <si>
    <t>INT1-3</t>
  </si>
  <si>
    <t>INT2-1</t>
  </si>
  <si>
    <t>INT2-2</t>
  </si>
  <si>
    <t>INT2-3</t>
  </si>
  <si>
    <t>Intégration : Gestion des environnements, industrialisation</t>
  </si>
  <si>
    <t>Intégration : support mise en production</t>
  </si>
  <si>
    <t>INT3-1</t>
  </si>
  <si>
    <t>INT3-2</t>
  </si>
  <si>
    <t>INT3-3</t>
  </si>
  <si>
    <t>EXPL-1</t>
  </si>
  <si>
    <t>EXPL-2</t>
  </si>
  <si>
    <t>EXPL-3</t>
  </si>
  <si>
    <t>Administration exploitation</t>
  </si>
  <si>
    <t>EXPADM-1</t>
  </si>
  <si>
    <t>EXPADM-2</t>
  </si>
  <si>
    <t>EXPADM-3</t>
  </si>
  <si>
    <t>Code UO</t>
  </si>
  <si>
    <t>Montant de l'UO
€ TTC</t>
  </si>
  <si>
    <t>Libellé court (40max)</t>
  </si>
  <si>
    <t>Libellé long</t>
  </si>
  <si>
    <t>Exploitation : Supervision MCO</t>
  </si>
  <si>
    <t>Exploitation supervision et gestion des demandes</t>
  </si>
  <si>
    <t>Admin.Exploit. : Support infrastructure niveau 2</t>
  </si>
  <si>
    <t>Admin.Exploit. : Maintien en condition opérationnelle</t>
  </si>
  <si>
    <t>EXPADM-4</t>
  </si>
  <si>
    <t>EXPADM-5</t>
  </si>
  <si>
    <t>EXPADM-6</t>
  </si>
  <si>
    <t>TOTAL € HT</t>
  </si>
  <si>
    <t>LOT 1</t>
  </si>
  <si>
    <t xml:space="preserve">Intégration : activité d'installation </t>
  </si>
  <si>
    <t xml:space="preserve"> </t>
  </si>
  <si>
    <t>Prestation d’assistance technique à l’intégration, la supervision et l’exploitation des applications du SI de l’AP-HP</t>
  </si>
  <si>
    <t>Exploitation : Traitement demandes/incidents</t>
  </si>
  <si>
    <t>SUPV-1</t>
  </si>
  <si>
    <t>SUPV-2</t>
  </si>
  <si>
    <t>SUPV-3</t>
  </si>
  <si>
    <t>Simulation financière du Lot 1</t>
  </si>
  <si>
    <t>Consultation 24.034 IT</t>
  </si>
  <si>
    <t>Tarif TJM</t>
  </si>
  <si>
    <t xml:space="preserve">Les Tarifs sont indiqués avec 2 décimales maximum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</si>
</sst>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\ &quot;€&quot;"/>
    <numFmt numFmtId="166" formatCode="_-* #,##0\ &quot;€&quot;_-;\-* #,##0\ &quot;€&quot;_-;_-* &quot;-&quot;??\ &quot;€&quot;_-;_-@_-"/>
    <numFmt numFmtId="167" formatCode="0.0000"/>
    <numFmt numFmtId="168" formatCode="####"/>
    <numFmt numFmtId="169" formatCode="_-* #,##0\ _€_-;\-* #,##0\ _€_-;_-* &quot;-&quot;??\ _€_-;_-@_-"/>
    <numFmt numFmtId="170" formatCode="0.000"/>
    <numFmt numFmtId="171" formatCode="#,##0.000"/>
  </numFmts>
  <fonts count="54">
    <font>
      <sz val="10"/>
      <name val="Arial"/>
    </font>
    <font>
      <sz val="10"/>
      <name val="Arial"/>
      <family val="2"/>
    </font>
    <font>
      <sz val="8"/>
      <name val="Arial"/>
      <family val="2"/>
    </font>
    <font>
      <sz val="10"/>
      <name val="Arial Narrow"/>
      <family val="2"/>
    </font>
    <font>
      <b/>
      <sz val="10"/>
      <name val="Arial Narrow"/>
      <family val="2"/>
    </font>
    <font>
      <b/>
      <sz val="12"/>
      <name val="Arial Narrow"/>
      <family val="2"/>
    </font>
    <font>
      <b/>
      <sz val="12"/>
      <name val="Arial"/>
      <family val="2"/>
    </font>
    <font>
      <b/>
      <sz val="10"/>
      <name val="Arial"/>
      <family val="2"/>
    </font>
    <font>
      <sz val="8"/>
      <name val="Arial Narrow"/>
      <family val="2"/>
    </font>
    <font>
      <sz val="8"/>
      <color indexed="56"/>
      <name val="Arial Narrow"/>
      <family val="2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u/>
      <sz val="10"/>
      <color indexed="12"/>
      <name val="Arial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sz val="10"/>
      <name val="Arial"/>
      <family val="2"/>
    </font>
    <font>
      <b/>
      <sz val="14"/>
      <name val="Arial Narrow"/>
      <family val="2"/>
    </font>
    <font>
      <sz val="10"/>
      <color indexed="55"/>
      <name val="Arial Narrow"/>
      <family val="2"/>
    </font>
    <font>
      <sz val="10"/>
      <color indexed="56"/>
      <name val="Arial Narrow"/>
      <family val="2"/>
    </font>
    <font>
      <sz val="10"/>
      <name val="Helv"/>
      <charset val="204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sz val="12"/>
      <color indexed="20"/>
      <name val="Calibri"/>
      <family val="2"/>
    </font>
    <font>
      <b/>
      <sz val="12"/>
      <color indexed="52"/>
      <name val="Calibri"/>
      <family val="2"/>
    </font>
    <font>
      <b/>
      <sz val="12"/>
      <color indexed="9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2"/>
      <name val="Calibri"/>
      <family val="2"/>
    </font>
    <font>
      <sz val="12"/>
      <color indexed="52"/>
      <name val="Calibri"/>
      <family val="2"/>
    </font>
    <font>
      <sz val="12"/>
      <color indexed="60"/>
      <name val="Calibri"/>
      <family val="2"/>
    </font>
    <font>
      <b/>
      <sz val="12"/>
      <color indexed="63"/>
      <name val="Calibri"/>
      <family val="2"/>
    </font>
    <font>
      <sz val="12"/>
      <color indexed="10"/>
      <name val="Calibri"/>
      <family val="2"/>
    </font>
    <font>
      <sz val="8"/>
      <name val="Arial"/>
      <family val="2"/>
    </font>
    <font>
      <b/>
      <sz val="14"/>
      <name val="Arial"/>
      <family val="2"/>
    </font>
    <font>
      <i/>
      <sz val="12"/>
      <name val="Arial"/>
      <family val="2"/>
    </font>
    <font>
      <sz val="10"/>
      <color indexed="8"/>
      <name val="Arial"/>
      <family val="2"/>
    </font>
    <font>
      <b/>
      <sz val="16"/>
      <name val="Arial Narrow"/>
      <family val="2"/>
    </font>
    <font>
      <b/>
      <sz val="36"/>
      <color rgb="FFFF0000"/>
      <name val="Arial"/>
      <family val="2"/>
    </font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7" tint="0.59999389629810485"/>
        <bgColor indexed="64"/>
      </patternFill>
    </fill>
  </fills>
  <borders count="52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10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n">
        <color indexed="64"/>
      </right>
      <top style="thick">
        <color indexed="10"/>
      </top>
      <bottom style="thick">
        <color indexed="10"/>
      </bottom>
      <diagonal/>
    </border>
    <border>
      <left style="thin">
        <color indexed="64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thick">
        <color indexed="10"/>
      </left>
      <right style="thick">
        <color indexed="10"/>
      </right>
      <top style="thick">
        <color indexed="10"/>
      </top>
      <bottom style="thick">
        <color indexed="10"/>
      </bottom>
      <diagonal/>
    </border>
    <border>
      <left style="mediumDashed">
        <color indexed="10"/>
      </left>
      <right style="mediumDashed">
        <color indexed="10"/>
      </right>
      <top style="mediumDashed">
        <color indexed="10"/>
      </top>
      <bottom style="mediumDashed">
        <color indexed="1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ck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thick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thick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mediumDashed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mediumDashed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hair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hair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hair">
        <color indexed="10"/>
      </bottom>
      <diagonal/>
    </border>
    <border>
      <left style="thick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thick">
        <color indexed="10"/>
      </bottom>
      <diagonal/>
    </border>
    <border>
      <left style="thin">
        <color indexed="10"/>
      </left>
      <right style="thick">
        <color indexed="10"/>
      </right>
      <top style="hair">
        <color indexed="10"/>
      </top>
      <bottom style="thick">
        <color indexed="10"/>
      </bottom>
      <diagonal/>
    </border>
    <border>
      <left style="mediumDashed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thin">
        <color indexed="10"/>
      </right>
      <top style="hair">
        <color indexed="10"/>
      </top>
      <bottom style="mediumDashed">
        <color indexed="10"/>
      </bottom>
      <diagonal/>
    </border>
    <border>
      <left style="thin">
        <color indexed="10"/>
      </left>
      <right style="mediumDashed">
        <color indexed="10"/>
      </right>
      <top style="hair">
        <color indexed="10"/>
      </top>
      <bottom style="mediumDashed">
        <color indexed="10"/>
      </bottom>
      <diagonal/>
    </border>
    <border>
      <left/>
      <right/>
      <top/>
      <bottom style="mediumDashed">
        <color indexed="1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85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35" fillId="3" borderId="0" applyNumberFormat="0" applyBorder="0" applyAlignment="0" applyProtection="0"/>
    <xf numFmtId="0" fontId="13" fillId="20" borderId="1" applyNumberFormat="0" applyAlignment="0" applyProtection="0"/>
    <xf numFmtId="0" fontId="36" fillId="20" borderId="1" applyNumberFormat="0" applyAlignment="0" applyProtection="0"/>
    <xf numFmtId="0" fontId="14" fillId="0" borderId="2" applyNumberFormat="0" applyFill="0" applyAlignment="0" applyProtection="0"/>
    <xf numFmtId="0" fontId="37" fillId="21" borderId="3" applyNumberFormat="0" applyAlignment="0" applyProtection="0"/>
    <xf numFmtId="0" fontId="15" fillId="7" borderId="1" applyNumberFormat="0" applyAlignment="0" applyProtection="0"/>
    <xf numFmtId="44" fontId="1" fillId="0" borderId="0" applyFont="0" applyFill="0" applyBorder="0" applyAlignment="0" applyProtection="0"/>
    <xf numFmtId="0" fontId="38" fillId="0" borderId="0" applyNumberFormat="0" applyFill="0" applyBorder="0" applyAlignment="0" applyProtection="0"/>
    <xf numFmtId="0" fontId="39" fillId="4" borderId="0" applyNumberFormat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40" fillId="7" borderId="1" applyNumberFormat="0" applyAlignment="0" applyProtection="0"/>
    <xf numFmtId="0" fontId="16" fillId="3" borderId="0" applyNumberFormat="0" applyBorder="0" applyAlignment="0" applyProtection="0"/>
    <xf numFmtId="0" fontId="17" fillId="0" borderId="0" applyNumberFormat="0" applyFill="0" applyBorder="0" applyAlignment="0" applyProtection="0">
      <alignment vertical="top"/>
      <protection locked="0"/>
    </xf>
    <xf numFmtId="0" fontId="41" fillId="0" borderId="2" applyNumberFormat="0" applyFill="0" applyAlignment="0" applyProtection="0"/>
    <xf numFmtId="44" fontId="1" fillId="0" borderId="0" applyFont="0" applyFill="0" applyBorder="0" applyAlignment="0" applyProtection="0"/>
    <xf numFmtId="0" fontId="42" fillId="23" borderId="0" applyNumberFormat="0" applyBorder="0" applyAlignment="0" applyProtection="0"/>
    <xf numFmtId="0" fontId="18" fillId="23" borderId="0" applyNumberFormat="0" applyBorder="0" applyAlignment="0" applyProtection="0"/>
    <xf numFmtId="0" fontId="1" fillId="0" borderId="0"/>
    <xf numFmtId="0" fontId="32" fillId="0" borderId="0"/>
    <xf numFmtId="0" fontId="1" fillId="0" borderId="0"/>
    <xf numFmtId="0" fontId="48" fillId="0" borderId="0"/>
    <xf numFmtId="0" fontId="1" fillId="22" borderId="4" applyNumberFormat="0" applyFont="0" applyAlignment="0" applyProtection="0"/>
    <xf numFmtId="0" fontId="43" fillId="20" borderId="8" applyNumberFormat="0" applyAlignment="0" applyProtection="0"/>
    <xf numFmtId="0" fontId="19" fillId="4" borderId="0" applyNumberFormat="0" applyBorder="0" applyAlignment="0" applyProtection="0"/>
    <xf numFmtId="0" fontId="20" fillId="20" borderId="8" applyNumberFormat="0" applyAlignment="0" applyProtection="0"/>
    <xf numFmtId="0" fontId="32" fillId="0" borderId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5" applyNumberFormat="0" applyFill="0" applyAlignment="0" applyProtection="0"/>
    <xf numFmtId="0" fontId="24" fillId="0" borderId="6" applyNumberFormat="0" applyFill="0" applyAlignment="0" applyProtection="0"/>
    <xf numFmtId="0" fontId="25" fillId="0" borderId="7" applyNumberFormat="0" applyFill="0" applyAlignment="0" applyProtection="0"/>
    <xf numFmtId="0" fontId="25" fillId="0" borderId="0" applyNumberFormat="0" applyFill="0" applyBorder="0" applyAlignment="0" applyProtection="0"/>
    <xf numFmtId="0" fontId="26" fillId="0" borderId="9" applyNumberFormat="0" applyFill="0" applyAlignment="0" applyProtection="0"/>
    <xf numFmtId="0" fontId="27" fillId="21" borderId="3" applyNumberFormat="0" applyAlignment="0" applyProtection="0"/>
    <xf numFmtId="0" fontId="44" fillId="0" borderId="0" applyNumberFormat="0" applyFill="0" applyBorder="0" applyAlignment="0" applyProtection="0"/>
    <xf numFmtId="9" fontId="51" fillId="0" borderId="0" applyFont="0" applyFill="0" applyBorder="0" applyAlignment="0" applyProtection="0"/>
    <xf numFmtId="164" fontId="52" fillId="0" borderId="0" applyFont="0" applyFill="0" applyBorder="0" applyAlignment="0" applyProtection="0"/>
  </cellStyleXfs>
  <cellXfs count="149">
    <xf numFmtId="0" fontId="0" fillId="0" borderId="0" xfId="0"/>
    <xf numFmtId="0" fontId="3" fillId="0" borderId="0" xfId="0" applyFont="1"/>
    <xf numFmtId="0" fontId="4" fillId="0" borderId="10" xfId="64" applyFont="1" applyFill="1" applyBorder="1" applyAlignment="1" applyProtection="1">
      <alignment horizontal="center" vertical="center"/>
    </xf>
    <xf numFmtId="0" fontId="4" fillId="0" borderId="0" xfId="64" applyFont="1" applyFill="1" applyBorder="1" applyAlignment="1" applyProtection="1">
      <alignment horizontal="center" vertical="center"/>
    </xf>
    <xf numFmtId="0" fontId="4" fillId="0" borderId="11" xfId="64" applyFont="1" applyFill="1" applyBorder="1" applyAlignment="1" applyProtection="1">
      <alignment horizontal="center" vertical="center" wrapText="1"/>
    </xf>
    <xf numFmtId="0" fontId="3" fillId="0" borderId="11" xfId="64" applyFont="1" applyFill="1" applyBorder="1" applyAlignment="1" applyProtection="1">
      <alignment vertical="center" wrapText="1"/>
    </xf>
    <xf numFmtId="0" fontId="0" fillId="0" borderId="15" xfId="0" applyBorder="1"/>
    <xf numFmtId="0" fontId="0" fillId="0" borderId="0" xfId="0" applyBorder="1"/>
    <xf numFmtId="0" fontId="0" fillId="0" borderId="16" xfId="0" applyBorder="1"/>
    <xf numFmtId="0" fontId="7" fillId="0" borderId="0" xfId="0" applyFont="1"/>
    <xf numFmtId="0" fontId="0" fillId="0" borderId="0" xfId="0" applyAlignment="1"/>
    <xf numFmtId="0" fontId="7" fillId="0" borderId="0" xfId="0" applyFont="1" applyAlignment="1"/>
    <xf numFmtId="2" fontId="8" fillId="0" borderId="0" xfId="0" applyNumberFormat="1" applyFont="1" applyAlignment="1">
      <alignment vertical="center"/>
    </xf>
    <xf numFmtId="2" fontId="9" fillId="0" borderId="0" xfId="0" applyNumberFormat="1" applyFont="1" applyBorder="1" applyAlignment="1">
      <alignment vertical="center"/>
    </xf>
    <xf numFmtId="0" fontId="3" fillId="0" borderId="11" xfId="0" applyFont="1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17" fillId="0" borderId="0" xfId="59" applyAlignment="1" applyProtection="1"/>
    <xf numFmtId="0" fontId="6" fillId="0" borderId="0" xfId="0" applyFont="1" applyAlignment="1">
      <alignment horizontal="center"/>
    </xf>
    <xf numFmtId="0" fontId="28" fillId="0" borderId="0" xfId="0" applyFont="1"/>
    <xf numFmtId="0" fontId="17" fillId="0" borderId="0" xfId="59" quotePrefix="1" applyAlignment="1" applyProtection="1"/>
    <xf numFmtId="0" fontId="6" fillId="0" borderId="0" xfId="0" applyFont="1" applyAlignment="1">
      <alignment horizontal="center" wrapText="1"/>
    </xf>
    <xf numFmtId="0" fontId="0" fillId="0" borderId="0" xfId="0" applyAlignment="1">
      <alignment vertical="center"/>
    </xf>
    <xf numFmtId="165" fontId="4" fillId="0" borderId="0" xfId="0" applyNumberFormat="1" applyFont="1" applyBorder="1"/>
    <xf numFmtId="0" fontId="6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horizontal="center" vertical="center"/>
    </xf>
    <xf numFmtId="2" fontId="31" fillId="0" borderId="0" xfId="0" applyNumberFormat="1" applyFont="1" applyBorder="1" applyAlignment="1">
      <alignment horizontal="center" vertical="center"/>
    </xf>
    <xf numFmtId="166" fontId="31" fillId="0" borderId="0" xfId="61" applyNumberFormat="1" applyFont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3" fillId="0" borderId="10" xfId="0" applyFont="1" applyBorder="1" applyAlignment="1">
      <alignment horizontal="centerContinuous" vertical="center"/>
    </xf>
    <xf numFmtId="0" fontId="3" fillId="0" borderId="17" xfId="0" applyFont="1" applyBorder="1" applyAlignment="1">
      <alignment horizontal="centerContinuous" vertical="center"/>
    </xf>
    <xf numFmtId="0" fontId="3" fillId="0" borderId="18" xfId="0" applyFont="1" applyBorder="1" applyAlignment="1">
      <alignment horizontal="centerContinuous" vertical="center"/>
    </xf>
    <xf numFmtId="0" fontId="3" fillId="0" borderId="0" xfId="0" applyFont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" fontId="3" fillId="0" borderId="0" xfId="0" applyNumberFormat="1" applyFont="1" applyAlignment="1">
      <alignment horizontal="center" vertical="center"/>
    </xf>
    <xf numFmtId="4" fontId="3" fillId="0" borderId="11" xfId="0" applyNumberFormat="1" applyFont="1" applyBorder="1" applyAlignment="1">
      <alignment horizontal="center" vertical="center"/>
    </xf>
    <xf numFmtId="0" fontId="1" fillId="0" borderId="0" xfId="66" applyAlignment="1">
      <alignment vertical="center"/>
    </xf>
    <xf numFmtId="165" fontId="28" fillId="0" borderId="0" xfId="65" applyNumberFormat="1" applyFont="1" applyAlignment="1">
      <alignment vertical="center"/>
    </xf>
    <xf numFmtId="0" fontId="47" fillId="0" borderId="0" xfId="66" applyFont="1" applyFill="1" applyBorder="1" applyAlignment="1">
      <alignment vertical="center"/>
    </xf>
    <xf numFmtId="165" fontId="7" fillId="0" borderId="0" xfId="65" applyNumberFormat="1" applyFont="1" applyBorder="1" applyAlignment="1">
      <alignment horizontal="right" vertical="center"/>
    </xf>
    <xf numFmtId="0" fontId="48" fillId="0" borderId="4" xfId="67" applyFont="1" applyFill="1" applyBorder="1" applyAlignment="1">
      <alignment wrapText="1"/>
    </xf>
    <xf numFmtId="0" fontId="1" fillId="0" borderId="0" xfId="66" applyFont="1" applyAlignment="1">
      <alignment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64" applyFont="1" applyFill="1" applyBorder="1" applyAlignment="1" applyProtection="1">
      <alignment vertical="center" wrapText="1"/>
    </xf>
    <xf numFmtId="4" fontId="3" fillId="0" borderId="0" xfId="0" applyNumberFormat="1" applyFont="1" applyBorder="1" applyAlignment="1">
      <alignment horizontal="center" vertical="center"/>
    </xf>
    <xf numFmtId="167" fontId="30" fillId="0" borderId="0" xfId="0" applyNumberFormat="1" applyFont="1" applyBorder="1" applyAlignment="1">
      <alignment horizontal="center" vertical="center"/>
    </xf>
    <xf numFmtId="167" fontId="3" fillId="0" borderId="0" xfId="0" applyNumberFormat="1" applyFont="1" applyBorder="1" applyAlignment="1">
      <alignment horizontal="center" vertical="center"/>
    </xf>
    <xf numFmtId="167" fontId="31" fillId="0" borderId="0" xfId="61" applyNumberFormat="1" applyFont="1" applyBorder="1" applyAlignment="1">
      <alignment horizontal="center" vertical="center"/>
    </xf>
    <xf numFmtId="167" fontId="31" fillId="0" borderId="0" xfId="0" applyNumberFormat="1" applyFont="1" applyBorder="1" applyAlignment="1">
      <alignment horizontal="center" vertical="center"/>
    </xf>
    <xf numFmtId="167" fontId="31" fillId="0" borderId="37" xfId="61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horizontal="center" vertical="center"/>
    </xf>
    <xf numFmtId="168" fontId="3" fillId="0" borderId="0" xfId="0" applyNumberFormat="1" applyFont="1" applyBorder="1" applyAlignment="1">
      <alignment horizontal="center" vertical="center"/>
    </xf>
    <xf numFmtId="168" fontId="3" fillId="0" borderId="0" xfId="0" applyNumberFormat="1" applyFont="1" applyAlignment="1">
      <alignment vertical="center"/>
    </xf>
    <xf numFmtId="168" fontId="3" fillId="0" borderId="11" xfId="0" applyNumberFormat="1" applyFont="1" applyBorder="1" applyAlignment="1">
      <alignment horizontal="center" vertical="center" wrapText="1"/>
    </xf>
    <xf numFmtId="168" fontId="3" fillId="0" borderId="0" xfId="0" applyNumberFormat="1" applyFont="1" applyBorder="1" applyAlignment="1">
      <alignment horizontal="center" vertical="center" wrapText="1"/>
    </xf>
    <xf numFmtId="0" fontId="1" fillId="0" borderId="0" xfId="66" applyAlignment="1">
      <alignment horizontal="center" vertical="center"/>
    </xf>
    <xf numFmtId="0" fontId="46" fillId="0" borderId="40" xfId="65" applyFont="1" applyBorder="1" applyAlignment="1">
      <alignment vertical="center"/>
    </xf>
    <xf numFmtId="0" fontId="7" fillId="0" borderId="40" xfId="65" applyFont="1" applyBorder="1" applyAlignment="1">
      <alignment vertical="center"/>
    </xf>
    <xf numFmtId="165" fontId="28" fillId="0" borderId="41" xfId="65" applyNumberFormat="1" applyFont="1" applyBorder="1" applyAlignment="1">
      <alignment vertical="center"/>
    </xf>
    <xf numFmtId="165" fontId="28" fillId="0" borderId="42" xfId="65" applyNumberFormat="1" applyFont="1" applyBorder="1" applyAlignment="1">
      <alignment vertical="center"/>
    </xf>
    <xf numFmtId="0" fontId="7" fillId="0" borderId="43" xfId="65" applyFont="1" applyBorder="1" applyAlignment="1">
      <alignment horizontal="center" vertical="center" wrapText="1"/>
    </xf>
    <xf numFmtId="0" fontId="7" fillId="0" borderId="44" xfId="65" applyFont="1" applyBorder="1" applyAlignment="1">
      <alignment horizontal="center" vertical="center" wrapText="1"/>
    </xf>
    <xf numFmtId="0" fontId="7" fillId="0" borderId="45" xfId="65" applyFont="1" applyBorder="1" applyAlignment="1">
      <alignment vertical="center"/>
    </xf>
    <xf numFmtId="165" fontId="28" fillId="0" borderId="46" xfId="65" applyNumberFormat="1" applyFont="1" applyBorder="1" applyAlignment="1">
      <alignment vertical="center"/>
    </xf>
    <xf numFmtId="165" fontId="28" fillId="0" borderId="47" xfId="65" applyNumberFormat="1" applyFont="1" applyBorder="1" applyAlignment="1">
      <alignment vertical="center"/>
    </xf>
    <xf numFmtId="0" fontId="7" fillId="0" borderId="48" xfId="65" applyFont="1" applyBorder="1" applyAlignment="1">
      <alignment horizontal="right" vertical="center"/>
    </xf>
    <xf numFmtId="165" fontId="7" fillId="0" borderId="49" xfId="65" applyNumberFormat="1" applyFont="1" applyBorder="1" applyAlignment="1">
      <alignment horizontal="right" vertical="center"/>
    </xf>
    <xf numFmtId="165" fontId="7" fillId="0" borderId="50" xfId="65" applyNumberFormat="1" applyFont="1" applyBorder="1" applyAlignment="1">
      <alignment horizontal="right" vertical="center"/>
    </xf>
    <xf numFmtId="0" fontId="29" fillId="25" borderId="0" xfId="0" applyFont="1" applyFill="1" applyAlignment="1">
      <alignment horizontal="centerContinuous" vertical="center"/>
    </xf>
    <xf numFmtId="0" fontId="5" fillId="25" borderId="0" xfId="0" applyFont="1" applyFill="1" applyAlignment="1">
      <alignment horizontal="centerContinuous" vertical="center"/>
    </xf>
    <xf numFmtId="0" fontId="29" fillId="25" borderId="0" xfId="0" applyFont="1" applyFill="1" applyAlignment="1">
      <alignment horizontal="left" vertical="center"/>
    </xf>
    <xf numFmtId="0" fontId="4" fillId="0" borderId="11" xfId="64" applyFont="1" applyFill="1" applyBorder="1" applyAlignment="1" applyProtection="1">
      <alignment horizontal="center" vertical="center"/>
    </xf>
    <xf numFmtId="0" fontId="50" fillId="0" borderId="0" xfId="0" applyFont="1" applyAlignment="1">
      <alignment horizontal="center" vertical="center"/>
    </xf>
    <xf numFmtId="9" fontId="28" fillId="0" borderId="0" xfId="83" applyFont="1" applyAlignment="1">
      <alignment vertical="center"/>
    </xf>
    <xf numFmtId="169" fontId="3" fillId="0" borderId="11" xfId="84" applyNumberFormat="1" applyFont="1" applyBorder="1" applyAlignment="1">
      <alignment vertical="center"/>
    </xf>
    <xf numFmtId="169" fontId="3" fillId="0" borderId="0" xfId="84" applyNumberFormat="1" applyFont="1" applyAlignment="1">
      <alignment vertical="center"/>
    </xf>
    <xf numFmtId="169" fontId="3" fillId="0" borderId="0" xfId="84" applyNumberFormat="1" applyFont="1" applyBorder="1" applyAlignment="1">
      <alignment vertical="center"/>
    </xf>
    <xf numFmtId="169" fontId="3" fillId="0" borderId="11" xfId="84" applyNumberFormat="1" applyFont="1" applyBorder="1" applyAlignment="1">
      <alignment horizontal="center" vertical="center"/>
    </xf>
    <xf numFmtId="169" fontId="3" fillId="0" borderId="0" xfId="84" applyNumberFormat="1" applyFont="1" applyAlignment="1">
      <alignment horizontal="center" vertical="center"/>
    </xf>
    <xf numFmtId="169" fontId="31" fillId="0" borderId="0" xfId="84" applyNumberFormat="1" applyFont="1" applyBorder="1" applyAlignment="1">
      <alignment horizontal="center" vertical="center"/>
    </xf>
    <xf numFmtId="169" fontId="3" fillId="0" borderId="19" xfId="84" applyNumberFormat="1" applyFont="1" applyBorder="1" applyAlignment="1">
      <alignment vertical="center"/>
    </xf>
    <xf numFmtId="169" fontId="8" fillId="0" borderId="0" xfId="84" applyNumberFormat="1" applyFont="1" applyAlignment="1">
      <alignment vertical="center"/>
    </xf>
    <xf numFmtId="170" fontId="1" fillId="0" borderId="20" xfId="0" applyNumberFormat="1" applyFont="1" applyFill="1" applyBorder="1" applyAlignment="1" applyProtection="1">
      <alignment horizontal="center" vertical="center"/>
      <protection locked="0"/>
    </xf>
    <xf numFmtId="170" fontId="1" fillId="0" borderId="21" xfId="0" applyNumberFormat="1" applyFont="1" applyFill="1" applyBorder="1" applyAlignment="1" applyProtection="1">
      <alignment horizontal="center" vertical="center"/>
      <protection locked="0"/>
    </xf>
    <xf numFmtId="170" fontId="1" fillId="0" borderId="22" xfId="0" applyNumberFormat="1" applyFont="1" applyFill="1" applyBorder="1" applyAlignment="1" applyProtection="1">
      <alignment horizontal="center" vertical="center"/>
      <protection locked="0"/>
    </xf>
    <xf numFmtId="170" fontId="28" fillId="0" borderId="0" xfId="0" applyNumberFormat="1" applyFont="1" applyAlignment="1">
      <alignment horizontal="center" vertical="center"/>
    </xf>
    <xf numFmtId="170" fontId="28" fillId="24" borderId="23" xfId="0" applyNumberFormat="1" applyFont="1" applyFill="1" applyBorder="1" applyAlignment="1" applyProtection="1">
      <alignment horizontal="center" vertical="center"/>
      <protection locked="0"/>
    </xf>
    <xf numFmtId="170" fontId="28" fillId="24" borderId="24" xfId="0" applyNumberFormat="1" applyFont="1" applyFill="1" applyBorder="1" applyAlignment="1" applyProtection="1">
      <alignment horizontal="center" vertical="center"/>
      <protection locked="0"/>
    </xf>
    <xf numFmtId="170" fontId="28" fillId="24" borderId="25" xfId="0" applyNumberFormat="1" applyFont="1" applyFill="1" applyBorder="1" applyAlignment="1" applyProtection="1">
      <alignment horizontal="center" vertical="center"/>
      <protection locked="0"/>
    </xf>
    <xf numFmtId="170" fontId="28" fillId="0" borderId="20" xfId="0" applyNumberFormat="1" applyFont="1" applyFill="1" applyBorder="1" applyAlignment="1" applyProtection="1">
      <alignment horizontal="center" vertical="center"/>
      <protection locked="0"/>
    </xf>
    <xf numFmtId="170" fontId="28" fillId="0" borderId="21" xfId="0" applyNumberFormat="1" applyFont="1" applyFill="1" applyBorder="1" applyAlignment="1" applyProtection="1">
      <alignment horizontal="center" vertical="center"/>
      <protection locked="0"/>
    </xf>
    <xf numFmtId="170" fontId="28" fillId="0" borderId="22" xfId="0" applyNumberFormat="1" applyFont="1" applyFill="1" applyBorder="1" applyAlignment="1" applyProtection="1">
      <alignment horizontal="center" vertical="center"/>
      <protection locked="0"/>
    </xf>
    <xf numFmtId="170" fontId="1" fillId="0" borderId="26" xfId="0" applyNumberFormat="1" applyFont="1" applyFill="1" applyBorder="1" applyAlignment="1" applyProtection="1">
      <alignment horizontal="center" vertical="center"/>
      <protection locked="0"/>
    </xf>
    <xf numFmtId="170" fontId="1" fillId="0" borderId="27" xfId="0" applyNumberFormat="1" applyFont="1" applyFill="1" applyBorder="1" applyAlignment="1" applyProtection="1">
      <alignment horizontal="center" vertical="center"/>
      <protection locked="0"/>
    </xf>
    <xf numFmtId="170" fontId="1" fillId="0" borderId="28" xfId="0" applyNumberFormat="1" applyFont="1" applyFill="1" applyBorder="1" applyAlignment="1" applyProtection="1">
      <alignment horizontal="center" vertical="center"/>
      <protection locked="0"/>
    </xf>
    <xf numFmtId="170" fontId="28" fillId="24" borderId="29" xfId="0" applyNumberFormat="1" applyFont="1" applyFill="1" applyBorder="1" applyAlignment="1" applyProtection="1">
      <alignment horizontal="center" vertical="center"/>
      <protection locked="0"/>
    </xf>
    <xf numFmtId="170" fontId="28" fillId="24" borderId="27" xfId="0" applyNumberFormat="1" applyFont="1" applyFill="1" applyBorder="1" applyAlignment="1" applyProtection="1">
      <alignment horizontal="center" vertical="center"/>
      <protection locked="0"/>
    </xf>
    <xf numFmtId="170" fontId="28" fillId="24" borderId="30" xfId="0" applyNumberFormat="1" applyFont="1" applyFill="1" applyBorder="1" applyAlignment="1" applyProtection="1">
      <alignment horizontal="center" vertical="center"/>
      <protection locked="0"/>
    </xf>
    <xf numFmtId="170" fontId="28" fillId="0" borderId="26" xfId="0" applyNumberFormat="1" applyFont="1" applyFill="1" applyBorder="1" applyAlignment="1" applyProtection="1">
      <alignment horizontal="center" vertical="center"/>
      <protection locked="0"/>
    </xf>
    <xf numFmtId="170" fontId="28" fillId="0" borderId="27" xfId="0" applyNumberFormat="1" applyFont="1" applyFill="1" applyBorder="1" applyAlignment="1" applyProtection="1">
      <alignment horizontal="center" vertical="center"/>
      <protection locked="0"/>
    </xf>
    <xf numFmtId="170" fontId="28" fillId="0" borderId="28" xfId="0" applyNumberFormat="1" applyFont="1" applyFill="1" applyBorder="1" applyAlignment="1" applyProtection="1">
      <alignment horizontal="center" vertical="center"/>
      <protection locked="0"/>
    </xf>
    <xf numFmtId="170" fontId="1" fillId="0" borderId="31" xfId="0" applyNumberFormat="1" applyFont="1" applyFill="1" applyBorder="1" applyAlignment="1" applyProtection="1">
      <alignment horizontal="center" vertical="center"/>
      <protection locked="0"/>
    </xf>
    <xf numFmtId="170" fontId="1" fillId="0" borderId="32" xfId="0" applyNumberFormat="1" applyFont="1" applyFill="1" applyBorder="1" applyAlignment="1" applyProtection="1">
      <alignment horizontal="center" vertical="center"/>
      <protection locked="0"/>
    </xf>
    <xf numFmtId="170" fontId="1" fillId="0" borderId="33" xfId="0" applyNumberFormat="1" applyFont="1" applyFill="1" applyBorder="1" applyAlignment="1" applyProtection="1">
      <alignment horizontal="center" vertical="center"/>
      <protection locked="0"/>
    </xf>
    <xf numFmtId="170" fontId="28" fillId="24" borderId="34" xfId="0" applyNumberFormat="1" applyFont="1" applyFill="1" applyBorder="1" applyAlignment="1" applyProtection="1">
      <alignment horizontal="center" vertical="center"/>
      <protection locked="0"/>
    </xf>
    <xf numFmtId="170" fontId="28" fillId="24" borderId="35" xfId="0" applyNumberFormat="1" applyFont="1" applyFill="1" applyBorder="1" applyAlignment="1" applyProtection="1">
      <alignment horizontal="center" vertical="center"/>
      <protection locked="0"/>
    </xf>
    <xf numFmtId="170" fontId="28" fillId="24" borderId="36" xfId="0" applyNumberFormat="1" applyFont="1" applyFill="1" applyBorder="1" applyAlignment="1" applyProtection="1">
      <alignment horizontal="center" vertical="center"/>
      <protection locked="0"/>
    </xf>
    <xf numFmtId="170" fontId="28" fillId="0" borderId="31" xfId="0" applyNumberFormat="1" applyFont="1" applyFill="1" applyBorder="1" applyAlignment="1" applyProtection="1">
      <alignment horizontal="center" vertical="center"/>
      <protection locked="0"/>
    </xf>
    <xf numFmtId="170" fontId="28" fillId="0" borderId="32" xfId="0" applyNumberFormat="1" applyFont="1" applyFill="1" applyBorder="1" applyAlignment="1" applyProtection="1">
      <alignment horizontal="center" vertical="center"/>
      <protection locked="0"/>
    </xf>
    <xf numFmtId="170" fontId="28" fillId="0" borderId="33" xfId="0" applyNumberFormat="1" applyFont="1" applyFill="1" applyBorder="1" applyAlignment="1" applyProtection="1">
      <alignment horizontal="center" vertical="center"/>
      <protection locked="0"/>
    </xf>
    <xf numFmtId="170" fontId="1" fillId="0" borderId="0" xfId="0" applyNumberFormat="1" applyFont="1" applyFill="1" applyBorder="1" applyAlignment="1" applyProtection="1">
      <alignment horizontal="center" vertical="center"/>
      <protection locked="0"/>
    </xf>
    <xf numFmtId="170" fontId="28" fillId="24" borderId="0" xfId="0" applyNumberFormat="1" applyFont="1" applyFill="1" applyBorder="1" applyAlignment="1" applyProtection="1">
      <alignment horizontal="center" vertical="center"/>
      <protection locked="0"/>
    </xf>
    <xf numFmtId="170" fontId="30" fillId="0" borderId="0" xfId="0" applyNumberFormat="1" applyFont="1" applyBorder="1" applyAlignment="1">
      <alignment horizontal="center" vertical="center"/>
    </xf>
    <xf numFmtId="170" fontId="3" fillId="0" borderId="0" xfId="0" applyNumberFormat="1" applyFont="1" applyBorder="1" applyAlignment="1">
      <alignment horizontal="center" vertical="center"/>
    </xf>
    <xf numFmtId="170" fontId="3" fillId="0" borderId="0" xfId="0" applyNumberFormat="1" applyFont="1" applyAlignment="1">
      <alignment horizontal="center" vertical="center"/>
    </xf>
    <xf numFmtId="170" fontId="31" fillId="0" borderId="37" xfId="61" applyNumberFormat="1" applyFont="1" applyBorder="1" applyAlignment="1">
      <alignment horizontal="center" vertical="center"/>
    </xf>
    <xf numFmtId="170" fontId="31" fillId="0" borderId="0" xfId="0" applyNumberFormat="1" applyFont="1" applyBorder="1" applyAlignment="1">
      <alignment horizontal="center" vertical="center"/>
    </xf>
    <xf numFmtId="170" fontId="31" fillId="0" borderId="0" xfId="61" applyNumberFormat="1" applyFont="1" applyBorder="1" applyAlignment="1">
      <alignment horizontal="center" vertical="center"/>
    </xf>
    <xf numFmtId="170" fontId="8" fillId="0" borderId="0" xfId="0" applyNumberFormat="1" applyFont="1" applyAlignment="1">
      <alignment vertical="center"/>
    </xf>
    <xf numFmtId="170" fontId="28" fillId="0" borderId="20" xfId="0" applyNumberFormat="1" applyFont="1" applyBorder="1" applyAlignment="1" applyProtection="1">
      <alignment horizontal="center" vertical="center"/>
      <protection locked="0"/>
    </xf>
    <xf numFmtId="170" fontId="28" fillId="0" borderId="21" xfId="0" applyNumberFormat="1" applyFont="1" applyBorder="1" applyAlignment="1" applyProtection="1">
      <alignment horizontal="center" vertical="center"/>
      <protection locked="0"/>
    </xf>
    <xf numFmtId="170" fontId="28" fillId="0" borderId="22" xfId="0" applyNumberFormat="1" applyFont="1" applyBorder="1" applyAlignment="1" applyProtection="1">
      <alignment horizontal="center" vertical="center"/>
      <protection locked="0"/>
    </xf>
    <xf numFmtId="170" fontId="28" fillId="0" borderId="26" xfId="0" applyNumberFormat="1" applyFont="1" applyBorder="1" applyAlignment="1" applyProtection="1">
      <alignment horizontal="center" vertical="center"/>
      <protection locked="0"/>
    </xf>
    <xf numFmtId="170" fontId="28" fillId="0" borderId="27" xfId="0" applyNumberFormat="1" applyFont="1" applyBorder="1" applyAlignment="1" applyProtection="1">
      <alignment horizontal="center" vertical="center"/>
      <protection locked="0"/>
    </xf>
    <xf numFmtId="170" fontId="28" fillId="0" borderId="28" xfId="0" applyNumberFormat="1" applyFont="1" applyBorder="1" applyAlignment="1" applyProtection="1">
      <alignment horizontal="center" vertical="center"/>
      <protection locked="0"/>
    </xf>
    <xf numFmtId="170" fontId="28" fillId="0" borderId="31" xfId="0" applyNumberFormat="1" applyFont="1" applyBorder="1" applyAlignment="1" applyProtection="1">
      <alignment horizontal="center" vertical="center"/>
      <protection locked="0"/>
    </xf>
    <xf numFmtId="170" fontId="28" fillId="0" borderId="32" xfId="0" applyNumberFormat="1" applyFont="1" applyBorder="1" applyAlignment="1" applyProtection="1">
      <alignment horizontal="center" vertical="center"/>
      <protection locked="0"/>
    </xf>
    <xf numFmtId="170" fontId="28" fillId="0" borderId="33" xfId="0" applyNumberFormat="1" applyFont="1" applyBorder="1" applyAlignment="1" applyProtection="1">
      <alignment horizontal="center" vertical="center"/>
      <protection locked="0"/>
    </xf>
    <xf numFmtId="171" fontId="3" fillId="0" borderId="11" xfId="0" applyNumberFormat="1" applyFont="1" applyBorder="1" applyAlignment="1">
      <alignment horizontal="center" vertical="center"/>
    </xf>
    <xf numFmtId="171" fontId="3" fillId="0" borderId="0" xfId="0" applyNumberFormat="1" applyFont="1" applyBorder="1" applyAlignment="1">
      <alignment horizontal="center" vertical="center"/>
    </xf>
    <xf numFmtId="171" fontId="3" fillId="0" borderId="0" xfId="0" applyNumberFormat="1" applyFont="1" applyAlignment="1">
      <alignment vertical="center"/>
    </xf>
    <xf numFmtId="171" fontId="3" fillId="0" borderId="0" xfId="0" applyNumberFormat="1" applyFont="1" applyAlignment="1">
      <alignment horizontal="center" vertical="center"/>
    </xf>
    <xf numFmtId="168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" fontId="3" fillId="0" borderId="0" xfId="0" applyNumberFormat="1" applyFont="1" applyAlignment="1">
      <alignment vertical="center"/>
    </xf>
    <xf numFmtId="0" fontId="49" fillId="0" borderId="0" xfId="0" applyFont="1" applyAlignment="1">
      <alignment horizontal="centerContinuous" vertical="center" wrapText="1"/>
    </xf>
    <xf numFmtId="0" fontId="3" fillId="0" borderId="0" xfId="0" applyFont="1" applyAlignment="1">
      <alignment horizontal="centerContinuous" vertical="center"/>
    </xf>
    <xf numFmtId="168" fontId="3" fillId="26" borderId="11" xfId="0" applyNumberFormat="1" applyFont="1" applyFill="1" applyBorder="1" applyAlignment="1">
      <alignment horizontal="center" vertical="center"/>
    </xf>
    <xf numFmtId="165" fontId="3" fillId="27" borderId="13" xfId="0" applyNumberFormat="1" applyFont="1" applyFill="1" applyBorder="1" applyAlignment="1" applyProtection="1">
      <alignment horizontal="center"/>
      <protection locked="0"/>
    </xf>
    <xf numFmtId="165" fontId="3" fillId="27" borderId="14" xfId="0" applyNumberFormat="1" applyFont="1" applyFill="1" applyBorder="1" applyAlignment="1" applyProtection="1">
      <alignment horizontal="center"/>
      <protection locked="0"/>
    </xf>
    <xf numFmtId="165" fontId="3" fillId="27" borderId="12" xfId="0" applyNumberFormat="1" applyFont="1" applyFill="1" applyBorder="1" applyAlignment="1" applyProtection="1">
      <alignment horizontal="center"/>
      <protection locked="0"/>
    </xf>
    <xf numFmtId="165" fontId="3" fillId="0" borderId="0" xfId="0" applyNumberFormat="1" applyFont="1" applyAlignment="1">
      <alignment vertical="center"/>
    </xf>
    <xf numFmtId="0" fontId="46" fillId="0" borderId="38" xfId="65" applyFont="1" applyBorder="1" applyAlignment="1">
      <alignment horizontal="center" vertical="center"/>
    </xf>
    <xf numFmtId="0" fontId="46" fillId="0" borderId="51" xfId="65" applyFont="1" applyBorder="1" applyAlignment="1">
      <alignment horizontal="center" vertical="center"/>
    </xf>
    <xf numFmtId="0" fontId="46" fillId="0" borderId="39" xfId="65" applyFont="1" applyBorder="1" applyAlignment="1">
      <alignment horizontal="center" vertical="center"/>
    </xf>
    <xf numFmtId="0" fontId="53" fillId="0" borderId="0" xfId="0" applyFont="1" applyFill="1" applyBorder="1" applyAlignment="1"/>
  </cellXfs>
  <cellStyles count="85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20% - Accent1" xfId="7"/>
    <cellStyle name="20% - Accent2" xfId="8"/>
    <cellStyle name="20% - Accent3" xfId="9"/>
    <cellStyle name="20% - Accent4" xfId="10"/>
    <cellStyle name="20% - Accent5" xfId="11"/>
    <cellStyle name="20% - Accent6" xfId="12"/>
    <cellStyle name="40 % - Accent1" xfId="13" builtinId="31" customBuiltin="1"/>
    <cellStyle name="40 % - Accent2" xfId="14" builtinId="35" customBuiltin="1"/>
    <cellStyle name="40 % - Accent3" xfId="15" builtinId="39" customBuiltin="1"/>
    <cellStyle name="40 % - Accent4" xfId="16" builtinId="43" customBuiltin="1"/>
    <cellStyle name="40 % - Accent5" xfId="17" builtinId="47" customBuiltin="1"/>
    <cellStyle name="40 % - Accent6" xfId="18" builtinId="51" customBuiltin="1"/>
    <cellStyle name="40% - Accent1" xfId="19"/>
    <cellStyle name="40% - Accent2" xfId="20"/>
    <cellStyle name="40% - Accent3" xfId="21"/>
    <cellStyle name="40% - Accent4" xfId="22"/>
    <cellStyle name="40% - Accent5" xfId="23"/>
    <cellStyle name="40% - Accent6" xfId="24"/>
    <cellStyle name="60 % - Accent1" xfId="25" builtinId="32" customBuiltin="1"/>
    <cellStyle name="60 % - Accent2" xfId="26" builtinId="36" customBuiltin="1"/>
    <cellStyle name="60 % - Accent3" xfId="27" builtinId="40" customBuiltin="1"/>
    <cellStyle name="60 % - Accent4" xfId="28" builtinId="44" customBuiltin="1"/>
    <cellStyle name="60 % - Accent5" xfId="29" builtinId="48" customBuiltin="1"/>
    <cellStyle name="60 % - Accent6" xfId="30" builtinId="52" customBuiltin="1"/>
    <cellStyle name="60% - Accent1" xfId="31"/>
    <cellStyle name="60% - Accent2" xfId="32"/>
    <cellStyle name="60% - Accent3" xfId="33"/>
    <cellStyle name="60% - Accent4" xfId="34"/>
    <cellStyle name="60% - Accent5" xfId="35"/>
    <cellStyle name="60% - Accent6" xfId="36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 builtinId="11" customBuiltin="1"/>
    <cellStyle name="Bad" xfId="44"/>
    <cellStyle name="Calcul" xfId="45" builtinId="22" customBuiltin="1"/>
    <cellStyle name="Calculation" xfId="46"/>
    <cellStyle name="Cellule liée" xfId="47" builtinId="24" customBuiltin="1"/>
    <cellStyle name="Check Cell" xfId="48"/>
    <cellStyle name="Entrée" xfId="49" builtinId="20" customBuiltin="1"/>
    <cellStyle name="Euro" xfId="50"/>
    <cellStyle name="Explanatory Text" xfId="51"/>
    <cellStyle name="Good" xfId="52"/>
    <cellStyle name="Heading 1" xfId="53"/>
    <cellStyle name="Heading 2" xfId="54"/>
    <cellStyle name="Heading 3" xfId="55"/>
    <cellStyle name="Heading 4" xfId="56"/>
    <cellStyle name="Input" xfId="57"/>
    <cellStyle name="Insatisfaisant" xfId="58" builtinId="27" customBuiltin="1"/>
    <cellStyle name="Lien hypertexte" xfId="59" builtinId="8"/>
    <cellStyle name="Linked Cell" xfId="60"/>
    <cellStyle name="Milliers" xfId="84" builtinId="3"/>
    <cellStyle name="Monétaire" xfId="61" builtinId="4"/>
    <cellStyle name="Neutral" xfId="62"/>
    <cellStyle name="Neutre" xfId="63" builtinId="28" customBuiltin="1"/>
    <cellStyle name="Normal" xfId="0" builtinId="0"/>
    <cellStyle name="Normal_Etablissement_simulations v2" xfId="64"/>
    <cellStyle name="Normal_Infracom-Matériels-2011_CdRF_Lot 1_v1.1" xfId="65"/>
    <cellStyle name="Normal_Infracom-Opérateurs-2011_Lot 1_CdRF_Téléphonie Fixe_Hors SAMU_v4.4" xfId="66"/>
    <cellStyle name="Normal_Valorisation financière UO" xfId="67"/>
    <cellStyle name="Note" xfId="68" builtinId="10" customBuiltin="1"/>
    <cellStyle name="Output" xfId="69"/>
    <cellStyle name="Pourcentage" xfId="83" builtinId="5"/>
    <cellStyle name="Satisfaisant" xfId="70" builtinId="26" customBuiltin="1"/>
    <cellStyle name="Sortie" xfId="71" builtinId="21" customBuiltin="1"/>
    <cellStyle name="Style 1" xfId="72"/>
    <cellStyle name="Texte explicatif" xfId="73" builtinId="53" customBuiltin="1"/>
    <cellStyle name="Title" xfId="74"/>
    <cellStyle name="Titre" xfId="75" builtinId="15" customBuiltin="1"/>
    <cellStyle name="Titre 1" xfId="76" builtinId="16" customBuiltin="1"/>
    <cellStyle name="Titre 2" xfId="77" builtinId="17" customBuiltin="1"/>
    <cellStyle name="Titre 3" xfId="78" builtinId="18" customBuiltin="1"/>
    <cellStyle name="Titre 4" xfId="79" builtinId="19" customBuiltin="1"/>
    <cellStyle name="Total" xfId="80" builtinId="25" customBuiltin="1"/>
    <cellStyle name="Vérification" xfId="81" builtinId="23" customBuiltin="1"/>
    <cellStyle name="Warning Text" xfId="8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1543050</xdr:colOff>
      <xdr:row>0</xdr:row>
      <xdr:rowOff>95250</xdr:rowOff>
    </xdr:from>
    <xdr:to>
      <xdr:col>0</xdr:col>
      <xdr:colOff>5019675</xdr:colOff>
      <xdr:row>4</xdr:row>
      <xdr:rowOff>152400</xdr:rowOff>
    </xdr:to>
    <xdr:pic>
      <xdr:nvPicPr>
        <xdr:cNvPr id="106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95250"/>
          <a:ext cx="3476625" cy="704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70"/>
  <sheetViews>
    <sheetView zoomScaleNormal="100" zoomScaleSheetLayoutView="100" workbookViewId="0">
      <selection activeCell="A15" sqref="A15"/>
    </sheetView>
  </sheetViews>
  <sheetFormatPr baseColWidth="10" defaultRowHeight="12.75"/>
  <cols>
    <col min="1" max="1" width="99.85546875" customWidth="1"/>
  </cols>
  <sheetData>
    <row r="1" spans="1:1">
      <c r="A1" s="17"/>
    </row>
    <row r="7" spans="1:1" ht="13.5" customHeight="1">
      <c r="A7" s="75" t="s">
        <v>67</v>
      </c>
    </row>
    <row r="10" spans="1:1" ht="15.75">
      <c r="A10" s="18" t="s">
        <v>74</v>
      </c>
    </row>
    <row r="11" spans="1:1" ht="15.75">
      <c r="A11" s="21"/>
    </row>
    <row r="12" spans="1:1" ht="15.75">
      <c r="A12" s="21"/>
    </row>
    <row r="13" spans="1:1" ht="15.75">
      <c r="A13" s="21" t="s">
        <v>22</v>
      </c>
    </row>
    <row r="14" spans="1:1" ht="15.75">
      <c r="A14" s="21"/>
    </row>
    <row r="15" spans="1:1" ht="24" customHeight="1">
      <c r="A15" s="21" t="s">
        <v>65</v>
      </c>
    </row>
    <row r="16" spans="1:1" s="22" customFormat="1" ht="64.5" customHeight="1">
      <c r="A16" s="24" t="s">
        <v>68</v>
      </c>
    </row>
    <row r="17" spans="1:1" ht="15.75">
      <c r="A17" s="18"/>
    </row>
    <row r="18" spans="1:1" ht="15.75">
      <c r="A18" s="18"/>
    </row>
    <row r="19" spans="1:1" ht="15.75">
      <c r="A19" s="18"/>
    </row>
    <row r="20" spans="1:1" s="19" customFormat="1"/>
    <row r="70" spans="1:1">
      <c r="A70" s="20"/>
    </row>
  </sheetData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fitToHeight="0" orientation="landscape" r:id="rId1"/>
  <headerFooter alignWithMargins="0">
    <oddHeader>&amp;L&amp;"Arial,Italique"Assistance Publique
Hôpitaux de Paris&amp;C&amp;"Arial,Gras"&amp;14AOO
Lot 1 INTEGRATION SUPERVISION ET EXPLOITATION</oddHeader>
    <oddFooter>&amp;L&amp;F - &amp;A&amp;RPage &amp;P/&amp;N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8"/>
  <sheetViews>
    <sheetView zoomScaleNormal="100" workbookViewId="0">
      <selection activeCell="C33" sqref="C33"/>
    </sheetView>
  </sheetViews>
  <sheetFormatPr baseColWidth="10" defaultRowHeight="12.75"/>
  <cols>
    <col min="1" max="1" width="3.140625" customWidth="1"/>
    <col min="2" max="2" width="24.42578125" customWidth="1"/>
    <col min="3" max="3" width="93" customWidth="1"/>
  </cols>
  <sheetData>
    <row r="1" spans="1:2">
      <c r="B1" t="s">
        <v>19</v>
      </c>
    </row>
    <row r="3" spans="1:2">
      <c r="B3" s="9" t="s">
        <v>20</v>
      </c>
    </row>
    <row r="6" spans="1:2" ht="13.5" thickBot="1">
      <c r="B6" s="10" t="s">
        <v>13</v>
      </c>
    </row>
    <row r="7" spans="1:2" ht="14.25" thickTop="1" thickBot="1">
      <c r="A7" s="6"/>
      <c r="B7" s="10" t="s">
        <v>16</v>
      </c>
    </row>
    <row r="8" spans="1:2" ht="14.25" thickTop="1" thickBot="1">
      <c r="A8" s="7"/>
      <c r="B8" s="10"/>
    </row>
    <row r="9" spans="1:2" ht="13.5" thickBot="1">
      <c r="A9" s="8"/>
      <c r="B9" s="10" t="s">
        <v>17</v>
      </c>
    </row>
    <row r="10" spans="1:2">
      <c r="A10" s="7"/>
      <c r="B10" s="10"/>
    </row>
    <row r="11" spans="1:2">
      <c r="B11" s="10" t="s">
        <v>18</v>
      </c>
    </row>
    <row r="12" spans="1:2">
      <c r="B12" s="10"/>
    </row>
    <row r="13" spans="1:2">
      <c r="B13" s="11" t="s">
        <v>21</v>
      </c>
    </row>
    <row r="14" spans="1:2" ht="13.5" thickBot="1">
      <c r="B14" s="10"/>
    </row>
    <row r="15" spans="1:2" ht="14.25" thickTop="1" thickBot="1">
      <c r="A15" s="6"/>
      <c r="B15" s="10" t="s">
        <v>14</v>
      </c>
    </row>
    <row r="16" spans="1:2" ht="13.5" thickTop="1">
      <c r="A16" s="7"/>
      <c r="B16" s="10"/>
    </row>
    <row r="17" spans="2:2">
      <c r="B17" s="10" t="s">
        <v>15</v>
      </c>
    </row>
    <row r="18" spans="2:2">
      <c r="B18" s="148" t="s">
        <v>76</v>
      </c>
    </row>
  </sheetData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fitToHeight="0" orientation="landscape" r:id="rId1"/>
  <headerFooter alignWithMargins="0">
    <oddHeader>&amp;L&amp;"Arial,Italique"Assistance Publique
Hôpitaux de Paris&amp;C&amp;"Arial,Gras"&amp;14AOO
Lot 1 INTEGRATION SUPERVISION ET EXPLOITATION</oddHeader>
    <oddFooter>&amp;L&amp;F - &amp;A&amp;RPage &amp;P/&amp;N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114"/>
  <sheetViews>
    <sheetView showGridLines="0" zoomScale="80" zoomScaleNormal="80" zoomScaleSheetLayoutView="70" workbookViewId="0">
      <pane xSplit="3" ySplit="2" topLeftCell="D3" activePane="bottomRight" state="frozenSplit"/>
      <selection pane="topRight" activeCell="D1" sqref="D1"/>
      <selection pane="bottomLeft" activeCell="A3" sqref="A3"/>
      <selection pane="bottomRight" activeCell="R51" sqref="R51"/>
    </sheetView>
  </sheetViews>
  <sheetFormatPr baseColWidth="10" defaultColWidth="11.42578125" defaultRowHeight="12.75"/>
  <cols>
    <col min="1" max="1" width="20.42578125" style="29" customWidth="1"/>
    <col min="2" max="2" width="33" style="29" customWidth="1"/>
    <col min="3" max="3" width="1.42578125" style="29" customWidth="1"/>
    <col min="4" max="4" width="9.140625" style="29" bestFit="1" customWidth="1"/>
    <col min="5" max="5" width="9.85546875" style="29" bestFit="1" customWidth="1"/>
    <col min="6" max="6" width="12" style="29" bestFit="1" customWidth="1"/>
    <col min="7" max="7" width="2.140625" style="29" customWidth="1"/>
    <col min="8" max="8" width="8" style="29" bestFit="1" customWidth="1"/>
    <col min="9" max="9" width="9.85546875" style="29" bestFit="1" customWidth="1"/>
    <col min="10" max="10" width="12" style="29" bestFit="1" customWidth="1"/>
    <col min="11" max="11" width="2" style="29" customWidth="1"/>
    <col min="12" max="12" width="8" style="29" bestFit="1" customWidth="1"/>
    <col min="13" max="13" width="9.85546875" style="29" bestFit="1" customWidth="1"/>
    <col min="14" max="14" width="12" style="29" bestFit="1" customWidth="1"/>
    <col min="15" max="15" width="2.140625" style="29" customWidth="1"/>
    <col min="16" max="16" width="8" style="29" bestFit="1" customWidth="1"/>
    <col min="17" max="17" width="9.85546875" style="29" bestFit="1" customWidth="1"/>
    <col min="18" max="18" width="12" style="29" bestFit="1" customWidth="1"/>
    <col min="19" max="19" width="2.140625" style="29" customWidth="1"/>
    <col min="20" max="20" width="7.7109375" style="29" bestFit="1" customWidth="1"/>
    <col min="21" max="21" width="9.85546875" style="29" bestFit="1" customWidth="1"/>
    <col min="22" max="22" width="12" style="29" bestFit="1" customWidth="1"/>
    <col min="23" max="23" width="2.140625" style="29" customWidth="1"/>
    <col min="24" max="24" width="6.85546875" style="29" bestFit="1" customWidth="1"/>
    <col min="25" max="25" width="9.85546875" style="29" bestFit="1" customWidth="1"/>
    <col min="26" max="26" width="12" style="29" bestFit="1" customWidth="1"/>
    <col min="27" max="27" width="2" style="29" customWidth="1"/>
    <col min="28" max="28" width="12.7109375" style="34" customWidth="1"/>
    <col min="29" max="29" width="2.85546875" style="29" customWidth="1"/>
    <col min="30" max="30" width="12.42578125" style="34" customWidth="1"/>
    <col min="31" max="31" width="2.85546875" style="29" customWidth="1"/>
    <col min="32" max="16384" width="11.42578125" style="29"/>
  </cols>
  <sheetData>
    <row r="1" spans="1:30">
      <c r="B1" s="30" t="s">
        <v>12</v>
      </c>
      <c r="D1" s="31" t="s">
        <v>3</v>
      </c>
      <c r="E1" s="32"/>
      <c r="F1" s="33"/>
      <c r="H1" s="31" t="s">
        <v>9</v>
      </c>
      <c r="I1" s="32"/>
      <c r="J1" s="33"/>
      <c r="L1" s="31" t="s">
        <v>10</v>
      </c>
      <c r="M1" s="32"/>
      <c r="N1" s="33"/>
      <c r="P1" s="31" t="s">
        <v>25</v>
      </c>
      <c r="Q1" s="32"/>
      <c r="R1" s="33"/>
      <c r="T1" s="31" t="s">
        <v>26</v>
      </c>
      <c r="U1" s="32"/>
      <c r="V1" s="33"/>
      <c r="X1" s="31" t="s">
        <v>11</v>
      </c>
      <c r="Y1" s="32"/>
      <c r="Z1" s="33"/>
    </row>
    <row r="2" spans="1:30">
      <c r="B2" s="30" t="s">
        <v>5</v>
      </c>
      <c r="D2" s="35" t="s">
        <v>6</v>
      </c>
      <c r="E2" s="35" t="s">
        <v>7</v>
      </c>
      <c r="F2" s="35" t="s">
        <v>8</v>
      </c>
      <c r="H2" s="35" t="s">
        <v>6</v>
      </c>
      <c r="I2" s="35" t="s">
        <v>7</v>
      </c>
      <c r="J2" s="35" t="s">
        <v>8</v>
      </c>
      <c r="L2" s="35" t="s">
        <v>6</v>
      </c>
      <c r="M2" s="35" t="s">
        <v>7</v>
      </c>
      <c r="N2" s="35" t="s">
        <v>8</v>
      </c>
      <c r="P2" s="35" t="s">
        <v>6</v>
      </c>
      <c r="Q2" s="35" t="s">
        <v>7</v>
      </c>
      <c r="R2" s="35" t="s">
        <v>8</v>
      </c>
      <c r="T2" s="35" t="s">
        <v>6</v>
      </c>
      <c r="U2" s="35" t="s">
        <v>7</v>
      </c>
      <c r="V2" s="35" t="s">
        <v>8</v>
      </c>
      <c r="X2" s="35" t="s">
        <v>6</v>
      </c>
      <c r="Y2" s="35" t="s">
        <v>7</v>
      </c>
      <c r="Z2" s="35" t="s">
        <v>8</v>
      </c>
    </row>
    <row r="3" spans="1:30">
      <c r="B3" s="30"/>
      <c r="D3" s="25"/>
      <c r="E3" s="25"/>
      <c r="F3" s="25"/>
      <c r="H3" s="25"/>
      <c r="I3" s="25"/>
      <c r="J3" s="25"/>
      <c r="L3" s="25"/>
      <c r="M3" s="25"/>
      <c r="N3" s="25"/>
      <c r="P3" s="25"/>
      <c r="Q3" s="25"/>
      <c r="R3" s="25"/>
      <c r="T3" s="25"/>
      <c r="U3" s="25"/>
      <c r="V3" s="25"/>
      <c r="X3" s="25"/>
      <c r="Y3" s="25"/>
      <c r="Z3" s="25"/>
    </row>
    <row r="4" spans="1:30" ht="56.25" customHeight="1">
      <c r="A4" s="28"/>
      <c r="B4" s="36"/>
      <c r="AB4" s="14" t="s">
        <v>23</v>
      </c>
      <c r="AD4" s="14" t="s">
        <v>30</v>
      </c>
    </row>
    <row r="5" spans="1:30" ht="18">
      <c r="A5" s="71" t="s">
        <v>34</v>
      </c>
      <c r="B5" s="72"/>
      <c r="D5" s="48"/>
      <c r="E5" s="48"/>
      <c r="F5" s="48"/>
      <c r="G5" s="49"/>
      <c r="H5" s="48"/>
      <c r="I5" s="48"/>
      <c r="J5" s="48"/>
      <c r="K5" s="49"/>
      <c r="L5" s="48"/>
      <c r="M5" s="48"/>
      <c r="N5" s="48"/>
      <c r="O5" s="49"/>
      <c r="P5" s="48"/>
      <c r="Q5" s="48"/>
      <c r="R5" s="48"/>
      <c r="S5" s="49"/>
      <c r="T5" s="48"/>
      <c r="U5" s="48"/>
      <c r="V5" s="48"/>
      <c r="W5" s="49"/>
      <c r="X5" s="48"/>
      <c r="Y5" s="48"/>
      <c r="Z5" s="48"/>
      <c r="AA5" s="16"/>
      <c r="AB5" s="37"/>
      <c r="AD5" s="37"/>
    </row>
    <row r="6" spans="1:30" ht="13.5" thickBot="1">
      <c r="A6" s="74" t="s">
        <v>53</v>
      </c>
      <c r="B6" s="4" t="s">
        <v>0</v>
      </c>
      <c r="D6" s="50"/>
      <c r="E6" s="50"/>
      <c r="F6" s="50"/>
      <c r="G6" s="51"/>
      <c r="H6" s="52"/>
      <c r="I6" s="52"/>
      <c r="J6" s="52"/>
      <c r="K6" s="51"/>
      <c r="L6" s="52"/>
      <c r="M6" s="52"/>
      <c r="N6" s="52"/>
      <c r="O6" s="51"/>
      <c r="P6" s="50"/>
      <c r="Q6" s="50"/>
      <c r="R6" s="50"/>
      <c r="S6" s="51"/>
      <c r="T6" s="50"/>
      <c r="U6" s="50"/>
      <c r="V6" s="50"/>
      <c r="W6" s="51"/>
      <c r="X6" s="50"/>
      <c r="Y6" s="50"/>
      <c r="Z6" s="50"/>
      <c r="AA6" s="13"/>
      <c r="AB6" s="37"/>
      <c r="AD6" s="37"/>
    </row>
    <row r="7" spans="1:30" ht="13.5" thickTop="1">
      <c r="A7" s="2" t="s">
        <v>35</v>
      </c>
      <c r="B7" s="5" t="s">
        <v>31</v>
      </c>
      <c r="D7" s="85"/>
      <c r="E7" s="86"/>
      <c r="F7" s="87"/>
      <c r="G7" s="88"/>
      <c r="H7" s="89"/>
      <c r="I7" s="90"/>
      <c r="J7" s="91"/>
      <c r="K7" s="88"/>
      <c r="L7" s="92"/>
      <c r="M7" s="93"/>
      <c r="N7" s="94"/>
      <c r="O7" s="88"/>
      <c r="P7" s="92"/>
      <c r="Q7" s="93"/>
      <c r="R7" s="94"/>
      <c r="S7" s="88"/>
      <c r="T7" s="89"/>
      <c r="U7" s="90"/>
      <c r="V7" s="91"/>
      <c r="W7" s="88"/>
      <c r="X7" s="89"/>
      <c r="Y7" s="90"/>
      <c r="Z7" s="91"/>
      <c r="AA7" s="12"/>
      <c r="AB7" s="131">
        <f>SUM(D7:AA7)</f>
        <v>0</v>
      </c>
      <c r="AD7" s="38">
        <v>0.5</v>
      </c>
    </row>
    <row r="8" spans="1:30">
      <c r="A8" s="2" t="s">
        <v>36</v>
      </c>
      <c r="B8" s="5" t="s">
        <v>1</v>
      </c>
      <c r="D8" s="95"/>
      <c r="E8" s="96"/>
      <c r="F8" s="97"/>
      <c r="G8" s="88"/>
      <c r="H8" s="98"/>
      <c r="I8" s="99"/>
      <c r="J8" s="100"/>
      <c r="K8" s="88"/>
      <c r="L8" s="101"/>
      <c r="M8" s="96"/>
      <c r="N8" s="103"/>
      <c r="O8" s="88"/>
      <c r="P8" s="101"/>
      <c r="Q8" s="102"/>
      <c r="R8" s="103"/>
      <c r="S8" s="88"/>
      <c r="T8" s="98"/>
      <c r="U8" s="99"/>
      <c r="V8" s="100"/>
      <c r="W8" s="88"/>
      <c r="X8" s="98"/>
      <c r="Y8" s="99"/>
      <c r="Z8" s="100"/>
      <c r="AA8" s="12"/>
      <c r="AB8" s="131">
        <f>SUM(D8:AA8)</f>
        <v>0</v>
      </c>
      <c r="AD8" s="38">
        <v>2</v>
      </c>
    </row>
    <row r="9" spans="1:30" ht="13.5" thickBot="1">
      <c r="A9" s="2" t="s">
        <v>37</v>
      </c>
      <c r="B9" s="5" t="s">
        <v>2</v>
      </c>
      <c r="D9" s="104"/>
      <c r="E9" s="105"/>
      <c r="F9" s="106"/>
      <c r="G9" s="88"/>
      <c r="H9" s="107"/>
      <c r="I9" s="108"/>
      <c r="J9" s="109"/>
      <c r="K9" s="88"/>
      <c r="L9" s="110"/>
      <c r="M9" s="111"/>
      <c r="N9" s="112"/>
      <c r="O9" s="88"/>
      <c r="P9" s="110"/>
      <c r="Q9" s="111"/>
      <c r="R9" s="112"/>
      <c r="S9" s="88"/>
      <c r="T9" s="107"/>
      <c r="U9" s="108"/>
      <c r="V9" s="109"/>
      <c r="W9" s="88"/>
      <c r="X9" s="107"/>
      <c r="Y9" s="108"/>
      <c r="Z9" s="109"/>
      <c r="AA9" s="12"/>
      <c r="AB9" s="131">
        <f>SUM(D9:AA9)</f>
        <v>0</v>
      </c>
      <c r="AD9" s="38">
        <v>4</v>
      </c>
    </row>
    <row r="10" spans="1:30" ht="13.5" thickTop="1">
      <c r="A10" s="3"/>
      <c r="B10" s="46"/>
      <c r="D10" s="113"/>
      <c r="E10" s="113"/>
      <c r="F10" s="113"/>
      <c r="G10" s="88"/>
      <c r="H10" s="114"/>
      <c r="I10" s="114"/>
      <c r="J10" s="114"/>
      <c r="K10" s="88"/>
      <c r="L10" s="114"/>
      <c r="M10" s="114"/>
      <c r="N10" s="114"/>
      <c r="O10" s="88"/>
      <c r="P10" s="114"/>
      <c r="Q10" s="114"/>
      <c r="R10" s="114"/>
      <c r="S10" s="88"/>
      <c r="T10" s="114"/>
      <c r="U10" s="114"/>
      <c r="V10" s="114"/>
      <c r="W10" s="88"/>
      <c r="X10" s="114"/>
      <c r="Y10" s="114"/>
      <c r="Z10" s="114"/>
      <c r="AA10" s="12"/>
      <c r="AB10" s="132"/>
      <c r="AD10" s="47"/>
    </row>
    <row r="11" spans="1:30" ht="18">
      <c r="A11" s="73" t="s">
        <v>41</v>
      </c>
      <c r="B11" s="72"/>
      <c r="D11" s="113"/>
      <c r="E11" s="115"/>
      <c r="F11" s="115"/>
      <c r="G11" s="116"/>
      <c r="H11" s="115"/>
      <c r="I11" s="115"/>
      <c r="J11" s="115"/>
      <c r="K11" s="116"/>
      <c r="L11" s="115"/>
      <c r="M11" s="115"/>
      <c r="N11" s="115"/>
      <c r="O11" s="116"/>
      <c r="P11" s="115"/>
      <c r="Q11" s="115"/>
      <c r="R11" s="115"/>
      <c r="S11" s="116"/>
      <c r="T11" s="115"/>
      <c r="U11" s="115"/>
      <c r="V11" s="115"/>
      <c r="W11" s="116"/>
      <c r="X11" s="115"/>
      <c r="Y11" s="115"/>
      <c r="Z11" s="117"/>
      <c r="AA11" s="16"/>
      <c r="AB11" s="133"/>
      <c r="AD11" s="137"/>
    </row>
    <row r="12" spans="1:30" ht="13.5" thickBot="1">
      <c r="A12" s="74" t="s">
        <v>53</v>
      </c>
      <c r="B12" s="4" t="s">
        <v>0</v>
      </c>
      <c r="D12" s="118"/>
      <c r="E12" s="118"/>
      <c r="F12" s="118"/>
      <c r="G12" s="119"/>
      <c r="H12" s="118"/>
      <c r="I12" s="118"/>
      <c r="J12" s="118"/>
      <c r="K12" s="119"/>
      <c r="L12" s="118"/>
      <c r="M12" s="118"/>
      <c r="N12" s="118"/>
      <c r="O12" s="119"/>
      <c r="P12" s="118"/>
      <c r="Q12" s="118"/>
      <c r="R12" s="118"/>
      <c r="S12" s="119"/>
      <c r="T12" s="118"/>
      <c r="U12" s="118"/>
      <c r="V12" s="118"/>
      <c r="W12" s="119"/>
      <c r="X12" s="118"/>
      <c r="Y12" s="118"/>
      <c r="Z12" s="118"/>
      <c r="AA12" s="13"/>
      <c r="AB12" s="134"/>
      <c r="AD12" s="37"/>
    </row>
    <row r="13" spans="1:30" ht="13.5" thickTop="1">
      <c r="A13" s="2" t="s">
        <v>38</v>
      </c>
      <c r="B13" s="5" t="s">
        <v>31</v>
      </c>
      <c r="D13" s="85"/>
      <c r="E13" s="86"/>
      <c r="F13" s="87"/>
      <c r="G13" s="117"/>
      <c r="H13" s="89"/>
      <c r="I13" s="90"/>
      <c r="J13" s="91"/>
      <c r="K13" s="117"/>
      <c r="L13" s="92"/>
      <c r="M13" s="93"/>
      <c r="N13" s="94"/>
      <c r="O13" s="117"/>
      <c r="P13" s="92"/>
      <c r="Q13" s="93"/>
      <c r="R13" s="94"/>
      <c r="S13" s="88"/>
      <c r="T13" s="92"/>
      <c r="U13" s="93"/>
      <c r="V13" s="94"/>
      <c r="W13" s="88"/>
      <c r="X13" s="89"/>
      <c r="Y13" s="90"/>
      <c r="Z13" s="91"/>
      <c r="AA13" s="12"/>
      <c r="AB13" s="131">
        <f>SUM(D13:AA13)</f>
        <v>0</v>
      </c>
      <c r="AD13" s="38">
        <v>0.15</v>
      </c>
    </row>
    <row r="14" spans="1:30">
      <c r="A14" s="2" t="s">
        <v>39</v>
      </c>
      <c r="B14" s="5" t="s">
        <v>1</v>
      </c>
      <c r="D14" s="95"/>
      <c r="E14" s="96"/>
      <c r="F14" s="97"/>
      <c r="G14" s="117"/>
      <c r="H14" s="98"/>
      <c r="I14" s="99"/>
      <c r="J14" s="100"/>
      <c r="K14" s="117"/>
      <c r="L14" s="101"/>
      <c r="M14" s="102"/>
      <c r="N14" s="103"/>
      <c r="O14" s="117"/>
      <c r="P14" s="101"/>
      <c r="Q14" s="102"/>
      <c r="R14" s="103"/>
      <c r="S14" s="88"/>
      <c r="T14" s="101"/>
      <c r="U14" s="102"/>
      <c r="V14" s="103"/>
      <c r="W14" s="88"/>
      <c r="X14" s="98"/>
      <c r="Y14" s="99"/>
      <c r="Z14" s="100"/>
      <c r="AA14" s="12"/>
      <c r="AB14" s="131">
        <f>SUM(D14:AA14)</f>
        <v>0</v>
      </c>
      <c r="AD14" s="38">
        <v>0.2</v>
      </c>
    </row>
    <row r="15" spans="1:30" ht="13.5" thickBot="1">
      <c r="A15" s="2" t="s">
        <v>40</v>
      </c>
      <c r="B15" s="5" t="s">
        <v>2</v>
      </c>
      <c r="D15" s="104"/>
      <c r="E15" s="105"/>
      <c r="F15" s="106"/>
      <c r="G15" s="117"/>
      <c r="H15" s="107"/>
      <c r="I15" s="108"/>
      <c r="J15" s="109"/>
      <c r="K15" s="117"/>
      <c r="L15" s="110"/>
      <c r="M15" s="111"/>
      <c r="N15" s="112"/>
      <c r="O15" s="117"/>
      <c r="P15" s="110"/>
      <c r="Q15" s="111"/>
      <c r="R15" s="112"/>
      <c r="S15" s="88"/>
      <c r="T15" s="110"/>
      <c r="U15" s="111"/>
      <c r="V15" s="112"/>
      <c r="W15" s="88"/>
      <c r="X15" s="107"/>
      <c r="Y15" s="108"/>
      <c r="Z15" s="109"/>
      <c r="AA15" s="12"/>
      <c r="AB15" s="131">
        <f>SUM(D15:AA15)</f>
        <v>0</v>
      </c>
      <c r="AD15" s="38">
        <v>0.25</v>
      </c>
    </row>
    <row r="16" spans="1:30" ht="13.5" thickTop="1">
      <c r="A16" s="43"/>
      <c r="D16" s="117"/>
      <c r="E16" s="117"/>
      <c r="F16" s="117"/>
      <c r="G16" s="117"/>
      <c r="H16" s="117"/>
      <c r="I16" s="117"/>
      <c r="J16" s="117"/>
      <c r="K16" s="117"/>
      <c r="L16" s="117"/>
      <c r="M16" s="117"/>
      <c r="N16" s="117"/>
      <c r="O16" s="117"/>
      <c r="P16" s="117"/>
      <c r="Q16" s="117"/>
      <c r="R16" s="117"/>
      <c r="S16" s="117"/>
      <c r="T16" s="117"/>
      <c r="U16" s="117"/>
      <c r="V16" s="117"/>
      <c r="W16" s="117"/>
      <c r="X16" s="117"/>
      <c r="Y16" s="117"/>
      <c r="Z16" s="117"/>
      <c r="AA16" s="12"/>
      <c r="AB16" s="134"/>
      <c r="AD16" s="37"/>
    </row>
    <row r="17" spans="1:30" ht="18">
      <c r="A17" s="71" t="s">
        <v>42</v>
      </c>
      <c r="B17" s="72"/>
      <c r="D17" s="115"/>
      <c r="E17" s="115"/>
      <c r="F17" s="115"/>
      <c r="G17" s="116"/>
      <c r="H17" s="115"/>
      <c r="I17" s="115"/>
      <c r="J17" s="115"/>
      <c r="K17" s="116"/>
      <c r="L17" s="115"/>
      <c r="M17" s="115"/>
      <c r="N17" s="115"/>
      <c r="O17" s="116"/>
      <c r="P17" s="115"/>
      <c r="Q17" s="115"/>
      <c r="R17" s="115"/>
      <c r="S17" s="116"/>
      <c r="T17" s="115"/>
      <c r="U17" s="115"/>
      <c r="V17" s="115"/>
      <c r="W17" s="116"/>
      <c r="X17" s="115"/>
      <c r="Y17" s="115"/>
      <c r="Z17" s="115"/>
      <c r="AA17" s="16"/>
      <c r="AB17" s="134"/>
      <c r="AD17" s="37"/>
    </row>
    <row r="18" spans="1:30" ht="13.5" thickBot="1">
      <c r="A18" s="74" t="s">
        <v>53</v>
      </c>
      <c r="B18" s="4" t="s">
        <v>0</v>
      </c>
      <c r="D18" s="120"/>
      <c r="E18" s="120"/>
      <c r="F18" s="120"/>
      <c r="G18" s="119"/>
      <c r="H18" s="118"/>
      <c r="I18" s="118"/>
      <c r="J18" s="118"/>
      <c r="K18" s="119"/>
      <c r="L18" s="118"/>
      <c r="M18" s="118"/>
      <c r="N18" s="118"/>
      <c r="O18" s="119"/>
      <c r="P18" s="120"/>
      <c r="Q18" s="120"/>
      <c r="R18" s="120"/>
      <c r="S18" s="119"/>
      <c r="T18" s="120"/>
      <c r="U18" s="120"/>
      <c r="V18" s="120"/>
      <c r="W18" s="119"/>
      <c r="X18" s="120"/>
      <c r="Y18" s="120"/>
      <c r="Z18" s="120"/>
      <c r="AA18" s="13"/>
      <c r="AB18" s="134"/>
      <c r="AD18" s="37"/>
    </row>
    <row r="19" spans="1:30" ht="13.5" thickTop="1">
      <c r="A19" s="2" t="s">
        <v>43</v>
      </c>
      <c r="B19" s="5" t="s">
        <v>31</v>
      </c>
      <c r="D19" s="85"/>
      <c r="E19" s="86"/>
      <c r="F19" s="87"/>
      <c r="G19" s="88"/>
      <c r="H19" s="89"/>
      <c r="I19" s="90"/>
      <c r="J19" s="91"/>
      <c r="K19" s="117"/>
      <c r="L19" s="92"/>
      <c r="M19" s="93"/>
      <c r="N19" s="94"/>
      <c r="O19" s="117"/>
      <c r="P19" s="92"/>
      <c r="Q19" s="93"/>
      <c r="R19" s="94"/>
      <c r="S19" s="88"/>
      <c r="T19" s="89"/>
      <c r="U19" s="90"/>
      <c r="V19" s="91"/>
      <c r="W19" s="88"/>
      <c r="X19" s="89"/>
      <c r="Y19" s="90"/>
      <c r="Z19" s="91"/>
      <c r="AA19" s="12"/>
      <c r="AB19" s="131">
        <f>SUM(D19:AA19)</f>
        <v>0</v>
      </c>
      <c r="AD19" s="38">
        <v>0.2</v>
      </c>
    </row>
    <row r="20" spans="1:30">
      <c r="A20" s="2" t="s">
        <v>44</v>
      </c>
      <c r="B20" s="5" t="s">
        <v>1</v>
      </c>
      <c r="D20" s="95"/>
      <c r="E20" s="96"/>
      <c r="F20" s="97"/>
      <c r="G20" s="88"/>
      <c r="H20" s="98"/>
      <c r="I20" s="99"/>
      <c r="J20" s="100"/>
      <c r="K20" s="117"/>
      <c r="L20" s="101"/>
      <c r="M20" s="102"/>
      <c r="N20" s="103"/>
      <c r="O20" s="117"/>
      <c r="P20" s="101"/>
      <c r="Q20" s="102"/>
      <c r="R20" s="103"/>
      <c r="S20" s="88"/>
      <c r="T20" s="98"/>
      <c r="U20" s="99"/>
      <c r="V20" s="100"/>
      <c r="W20" s="88"/>
      <c r="X20" s="98"/>
      <c r="Y20" s="99"/>
      <c r="Z20" s="100"/>
      <c r="AA20" s="12"/>
      <c r="AB20" s="131">
        <f>SUM(D20:AA20)</f>
        <v>0</v>
      </c>
      <c r="AD20" s="38">
        <v>0.4</v>
      </c>
    </row>
    <row r="21" spans="1:30" ht="13.5" thickBot="1">
      <c r="A21" s="2" t="s">
        <v>45</v>
      </c>
      <c r="B21" s="5" t="s">
        <v>2</v>
      </c>
      <c r="D21" s="104"/>
      <c r="E21" s="105"/>
      <c r="F21" s="106"/>
      <c r="G21" s="88"/>
      <c r="H21" s="107"/>
      <c r="I21" s="108"/>
      <c r="J21" s="109"/>
      <c r="K21" s="117"/>
      <c r="L21" s="110"/>
      <c r="M21" s="111"/>
      <c r="N21" s="112"/>
      <c r="O21" s="117"/>
      <c r="P21" s="110"/>
      <c r="Q21" s="111"/>
      <c r="R21" s="112"/>
      <c r="S21" s="88"/>
      <c r="T21" s="107"/>
      <c r="U21" s="108"/>
      <c r="V21" s="109"/>
      <c r="W21" s="88"/>
      <c r="X21" s="107"/>
      <c r="Y21" s="108"/>
      <c r="Z21" s="109"/>
      <c r="AA21" s="12"/>
      <c r="AB21" s="131">
        <f>SUM(D21:AA21)</f>
        <v>0</v>
      </c>
      <c r="AD21" s="38">
        <v>0.85</v>
      </c>
    </row>
    <row r="22" spans="1:30" ht="13.5" thickTop="1"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"/>
      <c r="AB22" s="134"/>
      <c r="AD22" s="37"/>
    </row>
    <row r="23" spans="1:30" ht="18">
      <c r="A23" s="71" t="s">
        <v>57</v>
      </c>
      <c r="B23" s="72"/>
      <c r="D23" s="115"/>
      <c r="E23" s="115"/>
      <c r="F23" s="115"/>
      <c r="G23" s="116"/>
      <c r="H23" s="115"/>
      <c r="I23" s="115"/>
      <c r="J23" s="115"/>
      <c r="K23" s="116"/>
      <c r="L23" s="115"/>
      <c r="M23" s="115"/>
      <c r="N23" s="115"/>
      <c r="O23" s="116"/>
      <c r="P23" s="115"/>
      <c r="Q23" s="115"/>
      <c r="R23" s="115"/>
      <c r="S23" s="116"/>
      <c r="T23" s="115"/>
      <c r="U23" s="115"/>
      <c r="V23" s="115"/>
      <c r="W23" s="116"/>
      <c r="X23" s="115"/>
      <c r="Y23" s="115"/>
      <c r="Z23" s="115"/>
      <c r="AA23" s="16"/>
      <c r="AB23" s="134"/>
      <c r="AD23" s="37"/>
    </row>
    <row r="24" spans="1:30" ht="13.5" thickBot="1">
      <c r="A24" s="74" t="s">
        <v>53</v>
      </c>
      <c r="B24" s="4" t="s">
        <v>0</v>
      </c>
      <c r="D24" s="120"/>
      <c r="E24" s="120"/>
      <c r="F24" s="120"/>
      <c r="G24" s="119"/>
      <c r="H24" s="118"/>
      <c r="I24" s="118"/>
      <c r="J24" s="118"/>
      <c r="K24" s="119"/>
      <c r="L24" s="118"/>
      <c r="M24" s="118"/>
      <c r="N24" s="118"/>
      <c r="O24" s="119"/>
      <c r="P24" s="120"/>
      <c r="Q24" s="120"/>
      <c r="R24" s="120"/>
      <c r="S24" s="119"/>
      <c r="T24" s="120"/>
      <c r="U24" s="120"/>
      <c r="V24" s="120"/>
      <c r="W24" s="119"/>
      <c r="X24" s="120"/>
      <c r="Y24" s="120"/>
      <c r="Z24" s="120"/>
      <c r="AA24" s="13"/>
      <c r="AB24" s="134"/>
      <c r="AD24" s="37"/>
    </row>
    <row r="25" spans="1:30" ht="13.5" thickTop="1">
      <c r="A25" s="2" t="s">
        <v>70</v>
      </c>
      <c r="B25" s="5" t="s">
        <v>31</v>
      </c>
      <c r="D25" s="85"/>
      <c r="E25" s="86"/>
      <c r="F25" s="87"/>
      <c r="G25" s="88"/>
      <c r="H25" s="89"/>
      <c r="I25" s="90"/>
      <c r="J25" s="91"/>
      <c r="K25" s="88"/>
      <c r="L25" s="89"/>
      <c r="M25" s="90"/>
      <c r="N25" s="91"/>
      <c r="O25" s="88"/>
      <c r="P25" s="92"/>
      <c r="Q25" s="93"/>
      <c r="R25" s="94"/>
      <c r="S25" s="88"/>
      <c r="T25" s="92"/>
      <c r="U25" s="93"/>
      <c r="V25" s="94"/>
      <c r="W25" s="88"/>
      <c r="X25" s="89"/>
      <c r="Y25" s="90"/>
      <c r="Z25" s="91"/>
      <c r="AA25" s="12"/>
      <c r="AB25" s="131">
        <f>SUM(D25:AA25)</f>
        <v>0</v>
      </c>
      <c r="AD25" s="38">
        <v>0.1</v>
      </c>
    </row>
    <row r="26" spans="1:30">
      <c r="A26" s="2" t="s">
        <v>71</v>
      </c>
      <c r="B26" s="5" t="s">
        <v>1</v>
      </c>
      <c r="D26" s="95"/>
      <c r="E26" s="96"/>
      <c r="F26" s="97"/>
      <c r="G26" s="88"/>
      <c r="H26" s="98"/>
      <c r="I26" s="99"/>
      <c r="J26" s="100"/>
      <c r="K26" s="88"/>
      <c r="L26" s="98"/>
      <c r="M26" s="99"/>
      <c r="N26" s="100"/>
      <c r="O26" s="88"/>
      <c r="P26" s="101"/>
      <c r="Q26" s="102"/>
      <c r="R26" s="103"/>
      <c r="S26" s="88"/>
      <c r="T26" s="101"/>
      <c r="U26" s="102"/>
      <c r="V26" s="103"/>
      <c r="W26" s="88"/>
      <c r="X26" s="98"/>
      <c r="Y26" s="99"/>
      <c r="Z26" s="100"/>
      <c r="AA26" s="12"/>
      <c r="AB26" s="131">
        <f>SUM(D26:AA26)</f>
        <v>0</v>
      </c>
      <c r="AD26" s="38">
        <v>0.15</v>
      </c>
    </row>
    <row r="27" spans="1:30" ht="13.5" thickBot="1">
      <c r="A27" s="2" t="s">
        <v>72</v>
      </c>
      <c r="B27" s="5" t="s">
        <v>2</v>
      </c>
      <c r="D27" s="104"/>
      <c r="E27" s="105"/>
      <c r="F27" s="106"/>
      <c r="G27" s="88"/>
      <c r="H27" s="107"/>
      <c r="I27" s="108"/>
      <c r="J27" s="109"/>
      <c r="K27" s="88"/>
      <c r="L27" s="107"/>
      <c r="M27" s="108"/>
      <c r="N27" s="109"/>
      <c r="O27" s="88"/>
      <c r="P27" s="110"/>
      <c r="Q27" s="111"/>
      <c r="R27" s="112"/>
      <c r="S27" s="88"/>
      <c r="T27" s="110"/>
      <c r="U27" s="111"/>
      <c r="V27" s="112"/>
      <c r="W27" s="88"/>
      <c r="X27" s="107"/>
      <c r="Y27" s="108"/>
      <c r="Z27" s="109"/>
      <c r="AA27" s="12"/>
      <c r="AB27" s="131">
        <f>SUM(D27:AA27)</f>
        <v>0</v>
      </c>
      <c r="AD27" s="38">
        <v>0.2</v>
      </c>
    </row>
    <row r="28" spans="1:30" ht="13.5" thickTop="1">
      <c r="D28" s="121"/>
      <c r="E28" s="121"/>
      <c r="F28" s="121"/>
      <c r="G28" s="121"/>
      <c r="H28" s="121"/>
      <c r="I28" s="121"/>
      <c r="J28" s="121"/>
      <c r="K28" s="121"/>
      <c r="L28" s="121"/>
      <c r="M28" s="121"/>
      <c r="N28" s="121"/>
      <c r="O28" s="121"/>
      <c r="P28" s="121"/>
      <c r="Q28" s="121"/>
      <c r="R28" s="121"/>
      <c r="S28" s="121"/>
      <c r="T28" s="121"/>
      <c r="U28" s="121"/>
      <c r="V28" s="121"/>
      <c r="W28" s="121"/>
      <c r="X28" s="121"/>
      <c r="Y28" s="121"/>
      <c r="Z28" s="121"/>
      <c r="AA28" s="12"/>
      <c r="AB28" s="134"/>
      <c r="AD28" s="37"/>
    </row>
    <row r="29" spans="1:30" ht="18">
      <c r="A29" s="71" t="s">
        <v>69</v>
      </c>
      <c r="B29" s="72"/>
      <c r="D29" s="115"/>
      <c r="E29" s="115"/>
      <c r="F29" s="115"/>
      <c r="G29" s="116"/>
      <c r="H29" s="115"/>
      <c r="I29" s="115"/>
      <c r="J29" s="115"/>
      <c r="K29" s="116"/>
      <c r="L29" s="115"/>
      <c r="M29" s="115"/>
      <c r="N29" s="115"/>
      <c r="O29" s="116"/>
      <c r="P29" s="115"/>
      <c r="Q29" s="115"/>
      <c r="R29" s="115"/>
      <c r="S29" s="116"/>
      <c r="T29" s="115"/>
      <c r="U29" s="115"/>
      <c r="V29" s="115"/>
      <c r="W29" s="116"/>
      <c r="X29" s="115"/>
      <c r="Y29" s="115"/>
      <c r="Z29" s="115"/>
      <c r="AA29" s="16"/>
      <c r="AB29" s="134"/>
      <c r="AD29" s="37"/>
    </row>
    <row r="30" spans="1:30" ht="13.5" thickBot="1">
      <c r="A30" s="74" t="s">
        <v>53</v>
      </c>
      <c r="B30" s="4" t="s">
        <v>0</v>
      </c>
      <c r="D30" s="120"/>
      <c r="E30" s="120"/>
      <c r="F30" s="120"/>
      <c r="G30" s="119"/>
      <c r="H30" s="118"/>
      <c r="I30" s="118"/>
      <c r="J30" s="118"/>
      <c r="K30" s="119"/>
      <c r="L30" s="118"/>
      <c r="M30" s="118"/>
      <c r="N30" s="118"/>
      <c r="O30" s="119"/>
      <c r="P30" s="120"/>
      <c r="Q30" s="120"/>
      <c r="R30" s="120"/>
      <c r="S30" s="119"/>
      <c r="T30" s="120"/>
      <c r="U30" s="120"/>
      <c r="V30" s="120"/>
      <c r="W30" s="119"/>
      <c r="X30" s="120"/>
      <c r="Y30" s="120"/>
      <c r="Z30" s="120"/>
      <c r="AA30" s="13"/>
      <c r="AB30" s="134"/>
      <c r="AD30" s="37"/>
    </row>
    <row r="31" spans="1:30" ht="13.5" thickTop="1">
      <c r="A31" s="2" t="s">
        <v>46</v>
      </c>
      <c r="B31" s="5" t="s">
        <v>31</v>
      </c>
      <c r="D31" s="85"/>
      <c r="E31" s="86"/>
      <c r="F31" s="87"/>
      <c r="G31" s="88"/>
      <c r="H31" s="89"/>
      <c r="I31" s="90"/>
      <c r="J31" s="91"/>
      <c r="K31" s="88"/>
      <c r="L31" s="89"/>
      <c r="M31" s="90"/>
      <c r="N31" s="91"/>
      <c r="O31" s="88"/>
      <c r="P31" s="92"/>
      <c r="Q31" s="93"/>
      <c r="R31" s="94"/>
      <c r="S31" s="88"/>
      <c r="T31" s="89"/>
      <c r="U31" s="90"/>
      <c r="V31" s="91"/>
      <c r="W31" s="88"/>
      <c r="X31" s="89"/>
      <c r="Y31" s="90"/>
      <c r="Z31" s="91"/>
      <c r="AA31" s="12"/>
      <c r="AB31" s="131">
        <f>SUM(D31:AA31)</f>
        <v>0</v>
      </c>
      <c r="AD31" s="38">
        <v>2.85</v>
      </c>
    </row>
    <row r="32" spans="1:30">
      <c r="A32" s="2" t="s">
        <v>47</v>
      </c>
      <c r="B32" s="5" t="s">
        <v>1</v>
      </c>
      <c r="D32" s="95"/>
      <c r="E32" s="96"/>
      <c r="F32" s="97"/>
      <c r="G32" s="88"/>
      <c r="H32" s="98"/>
      <c r="I32" s="99"/>
      <c r="J32" s="100"/>
      <c r="K32" s="88"/>
      <c r="L32" s="98"/>
      <c r="M32" s="99"/>
      <c r="N32" s="100"/>
      <c r="O32" s="88"/>
      <c r="P32" s="101"/>
      <c r="Q32" s="102"/>
      <c r="R32" s="103"/>
      <c r="S32" s="88"/>
      <c r="T32" s="98"/>
      <c r="U32" s="99"/>
      <c r="V32" s="100"/>
      <c r="W32" s="88"/>
      <c r="X32" s="98"/>
      <c r="Y32" s="99"/>
      <c r="Z32" s="100"/>
      <c r="AA32" s="12"/>
      <c r="AB32" s="131">
        <f>SUM(D32:AA32)</f>
        <v>0</v>
      </c>
      <c r="AD32" s="38">
        <v>4.28</v>
      </c>
    </row>
    <row r="33" spans="1:30" ht="13.5" thickBot="1">
      <c r="A33" s="2" t="s">
        <v>48</v>
      </c>
      <c r="B33" s="5" t="s">
        <v>2</v>
      </c>
      <c r="D33" s="104"/>
      <c r="E33" s="105"/>
      <c r="F33" s="106"/>
      <c r="G33" s="88"/>
      <c r="H33" s="107"/>
      <c r="I33" s="108"/>
      <c r="J33" s="109"/>
      <c r="K33" s="88"/>
      <c r="L33" s="107"/>
      <c r="M33" s="108"/>
      <c r="N33" s="109"/>
      <c r="O33" s="88"/>
      <c r="P33" s="110"/>
      <c r="Q33" s="111"/>
      <c r="R33" s="112"/>
      <c r="S33" s="88"/>
      <c r="T33" s="107"/>
      <c r="U33" s="108"/>
      <c r="V33" s="109"/>
      <c r="W33" s="88"/>
      <c r="X33" s="107"/>
      <c r="Y33" s="108"/>
      <c r="Z33" s="109"/>
      <c r="AA33" s="12"/>
      <c r="AB33" s="131">
        <f>SUM(D33:AA33)</f>
        <v>0</v>
      </c>
      <c r="AD33" s="38">
        <v>5.7</v>
      </c>
    </row>
    <row r="34" spans="1:30" ht="13.5" thickTop="1">
      <c r="D34" s="121"/>
      <c r="E34" s="121"/>
      <c r="F34" s="121"/>
      <c r="G34" s="121"/>
      <c r="H34" s="121"/>
      <c r="I34" s="121"/>
      <c r="J34" s="121"/>
      <c r="K34" s="121"/>
      <c r="L34" s="121"/>
      <c r="M34" s="121"/>
      <c r="N34" s="121"/>
      <c r="O34" s="121"/>
      <c r="P34" s="121"/>
      <c r="Q34" s="121"/>
      <c r="R34" s="121"/>
      <c r="S34" s="121"/>
      <c r="T34" s="121"/>
      <c r="U34" s="121"/>
      <c r="V34" s="121"/>
      <c r="W34" s="121"/>
      <c r="X34" s="121"/>
      <c r="Y34" s="121"/>
      <c r="Z34" s="121"/>
      <c r="AA34" s="12"/>
      <c r="AB34" s="134"/>
      <c r="AD34" s="37"/>
    </row>
    <row r="35" spans="1:30" ht="18">
      <c r="A35" s="71" t="s">
        <v>59</v>
      </c>
      <c r="B35" s="71"/>
      <c r="D35" s="117"/>
      <c r="E35" s="117"/>
      <c r="F35" s="117"/>
      <c r="G35" s="117"/>
      <c r="H35" s="117"/>
      <c r="I35" s="117"/>
      <c r="J35" s="117"/>
      <c r="K35" s="117"/>
      <c r="L35" s="117"/>
      <c r="M35" s="117"/>
      <c r="N35" s="117"/>
      <c r="O35" s="117"/>
      <c r="P35" s="117"/>
      <c r="Q35" s="117"/>
      <c r="R35" s="117"/>
      <c r="S35" s="117"/>
      <c r="T35" s="117"/>
      <c r="U35" s="117"/>
      <c r="V35" s="117"/>
      <c r="W35" s="117"/>
      <c r="X35" s="117"/>
      <c r="Y35" s="117"/>
      <c r="Z35" s="117"/>
      <c r="AA35" s="12"/>
      <c r="AB35" s="134"/>
      <c r="AD35" s="37"/>
    </row>
    <row r="36" spans="1:30" ht="13.5" thickBot="1">
      <c r="A36" s="74" t="s">
        <v>53</v>
      </c>
      <c r="B36" s="4" t="s">
        <v>0</v>
      </c>
      <c r="D36" s="120"/>
      <c r="E36" s="120"/>
      <c r="F36" s="120"/>
      <c r="G36" s="119"/>
      <c r="H36" s="118"/>
      <c r="I36" s="118"/>
      <c r="J36" s="118"/>
      <c r="K36" s="119"/>
      <c r="L36" s="118"/>
      <c r="M36" s="118"/>
      <c r="N36" s="118"/>
      <c r="O36" s="119"/>
      <c r="P36" s="120"/>
      <c r="Q36" s="120"/>
      <c r="R36" s="120"/>
      <c r="S36" s="119"/>
      <c r="T36" s="120"/>
      <c r="U36" s="120"/>
      <c r="V36" s="120"/>
      <c r="W36" s="119"/>
      <c r="X36" s="120"/>
      <c r="Y36" s="120"/>
      <c r="Z36" s="120"/>
      <c r="AA36" s="13"/>
      <c r="AB36" s="134"/>
      <c r="AD36" s="37"/>
    </row>
    <row r="37" spans="1:30" ht="13.5" thickTop="1">
      <c r="A37" s="2" t="s">
        <v>50</v>
      </c>
      <c r="B37" s="5" t="s">
        <v>31</v>
      </c>
      <c r="D37" s="85"/>
      <c r="E37" s="86"/>
      <c r="F37" s="87"/>
      <c r="G37" s="117"/>
      <c r="H37" s="89"/>
      <c r="I37" s="90"/>
      <c r="J37" s="91"/>
      <c r="K37" s="88"/>
      <c r="L37" s="122"/>
      <c r="M37" s="123"/>
      <c r="N37" s="124"/>
      <c r="O37" s="88"/>
      <c r="P37" s="122"/>
      <c r="Q37" s="123"/>
      <c r="R37" s="124"/>
      <c r="S37" s="88"/>
      <c r="T37" s="89"/>
      <c r="U37" s="90"/>
      <c r="V37" s="91"/>
      <c r="W37" s="88"/>
      <c r="X37" s="89"/>
      <c r="Y37" s="90"/>
      <c r="Z37" s="91"/>
      <c r="AA37" s="12"/>
      <c r="AB37" s="131">
        <f t="shared" ref="AB37:AB39" si="0">SUM(D37:AA37)</f>
        <v>0</v>
      </c>
      <c r="AD37" s="38">
        <v>0.1</v>
      </c>
    </row>
    <row r="38" spans="1:30">
      <c r="A38" s="2" t="s">
        <v>51</v>
      </c>
      <c r="B38" s="5" t="s">
        <v>1</v>
      </c>
      <c r="D38" s="95"/>
      <c r="E38" s="96"/>
      <c r="F38" s="97"/>
      <c r="G38" s="117"/>
      <c r="H38" s="98"/>
      <c r="I38" s="99"/>
      <c r="J38" s="100"/>
      <c r="K38" s="88"/>
      <c r="L38" s="125"/>
      <c r="M38" s="126"/>
      <c r="N38" s="127"/>
      <c r="O38" s="88"/>
      <c r="P38" s="125"/>
      <c r="Q38" s="126"/>
      <c r="R38" s="127"/>
      <c r="S38" s="88"/>
      <c r="T38" s="98"/>
      <c r="U38" s="99"/>
      <c r="V38" s="100"/>
      <c r="W38" s="88"/>
      <c r="X38" s="98"/>
      <c r="Y38" s="99"/>
      <c r="Z38" s="100"/>
      <c r="AA38" s="12"/>
      <c r="AB38" s="131">
        <f t="shared" si="0"/>
        <v>0</v>
      </c>
      <c r="AD38" s="38">
        <v>0.15</v>
      </c>
    </row>
    <row r="39" spans="1:30" ht="13.5" thickBot="1">
      <c r="A39" s="2" t="s">
        <v>52</v>
      </c>
      <c r="B39" s="5" t="s">
        <v>2</v>
      </c>
      <c r="D39" s="104"/>
      <c r="E39" s="105"/>
      <c r="F39" s="106"/>
      <c r="G39" s="117"/>
      <c r="H39" s="107"/>
      <c r="I39" s="108"/>
      <c r="J39" s="109"/>
      <c r="K39" s="88"/>
      <c r="L39" s="128"/>
      <c r="M39" s="129"/>
      <c r="N39" s="130"/>
      <c r="O39" s="88"/>
      <c r="P39" s="128"/>
      <c r="Q39" s="129"/>
      <c r="R39" s="130"/>
      <c r="S39" s="88"/>
      <c r="T39" s="107"/>
      <c r="U39" s="108"/>
      <c r="V39" s="109"/>
      <c r="W39" s="88"/>
      <c r="X39" s="107"/>
      <c r="Y39" s="108"/>
      <c r="Z39" s="109"/>
      <c r="AA39" s="12"/>
      <c r="AB39" s="131">
        <f t="shared" si="0"/>
        <v>0</v>
      </c>
      <c r="AD39" s="38">
        <v>0.2</v>
      </c>
    </row>
    <row r="40" spans="1:30" ht="13.5" thickTop="1">
      <c r="D40" s="121"/>
      <c r="E40" s="121"/>
      <c r="F40" s="121"/>
      <c r="G40" s="121"/>
      <c r="H40" s="121"/>
      <c r="I40" s="121"/>
      <c r="J40" s="121"/>
      <c r="K40" s="121"/>
      <c r="L40" s="121"/>
      <c r="M40" s="121"/>
      <c r="N40" s="121"/>
      <c r="O40" s="121"/>
      <c r="P40" s="121"/>
      <c r="Q40" s="121"/>
      <c r="R40" s="121"/>
      <c r="S40" s="121"/>
      <c r="T40" s="121"/>
      <c r="U40" s="121"/>
      <c r="V40" s="121"/>
      <c r="W40" s="121"/>
      <c r="X40" s="121"/>
      <c r="Y40" s="121"/>
      <c r="Z40" s="121"/>
      <c r="AA40" s="12"/>
      <c r="AB40" s="134"/>
      <c r="AD40" s="37"/>
    </row>
    <row r="41" spans="1:30" ht="18">
      <c r="A41" s="71" t="s">
        <v>60</v>
      </c>
      <c r="B41" s="71"/>
      <c r="D41" s="117"/>
      <c r="E41" s="117"/>
      <c r="F41" s="117"/>
      <c r="G41" s="117"/>
      <c r="H41" s="117"/>
      <c r="I41" s="117"/>
      <c r="J41" s="117"/>
      <c r="K41" s="117"/>
      <c r="L41" s="117"/>
      <c r="M41" s="117"/>
      <c r="N41" s="117"/>
      <c r="O41" s="117"/>
      <c r="P41" s="117"/>
      <c r="Q41" s="117"/>
      <c r="R41" s="117"/>
      <c r="S41" s="117"/>
      <c r="T41" s="117"/>
      <c r="U41" s="117"/>
      <c r="V41" s="117"/>
      <c r="W41" s="117"/>
      <c r="X41" s="117"/>
      <c r="Y41" s="117"/>
      <c r="Z41" s="117"/>
      <c r="AA41" s="12"/>
      <c r="AB41" s="134"/>
      <c r="AD41" s="37"/>
    </row>
    <row r="42" spans="1:30" ht="13.5" thickBot="1">
      <c r="A42" s="74" t="s">
        <v>53</v>
      </c>
      <c r="B42" s="4" t="s">
        <v>0</v>
      </c>
      <c r="D42" s="120"/>
      <c r="E42" s="120"/>
      <c r="F42" s="120"/>
      <c r="G42" s="119"/>
      <c r="H42" s="118"/>
      <c r="I42" s="118"/>
      <c r="J42" s="118"/>
      <c r="K42" s="119"/>
      <c r="L42" s="118"/>
      <c r="M42" s="118"/>
      <c r="N42" s="118"/>
      <c r="O42" s="119"/>
      <c r="P42" s="120"/>
      <c r="Q42" s="120"/>
      <c r="R42" s="120"/>
      <c r="S42" s="119"/>
      <c r="T42" s="120"/>
      <c r="U42" s="120"/>
      <c r="V42" s="120"/>
      <c r="W42" s="119"/>
      <c r="X42" s="120"/>
      <c r="Y42" s="120"/>
      <c r="Z42" s="120"/>
      <c r="AA42" s="13"/>
      <c r="AB42" s="134"/>
      <c r="AD42" s="37"/>
    </row>
    <row r="43" spans="1:30" ht="13.5" thickTop="1">
      <c r="A43" s="2" t="s">
        <v>61</v>
      </c>
      <c r="B43" s="5" t="s">
        <v>31</v>
      </c>
      <c r="D43" s="85"/>
      <c r="E43" s="86"/>
      <c r="F43" s="87"/>
      <c r="G43" s="117"/>
      <c r="H43" s="89"/>
      <c r="I43" s="90"/>
      <c r="J43" s="91"/>
      <c r="K43" s="88"/>
      <c r="L43" s="122"/>
      <c r="M43" s="123"/>
      <c r="N43" s="124"/>
      <c r="O43" s="88"/>
      <c r="P43" s="122"/>
      <c r="Q43" s="123"/>
      <c r="R43" s="124"/>
      <c r="S43" s="88"/>
      <c r="T43" s="89"/>
      <c r="U43" s="90"/>
      <c r="V43" s="91"/>
      <c r="W43" s="88"/>
      <c r="X43" s="89"/>
      <c r="Y43" s="90"/>
      <c r="Z43" s="91"/>
      <c r="AA43" s="12"/>
      <c r="AB43" s="131">
        <f t="shared" ref="AB43:AB45" si="1">SUM(D43:AA43)</f>
        <v>0</v>
      </c>
      <c r="AD43" s="38">
        <v>0.1</v>
      </c>
    </row>
    <row r="44" spans="1:30">
      <c r="A44" s="2" t="s">
        <v>62</v>
      </c>
      <c r="B44" s="5" t="s">
        <v>1</v>
      </c>
      <c r="D44" s="95"/>
      <c r="E44" s="96"/>
      <c r="F44" s="97"/>
      <c r="G44" s="117"/>
      <c r="H44" s="98"/>
      <c r="I44" s="99"/>
      <c r="J44" s="100"/>
      <c r="K44" s="88"/>
      <c r="L44" s="125"/>
      <c r="M44" s="126"/>
      <c r="N44" s="127"/>
      <c r="O44" s="88"/>
      <c r="P44" s="125"/>
      <c r="Q44" s="126"/>
      <c r="R44" s="127"/>
      <c r="S44" s="88"/>
      <c r="T44" s="98"/>
      <c r="U44" s="99"/>
      <c r="V44" s="100"/>
      <c r="W44" s="88"/>
      <c r="X44" s="98"/>
      <c r="Y44" s="99"/>
      <c r="Z44" s="100"/>
      <c r="AA44" s="12"/>
      <c r="AB44" s="131">
        <f t="shared" si="1"/>
        <v>0</v>
      </c>
      <c r="AD44" s="38">
        <v>0.15</v>
      </c>
    </row>
    <row r="45" spans="1:30" ht="13.5" thickBot="1">
      <c r="A45" s="2" t="s">
        <v>63</v>
      </c>
      <c r="B45" s="5" t="s">
        <v>2</v>
      </c>
      <c r="D45" s="104"/>
      <c r="E45" s="105"/>
      <c r="F45" s="106"/>
      <c r="G45" s="117"/>
      <c r="H45" s="107"/>
      <c r="I45" s="108"/>
      <c r="J45" s="109"/>
      <c r="K45" s="88"/>
      <c r="L45" s="128"/>
      <c r="M45" s="129"/>
      <c r="N45" s="130"/>
      <c r="O45" s="88"/>
      <c r="P45" s="128"/>
      <c r="Q45" s="129"/>
      <c r="R45" s="130"/>
      <c r="S45" s="88"/>
      <c r="T45" s="107"/>
      <c r="U45" s="108"/>
      <c r="V45" s="109"/>
      <c r="W45" s="88"/>
      <c r="X45" s="107"/>
      <c r="Y45" s="108"/>
      <c r="Z45" s="109"/>
      <c r="AA45" s="12"/>
      <c r="AB45" s="131">
        <f t="shared" si="1"/>
        <v>0</v>
      </c>
      <c r="AD45" s="38">
        <v>0.2</v>
      </c>
    </row>
    <row r="46" spans="1:30" ht="13.5" thickTop="1">
      <c r="AD46" s="37"/>
    </row>
    <row r="47" spans="1:30">
      <c r="AD47" s="37"/>
    </row>
    <row r="48" spans="1:30">
      <c r="AD48" s="37"/>
    </row>
    <row r="49" spans="30:30">
      <c r="AD49" s="37"/>
    </row>
    <row r="50" spans="30:30">
      <c r="AD50" s="37"/>
    </row>
    <row r="51" spans="30:30">
      <c r="AD51" s="37"/>
    </row>
    <row r="52" spans="30:30">
      <c r="AD52" s="37"/>
    </row>
    <row r="53" spans="30:30">
      <c r="AD53" s="37"/>
    </row>
    <row r="54" spans="30:30">
      <c r="AD54" s="37"/>
    </row>
    <row r="55" spans="30:30">
      <c r="AD55" s="37"/>
    </row>
    <row r="56" spans="30:30">
      <c r="AD56" s="37"/>
    </row>
    <row r="57" spans="30:30">
      <c r="AD57" s="37"/>
    </row>
    <row r="58" spans="30:30">
      <c r="AD58" s="37"/>
    </row>
    <row r="59" spans="30:30">
      <c r="AD59" s="37"/>
    </row>
    <row r="60" spans="30:30">
      <c r="AD60" s="37"/>
    </row>
    <row r="61" spans="30:30">
      <c r="AD61" s="37"/>
    </row>
    <row r="62" spans="30:30">
      <c r="AD62" s="37"/>
    </row>
    <row r="63" spans="30:30">
      <c r="AD63" s="37"/>
    </row>
    <row r="64" spans="30:30">
      <c r="AD64" s="37"/>
    </row>
    <row r="65" spans="30:30">
      <c r="AD65" s="37"/>
    </row>
    <row r="66" spans="30:30">
      <c r="AD66" s="37"/>
    </row>
    <row r="67" spans="30:30">
      <c r="AD67" s="37"/>
    </row>
    <row r="68" spans="30:30">
      <c r="AD68" s="37"/>
    </row>
    <row r="69" spans="30:30">
      <c r="AD69" s="37"/>
    </row>
    <row r="70" spans="30:30">
      <c r="AD70" s="37"/>
    </row>
    <row r="71" spans="30:30">
      <c r="AD71" s="37"/>
    </row>
    <row r="72" spans="30:30">
      <c r="AD72" s="37"/>
    </row>
    <row r="73" spans="30:30">
      <c r="AD73" s="37"/>
    </row>
    <row r="74" spans="30:30">
      <c r="AD74" s="37"/>
    </row>
    <row r="75" spans="30:30">
      <c r="AD75" s="37"/>
    </row>
    <row r="76" spans="30:30">
      <c r="AD76" s="37"/>
    </row>
    <row r="77" spans="30:30">
      <c r="AD77" s="37"/>
    </row>
    <row r="78" spans="30:30">
      <c r="AD78" s="37"/>
    </row>
    <row r="79" spans="30:30">
      <c r="AD79" s="37"/>
    </row>
    <row r="80" spans="30:30">
      <c r="AD80" s="37"/>
    </row>
    <row r="81" spans="30:30">
      <c r="AD81" s="37"/>
    </row>
    <row r="82" spans="30:30">
      <c r="AD82" s="37"/>
    </row>
    <row r="83" spans="30:30">
      <c r="AD83" s="37"/>
    </row>
    <row r="84" spans="30:30">
      <c r="AD84" s="37"/>
    </row>
    <row r="85" spans="30:30">
      <c r="AD85" s="37"/>
    </row>
    <row r="86" spans="30:30">
      <c r="AD86" s="37"/>
    </row>
    <row r="87" spans="30:30">
      <c r="AD87" s="37"/>
    </row>
    <row r="88" spans="30:30">
      <c r="AD88" s="37"/>
    </row>
    <row r="89" spans="30:30">
      <c r="AD89" s="37"/>
    </row>
    <row r="90" spans="30:30">
      <c r="AD90" s="37"/>
    </row>
    <row r="91" spans="30:30">
      <c r="AD91" s="37"/>
    </row>
    <row r="92" spans="30:30">
      <c r="AD92" s="37"/>
    </row>
    <row r="93" spans="30:30">
      <c r="AD93" s="37"/>
    </row>
    <row r="94" spans="30:30">
      <c r="AD94" s="37"/>
    </row>
    <row r="95" spans="30:30">
      <c r="AD95" s="37"/>
    </row>
    <row r="96" spans="30:30">
      <c r="AD96" s="37"/>
    </row>
    <row r="97" spans="30:30">
      <c r="AD97" s="37"/>
    </row>
    <row r="98" spans="30:30">
      <c r="AD98" s="37"/>
    </row>
    <row r="99" spans="30:30">
      <c r="AD99" s="37"/>
    </row>
    <row r="100" spans="30:30">
      <c r="AD100" s="37"/>
    </row>
    <row r="101" spans="30:30">
      <c r="AD101" s="37"/>
    </row>
    <row r="102" spans="30:30">
      <c r="AD102" s="37"/>
    </row>
    <row r="103" spans="30:30">
      <c r="AD103" s="37"/>
    </row>
    <row r="104" spans="30:30">
      <c r="AD104" s="37"/>
    </row>
    <row r="105" spans="30:30">
      <c r="AD105" s="37"/>
    </row>
    <row r="106" spans="30:30">
      <c r="AD106" s="37"/>
    </row>
    <row r="107" spans="30:30">
      <c r="AD107" s="37"/>
    </row>
    <row r="108" spans="30:30">
      <c r="AD108" s="37"/>
    </row>
    <row r="109" spans="30:30">
      <c r="AD109" s="37"/>
    </row>
    <row r="110" spans="30:30">
      <c r="AD110" s="37"/>
    </row>
    <row r="111" spans="30:30">
      <c r="AD111" s="37"/>
    </row>
    <row r="112" spans="30:30">
      <c r="AD112" s="37"/>
    </row>
    <row r="113" spans="30:30">
      <c r="AD113" s="37"/>
    </row>
    <row r="114" spans="30:30">
      <c r="AD114" s="37"/>
    </row>
  </sheetData>
  <phoneticPr fontId="2" type="noConversion"/>
  <printOptions horizontalCentered="1"/>
  <pageMargins left="0.19685039370078741" right="0.19685039370078741" top="0.6692913385826772" bottom="0.35433070866141736" header="0.19685039370078741" footer="0.15748031496062992"/>
  <pageSetup paperSize="9" scale="53" fitToHeight="0" orientation="landscape" r:id="rId1"/>
  <headerFooter alignWithMargins="0">
    <oddHeader>&amp;L&amp;"Arial,Italique"Assistance Publique
Hôpitaux de Paris&amp;C&amp;"Arial,Gras"&amp;14AOO
Lot 1 INTEGRATION SUPERVISION ET EXPLOITATION</oddHeader>
    <oddFooter>&amp;L&amp;F - &amp;A&amp;RPage &amp;P/&amp;N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G119"/>
  <sheetViews>
    <sheetView showGridLines="0" tabSelected="1" zoomScale="85" zoomScaleNormal="85" zoomScaleSheetLayoutView="85" workbookViewId="0">
      <selection activeCell="AH11" sqref="AH11"/>
    </sheetView>
  </sheetViews>
  <sheetFormatPr baseColWidth="10" defaultColWidth="11.42578125" defaultRowHeight="12.75"/>
  <cols>
    <col min="1" max="1" width="16.5703125" style="29" customWidth="1"/>
    <col min="2" max="2" width="39.140625" style="29" customWidth="1"/>
    <col min="3" max="3" width="1.42578125" style="29" customWidth="1"/>
    <col min="4" max="4" width="8.28515625" style="29" customWidth="1"/>
    <col min="5" max="5" width="10.42578125" style="29" bestFit="1" customWidth="1"/>
    <col min="6" max="6" width="9.85546875" style="29" bestFit="1" customWidth="1"/>
    <col min="7" max="7" width="2.140625" style="29" customWidth="1"/>
    <col min="8" max="8" width="8.28515625" style="29" customWidth="1"/>
    <col min="9" max="9" width="10.42578125" style="29" bestFit="1" customWidth="1"/>
    <col min="10" max="10" width="9.85546875" style="29" bestFit="1" customWidth="1"/>
    <col min="11" max="11" width="2" style="29" customWidth="1"/>
    <col min="12" max="12" width="8.28515625" style="29" customWidth="1"/>
    <col min="13" max="13" width="11" style="29" bestFit="1" customWidth="1"/>
    <col min="14" max="14" width="9.85546875" style="29" bestFit="1" customWidth="1"/>
    <col min="15" max="15" width="2.140625" style="29" customWidth="1"/>
    <col min="16" max="16" width="8.85546875" style="29" bestFit="1" customWidth="1"/>
    <col min="17" max="17" width="10.42578125" style="29" bestFit="1" customWidth="1"/>
    <col min="18" max="18" width="9.85546875" style="29" bestFit="1" customWidth="1"/>
    <col min="19" max="19" width="2.140625" style="29" customWidth="1"/>
    <col min="20" max="20" width="8" style="29" customWidth="1"/>
    <col min="21" max="21" width="10.42578125" style="29" bestFit="1" customWidth="1"/>
    <col min="22" max="22" width="9.85546875" style="29" bestFit="1" customWidth="1"/>
    <col min="23" max="23" width="2.140625" style="29" customWidth="1"/>
    <col min="24" max="24" width="8.28515625" style="29" customWidth="1"/>
    <col min="25" max="25" width="10.42578125" style="29" bestFit="1" customWidth="1"/>
    <col min="26" max="26" width="9.85546875" style="29" bestFit="1" customWidth="1"/>
    <col min="27" max="27" width="2" style="29" customWidth="1"/>
    <col min="28" max="28" width="10.85546875" style="34" customWidth="1"/>
    <col min="29" max="29" width="1.85546875" style="29" customWidth="1"/>
    <col min="30" max="30" width="13.28515625" style="53" customWidth="1"/>
    <col min="31" max="31" width="1.85546875" style="29" customWidth="1"/>
    <col min="32" max="32" width="14.42578125" style="34" customWidth="1"/>
    <col min="33" max="33" width="5.5703125" style="29" bestFit="1" customWidth="1"/>
    <col min="34" max="34" width="10.140625" style="29" bestFit="1" customWidth="1"/>
    <col min="35" max="35" width="12.5703125" style="29" bestFit="1" customWidth="1"/>
    <col min="36" max="16384" width="11.42578125" style="29"/>
  </cols>
  <sheetData>
    <row r="1" spans="1:33">
      <c r="B1" s="30" t="s">
        <v>12</v>
      </c>
      <c r="D1" s="31" t="s">
        <v>3</v>
      </c>
      <c r="E1" s="32"/>
      <c r="F1" s="33"/>
      <c r="H1" s="31" t="s">
        <v>9</v>
      </c>
      <c r="I1" s="32"/>
      <c r="J1" s="33"/>
      <c r="L1" s="31" t="s">
        <v>10</v>
      </c>
      <c r="M1" s="32"/>
      <c r="N1" s="33"/>
      <c r="P1" s="31" t="s">
        <v>25</v>
      </c>
      <c r="Q1" s="32"/>
      <c r="R1" s="33"/>
      <c r="T1" s="31" t="s">
        <v>26</v>
      </c>
      <c r="U1" s="32"/>
      <c r="V1" s="33"/>
      <c r="X1" s="31" t="s">
        <v>11</v>
      </c>
      <c r="Y1" s="32"/>
      <c r="Z1" s="33"/>
    </row>
    <row r="2" spans="1:33" ht="13.5" thickBot="1">
      <c r="B2" s="30" t="s">
        <v>5</v>
      </c>
      <c r="D2" s="35" t="s">
        <v>6</v>
      </c>
      <c r="E2" s="35" t="s">
        <v>7</v>
      </c>
      <c r="F2" s="35" t="s">
        <v>8</v>
      </c>
      <c r="H2" s="35" t="s">
        <v>6</v>
      </c>
      <c r="I2" s="35" t="s">
        <v>7</v>
      </c>
      <c r="J2" s="35" t="s">
        <v>8</v>
      </c>
      <c r="L2" s="35" t="s">
        <v>6</v>
      </c>
      <c r="M2" s="35" t="s">
        <v>7</v>
      </c>
      <c r="N2" s="35" t="s">
        <v>8</v>
      </c>
      <c r="P2" s="35" t="s">
        <v>6</v>
      </c>
      <c r="Q2" s="35" t="s">
        <v>7</v>
      </c>
      <c r="R2" s="35" t="s">
        <v>8</v>
      </c>
      <c r="T2" s="35" t="s">
        <v>6</v>
      </c>
      <c r="U2" s="35" t="s">
        <v>7</v>
      </c>
      <c r="V2" s="35" t="s">
        <v>8</v>
      </c>
      <c r="X2" s="35" t="s">
        <v>6</v>
      </c>
      <c r="Y2" s="35" t="s">
        <v>7</v>
      </c>
      <c r="Z2" s="35" t="s">
        <v>8</v>
      </c>
    </row>
    <row r="3" spans="1:33" ht="14.25" thickTop="1" thickBot="1">
      <c r="B3" s="30" t="s">
        <v>75</v>
      </c>
      <c r="D3" s="143"/>
      <c r="E3" s="141"/>
      <c r="F3" s="141"/>
      <c r="G3" s="1"/>
      <c r="H3" s="143"/>
      <c r="I3" s="141"/>
      <c r="J3" s="142"/>
      <c r="K3" s="1"/>
      <c r="L3" s="143"/>
      <c r="M3" s="141"/>
      <c r="N3" s="142"/>
      <c r="O3" s="1"/>
      <c r="P3" s="143"/>
      <c r="Q3" s="141"/>
      <c r="R3" s="142"/>
      <c r="S3" s="1"/>
      <c r="T3" s="143"/>
      <c r="U3" s="141"/>
      <c r="V3" s="142"/>
      <c r="W3" s="1"/>
      <c r="X3" s="143"/>
      <c r="Y3" s="141"/>
      <c r="Z3" s="142"/>
    </row>
    <row r="4" spans="1:33" ht="63" customHeight="1" thickTop="1">
      <c r="A4" s="28"/>
      <c r="B4" s="36"/>
      <c r="P4" s="144"/>
      <c r="AB4" s="14" t="s">
        <v>24</v>
      </c>
      <c r="AC4" s="15"/>
      <c r="AD4" s="56" t="s">
        <v>28</v>
      </c>
      <c r="AE4" s="15"/>
      <c r="AF4" s="14" t="s">
        <v>29</v>
      </c>
    </row>
    <row r="5" spans="1:33" ht="20.25" customHeight="1">
      <c r="A5" s="28"/>
      <c r="B5" s="36"/>
      <c r="AB5" s="45"/>
      <c r="AC5" s="15"/>
      <c r="AD5" s="57"/>
      <c r="AE5" s="15"/>
      <c r="AF5" s="45"/>
    </row>
    <row r="6" spans="1:33" ht="18">
      <c r="A6" s="71" t="s">
        <v>34</v>
      </c>
      <c r="B6" s="72"/>
      <c r="D6" s="35" t="s">
        <v>4</v>
      </c>
      <c r="E6" s="35" t="s">
        <v>4</v>
      </c>
      <c r="F6" s="35" t="s">
        <v>4</v>
      </c>
      <c r="G6" s="34"/>
      <c r="H6" s="35" t="s">
        <v>4</v>
      </c>
      <c r="I6" s="35" t="s">
        <v>4</v>
      </c>
      <c r="J6" s="35" t="s">
        <v>4</v>
      </c>
      <c r="K6" s="34"/>
      <c r="L6" s="35" t="s">
        <v>4</v>
      </c>
      <c r="M6" s="35" t="s">
        <v>4</v>
      </c>
      <c r="N6" s="35" t="s">
        <v>4</v>
      </c>
      <c r="O6" s="34"/>
      <c r="P6" s="35" t="s">
        <v>4</v>
      </c>
      <c r="Q6" s="35" t="s">
        <v>4</v>
      </c>
      <c r="R6" s="35" t="s">
        <v>4</v>
      </c>
      <c r="S6" s="34"/>
      <c r="T6" s="35" t="s">
        <v>4</v>
      </c>
      <c r="U6" s="35" t="s">
        <v>4</v>
      </c>
      <c r="V6" s="35" t="s">
        <v>4</v>
      </c>
      <c r="W6" s="34"/>
      <c r="X6" s="35" t="s">
        <v>4</v>
      </c>
      <c r="Y6" s="35" t="s">
        <v>4</v>
      </c>
      <c r="Z6" s="35" t="s">
        <v>4</v>
      </c>
      <c r="AA6" s="16"/>
      <c r="AB6" s="37"/>
      <c r="AF6" s="37"/>
    </row>
    <row r="7" spans="1:33">
      <c r="A7" s="74" t="s">
        <v>53</v>
      </c>
      <c r="B7" s="4" t="s">
        <v>0</v>
      </c>
      <c r="D7" s="27"/>
      <c r="E7" s="27"/>
      <c r="F7" s="27"/>
      <c r="G7" s="26"/>
      <c r="H7" s="27"/>
      <c r="I7" s="27"/>
      <c r="J7" s="27"/>
      <c r="K7" s="26"/>
      <c r="L7" s="27"/>
      <c r="M7" s="27"/>
      <c r="N7" s="27"/>
      <c r="O7" s="26"/>
      <c r="P7" s="27"/>
      <c r="Q7" s="27"/>
      <c r="R7" s="27"/>
      <c r="S7" s="26"/>
      <c r="T7" s="27"/>
      <c r="U7" s="27"/>
      <c r="V7" s="27"/>
      <c r="W7" s="26"/>
      <c r="X7" s="27"/>
      <c r="Y7" s="27"/>
      <c r="Z7" s="27"/>
      <c r="AA7" s="13"/>
      <c r="AB7" s="37"/>
      <c r="AF7" s="37"/>
    </row>
    <row r="8" spans="1:33">
      <c r="A8" s="2" t="s">
        <v>35</v>
      </c>
      <c r="B8" s="5" t="s">
        <v>31</v>
      </c>
      <c r="D8" s="77">
        <f>'Composition humaine UO'!D7*'Valorisation financière UO'!D$3</f>
        <v>0</v>
      </c>
      <c r="E8" s="77">
        <f>'Composition humaine UO'!E7*'Valorisation financière UO'!E$3</f>
        <v>0</v>
      </c>
      <c r="F8" s="77">
        <f>'Composition humaine UO'!F7*'Valorisation financière UO'!F$3</f>
        <v>0</v>
      </c>
      <c r="G8" s="78"/>
      <c r="H8" s="77">
        <f>'Composition humaine UO'!H7*'Valorisation financière UO'!H$3</f>
        <v>0</v>
      </c>
      <c r="I8" s="77">
        <f>'Composition humaine UO'!I7*'Valorisation financière UO'!I$3</f>
        <v>0</v>
      </c>
      <c r="J8" s="77">
        <f>'Composition humaine UO'!J7*'Valorisation financière UO'!J$3</f>
        <v>0</v>
      </c>
      <c r="K8" s="78"/>
      <c r="L8" s="77">
        <f>'Composition humaine UO'!L7*'Valorisation financière UO'!L$3</f>
        <v>0</v>
      </c>
      <c r="M8" s="77">
        <f>'Composition humaine UO'!M7*'Valorisation financière UO'!M$3</f>
        <v>0</v>
      </c>
      <c r="N8" s="77">
        <f>'Composition humaine UO'!N7*'Valorisation financière UO'!N$3</f>
        <v>0</v>
      </c>
      <c r="O8" s="78"/>
      <c r="P8" s="77">
        <f>'Composition humaine UO'!P7*'Valorisation financière UO'!P$3</f>
        <v>0</v>
      </c>
      <c r="Q8" s="77">
        <f>'Composition humaine UO'!Q7*'Valorisation financière UO'!Q$3</f>
        <v>0</v>
      </c>
      <c r="R8" s="77">
        <f>'Composition humaine UO'!R7*'Valorisation financière UO'!R$3</f>
        <v>0</v>
      </c>
      <c r="S8" s="78"/>
      <c r="T8" s="77">
        <f>'Composition humaine UO'!T7*'Valorisation financière UO'!T$3</f>
        <v>0</v>
      </c>
      <c r="U8" s="77">
        <f>'Composition humaine UO'!U7*'Valorisation financière UO'!U$3</f>
        <v>0</v>
      </c>
      <c r="V8" s="77">
        <f>'Composition humaine UO'!V7*'Valorisation financière UO'!V$3</f>
        <v>0</v>
      </c>
      <c r="W8" s="78"/>
      <c r="X8" s="77">
        <f>'Composition humaine UO'!X7*'Valorisation financière UO'!X$3</f>
        <v>0</v>
      </c>
      <c r="Y8" s="77">
        <f>'Composition humaine UO'!Y7*'Valorisation financière UO'!Y$3</f>
        <v>0</v>
      </c>
      <c r="Z8" s="77">
        <f>'Composition humaine UO'!Z7*'Valorisation financière UO'!Z$3</f>
        <v>0</v>
      </c>
      <c r="AA8" s="12"/>
      <c r="AB8" s="38">
        <f>SUM(D8:AA8)</f>
        <v>0</v>
      </c>
      <c r="AD8" s="140">
        <v>3510</v>
      </c>
      <c r="AF8" s="38">
        <f>AB8*AD8</f>
        <v>0</v>
      </c>
    </row>
    <row r="9" spans="1:33">
      <c r="A9" s="2" t="s">
        <v>36</v>
      </c>
      <c r="B9" s="5" t="s">
        <v>1</v>
      </c>
      <c r="D9" s="77">
        <f>'Composition humaine UO'!D8*'Valorisation financière UO'!D$3</f>
        <v>0</v>
      </c>
      <c r="E9" s="77">
        <f>'Composition humaine UO'!E8*'Valorisation financière UO'!E$3</f>
        <v>0</v>
      </c>
      <c r="F9" s="77">
        <f>'Composition humaine UO'!F8*'Valorisation financière UO'!F$3</f>
        <v>0</v>
      </c>
      <c r="G9" s="78"/>
      <c r="H9" s="77">
        <f>'Composition humaine UO'!H8*'Valorisation financière UO'!H$3</f>
        <v>0</v>
      </c>
      <c r="I9" s="77">
        <f>'Composition humaine UO'!I8*'Valorisation financière UO'!I$3</f>
        <v>0</v>
      </c>
      <c r="J9" s="77">
        <f>'Composition humaine UO'!J8*'Valorisation financière UO'!J$3</f>
        <v>0</v>
      </c>
      <c r="K9" s="78"/>
      <c r="L9" s="77">
        <f>'Composition humaine UO'!L8*'Valorisation financière UO'!L$3</f>
        <v>0</v>
      </c>
      <c r="M9" s="77">
        <f>'Composition humaine UO'!M8*'Valorisation financière UO'!M$3</f>
        <v>0</v>
      </c>
      <c r="N9" s="77">
        <f>'Composition humaine UO'!N8*'Valorisation financière UO'!N$3</f>
        <v>0</v>
      </c>
      <c r="O9" s="78"/>
      <c r="P9" s="77">
        <f>'Composition humaine UO'!P8*'Valorisation financière UO'!P$3</f>
        <v>0</v>
      </c>
      <c r="Q9" s="77">
        <f>'Composition humaine UO'!Q8*'Valorisation financière UO'!Q$3</f>
        <v>0</v>
      </c>
      <c r="R9" s="77">
        <f>'Composition humaine UO'!R8*'Valorisation financière UO'!R$3</f>
        <v>0</v>
      </c>
      <c r="S9" s="78"/>
      <c r="T9" s="77">
        <f>'Composition humaine UO'!T8*'Valorisation financière UO'!T$3</f>
        <v>0</v>
      </c>
      <c r="U9" s="77">
        <f>'Composition humaine UO'!U8*'Valorisation financière UO'!U$3</f>
        <v>0</v>
      </c>
      <c r="V9" s="77">
        <f>'Composition humaine UO'!V8*'Valorisation financière UO'!V$3</f>
        <v>0</v>
      </c>
      <c r="W9" s="78"/>
      <c r="X9" s="77">
        <f>'Composition humaine UO'!X8*'Valorisation financière UO'!X$3</f>
        <v>0</v>
      </c>
      <c r="Y9" s="77">
        <f>'Composition humaine UO'!Y8*'Valorisation financière UO'!Y$3</f>
        <v>0</v>
      </c>
      <c r="Z9" s="77">
        <f>'Composition humaine UO'!Z8*'Valorisation financière UO'!Z$3</f>
        <v>0</v>
      </c>
      <c r="AA9" s="12"/>
      <c r="AB9" s="38">
        <f>SUM(D9:AA9)</f>
        <v>0</v>
      </c>
      <c r="AD9" s="140">
        <v>2160</v>
      </c>
      <c r="AF9" s="38">
        <f>AB9*AD9</f>
        <v>0</v>
      </c>
    </row>
    <row r="10" spans="1:33">
      <c r="A10" s="2" t="s">
        <v>37</v>
      </c>
      <c r="B10" s="5" t="s">
        <v>2</v>
      </c>
      <c r="D10" s="77">
        <f>'Composition humaine UO'!D9*'Valorisation financière UO'!D$3</f>
        <v>0</v>
      </c>
      <c r="E10" s="77">
        <f>'Composition humaine UO'!E9*'Valorisation financière UO'!E$3</f>
        <v>0</v>
      </c>
      <c r="F10" s="77">
        <f>'Composition humaine UO'!F9*'Valorisation financière UO'!F$3</f>
        <v>0</v>
      </c>
      <c r="G10" s="78"/>
      <c r="H10" s="77">
        <f>'Composition humaine UO'!H9*'Valorisation financière UO'!H$3</f>
        <v>0</v>
      </c>
      <c r="I10" s="77">
        <f>'Composition humaine UO'!I9*'Valorisation financière UO'!I$3</f>
        <v>0</v>
      </c>
      <c r="J10" s="77">
        <f>'Composition humaine UO'!J9*'Valorisation financière UO'!J$3</f>
        <v>0</v>
      </c>
      <c r="K10" s="78"/>
      <c r="L10" s="77">
        <f>'Composition humaine UO'!L9*'Valorisation financière UO'!L$3</f>
        <v>0</v>
      </c>
      <c r="M10" s="77">
        <f>'Composition humaine UO'!M9*'Valorisation financière UO'!M$3</f>
        <v>0</v>
      </c>
      <c r="N10" s="77">
        <f>'Composition humaine UO'!N9*'Valorisation financière UO'!N$3</f>
        <v>0</v>
      </c>
      <c r="O10" s="78"/>
      <c r="P10" s="77">
        <f>'Composition humaine UO'!P9*'Valorisation financière UO'!P$3</f>
        <v>0</v>
      </c>
      <c r="Q10" s="77">
        <f>'Composition humaine UO'!Q9*'Valorisation financière UO'!Q$3</f>
        <v>0</v>
      </c>
      <c r="R10" s="77">
        <f>'Composition humaine UO'!R9*'Valorisation financière UO'!R$3</f>
        <v>0</v>
      </c>
      <c r="S10" s="78"/>
      <c r="T10" s="77">
        <f>'Composition humaine UO'!T9*'Valorisation financière UO'!T$3</f>
        <v>0</v>
      </c>
      <c r="U10" s="77">
        <f>'Composition humaine UO'!U9*'Valorisation financière UO'!U$3</f>
        <v>0</v>
      </c>
      <c r="V10" s="77">
        <f>'Composition humaine UO'!V9*'Valorisation financière UO'!V$3</f>
        <v>0</v>
      </c>
      <c r="W10" s="78"/>
      <c r="X10" s="77">
        <f>'Composition humaine UO'!X9*'Valorisation financière UO'!X$3</f>
        <v>0</v>
      </c>
      <c r="Y10" s="77">
        <f>'Composition humaine UO'!Y9*'Valorisation financière UO'!Y$3</f>
        <v>0</v>
      </c>
      <c r="Z10" s="77">
        <f>'Composition humaine UO'!Z9*'Valorisation financière UO'!Z$3</f>
        <v>0</v>
      </c>
      <c r="AA10" s="12"/>
      <c r="AB10" s="38">
        <f>SUM(D10:AA10)</f>
        <v>0</v>
      </c>
      <c r="AD10" s="140">
        <v>540</v>
      </c>
      <c r="AF10" s="38">
        <f>AB10*AD10</f>
        <v>0</v>
      </c>
    </row>
    <row r="11" spans="1:33">
      <c r="A11" s="3"/>
      <c r="B11" s="46"/>
      <c r="D11" s="79"/>
      <c r="E11" s="79"/>
      <c r="F11" s="79"/>
      <c r="G11" s="78"/>
      <c r="H11" s="79"/>
      <c r="I11" s="79"/>
      <c r="J11" s="79"/>
      <c r="K11" s="78"/>
      <c r="L11" s="79"/>
      <c r="M11" s="79"/>
      <c r="N11" s="79"/>
      <c r="O11" s="78"/>
      <c r="P11" s="79"/>
      <c r="Q11" s="79"/>
      <c r="R11" s="79"/>
      <c r="S11" s="78"/>
      <c r="T11" s="79"/>
      <c r="U11" s="79"/>
      <c r="V11" s="79"/>
      <c r="W11" s="78"/>
      <c r="X11" s="79"/>
      <c r="Y11" s="79"/>
      <c r="Z11" s="79"/>
      <c r="AA11" s="12"/>
      <c r="AB11" s="47"/>
      <c r="AD11" s="54">
        <v>0</v>
      </c>
      <c r="AF11" s="47"/>
      <c r="AG11" s="23"/>
    </row>
    <row r="12" spans="1:33" ht="18">
      <c r="A12" s="73" t="s">
        <v>41</v>
      </c>
      <c r="B12" s="72"/>
      <c r="D12" s="80" t="s">
        <v>4</v>
      </c>
      <c r="E12" s="80" t="s">
        <v>4</v>
      </c>
      <c r="F12" s="80" t="s">
        <v>4</v>
      </c>
      <c r="G12" s="81"/>
      <c r="H12" s="80" t="s">
        <v>4</v>
      </c>
      <c r="I12" s="80" t="s">
        <v>4</v>
      </c>
      <c r="J12" s="80" t="s">
        <v>4</v>
      </c>
      <c r="K12" s="81"/>
      <c r="L12" s="80" t="s">
        <v>4</v>
      </c>
      <c r="M12" s="80" t="s">
        <v>4</v>
      </c>
      <c r="N12" s="80" t="s">
        <v>4</v>
      </c>
      <c r="O12" s="81"/>
      <c r="P12" s="80" t="s">
        <v>4</v>
      </c>
      <c r="Q12" s="80" t="s">
        <v>4</v>
      </c>
      <c r="R12" s="80" t="s">
        <v>4</v>
      </c>
      <c r="S12" s="81"/>
      <c r="T12" s="80" t="s">
        <v>4</v>
      </c>
      <c r="U12" s="80" t="s">
        <v>4</v>
      </c>
      <c r="V12" s="80" t="s">
        <v>4</v>
      </c>
      <c r="W12" s="81"/>
      <c r="X12" s="80" t="s">
        <v>4</v>
      </c>
      <c r="Y12" s="80" t="s">
        <v>4</v>
      </c>
      <c r="Z12" s="80" t="s">
        <v>4</v>
      </c>
      <c r="AA12" s="16"/>
      <c r="AB12" s="29"/>
      <c r="AD12" s="55">
        <v>0</v>
      </c>
      <c r="AF12" s="29"/>
    </row>
    <row r="13" spans="1:33">
      <c r="A13" s="74" t="s">
        <v>53</v>
      </c>
      <c r="B13" s="4" t="s">
        <v>0</v>
      </c>
      <c r="D13" s="82"/>
      <c r="E13" s="82"/>
      <c r="F13" s="82"/>
      <c r="G13" s="82"/>
      <c r="H13" s="82"/>
      <c r="I13" s="82"/>
      <c r="J13" s="82"/>
      <c r="K13" s="82"/>
      <c r="L13" s="82"/>
      <c r="M13" s="82"/>
      <c r="N13" s="82"/>
      <c r="O13" s="82"/>
      <c r="P13" s="82"/>
      <c r="Q13" s="82"/>
      <c r="R13" s="82"/>
      <c r="S13" s="82"/>
      <c r="T13" s="82"/>
      <c r="U13" s="82"/>
      <c r="V13" s="82"/>
      <c r="W13" s="82"/>
      <c r="X13" s="82"/>
      <c r="Y13" s="82"/>
      <c r="Z13" s="82"/>
      <c r="AA13" s="13"/>
      <c r="AB13" s="37"/>
      <c r="AD13" s="53">
        <v>0</v>
      </c>
      <c r="AF13" s="37"/>
    </row>
    <row r="14" spans="1:33">
      <c r="A14" s="2" t="s">
        <v>38</v>
      </c>
      <c r="B14" s="5" t="s">
        <v>31</v>
      </c>
      <c r="D14" s="77">
        <f>'Composition humaine UO'!D13*'Valorisation financière UO'!D$3</f>
        <v>0</v>
      </c>
      <c r="E14" s="77">
        <f>'Composition humaine UO'!E13*'Valorisation financière UO'!E$3</f>
        <v>0</v>
      </c>
      <c r="F14" s="77">
        <f>'Composition humaine UO'!F13*'Valorisation financière UO'!F$3</f>
        <v>0</v>
      </c>
      <c r="G14" s="78"/>
      <c r="H14" s="77">
        <f>'Composition humaine UO'!H13*'Valorisation financière UO'!H$3</f>
        <v>0</v>
      </c>
      <c r="I14" s="77">
        <f>'Composition humaine UO'!I13*'Valorisation financière UO'!I$3</f>
        <v>0</v>
      </c>
      <c r="J14" s="77">
        <f>'Composition humaine UO'!J13*'Valorisation financière UO'!J$3</f>
        <v>0</v>
      </c>
      <c r="K14" s="78"/>
      <c r="L14" s="77">
        <f>'Composition humaine UO'!L13*'Valorisation financière UO'!L$3</f>
        <v>0</v>
      </c>
      <c r="M14" s="77">
        <f>'Composition humaine UO'!M13*'Valorisation financière UO'!M$3</f>
        <v>0</v>
      </c>
      <c r="N14" s="77">
        <f>'Composition humaine UO'!N13*'Valorisation financière UO'!N$3</f>
        <v>0</v>
      </c>
      <c r="O14" s="78"/>
      <c r="P14" s="77">
        <f>'Composition humaine UO'!P13*'Valorisation financière UO'!P$3</f>
        <v>0</v>
      </c>
      <c r="Q14" s="77">
        <f>'Composition humaine UO'!Q13*'Valorisation financière UO'!Q$3</f>
        <v>0</v>
      </c>
      <c r="R14" s="77">
        <f>'Composition humaine UO'!R13*'Valorisation financière UO'!R$3</f>
        <v>0</v>
      </c>
      <c r="S14" s="78"/>
      <c r="T14" s="77">
        <f>'Composition humaine UO'!T13*'Valorisation financière UO'!T$3</f>
        <v>0</v>
      </c>
      <c r="U14" s="77">
        <f>'Composition humaine UO'!U13*'Valorisation financière UO'!U$3</f>
        <v>0</v>
      </c>
      <c r="V14" s="77">
        <f>'Composition humaine UO'!V13*'Valorisation financière UO'!V$3</f>
        <v>0</v>
      </c>
      <c r="W14" s="78"/>
      <c r="X14" s="77">
        <f>'Composition humaine UO'!X13*'Valorisation financière UO'!X$3</f>
        <v>0</v>
      </c>
      <c r="Y14" s="77">
        <f>'Composition humaine UO'!Y13*'Valorisation financière UO'!Y$3</f>
        <v>0</v>
      </c>
      <c r="Z14" s="77">
        <f>'Composition humaine UO'!Z13*'Valorisation financière UO'!Z$3</f>
        <v>0</v>
      </c>
      <c r="AA14" s="12"/>
      <c r="AB14" s="38">
        <f>SUM(D14:AA14)</f>
        <v>0</v>
      </c>
      <c r="AD14" s="140">
        <v>10800</v>
      </c>
      <c r="AF14" s="38">
        <f>AB14*AD14</f>
        <v>0</v>
      </c>
    </row>
    <row r="15" spans="1:33">
      <c r="A15" s="2" t="s">
        <v>39</v>
      </c>
      <c r="B15" s="5" t="s">
        <v>1</v>
      </c>
      <c r="D15" s="83">
        <f>'Composition humaine UO'!D14*'Valorisation financière UO'!D$3</f>
        <v>0</v>
      </c>
      <c r="E15" s="83">
        <f>'Composition humaine UO'!E14*'Valorisation financière UO'!E$3</f>
        <v>0</v>
      </c>
      <c r="F15" s="83">
        <f>'Composition humaine UO'!F14*'Valorisation financière UO'!F$3</f>
        <v>0</v>
      </c>
      <c r="G15" s="78"/>
      <c r="H15" s="83">
        <f>'Composition humaine UO'!H14*'Valorisation financière UO'!H$3</f>
        <v>0</v>
      </c>
      <c r="I15" s="83">
        <f>'Composition humaine UO'!I14*'Valorisation financière UO'!I$3</f>
        <v>0</v>
      </c>
      <c r="J15" s="83">
        <f>'Composition humaine UO'!J14*'Valorisation financière UO'!J$3</f>
        <v>0</v>
      </c>
      <c r="K15" s="78"/>
      <c r="L15" s="83">
        <f>'Composition humaine UO'!L14*'Valorisation financière UO'!L$3</f>
        <v>0</v>
      </c>
      <c r="M15" s="83">
        <f>'Composition humaine UO'!M14*'Valorisation financière UO'!M$3</f>
        <v>0</v>
      </c>
      <c r="N15" s="83">
        <f>'Composition humaine UO'!N14*'Valorisation financière UO'!N$3</f>
        <v>0</v>
      </c>
      <c r="O15" s="78"/>
      <c r="P15" s="83">
        <f>'Composition humaine UO'!P14*'Valorisation financière UO'!P$3</f>
        <v>0</v>
      </c>
      <c r="Q15" s="83">
        <f>'Composition humaine UO'!Q14*'Valorisation financière UO'!Q$3</f>
        <v>0</v>
      </c>
      <c r="R15" s="83">
        <f>'Composition humaine UO'!R14*'Valorisation financière UO'!R$3</f>
        <v>0</v>
      </c>
      <c r="S15" s="78"/>
      <c r="T15" s="83">
        <f>'Composition humaine UO'!T14*'Valorisation financière UO'!T$3</f>
        <v>0</v>
      </c>
      <c r="U15" s="83">
        <f>'Composition humaine UO'!U14*'Valorisation financière UO'!U$3</f>
        <v>0</v>
      </c>
      <c r="V15" s="83">
        <f>'Composition humaine UO'!V14*'Valorisation financière UO'!V$3</f>
        <v>0</v>
      </c>
      <c r="W15" s="78"/>
      <c r="X15" s="83">
        <f>'Composition humaine UO'!X14*'Valorisation financière UO'!X$3</f>
        <v>0</v>
      </c>
      <c r="Y15" s="83">
        <f>'Composition humaine UO'!Y14*'Valorisation financière UO'!Y$3</f>
        <v>0</v>
      </c>
      <c r="Z15" s="83">
        <f>'Composition humaine UO'!Z14*'Valorisation financière UO'!Z$3</f>
        <v>0</v>
      </c>
      <c r="AA15" s="12"/>
      <c r="AB15" s="38">
        <f>SUM(D15:AA15)</f>
        <v>0</v>
      </c>
      <c r="AD15" s="140">
        <v>8775</v>
      </c>
      <c r="AF15" s="38">
        <f>AB15*AD15</f>
        <v>0</v>
      </c>
    </row>
    <row r="16" spans="1:33">
      <c r="A16" s="2" t="s">
        <v>40</v>
      </c>
      <c r="B16" s="5" t="s">
        <v>2</v>
      </c>
      <c r="D16" s="77">
        <f>'Composition humaine UO'!D15*'Valorisation financière UO'!D$3</f>
        <v>0</v>
      </c>
      <c r="E16" s="77">
        <f>'Composition humaine UO'!E15*'Valorisation financière UO'!E$3</f>
        <v>0</v>
      </c>
      <c r="F16" s="77">
        <f>'Composition humaine UO'!F15*'Valorisation financière UO'!F$3</f>
        <v>0</v>
      </c>
      <c r="G16" s="78"/>
      <c r="H16" s="77">
        <f>'Composition humaine UO'!H15*'Valorisation financière UO'!H$3</f>
        <v>0</v>
      </c>
      <c r="I16" s="77">
        <f>'Composition humaine UO'!I15*'Valorisation financière UO'!I$3</f>
        <v>0</v>
      </c>
      <c r="J16" s="77">
        <f>'Composition humaine UO'!J15*'Valorisation financière UO'!J$3</f>
        <v>0</v>
      </c>
      <c r="K16" s="78"/>
      <c r="L16" s="77">
        <f>'Composition humaine UO'!L15*'Valorisation financière UO'!L$3</f>
        <v>0</v>
      </c>
      <c r="M16" s="77">
        <f>'Composition humaine UO'!M15*'Valorisation financière UO'!M$3</f>
        <v>0</v>
      </c>
      <c r="N16" s="77">
        <f>'Composition humaine UO'!N15*'Valorisation financière UO'!N$3</f>
        <v>0</v>
      </c>
      <c r="O16" s="78"/>
      <c r="P16" s="77">
        <f>'Composition humaine UO'!P15*'Valorisation financière UO'!P$3</f>
        <v>0</v>
      </c>
      <c r="Q16" s="77">
        <f>'Composition humaine UO'!Q15*'Valorisation financière UO'!Q$3</f>
        <v>0</v>
      </c>
      <c r="R16" s="77">
        <f>'Composition humaine UO'!R15*'Valorisation financière UO'!R$3</f>
        <v>0</v>
      </c>
      <c r="S16" s="78"/>
      <c r="T16" s="77">
        <f>'Composition humaine UO'!T15*'Valorisation financière UO'!T$3</f>
        <v>0</v>
      </c>
      <c r="U16" s="77">
        <f>'Composition humaine UO'!U15*'Valorisation financière UO'!U$3</f>
        <v>0</v>
      </c>
      <c r="V16" s="77">
        <f>'Composition humaine UO'!V15*'Valorisation financière UO'!V$3</f>
        <v>0</v>
      </c>
      <c r="W16" s="78"/>
      <c r="X16" s="77">
        <f>'Composition humaine UO'!X15*'Valorisation financière UO'!X$3</f>
        <v>0</v>
      </c>
      <c r="Y16" s="77">
        <f>'Composition humaine UO'!Y15*'Valorisation financière UO'!Y$3</f>
        <v>0</v>
      </c>
      <c r="Z16" s="77">
        <f>'Composition humaine UO'!Z15*'Valorisation financière UO'!Z$3</f>
        <v>0</v>
      </c>
      <c r="AA16" s="12"/>
      <c r="AB16" s="38">
        <f>SUM(D16:AA16)</f>
        <v>0</v>
      </c>
      <c r="AD16" s="140">
        <v>5427</v>
      </c>
      <c r="AF16" s="38">
        <f>AB16*AD16</f>
        <v>0</v>
      </c>
    </row>
    <row r="17" spans="1:33">
      <c r="A17" s="43"/>
      <c r="D17" s="81"/>
      <c r="E17" s="81"/>
      <c r="F17" s="81"/>
      <c r="G17" s="81"/>
      <c r="H17" s="81"/>
      <c r="I17" s="81"/>
      <c r="J17" s="81"/>
      <c r="K17" s="81"/>
      <c r="L17" s="81"/>
      <c r="M17" s="81"/>
      <c r="N17" s="81"/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12"/>
      <c r="AB17" s="37"/>
      <c r="AD17" s="53">
        <v>0</v>
      </c>
      <c r="AG17" s="23"/>
    </row>
    <row r="18" spans="1:33" ht="18">
      <c r="A18" s="71" t="s">
        <v>42</v>
      </c>
      <c r="B18" s="72"/>
      <c r="D18" s="80" t="s">
        <v>4</v>
      </c>
      <c r="E18" s="80" t="s">
        <v>4</v>
      </c>
      <c r="F18" s="80" t="s">
        <v>4</v>
      </c>
      <c r="G18" s="81"/>
      <c r="H18" s="80" t="s">
        <v>4</v>
      </c>
      <c r="I18" s="80" t="s">
        <v>4</v>
      </c>
      <c r="J18" s="80" t="s">
        <v>4</v>
      </c>
      <c r="K18" s="81"/>
      <c r="L18" s="80" t="s">
        <v>4</v>
      </c>
      <c r="M18" s="80" t="s">
        <v>4</v>
      </c>
      <c r="N18" s="80" t="s">
        <v>4</v>
      </c>
      <c r="O18" s="81"/>
      <c r="P18" s="80" t="s">
        <v>4</v>
      </c>
      <c r="Q18" s="80" t="s">
        <v>4</v>
      </c>
      <c r="R18" s="80" t="s">
        <v>4</v>
      </c>
      <c r="S18" s="81"/>
      <c r="T18" s="80" t="s">
        <v>4</v>
      </c>
      <c r="U18" s="80" t="s">
        <v>4</v>
      </c>
      <c r="V18" s="80" t="s">
        <v>4</v>
      </c>
      <c r="W18" s="81"/>
      <c r="X18" s="80" t="s">
        <v>4</v>
      </c>
      <c r="Y18" s="80" t="s">
        <v>4</v>
      </c>
      <c r="Z18" s="80" t="s">
        <v>4</v>
      </c>
      <c r="AA18" s="16"/>
      <c r="AB18" s="37"/>
      <c r="AD18" s="53">
        <v>0</v>
      </c>
      <c r="AF18" s="37"/>
    </row>
    <row r="19" spans="1:33">
      <c r="A19" s="74" t="s">
        <v>53</v>
      </c>
      <c r="B19" s="4" t="s">
        <v>0</v>
      </c>
      <c r="D19" s="82"/>
      <c r="E19" s="82"/>
      <c r="F19" s="82"/>
      <c r="G19" s="82"/>
      <c r="H19" s="82"/>
      <c r="I19" s="82"/>
      <c r="J19" s="82"/>
      <c r="K19" s="82"/>
      <c r="L19" s="82"/>
      <c r="M19" s="82"/>
      <c r="N19" s="82"/>
      <c r="O19" s="82"/>
      <c r="P19" s="82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13"/>
      <c r="AB19" s="37"/>
      <c r="AD19" s="53">
        <v>0</v>
      </c>
      <c r="AF19" s="37"/>
    </row>
    <row r="20" spans="1:33">
      <c r="A20" s="2" t="s">
        <v>43</v>
      </c>
      <c r="B20" s="5" t="s">
        <v>31</v>
      </c>
      <c r="D20" s="77">
        <f>'Composition humaine UO'!D19*'Valorisation financière UO'!D$3</f>
        <v>0</v>
      </c>
      <c r="E20" s="77">
        <f>'Composition humaine UO'!E19*'Valorisation financière UO'!E$3</f>
        <v>0</v>
      </c>
      <c r="F20" s="77">
        <f>'Composition humaine UO'!F19*'Valorisation financière UO'!F$3</f>
        <v>0</v>
      </c>
      <c r="G20" s="78"/>
      <c r="H20" s="77">
        <f>'Composition humaine UO'!H19*'Valorisation financière UO'!H$3</f>
        <v>0</v>
      </c>
      <c r="I20" s="77">
        <f>'Composition humaine UO'!I19*'Valorisation financière UO'!I$3</f>
        <v>0</v>
      </c>
      <c r="J20" s="77">
        <f>'Composition humaine UO'!J19*'Valorisation financière UO'!J$3</f>
        <v>0</v>
      </c>
      <c r="K20" s="78"/>
      <c r="L20" s="77">
        <f>'Composition humaine UO'!L19*'Valorisation financière UO'!L$3</f>
        <v>0</v>
      </c>
      <c r="M20" s="77">
        <f>'Composition humaine UO'!M19*'Valorisation financière UO'!M$3</f>
        <v>0</v>
      </c>
      <c r="N20" s="77">
        <f>'Composition humaine UO'!N19*'Valorisation financière UO'!N$3</f>
        <v>0</v>
      </c>
      <c r="O20" s="78"/>
      <c r="P20" s="77">
        <f>'Composition humaine UO'!P19*'Valorisation financière UO'!P$3</f>
        <v>0</v>
      </c>
      <c r="Q20" s="77">
        <f>'Composition humaine UO'!Q19*'Valorisation financière UO'!Q$3</f>
        <v>0</v>
      </c>
      <c r="R20" s="77">
        <f>'Composition humaine UO'!R19*'Valorisation financière UO'!R$3</f>
        <v>0</v>
      </c>
      <c r="S20" s="78"/>
      <c r="T20" s="77">
        <f>'Composition humaine UO'!T19*'Valorisation financière UO'!T$3</f>
        <v>0</v>
      </c>
      <c r="U20" s="77">
        <f>'Composition humaine UO'!U19*'Valorisation financière UO'!U$3</f>
        <v>0</v>
      </c>
      <c r="V20" s="77">
        <f>'Composition humaine UO'!V19*'Valorisation financière UO'!V$3</f>
        <v>0</v>
      </c>
      <c r="W20" s="78"/>
      <c r="X20" s="77">
        <f>'Composition humaine UO'!X19*'Valorisation financière UO'!X$3</f>
        <v>0</v>
      </c>
      <c r="Y20" s="77">
        <f>'Composition humaine UO'!Y19*'Valorisation financière UO'!Y$3</f>
        <v>0</v>
      </c>
      <c r="Z20" s="77">
        <f>'Composition humaine UO'!Z19*'Valorisation financière UO'!Z$3</f>
        <v>0</v>
      </c>
      <c r="AA20" s="12"/>
      <c r="AB20" s="38">
        <f>SUM(D20:AA20)</f>
        <v>0</v>
      </c>
      <c r="AD20" s="140">
        <v>1350</v>
      </c>
      <c r="AF20" s="38">
        <f>AB20*AD20</f>
        <v>0</v>
      </c>
    </row>
    <row r="21" spans="1:33">
      <c r="A21" s="2" t="s">
        <v>44</v>
      </c>
      <c r="B21" s="5" t="s">
        <v>1</v>
      </c>
      <c r="D21" s="77">
        <f>'Composition humaine UO'!D20*'Valorisation financière UO'!D$3</f>
        <v>0</v>
      </c>
      <c r="E21" s="77">
        <f>'Composition humaine UO'!E20*'Valorisation financière UO'!E$3</f>
        <v>0</v>
      </c>
      <c r="F21" s="77">
        <f>'Composition humaine UO'!F20*'Valorisation financière UO'!F$3</f>
        <v>0</v>
      </c>
      <c r="G21" s="78"/>
      <c r="H21" s="83">
        <f>'Composition humaine UO'!H20*'Valorisation financière UO'!H$3</f>
        <v>0</v>
      </c>
      <c r="I21" s="83">
        <f>'Composition humaine UO'!I20*'Valorisation financière UO'!I$3</f>
        <v>0</v>
      </c>
      <c r="J21" s="83">
        <f>'Composition humaine UO'!J20*'Valorisation financière UO'!J$3</f>
        <v>0</v>
      </c>
      <c r="K21" s="78"/>
      <c r="L21" s="83">
        <f>'Composition humaine UO'!L20*'Valorisation financière UO'!L$3</f>
        <v>0</v>
      </c>
      <c r="M21" s="83">
        <f>'Composition humaine UO'!M20*'Valorisation financière UO'!M$3</f>
        <v>0</v>
      </c>
      <c r="N21" s="83">
        <f>'Composition humaine UO'!N20*'Valorisation financière UO'!N$3</f>
        <v>0</v>
      </c>
      <c r="O21" s="78"/>
      <c r="P21" s="77">
        <f>'Composition humaine UO'!P20*'Valorisation financière UO'!P$3</f>
        <v>0</v>
      </c>
      <c r="Q21" s="77">
        <f>'Composition humaine UO'!Q20*'Valorisation financière UO'!Q$3</f>
        <v>0</v>
      </c>
      <c r="R21" s="77">
        <f>'Composition humaine UO'!R20*'Valorisation financière UO'!R$3</f>
        <v>0</v>
      </c>
      <c r="S21" s="78"/>
      <c r="T21" s="77">
        <f>'Composition humaine UO'!T20*'Valorisation financière UO'!T$3</f>
        <v>0</v>
      </c>
      <c r="U21" s="77">
        <f>'Composition humaine UO'!U20*'Valorisation financière UO'!U$3</f>
        <v>0</v>
      </c>
      <c r="V21" s="77">
        <f>'Composition humaine UO'!V20*'Valorisation financière UO'!V$3</f>
        <v>0</v>
      </c>
      <c r="W21" s="78"/>
      <c r="X21" s="77">
        <f>'Composition humaine UO'!X20*'Valorisation financière UO'!X$3</f>
        <v>0</v>
      </c>
      <c r="Y21" s="77">
        <f>'Composition humaine UO'!Y20*'Valorisation financière UO'!Y$3</f>
        <v>0</v>
      </c>
      <c r="Z21" s="77">
        <f>'Composition humaine UO'!Z20*'Valorisation financière UO'!Z$3</f>
        <v>0</v>
      </c>
      <c r="AA21" s="12"/>
      <c r="AB21" s="38">
        <f>SUM(D21:AA21)</f>
        <v>0</v>
      </c>
      <c r="AD21" s="140">
        <v>1350</v>
      </c>
      <c r="AF21" s="38">
        <f>AB21*AD21</f>
        <v>0</v>
      </c>
    </row>
    <row r="22" spans="1:33">
      <c r="A22" s="2" t="s">
        <v>45</v>
      </c>
      <c r="B22" s="5" t="s">
        <v>2</v>
      </c>
      <c r="D22" s="77">
        <f>'Composition humaine UO'!D21*'Valorisation financière UO'!D$3</f>
        <v>0</v>
      </c>
      <c r="E22" s="77">
        <f>'Composition humaine UO'!E21*'Valorisation financière UO'!E$3</f>
        <v>0</v>
      </c>
      <c r="F22" s="77">
        <f>'Composition humaine UO'!F21*'Valorisation financière UO'!F$3</f>
        <v>0</v>
      </c>
      <c r="G22" s="78"/>
      <c r="H22" s="77">
        <f>'Composition humaine UO'!H21*'Valorisation financière UO'!H$3</f>
        <v>0</v>
      </c>
      <c r="I22" s="77">
        <f>'Composition humaine UO'!I21*'Valorisation financière UO'!I$3</f>
        <v>0</v>
      </c>
      <c r="J22" s="77">
        <f>'Composition humaine UO'!J21*'Valorisation financière UO'!J$3</f>
        <v>0</v>
      </c>
      <c r="K22" s="78"/>
      <c r="L22" s="77">
        <f>'Composition humaine UO'!L21*'Valorisation financière UO'!L$3</f>
        <v>0</v>
      </c>
      <c r="M22" s="77">
        <f>'Composition humaine UO'!M21*'Valorisation financière UO'!M$3</f>
        <v>0</v>
      </c>
      <c r="N22" s="77">
        <f>'Composition humaine UO'!N21*'Valorisation financière UO'!N$3</f>
        <v>0</v>
      </c>
      <c r="O22" s="78"/>
      <c r="P22" s="77">
        <f>'Composition humaine UO'!P21*'Valorisation financière UO'!P$3</f>
        <v>0</v>
      </c>
      <c r="Q22" s="77">
        <f>'Composition humaine UO'!Q21*'Valorisation financière UO'!Q$3</f>
        <v>0</v>
      </c>
      <c r="R22" s="77">
        <f>'Composition humaine UO'!R21*'Valorisation financière UO'!R$3</f>
        <v>0</v>
      </c>
      <c r="S22" s="78"/>
      <c r="T22" s="77">
        <f>'Composition humaine UO'!T21*'Valorisation financière UO'!T$3</f>
        <v>0</v>
      </c>
      <c r="U22" s="77">
        <f>'Composition humaine UO'!U21*'Valorisation financière UO'!U$3</f>
        <v>0</v>
      </c>
      <c r="V22" s="77">
        <f>'Composition humaine UO'!V21*'Valorisation financière UO'!V$3</f>
        <v>0</v>
      </c>
      <c r="W22" s="78"/>
      <c r="X22" s="77">
        <f>'Composition humaine UO'!X21*'Valorisation financière UO'!X$3</f>
        <v>0</v>
      </c>
      <c r="Y22" s="77">
        <f>'Composition humaine UO'!Y21*'Valorisation financière UO'!Y$3</f>
        <v>0</v>
      </c>
      <c r="Z22" s="77">
        <f>'Composition humaine UO'!Z21*'Valorisation financière UO'!Z$3</f>
        <v>0</v>
      </c>
      <c r="AA22" s="12"/>
      <c r="AB22" s="38">
        <f>SUM(D22:AA22)</f>
        <v>0</v>
      </c>
      <c r="AD22" s="140">
        <v>351</v>
      </c>
      <c r="AF22" s="38">
        <f>AB22*AD22</f>
        <v>0</v>
      </c>
    </row>
    <row r="23" spans="1:33">
      <c r="D23" s="84"/>
      <c r="E23" s="84"/>
      <c r="F23" s="84"/>
      <c r="G23" s="84"/>
      <c r="H23" s="84"/>
      <c r="I23" s="84"/>
      <c r="J23" s="84"/>
      <c r="K23" s="84"/>
      <c r="L23" s="84"/>
      <c r="M23" s="84"/>
      <c r="N23" s="84"/>
      <c r="O23" s="84"/>
      <c r="P23" s="84"/>
      <c r="Q23" s="84"/>
      <c r="R23" s="84"/>
      <c r="S23" s="84"/>
      <c r="T23" s="84"/>
      <c r="U23" s="84"/>
      <c r="V23" s="84"/>
      <c r="W23" s="84"/>
      <c r="X23" s="84"/>
      <c r="Y23" s="84"/>
      <c r="Z23" s="84"/>
      <c r="AA23" s="12"/>
      <c r="AB23" s="37"/>
      <c r="AD23" s="53">
        <v>0</v>
      </c>
      <c r="AG23" s="23"/>
    </row>
    <row r="24" spans="1:33" ht="18">
      <c r="A24" s="71" t="s">
        <v>57</v>
      </c>
      <c r="B24" s="72"/>
      <c r="D24" s="80" t="s">
        <v>4</v>
      </c>
      <c r="E24" s="80" t="s">
        <v>4</v>
      </c>
      <c r="F24" s="80" t="s">
        <v>4</v>
      </c>
      <c r="G24" s="81"/>
      <c r="H24" s="80" t="s">
        <v>4</v>
      </c>
      <c r="I24" s="80" t="s">
        <v>4</v>
      </c>
      <c r="J24" s="80" t="s">
        <v>4</v>
      </c>
      <c r="K24" s="81"/>
      <c r="L24" s="80" t="s">
        <v>4</v>
      </c>
      <c r="M24" s="80" t="s">
        <v>4</v>
      </c>
      <c r="N24" s="80" t="s">
        <v>4</v>
      </c>
      <c r="O24" s="81"/>
      <c r="P24" s="80" t="s">
        <v>4</v>
      </c>
      <c r="Q24" s="80" t="s">
        <v>4</v>
      </c>
      <c r="R24" s="80" t="s">
        <v>4</v>
      </c>
      <c r="S24" s="81"/>
      <c r="T24" s="80" t="s">
        <v>4</v>
      </c>
      <c r="U24" s="80" t="s">
        <v>4</v>
      </c>
      <c r="V24" s="80" t="s">
        <v>4</v>
      </c>
      <c r="W24" s="81"/>
      <c r="X24" s="80" t="s">
        <v>4</v>
      </c>
      <c r="Y24" s="80" t="s">
        <v>4</v>
      </c>
      <c r="Z24" s="80" t="s">
        <v>4</v>
      </c>
      <c r="AA24" s="16"/>
      <c r="AB24" s="37"/>
      <c r="AD24" s="53">
        <v>0</v>
      </c>
      <c r="AF24" s="37"/>
    </row>
    <row r="25" spans="1:33">
      <c r="A25" s="74" t="s">
        <v>53</v>
      </c>
      <c r="B25" s="4" t="s">
        <v>0</v>
      </c>
      <c r="D25" s="82"/>
      <c r="E25" s="82"/>
      <c r="F25" s="82"/>
      <c r="G25" s="82"/>
      <c r="H25" s="82"/>
      <c r="I25" s="82"/>
      <c r="J25" s="82"/>
      <c r="K25" s="82"/>
      <c r="L25" s="82"/>
      <c r="M25" s="82"/>
      <c r="N25" s="82"/>
      <c r="O25" s="82"/>
      <c r="P25" s="82"/>
      <c r="Q25" s="82"/>
      <c r="R25" s="82"/>
      <c r="S25" s="82"/>
      <c r="T25" s="82"/>
      <c r="U25" s="82"/>
      <c r="V25" s="82"/>
      <c r="W25" s="82"/>
      <c r="X25" s="82"/>
      <c r="Y25" s="82"/>
      <c r="Z25" s="82"/>
      <c r="AA25" s="13"/>
      <c r="AB25" s="37"/>
      <c r="AD25" s="53">
        <v>0</v>
      </c>
      <c r="AF25" s="37"/>
    </row>
    <row r="26" spans="1:33">
      <c r="A26" s="2" t="s">
        <v>70</v>
      </c>
      <c r="B26" s="5" t="s">
        <v>31</v>
      </c>
      <c r="D26" s="77">
        <f>'Composition humaine UO'!D25*'Valorisation financière UO'!D$3</f>
        <v>0</v>
      </c>
      <c r="E26" s="77">
        <f>'Composition humaine UO'!E25*'Valorisation financière UO'!E$3</f>
        <v>0</v>
      </c>
      <c r="F26" s="77">
        <f>'Composition humaine UO'!F25*'Valorisation financière UO'!F$3</f>
        <v>0</v>
      </c>
      <c r="G26" s="78"/>
      <c r="H26" s="77">
        <f>'Composition humaine UO'!H25*'Valorisation financière UO'!H$3</f>
        <v>0</v>
      </c>
      <c r="I26" s="77">
        <f>'Composition humaine UO'!I25*'Valorisation financière UO'!I$3</f>
        <v>0</v>
      </c>
      <c r="J26" s="77">
        <f>'Composition humaine UO'!J25*'Valorisation financière UO'!J$3</f>
        <v>0</v>
      </c>
      <c r="K26" s="78"/>
      <c r="L26" s="77">
        <f>'Composition humaine UO'!L25*'Valorisation financière UO'!L$3</f>
        <v>0</v>
      </c>
      <c r="M26" s="77">
        <f>'Composition humaine UO'!M25*'Valorisation financière UO'!M$3</f>
        <v>0</v>
      </c>
      <c r="N26" s="77">
        <f>'Composition humaine UO'!N25*'Valorisation financière UO'!N$3</f>
        <v>0</v>
      </c>
      <c r="O26" s="78"/>
      <c r="P26" s="77">
        <f>'Composition humaine UO'!P25*'Valorisation financière UO'!P$3</f>
        <v>0</v>
      </c>
      <c r="Q26" s="77">
        <f>'Composition humaine UO'!Q25*'Valorisation financière UO'!Q$3</f>
        <v>0</v>
      </c>
      <c r="R26" s="77">
        <f>'Composition humaine UO'!R25*'Valorisation financière UO'!R$3</f>
        <v>0</v>
      </c>
      <c r="S26" s="78"/>
      <c r="T26" s="77">
        <f>'Composition humaine UO'!T25*'Valorisation financière UO'!T$3</f>
        <v>0</v>
      </c>
      <c r="U26" s="77">
        <f>'Composition humaine UO'!U25*'Valorisation financière UO'!U$3</f>
        <v>0</v>
      </c>
      <c r="V26" s="77">
        <f>'Composition humaine UO'!V25*'Valorisation financière UO'!V$3</f>
        <v>0</v>
      </c>
      <c r="W26" s="78"/>
      <c r="X26" s="77">
        <f>'Composition humaine UO'!X25*'Valorisation financière UO'!X$3</f>
        <v>0</v>
      </c>
      <c r="Y26" s="77">
        <f>'Composition humaine UO'!Y25*'Valorisation financière UO'!Y$3</f>
        <v>0</v>
      </c>
      <c r="Z26" s="77">
        <f>'Composition humaine UO'!Z25*'Valorisation financière UO'!Z$3</f>
        <v>0</v>
      </c>
      <c r="AA26" s="12"/>
      <c r="AB26" s="38">
        <f>SUM(D26:AA26)</f>
        <v>0</v>
      </c>
      <c r="AD26" s="140">
        <v>4725</v>
      </c>
      <c r="AF26" s="38">
        <f>AB26*AD26</f>
        <v>0</v>
      </c>
    </row>
    <row r="27" spans="1:33">
      <c r="A27" s="2" t="s">
        <v>71</v>
      </c>
      <c r="B27" s="5" t="s">
        <v>1</v>
      </c>
      <c r="D27" s="77">
        <f>'Composition humaine UO'!D26*'Valorisation financière UO'!D$3</f>
        <v>0</v>
      </c>
      <c r="E27" s="77">
        <f>'Composition humaine UO'!E26*'Valorisation financière UO'!E$3</f>
        <v>0</v>
      </c>
      <c r="F27" s="77">
        <f>'Composition humaine UO'!F26*'Valorisation financière UO'!F$3</f>
        <v>0</v>
      </c>
      <c r="G27" s="78"/>
      <c r="H27" s="77">
        <f>'Composition humaine UO'!H26*'Valorisation financière UO'!H$3</f>
        <v>0</v>
      </c>
      <c r="I27" s="77">
        <f>'Composition humaine UO'!I26*'Valorisation financière UO'!I$3</f>
        <v>0</v>
      </c>
      <c r="J27" s="77">
        <f>'Composition humaine UO'!J26*'Valorisation financière UO'!J$3</f>
        <v>0</v>
      </c>
      <c r="K27" s="78"/>
      <c r="L27" s="77">
        <f>'Composition humaine UO'!L26*'Valorisation financière UO'!L$3</f>
        <v>0</v>
      </c>
      <c r="M27" s="77">
        <f>'Composition humaine UO'!M26*'Valorisation financière UO'!M$3</f>
        <v>0</v>
      </c>
      <c r="N27" s="77">
        <f>'Composition humaine UO'!N26*'Valorisation financière UO'!N$3</f>
        <v>0</v>
      </c>
      <c r="O27" s="78"/>
      <c r="P27" s="77">
        <f>'Composition humaine UO'!P26*'Valorisation financière UO'!P$3</f>
        <v>0</v>
      </c>
      <c r="Q27" s="77">
        <f>'Composition humaine UO'!Q26*'Valorisation financière UO'!Q$3</f>
        <v>0</v>
      </c>
      <c r="R27" s="77">
        <f>'Composition humaine UO'!R26*'Valorisation financière UO'!R$3</f>
        <v>0</v>
      </c>
      <c r="S27" s="78"/>
      <c r="T27" s="77">
        <f>'Composition humaine UO'!T26*'Valorisation financière UO'!T$3</f>
        <v>0</v>
      </c>
      <c r="U27" s="77">
        <f>'Composition humaine UO'!U26*'Valorisation financière UO'!U$3</f>
        <v>0</v>
      </c>
      <c r="V27" s="77">
        <f>'Composition humaine UO'!V26*'Valorisation financière UO'!V$3</f>
        <v>0</v>
      </c>
      <c r="W27" s="78"/>
      <c r="X27" s="77">
        <f>'Composition humaine UO'!X26*'Valorisation financière UO'!X$3</f>
        <v>0</v>
      </c>
      <c r="Y27" s="77">
        <f>'Composition humaine UO'!Y26*'Valorisation financière UO'!Y$3</f>
        <v>0</v>
      </c>
      <c r="Z27" s="77">
        <f>'Composition humaine UO'!Z26*'Valorisation financière UO'!Z$3</f>
        <v>0</v>
      </c>
      <c r="AA27" s="12"/>
      <c r="AB27" s="38">
        <f>SUM(D27:AA27)</f>
        <v>0</v>
      </c>
      <c r="AD27" s="140">
        <v>3510</v>
      </c>
      <c r="AF27" s="38">
        <f>AB27*AD27</f>
        <v>0</v>
      </c>
    </row>
    <row r="28" spans="1:33">
      <c r="A28" s="2" t="s">
        <v>72</v>
      </c>
      <c r="B28" s="5" t="s">
        <v>2</v>
      </c>
      <c r="D28" s="77">
        <f>'Composition humaine UO'!D27*'Valorisation financière UO'!D$3</f>
        <v>0</v>
      </c>
      <c r="E28" s="77">
        <f>'Composition humaine UO'!E27*'Valorisation financière UO'!E$3</f>
        <v>0</v>
      </c>
      <c r="F28" s="77">
        <f>'Composition humaine UO'!F27*'Valorisation financière UO'!F$3</f>
        <v>0</v>
      </c>
      <c r="G28" s="78"/>
      <c r="H28" s="77">
        <f>'Composition humaine UO'!H27*'Valorisation financière UO'!H$3</f>
        <v>0</v>
      </c>
      <c r="I28" s="77">
        <f>'Composition humaine UO'!I27*'Valorisation financière UO'!I$3</f>
        <v>0</v>
      </c>
      <c r="J28" s="77">
        <f>'Composition humaine UO'!J27*'Valorisation financière UO'!J$3</f>
        <v>0</v>
      </c>
      <c r="K28" s="78"/>
      <c r="L28" s="77">
        <f>'Composition humaine UO'!L27*'Valorisation financière UO'!L$3</f>
        <v>0</v>
      </c>
      <c r="M28" s="77">
        <f>'Composition humaine UO'!M27*'Valorisation financière UO'!M$3</f>
        <v>0</v>
      </c>
      <c r="N28" s="77">
        <f>'Composition humaine UO'!N27*'Valorisation financière UO'!N$3</f>
        <v>0</v>
      </c>
      <c r="O28" s="78"/>
      <c r="P28" s="77">
        <f>'Composition humaine UO'!P27*'Valorisation financière UO'!P$3</f>
        <v>0</v>
      </c>
      <c r="Q28" s="77">
        <f>'Composition humaine UO'!Q27*'Valorisation financière UO'!Q$3</f>
        <v>0</v>
      </c>
      <c r="R28" s="77">
        <f>'Composition humaine UO'!R27*'Valorisation financière UO'!R$3</f>
        <v>0</v>
      </c>
      <c r="S28" s="78"/>
      <c r="T28" s="77">
        <f>'Composition humaine UO'!T27*'Valorisation financière UO'!T$3</f>
        <v>0</v>
      </c>
      <c r="U28" s="77">
        <f>'Composition humaine UO'!U27*'Valorisation financière UO'!U$3</f>
        <v>0</v>
      </c>
      <c r="V28" s="77">
        <f>'Composition humaine UO'!V27*'Valorisation financière UO'!V$3</f>
        <v>0</v>
      </c>
      <c r="W28" s="78"/>
      <c r="X28" s="77">
        <f>'Composition humaine UO'!X27*'Valorisation financière UO'!X$3</f>
        <v>0</v>
      </c>
      <c r="Y28" s="77">
        <f>'Composition humaine UO'!Y27*'Valorisation financière UO'!Y$3</f>
        <v>0</v>
      </c>
      <c r="Z28" s="77">
        <f>'Composition humaine UO'!Z27*'Valorisation financière UO'!Z$3</f>
        <v>0</v>
      </c>
      <c r="AA28" s="12"/>
      <c r="AB28" s="38">
        <f>SUM(D28:AA28)</f>
        <v>0</v>
      </c>
      <c r="AD28" s="140">
        <v>1350</v>
      </c>
      <c r="AF28" s="38">
        <f>AB28*AD28</f>
        <v>0</v>
      </c>
    </row>
    <row r="29" spans="1:33">
      <c r="D29" s="84"/>
      <c r="E29" s="84"/>
      <c r="F29" s="84"/>
      <c r="G29" s="84"/>
      <c r="H29" s="84"/>
      <c r="I29" s="84"/>
      <c r="J29" s="84"/>
      <c r="K29" s="84"/>
      <c r="L29" s="84"/>
      <c r="M29" s="84"/>
      <c r="N29" s="84"/>
      <c r="O29" s="84"/>
      <c r="P29" s="84"/>
      <c r="Q29" s="84"/>
      <c r="R29" s="84"/>
      <c r="S29" s="84"/>
      <c r="T29" s="84"/>
      <c r="U29" s="84"/>
      <c r="V29" s="84"/>
      <c r="W29" s="84"/>
      <c r="X29" s="84"/>
      <c r="Y29" s="84"/>
      <c r="Z29" s="84"/>
      <c r="AA29" s="12"/>
      <c r="AB29" s="37"/>
      <c r="AD29" s="53">
        <v>0</v>
      </c>
      <c r="AG29" s="23"/>
    </row>
    <row r="30" spans="1:33" ht="18">
      <c r="A30" s="71" t="s">
        <v>69</v>
      </c>
      <c r="B30" s="72"/>
      <c r="D30" s="80" t="s">
        <v>4</v>
      </c>
      <c r="E30" s="80" t="s">
        <v>4</v>
      </c>
      <c r="F30" s="80" t="s">
        <v>4</v>
      </c>
      <c r="G30" s="81"/>
      <c r="H30" s="80" t="s">
        <v>4</v>
      </c>
      <c r="I30" s="80" t="s">
        <v>4</v>
      </c>
      <c r="J30" s="80" t="s">
        <v>4</v>
      </c>
      <c r="K30" s="81"/>
      <c r="L30" s="80" t="s">
        <v>4</v>
      </c>
      <c r="M30" s="80" t="s">
        <v>4</v>
      </c>
      <c r="N30" s="80" t="s">
        <v>4</v>
      </c>
      <c r="O30" s="81"/>
      <c r="P30" s="80" t="s">
        <v>4</v>
      </c>
      <c r="Q30" s="80" t="s">
        <v>4</v>
      </c>
      <c r="R30" s="80" t="s">
        <v>4</v>
      </c>
      <c r="S30" s="81"/>
      <c r="T30" s="80" t="s">
        <v>4</v>
      </c>
      <c r="U30" s="80" t="s">
        <v>4</v>
      </c>
      <c r="V30" s="80" t="s">
        <v>4</v>
      </c>
      <c r="W30" s="81"/>
      <c r="X30" s="80" t="s">
        <v>4</v>
      </c>
      <c r="Y30" s="80" t="s">
        <v>4</v>
      </c>
      <c r="Z30" s="80" t="s">
        <v>4</v>
      </c>
      <c r="AA30" s="16"/>
      <c r="AB30" s="37"/>
      <c r="AD30" s="53">
        <v>0</v>
      </c>
      <c r="AF30" s="37"/>
    </row>
    <row r="31" spans="1:33">
      <c r="A31" s="74" t="s">
        <v>53</v>
      </c>
      <c r="B31" s="4" t="s">
        <v>0</v>
      </c>
      <c r="D31" s="82"/>
      <c r="E31" s="82"/>
      <c r="F31" s="82"/>
      <c r="G31" s="82"/>
      <c r="H31" s="82"/>
      <c r="I31" s="82"/>
      <c r="J31" s="82"/>
      <c r="K31" s="82"/>
      <c r="L31" s="82"/>
      <c r="M31" s="82"/>
      <c r="N31" s="82"/>
      <c r="O31" s="82"/>
      <c r="P31" s="82"/>
      <c r="Q31" s="82"/>
      <c r="R31" s="82"/>
      <c r="S31" s="82"/>
      <c r="T31" s="82"/>
      <c r="U31" s="82"/>
      <c r="V31" s="82"/>
      <c r="W31" s="82"/>
      <c r="X31" s="82"/>
      <c r="Y31" s="82"/>
      <c r="Z31" s="82"/>
      <c r="AA31" s="13"/>
      <c r="AB31" s="37"/>
      <c r="AD31" s="53">
        <v>0</v>
      </c>
      <c r="AF31" s="37"/>
    </row>
    <row r="32" spans="1:33">
      <c r="A32" s="2" t="s">
        <v>46</v>
      </c>
      <c r="B32" s="5" t="s">
        <v>31</v>
      </c>
      <c r="D32" s="77">
        <f>'Composition humaine UO'!D31*'Valorisation financière UO'!D$3</f>
        <v>0</v>
      </c>
      <c r="E32" s="77">
        <f>'Composition humaine UO'!E31*'Valorisation financière UO'!E$3</f>
        <v>0</v>
      </c>
      <c r="F32" s="77">
        <f>'Composition humaine UO'!F31*'Valorisation financière UO'!F$3</f>
        <v>0</v>
      </c>
      <c r="G32" s="78"/>
      <c r="H32" s="77">
        <f>'Composition humaine UO'!H31*'Valorisation financière UO'!H$3</f>
        <v>0</v>
      </c>
      <c r="I32" s="77">
        <f>'Composition humaine UO'!I31*'Valorisation financière UO'!I$3</f>
        <v>0</v>
      </c>
      <c r="J32" s="77">
        <f>'Composition humaine UO'!J31*'Valorisation financière UO'!J$3</f>
        <v>0</v>
      </c>
      <c r="K32" s="78"/>
      <c r="L32" s="77">
        <f>'Composition humaine UO'!L31*'Valorisation financière UO'!L$3</f>
        <v>0</v>
      </c>
      <c r="M32" s="77">
        <f>'Composition humaine UO'!M31*'Valorisation financière UO'!M$3</f>
        <v>0</v>
      </c>
      <c r="N32" s="77">
        <f>'Composition humaine UO'!N31*'Valorisation financière UO'!N$3</f>
        <v>0</v>
      </c>
      <c r="O32" s="78"/>
      <c r="P32" s="77">
        <f>'Composition humaine UO'!P31*'Valorisation financière UO'!P$3</f>
        <v>0</v>
      </c>
      <c r="Q32" s="77">
        <f>'Composition humaine UO'!Q31*'Valorisation financière UO'!Q$3</f>
        <v>0</v>
      </c>
      <c r="R32" s="77">
        <f>'Composition humaine UO'!R31*'Valorisation financière UO'!R$3</f>
        <v>0</v>
      </c>
      <c r="S32" s="78"/>
      <c r="T32" s="77">
        <f>'Composition humaine UO'!T31*'Valorisation financière UO'!T$3</f>
        <v>0</v>
      </c>
      <c r="U32" s="77">
        <f>'Composition humaine UO'!U31*'Valorisation financière UO'!U$3</f>
        <v>0</v>
      </c>
      <c r="V32" s="77">
        <f>'Composition humaine UO'!V31*'Valorisation financière UO'!V$3</f>
        <v>0</v>
      </c>
      <c r="W32" s="78"/>
      <c r="X32" s="77">
        <f>'Composition humaine UO'!X31*'Valorisation financière UO'!X$3</f>
        <v>0</v>
      </c>
      <c r="Y32" s="77">
        <f>'Composition humaine UO'!Y31*'Valorisation financière UO'!Y$3</f>
        <v>0</v>
      </c>
      <c r="Z32" s="77">
        <f>'Composition humaine UO'!Z31*'Valorisation financière UO'!Z$3</f>
        <v>0</v>
      </c>
      <c r="AA32" s="12"/>
      <c r="AB32" s="38">
        <f>SUM(D32:AA32)</f>
        <v>0</v>
      </c>
      <c r="AD32" s="140">
        <v>607</v>
      </c>
      <c r="AF32" s="38">
        <f>AB32*AD32</f>
        <v>0</v>
      </c>
    </row>
    <row r="33" spans="1:33">
      <c r="A33" s="2" t="s">
        <v>47</v>
      </c>
      <c r="B33" s="5" t="s">
        <v>1</v>
      </c>
      <c r="D33" s="77">
        <f>'Composition humaine UO'!D32*'Valorisation financière UO'!D$3</f>
        <v>0</v>
      </c>
      <c r="E33" s="77">
        <f>'Composition humaine UO'!E32*'Valorisation financière UO'!E$3</f>
        <v>0</v>
      </c>
      <c r="F33" s="77">
        <f>'Composition humaine UO'!F32*'Valorisation financière UO'!F$3</f>
        <v>0</v>
      </c>
      <c r="G33" s="78"/>
      <c r="H33" s="77">
        <f>'Composition humaine UO'!H32*'Valorisation financière UO'!H$3</f>
        <v>0</v>
      </c>
      <c r="I33" s="77">
        <f>'Composition humaine UO'!I32*'Valorisation financière UO'!I$3</f>
        <v>0</v>
      </c>
      <c r="J33" s="77">
        <f>'Composition humaine UO'!J32*'Valorisation financière UO'!J$3</f>
        <v>0</v>
      </c>
      <c r="K33" s="78"/>
      <c r="L33" s="77">
        <f>'Composition humaine UO'!L32*'Valorisation financière UO'!L$3</f>
        <v>0</v>
      </c>
      <c r="M33" s="77">
        <f>'Composition humaine UO'!M32*'Valorisation financière UO'!M$3</f>
        <v>0</v>
      </c>
      <c r="N33" s="77">
        <f>'Composition humaine UO'!N32*'Valorisation financière UO'!N$3</f>
        <v>0</v>
      </c>
      <c r="O33" s="78"/>
      <c r="P33" s="77">
        <f>'Composition humaine UO'!P32*'Valorisation financière UO'!P$3</f>
        <v>0</v>
      </c>
      <c r="Q33" s="77">
        <f>'Composition humaine UO'!Q32*'Valorisation financière UO'!Q$3</f>
        <v>0</v>
      </c>
      <c r="R33" s="77">
        <f>'Composition humaine UO'!R32*'Valorisation financière UO'!R$3</f>
        <v>0</v>
      </c>
      <c r="S33" s="78"/>
      <c r="T33" s="77">
        <f>'Composition humaine UO'!T32*'Valorisation financière UO'!T$3</f>
        <v>0</v>
      </c>
      <c r="U33" s="77">
        <f>'Composition humaine UO'!U32*'Valorisation financière UO'!U$3</f>
        <v>0</v>
      </c>
      <c r="V33" s="77">
        <f>'Composition humaine UO'!V32*'Valorisation financière UO'!V$3</f>
        <v>0</v>
      </c>
      <c r="W33" s="78"/>
      <c r="X33" s="77">
        <f>'Composition humaine UO'!X32*'Valorisation financière UO'!X$3</f>
        <v>0</v>
      </c>
      <c r="Y33" s="77">
        <f>'Composition humaine UO'!Y32*'Valorisation financière UO'!Y$3</f>
        <v>0</v>
      </c>
      <c r="Z33" s="77">
        <f>'Composition humaine UO'!Z32*'Valorisation financière UO'!Z$3</f>
        <v>0</v>
      </c>
      <c r="AA33" s="12"/>
      <c r="AB33" s="38">
        <f>SUM(D33:AA33)</f>
        <v>0</v>
      </c>
      <c r="AD33" s="140">
        <v>675</v>
      </c>
      <c r="AF33" s="38">
        <f>AB33*AD33</f>
        <v>0</v>
      </c>
    </row>
    <row r="34" spans="1:33">
      <c r="A34" s="2" t="s">
        <v>48</v>
      </c>
      <c r="B34" s="5" t="s">
        <v>2</v>
      </c>
      <c r="D34" s="77">
        <f>'Composition humaine UO'!D33*'Valorisation financière UO'!D$3</f>
        <v>0</v>
      </c>
      <c r="E34" s="77">
        <f>'Composition humaine UO'!E33*'Valorisation financière UO'!E$3</f>
        <v>0</v>
      </c>
      <c r="F34" s="77">
        <f>'Composition humaine UO'!F33*'Valorisation financière UO'!F$3</f>
        <v>0</v>
      </c>
      <c r="G34" s="78"/>
      <c r="H34" s="77">
        <f>'Composition humaine UO'!H33*'Valorisation financière UO'!H$3</f>
        <v>0</v>
      </c>
      <c r="I34" s="77">
        <f>'Composition humaine UO'!I33*'Valorisation financière UO'!I$3</f>
        <v>0</v>
      </c>
      <c r="J34" s="77">
        <f>'Composition humaine UO'!J33*'Valorisation financière UO'!J$3</f>
        <v>0</v>
      </c>
      <c r="K34" s="78"/>
      <c r="L34" s="77">
        <f>'Composition humaine UO'!L33*'Valorisation financière UO'!L$3</f>
        <v>0</v>
      </c>
      <c r="M34" s="77">
        <f>'Composition humaine UO'!M33*'Valorisation financière UO'!M$3</f>
        <v>0</v>
      </c>
      <c r="N34" s="77">
        <f>'Composition humaine UO'!N33*'Valorisation financière UO'!N$3</f>
        <v>0</v>
      </c>
      <c r="O34" s="78"/>
      <c r="P34" s="77">
        <f>'Composition humaine UO'!P33*'Valorisation financière UO'!P$3</f>
        <v>0</v>
      </c>
      <c r="Q34" s="77">
        <f>'Composition humaine UO'!Q33*'Valorisation financière UO'!Q$3</f>
        <v>0</v>
      </c>
      <c r="R34" s="77">
        <f>'Composition humaine UO'!R33*'Valorisation financière UO'!R$3</f>
        <v>0</v>
      </c>
      <c r="S34" s="78"/>
      <c r="T34" s="77">
        <f>'Composition humaine UO'!T33*'Valorisation financière UO'!T$3</f>
        <v>0</v>
      </c>
      <c r="U34" s="77">
        <f>'Composition humaine UO'!U33*'Valorisation financière UO'!U$3</f>
        <v>0</v>
      </c>
      <c r="V34" s="77">
        <f>'Composition humaine UO'!V33*'Valorisation financière UO'!V$3</f>
        <v>0</v>
      </c>
      <c r="W34" s="78"/>
      <c r="X34" s="77">
        <f>'Composition humaine UO'!X33*'Valorisation financière UO'!X$3</f>
        <v>0</v>
      </c>
      <c r="Y34" s="77">
        <f>'Composition humaine UO'!Y33*'Valorisation financière UO'!Y$3</f>
        <v>0</v>
      </c>
      <c r="Z34" s="77">
        <f>'Composition humaine UO'!Z33*'Valorisation financière UO'!Z$3</f>
        <v>0</v>
      </c>
      <c r="AA34" s="12"/>
      <c r="AB34" s="38">
        <f>SUM(D34:AA34)</f>
        <v>0</v>
      </c>
      <c r="AD34" s="140">
        <v>203</v>
      </c>
      <c r="AF34" s="38">
        <f>AB34*AD34</f>
        <v>0</v>
      </c>
    </row>
    <row r="35" spans="1:33">
      <c r="D35" s="84"/>
      <c r="E35" s="84"/>
      <c r="F35" s="84"/>
      <c r="G35" s="84"/>
      <c r="H35" s="84"/>
      <c r="I35" s="84"/>
      <c r="J35" s="84"/>
      <c r="K35" s="84"/>
      <c r="L35" s="84"/>
      <c r="M35" s="84"/>
      <c r="N35" s="84"/>
      <c r="O35" s="84"/>
      <c r="P35" s="84"/>
      <c r="Q35" s="84"/>
      <c r="R35" s="84"/>
      <c r="S35" s="84"/>
      <c r="T35" s="84"/>
      <c r="U35" s="84"/>
      <c r="V35" s="84"/>
      <c r="W35" s="84"/>
      <c r="X35" s="84"/>
      <c r="Y35" s="84"/>
      <c r="Z35" s="84"/>
      <c r="AA35" s="12"/>
      <c r="AB35" s="37"/>
      <c r="AD35" s="53">
        <v>0</v>
      </c>
      <c r="AG35" s="23"/>
    </row>
    <row r="36" spans="1:33" ht="18">
      <c r="A36" s="71" t="s">
        <v>59</v>
      </c>
      <c r="B36" s="71"/>
      <c r="D36" s="80" t="s">
        <v>4</v>
      </c>
      <c r="E36" s="80" t="s">
        <v>4</v>
      </c>
      <c r="F36" s="80" t="s">
        <v>4</v>
      </c>
      <c r="G36" s="81"/>
      <c r="H36" s="80" t="s">
        <v>4</v>
      </c>
      <c r="I36" s="80" t="s">
        <v>4</v>
      </c>
      <c r="J36" s="80" t="s">
        <v>4</v>
      </c>
      <c r="K36" s="81"/>
      <c r="L36" s="80" t="s">
        <v>4</v>
      </c>
      <c r="M36" s="80" t="s">
        <v>4</v>
      </c>
      <c r="N36" s="80" t="s">
        <v>4</v>
      </c>
      <c r="O36" s="81"/>
      <c r="P36" s="80" t="s">
        <v>4</v>
      </c>
      <c r="Q36" s="80" t="s">
        <v>4</v>
      </c>
      <c r="R36" s="80" t="s">
        <v>4</v>
      </c>
      <c r="S36" s="81"/>
      <c r="T36" s="80" t="s">
        <v>4</v>
      </c>
      <c r="U36" s="80" t="s">
        <v>4</v>
      </c>
      <c r="V36" s="80" t="s">
        <v>4</v>
      </c>
      <c r="W36" s="81"/>
      <c r="X36" s="80" t="s">
        <v>4</v>
      </c>
      <c r="Y36" s="80" t="s">
        <v>4</v>
      </c>
      <c r="Z36" s="80" t="s">
        <v>4</v>
      </c>
      <c r="AA36" s="16"/>
      <c r="AB36" s="37"/>
      <c r="AD36" s="53">
        <v>0</v>
      </c>
      <c r="AF36" s="37"/>
    </row>
    <row r="37" spans="1:33">
      <c r="A37" s="74" t="s">
        <v>53</v>
      </c>
      <c r="B37" s="4" t="s">
        <v>0</v>
      </c>
      <c r="D37" s="82"/>
      <c r="E37" s="82"/>
      <c r="F37" s="82"/>
      <c r="G37" s="82"/>
      <c r="H37" s="82"/>
      <c r="I37" s="82"/>
      <c r="J37" s="82"/>
      <c r="K37" s="82"/>
      <c r="L37" s="82"/>
      <c r="M37" s="82"/>
      <c r="N37" s="82"/>
      <c r="O37" s="82"/>
      <c r="P37" s="82"/>
      <c r="Q37" s="82"/>
      <c r="R37" s="82"/>
      <c r="S37" s="82"/>
      <c r="T37" s="82"/>
      <c r="U37" s="82"/>
      <c r="V37" s="82"/>
      <c r="W37" s="82"/>
      <c r="X37" s="82"/>
      <c r="Y37" s="82"/>
      <c r="Z37" s="82"/>
      <c r="AA37" s="13"/>
      <c r="AB37" s="37"/>
      <c r="AD37" s="53">
        <v>0</v>
      </c>
      <c r="AF37" s="37"/>
    </row>
    <row r="38" spans="1:33">
      <c r="A38" s="2" t="s">
        <v>50</v>
      </c>
      <c r="B38" s="5" t="s">
        <v>31</v>
      </c>
      <c r="D38" s="77">
        <f>'Composition humaine UO'!D37*'Valorisation financière UO'!D$3</f>
        <v>0</v>
      </c>
      <c r="E38" s="77">
        <f>'Composition humaine UO'!E37*'Valorisation financière UO'!E$3</f>
        <v>0</v>
      </c>
      <c r="F38" s="77">
        <f>'Composition humaine UO'!F37*'Valorisation financière UO'!F$3</f>
        <v>0</v>
      </c>
      <c r="G38" s="78"/>
      <c r="H38" s="77">
        <f>'Composition humaine UO'!H37*'Valorisation financière UO'!H$3</f>
        <v>0</v>
      </c>
      <c r="I38" s="77">
        <f>'Composition humaine UO'!I37*'Valorisation financière UO'!I$3</f>
        <v>0</v>
      </c>
      <c r="J38" s="77">
        <f>'Composition humaine UO'!J37*'Valorisation financière UO'!J$3</f>
        <v>0</v>
      </c>
      <c r="K38" s="78"/>
      <c r="L38" s="77">
        <f>'Composition humaine UO'!L37*'Valorisation financière UO'!L$3</f>
        <v>0</v>
      </c>
      <c r="M38" s="77">
        <f>'Composition humaine UO'!M37*'Valorisation financière UO'!M$3</f>
        <v>0</v>
      </c>
      <c r="N38" s="77">
        <f>'Composition humaine UO'!N37*'Valorisation financière UO'!N$3</f>
        <v>0</v>
      </c>
      <c r="O38" s="78"/>
      <c r="P38" s="77">
        <f>'Composition humaine UO'!P37*'Valorisation financière UO'!P$3</f>
        <v>0</v>
      </c>
      <c r="Q38" s="77">
        <f>'Composition humaine UO'!Q37*'Valorisation financière UO'!Q$3</f>
        <v>0</v>
      </c>
      <c r="R38" s="77">
        <f>'Composition humaine UO'!R37*'Valorisation financière UO'!R$3</f>
        <v>0</v>
      </c>
      <c r="S38" s="78"/>
      <c r="T38" s="77">
        <f>'Composition humaine UO'!T37*'Valorisation financière UO'!T$3</f>
        <v>0</v>
      </c>
      <c r="U38" s="77">
        <f>'Composition humaine UO'!U37*'Valorisation financière UO'!U$3</f>
        <v>0</v>
      </c>
      <c r="V38" s="77">
        <f>'Composition humaine UO'!V37*'Valorisation financière UO'!V$3</f>
        <v>0</v>
      </c>
      <c r="W38" s="78"/>
      <c r="X38" s="77">
        <f>'Composition humaine UO'!X37*'Valorisation financière UO'!X$3</f>
        <v>0</v>
      </c>
      <c r="Y38" s="77">
        <f>'Composition humaine UO'!Y37*'Valorisation financière UO'!Y$3</f>
        <v>0</v>
      </c>
      <c r="Z38" s="77">
        <f>'Composition humaine UO'!Z37*'Valorisation financière UO'!Z$3</f>
        <v>0</v>
      </c>
      <c r="AA38" s="12"/>
      <c r="AB38" s="38">
        <f>SUM(D38:AA38)</f>
        <v>0</v>
      </c>
      <c r="AD38" s="140">
        <v>4050</v>
      </c>
      <c r="AF38" s="38">
        <f>AB38*AD38</f>
        <v>0</v>
      </c>
    </row>
    <row r="39" spans="1:33">
      <c r="A39" s="2" t="s">
        <v>51</v>
      </c>
      <c r="B39" s="5" t="s">
        <v>1</v>
      </c>
      <c r="D39" s="77">
        <f>'Composition humaine UO'!D38*'Valorisation financière UO'!D$3</f>
        <v>0</v>
      </c>
      <c r="E39" s="77">
        <f>'Composition humaine UO'!E38*'Valorisation financière UO'!E$3</f>
        <v>0</v>
      </c>
      <c r="F39" s="77">
        <f>'Composition humaine UO'!F38*'Valorisation financière UO'!F$3</f>
        <v>0</v>
      </c>
      <c r="G39" s="78"/>
      <c r="H39" s="77">
        <f>'Composition humaine UO'!H38*'Valorisation financière UO'!H$3</f>
        <v>0</v>
      </c>
      <c r="I39" s="77">
        <f>'Composition humaine UO'!I38*'Valorisation financière UO'!I$3</f>
        <v>0</v>
      </c>
      <c r="J39" s="77">
        <f>'Composition humaine UO'!J38*'Valorisation financière UO'!J$3</f>
        <v>0</v>
      </c>
      <c r="K39" s="78"/>
      <c r="L39" s="77">
        <f>'Composition humaine UO'!L38*'Valorisation financière UO'!L$3</f>
        <v>0</v>
      </c>
      <c r="M39" s="77">
        <f>'Composition humaine UO'!M38*'Valorisation financière UO'!M$3</f>
        <v>0</v>
      </c>
      <c r="N39" s="77">
        <f>'Composition humaine UO'!N38*'Valorisation financière UO'!N$3</f>
        <v>0</v>
      </c>
      <c r="O39" s="78"/>
      <c r="P39" s="77">
        <f>'Composition humaine UO'!P38*'Valorisation financière UO'!P$3</f>
        <v>0</v>
      </c>
      <c r="Q39" s="77">
        <f>'Composition humaine UO'!Q38*'Valorisation financière UO'!Q$3</f>
        <v>0</v>
      </c>
      <c r="R39" s="77">
        <f>'Composition humaine UO'!R38*'Valorisation financière UO'!R$3</f>
        <v>0</v>
      </c>
      <c r="S39" s="78"/>
      <c r="T39" s="77">
        <f>'Composition humaine UO'!T38*'Valorisation financière UO'!T$3</f>
        <v>0</v>
      </c>
      <c r="U39" s="77">
        <f>'Composition humaine UO'!U38*'Valorisation financière UO'!U$3</f>
        <v>0</v>
      </c>
      <c r="V39" s="77">
        <f>'Composition humaine UO'!V38*'Valorisation financière UO'!V$3</f>
        <v>0</v>
      </c>
      <c r="W39" s="78"/>
      <c r="X39" s="77">
        <f>'Composition humaine UO'!X38*'Valorisation financière UO'!X$3</f>
        <v>0</v>
      </c>
      <c r="Y39" s="77">
        <f>'Composition humaine UO'!Y38*'Valorisation financière UO'!Y$3</f>
        <v>0</v>
      </c>
      <c r="Z39" s="77">
        <f>'Composition humaine UO'!Z38*'Valorisation financière UO'!Z$3</f>
        <v>0</v>
      </c>
      <c r="AA39" s="12"/>
      <c r="AB39" s="38">
        <f>SUM(D39:AA39)</f>
        <v>0</v>
      </c>
      <c r="AD39" s="140">
        <v>2700</v>
      </c>
      <c r="AF39" s="38">
        <f>AB39*AD39</f>
        <v>0</v>
      </c>
    </row>
    <row r="40" spans="1:33">
      <c r="A40" s="2" t="s">
        <v>52</v>
      </c>
      <c r="B40" s="5" t="s">
        <v>2</v>
      </c>
      <c r="D40" s="77">
        <f>'Composition humaine UO'!D39*'Valorisation financière UO'!D$3</f>
        <v>0</v>
      </c>
      <c r="E40" s="77">
        <f>'Composition humaine UO'!E39*'Valorisation financière UO'!E$3</f>
        <v>0</v>
      </c>
      <c r="F40" s="77">
        <f>'Composition humaine UO'!F39*'Valorisation financière UO'!F$3</f>
        <v>0</v>
      </c>
      <c r="G40" s="78"/>
      <c r="H40" s="77">
        <f>'Composition humaine UO'!H39*'Valorisation financière UO'!H$3</f>
        <v>0</v>
      </c>
      <c r="I40" s="77">
        <f>'Composition humaine UO'!I39*'Valorisation financière UO'!I$3</f>
        <v>0</v>
      </c>
      <c r="J40" s="77">
        <f>'Composition humaine UO'!J39*'Valorisation financière UO'!J$3</f>
        <v>0</v>
      </c>
      <c r="K40" s="78"/>
      <c r="L40" s="77">
        <f>'Composition humaine UO'!L39*'Valorisation financière UO'!L$3</f>
        <v>0</v>
      </c>
      <c r="M40" s="77">
        <f>'Composition humaine UO'!M39*'Valorisation financière UO'!M$3</f>
        <v>0</v>
      </c>
      <c r="N40" s="77">
        <f>'Composition humaine UO'!N39*'Valorisation financière UO'!N$3</f>
        <v>0</v>
      </c>
      <c r="O40" s="78"/>
      <c r="P40" s="77">
        <f>'Composition humaine UO'!P39*'Valorisation financière UO'!P$3</f>
        <v>0</v>
      </c>
      <c r="Q40" s="77">
        <f>'Composition humaine UO'!Q39*'Valorisation financière UO'!Q$3</f>
        <v>0</v>
      </c>
      <c r="R40" s="77">
        <f>'Composition humaine UO'!R39*'Valorisation financière UO'!R$3</f>
        <v>0</v>
      </c>
      <c r="S40" s="78"/>
      <c r="T40" s="77">
        <f>'Composition humaine UO'!T39*'Valorisation financière UO'!T$3</f>
        <v>0</v>
      </c>
      <c r="U40" s="77">
        <f>'Composition humaine UO'!U39*'Valorisation financière UO'!U$3</f>
        <v>0</v>
      </c>
      <c r="V40" s="77">
        <f>'Composition humaine UO'!V39*'Valorisation financière UO'!V$3</f>
        <v>0</v>
      </c>
      <c r="W40" s="78"/>
      <c r="X40" s="77">
        <f>'Composition humaine UO'!X39*'Valorisation financière UO'!X$3</f>
        <v>0</v>
      </c>
      <c r="Y40" s="77">
        <f>'Composition humaine UO'!Y39*'Valorisation financière UO'!Y$3</f>
        <v>0</v>
      </c>
      <c r="Z40" s="77">
        <f>'Composition humaine UO'!Z39*'Valorisation financière UO'!Z$3</f>
        <v>0</v>
      </c>
      <c r="AA40" s="12"/>
      <c r="AB40" s="38">
        <f>SUM(D40:AA40)</f>
        <v>0</v>
      </c>
      <c r="AD40" s="140">
        <v>1350</v>
      </c>
      <c r="AF40" s="38">
        <f>AB40*AD40</f>
        <v>0</v>
      </c>
    </row>
    <row r="41" spans="1:33">
      <c r="D41" s="84"/>
      <c r="E41" s="84"/>
      <c r="F41" s="84"/>
      <c r="G41" s="84"/>
      <c r="H41" s="84"/>
      <c r="I41" s="84"/>
      <c r="J41" s="84"/>
      <c r="K41" s="84"/>
      <c r="L41" s="84"/>
      <c r="M41" s="84"/>
      <c r="N41" s="84"/>
      <c r="O41" s="84"/>
      <c r="P41" s="84"/>
      <c r="Q41" s="84"/>
      <c r="R41" s="84"/>
      <c r="S41" s="84"/>
      <c r="T41" s="84"/>
      <c r="U41" s="84"/>
      <c r="V41" s="84"/>
      <c r="W41" s="84"/>
      <c r="X41" s="84"/>
      <c r="Y41" s="84"/>
      <c r="Z41" s="84"/>
      <c r="AA41" s="12"/>
      <c r="AB41" s="37"/>
      <c r="AD41" s="53">
        <v>0</v>
      </c>
      <c r="AG41" s="23"/>
    </row>
    <row r="42" spans="1:33" ht="18">
      <c r="A42" s="71" t="s">
        <v>60</v>
      </c>
      <c r="B42" s="71"/>
      <c r="D42" s="80" t="s">
        <v>4</v>
      </c>
      <c r="E42" s="80" t="s">
        <v>4</v>
      </c>
      <c r="F42" s="80" t="s">
        <v>4</v>
      </c>
      <c r="G42" s="81"/>
      <c r="H42" s="80" t="s">
        <v>4</v>
      </c>
      <c r="I42" s="80" t="s">
        <v>4</v>
      </c>
      <c r="J42" s="80" t="s">
        <v>4</v>
      </c>
      <c r="K42" s="81"/>
      <c r="L42" s="80" t="s">
        <v>4</v>
      </c>
      <c r="M42" s="80" t="s">
        <v>4</v>
      </c>
      <c r="N42" s="80" t="s">
        <v>4</v>
      </c>
      <c r="O42" s="81"/>
      <c r="P42" s="80" t="s">
        <v>4</v>
      </c>
      <c r="Q42" s="80" t="s">
        <v>4</v>
      </c>
      <c r="R42" s="80" t="s">
        <v>4</v>
      </c>
      <c r="S42" s="81"/>
      <c r="T42" s="80" t="s">
        <v>4</v>
      </c>
      <c r="U42" s="80" t="s">
        <v>4</v>
      </c>
      <c r="V42" s="80" t="s">
        <v>4</v>
      </c>
      <c r="W42" s="81"/>
      <c r="X42" s="80" t="s">
        <v>4</v>
      </c>
      <c r="Y42" s="80" t="s">
        <v>4</v>
      </c>
      <c r="Z42" s="80" t="s">
        <v>4</v>
      </c>
      <c r="AA42" s="16"/>
      <c r="AB42" s="37"/>
      <c r="AD42" s="53">
        <v>0</v>
      </c>
      <c r="AF42" s="37"/>
    </row>
    <row r="43" spans="1:33">
      <c r="A43" s="74" t="s">
        <v>53</v>
      </c>
      <c r="B43" s="4" t="s">
        <v>0</v>
      </c>
      <c r="D43" s="82"/>
      <c r="E43" s="82"/>
      <c r="F43" s="82"/>
      <c r="G43" s="82"/>
      <c r="H43" s="82"/>
      <c r="I43" s="82"/>
      <c r="J43" s="82"/>
      <c r="K43" s="82"/>
      <c r="L43" s="82"/>
      <c r="M43" s="82"/>
      <c r="N43" s="82"/>
      <c r="O43" s="82"/>
      <c r="P43" s="82"/>
      <c r="Q43" s="82"/>
      <c r="R43" s="82"/>
      <c r="S43" s="82"/>
      <c r="T43" s="82"/>
      <c r="U43" s="82"/>
      <c r="V43" s="82"/>
      <c r="W43" s="82"/>
      <c r="X43" s="82"/>
      <c r="Y43" s="82"/>
      <c r="Z43" s="82"/>
      <c r="AA43" s="13"/>
      <c r="AB43" s="37"/>
      <c r="AD43" s="53">
        <v>0</v>
      </c>
      <c r="AF43" s="37"/>
    </row>
    <row r="44" spans="1:33">
      <c r="A44" s="2" t="s">
        <v>61</v>
      </c>
      <c r="B44" s="5" t="s">
        <v>31</v>
      </c>
      <c r="D44" s="77">
        <f>'Composition humaine UO'!D43*'Valorisation financière UO'!D$3</f>
        <v>0</v>
      </c>
      <c r="E44" s="77">
        <f>'Composition humaine UO'!E43*'Valorisation financière UO'!E$3</f>
        <v>0</v>
      </c>
      <c r="F44" s="77">
        <f>'Composition humaine UO'!F43*'Valorisation financière UO'!F$3</f>
        <v>0</v>
      </c>
      <c r="G44" s="78"/>
      <c r="H44" s="77">
        <f>'Composition humaine UO'!H43*'Valorisation financière UO'!H$3</f>
        <v>0</v>
      </c>
      <c r="I44" s="77">
        <f>'Composition humaine UO'!I43*'Valorisation financière UO'!I$3</f>
        <v>0</v>
      </c>
      <c r="J44" s="77">
        <f>'Composition humaine UO'!J43*'Valorisation financière UO'!J$3</f>
        <v>0</v>
      </c>
      <c r="K44" s="78"/>
      <c r="L44" s="77">
        <f>'Composition humaine UO'!L43*'Valorisation financière UO'!L$3</f>
        <v>0</v>
      </c>
      <c r="M44" s="77">
        <f>'Composition humaine UO'!M43*'Valorisation financière UO'!M$3</f>
        <v>0</v>
      </c>
      <c r="N44" s="77">
        <f>'Composition humaine UO'!N43*'Valorisation financière UO'!N$3</f>
        <v>0</v>
      </c>
      <c r="O44" s="78"/>
      <c r="P44" s="77">
        <f>'Composition humaine UO'!P43*'Valorisation financière UO'!P$3</f>
        <v>0</v>
      </c>
      <c r="Q44" s="77">
        <f>'Composition humaine UO'!Q43*'Valorisation financière UO'!Q$3</f>
        <v>0</v>
      </c>
      <c r="R44" s="77">
        <f>'Composition humaine UO'!R43*'Valorisation financière UO'!R$3</f>
        <v>0</v>
      </c>
      <c r="S44" s="78"/>
      <c r="T44" s="77">
        <f>'Composition humaine UO'!T43*'Valorisation financière UO'!T$3</f>
        <v>0</v>
      </c>
      <c r="U44" s="77">
        <f>'Composition humaine UO'!U43*'Valorisation financière UO'!U$3</f>
        <v>0</v>
      </c>
      <c r="V44" s="77">
        <f>'Composition humaine UO'!V43*'Valorisation financière UO'!V$3</f>
        <v>0</v>
      </c>
      <c r="W44" s="78"/>
      <c r="X44" s="77">
        <f>'Composition humaine UO'!X43*'Valorisation financière UO'!X$3</f>
        <v>0</v>
      </c>
      <c r="Y44" s="77">
        <f>'Composition humaine UO'!Y43*'Valorisation financière UO'!Y$3</f>
        <v>0</v>
      </c>
      <c r="Z44" s="77">
        <f>'Composition humaine UO'!Z43*'Valorisation financière UO'!Z$3</f>
        <v>0</v>
      </c>
      <c r="AA44" s="12"/>
      <c r="AB44" s="38">
        <f>SUM(D44:AA44)</f>
        <v>0</v>
      </c>
      <c r="AD44" s="140">
        <v>4050</v>
      </c>
      <c r="AF44" s="38">
        <f>AB44*AD44</f>
        <v>0</v>
      </c>
    </row>
    <row r="45" spans="1:33">
      <c r="A45" s="2" t="s">
        <v>62</v>
      </c>
      <c r="B45" s="5" t="s">
        <v>1</v>
      </c>
      <c r="D45" s="77">
        <f>'Composition humaine UO'!D44*'Valorisation financière UO'!D$3</f>
        <v>0</v>
      </c>
      <c r="E45" s="77">
        <f>'Composition humaine UO'!E44*'Valorisation financière UO'!E$3</f>
        <v>0</v>
      </c>
      <c r="F45" s="77">
        <f>'Composition humaine UO'!F44*'Valorisation financière UO'!F$3</f>
        <v>0</v>
      </c>
      <c r="G45" s="78"/>
      <c r="H45" s="77">
        <f>'Composition humaine UO'!H44*'Valorisation financière UO'!H$3</f>
        <v>0</v>
      </c>
      <c r="I45" s="77">
        <f>'Composition humaine UO'!I44*'Valorisation financière UO'!I$3</f>
        <v>0</v>
      </c>
      <c r="J45" s="77">
        <f>'Composition humaine UO'!J44*'Valorisation financière UO'!J$3</f>
        <v>0</v>
      </c>
      <c r="K45" s="78"/>
      <c r="L45" s="77">
        <f>'Composition humaine UO'!L44*'Valorisation financière UO'!L$3</f>
        <v>0</v>
      </c>
      <c r="M45" s="77">
        <f>'Composition humaine UO'!M44*'Valorisation financière UO'!M$3</f>
        <v>0</v>
      </c>
      <c r="N45" s="77">
        <f>'Composition humaine UO'!N44*'Valorisation financière UO'!N$3</f>
        <v>0</v>
      </c>
      <c r="O45" s="78"/>
      <c r="P45" s="77">
        <f>'Composition humaine UO'!P44*'Valorisation financière UO'!P$3</f>
        <v>0</v>
      </c>
      <c r="Q45" s="77">
        <f>'Composition humaine UO'!Q44*'Valorisation financière UO'!Q$3</f>
        <v>0</v>
      </c>
      <c r="R45" s="77">
        <f>'Composition humaine UO'!R44*'Valorisation financière UO'!R$3</f>
        <v>0</v>
      </c>
      <c r="S45" s="78"/>
      <c r="T45" s="77">
        <f>'Composition humaine UO'!T44*'Valorisation financière UO'!T$3</f>
        <v>0</v>
      </c>
      <c r="U45" s="77">
        <f>'Composition humaine UO'!U44*'Valorisation financière UO'!U$3</f>
        <v>0</v>
      </c>
      <c r="V45" s="77">
        <f>'Composition humaine UO'!V44*'Valorisation financière UO'!V$3</f>
        <v>0</v>
      </c>
      <c r="W45" s="78"/>
      <c r="X45" s="77">
        <f>'Composition humaine UO'!X44*'Valorisation financière UO'!X$3</f>
        <v>0</v>
      </c>
      <c r="Y45" s="77">
        <f>'Composition humaine UO'!Y44*'Valorisation financière UO'!Y$3</f>
        <v>0</v>
      </c>
      <c r="Z45" s="77">
        <f>'Composition humaine UO'!Z44*'Valorisation financière UO'!Z$3</f>
        <v>0</v>
      </c>
      <c r="AA45" s="12"/>
      <c r="AB45" s="38">
        <f>SUM(D45:AA45)</f>
        <v>0</v>
      </c>
      <c r="AD45" s="140">
        <v>2700</v>
      </c>
      <c r="AF45" s="38">
        <f>AB45*AD45</f>
        <v>0</v>
      </c>
    </row>
    <row r="46" spans="1:33">
      <c r="A46" s="2" t="s">
        <v>63</v>
      </c>
      <c r="B46" s="5" t="s">
        <v>2</v>
      </c>
      <c r="D46" s="77">
        <f>'Composition humaine UO'!D45*'Valorisation financière UO'!D$3</f>
        <v>0</v>
      </c>
      <c r="E46" s="77">
        <f>'Composition humaine UO'!E45*'Valorisation financière UO'!E$3</f>
        <v>0</v>
      </c>
      <c r="F46" s="77">
        <f>'Composition humaine UO'!F45*'Valorisation financière UO'!F$3</f>
        <v>0</v>
      </c>
      <c r="G46" s="78"/>
      <c r="H46" s="77">
        <f>'Composition humaine UO'!H45*'Valorisation financière UO'!H$3</f>
        <v>0</v>
      </c>
      <c r="I46" s="77">
        <f>'Composition humaine UO'!I45*'Valorisation financière UO'!I$3</f>
        <v>0</v>
      </c>
      <c r="J46" s="77">
        <f>'Composition humaine UO'!J45*'Valorisation financière UO'!J$3</f>
        <v>0</v>
      </c>
      <c r="K46" s="78"/>
      <c r="L46" s="77">
        <f>'Composition humaine UO'!L45*'Valorisation financière UO'!L$3</f>
        <v>0</v>
      </c>
      <c r="M46" s="77">
        <f>'Composition humaine UO'!M45*'Valorisation financière UO'!M$3</f>
        <v>0</v>
      </c>
      <c r="N46" s="77">
        <f>'Composition humaine UO'!N45*'Valorisation financière UO'!N$3</f>
        <v>0</v>
      </c>
      <c r="O46" s="78"/>
      <c r="P46" s="77">
        <f>'Composition humaine UO'!P45*'Valorisation financière UO'!P$3</f>
        <v>0</v>
      </c>
      <c r="Q46" s="77">
        <f>'Composition humaine UO'!Q45*'Valorisation financière UO'!Q$3</f>
        <v>0</v>
      </c>
      <c r="R46" s="77">
        <f>'Composition humaine UO'!R45*'Valorisation financière UO'!R$3</f>
        <v>0</v>
      </c>
      <c r="S46" s="78"/>
      <c r="T46" s="77">
        <f>'Composition humaine UO'!T45*'Valorisation financière UO'!T$3</f>
        <v>0</v>
      </c>
      <c r="U46" s="77">
        <f>'Composition humaine UO'!U45*'Valorisation financière UO'!U$3</f>
        <v>0</v>
      </c>
      <c r="V46" s="77">
        <f>'Composition humaine UO'!V45*'Valorisation financière UO'!V$3</f>
        <v>0</v>
      </c>
      <c r="W46" s="78"/>
      <c r="X46" s="77">
        <f>'Composition humaine UO'!X45*'Valorisation financière UO'!X$3</f>
        <v>0</v>
      </c>
      <c r="Y46" s="77">
        <f>'Composition humaine UO'!Y45*'Valorisation financière UO'!Y$3</f>
        <v>0</v>
      </c>
      <c r="Z46" s="77">
        <f>'Composition humaine UO'!Z45*'Valorisation financière UO'!Z$3</f>
        <v>0</v>
      </c>
      <c r="AA46" s="12"/>
      <c r="AB46" s="38">
        <f>SUM(D46:AA46)</f>
        <v>0</v>
      </c>
      <c r="AD46" s="140">
        <v>1350</v>
      </c>
      <c r="AF46" s="38">
        <f>AB46*AD46</f>
        <v>0</v>
      </c>
    </row>
    <row r="47" spans="1:33">
      <c r="AF47" s="37"/>
      <c r="AG47" s="23"/>
    </row>
    <row r="48" spans="1:33">
      <c r="AD48" s="135" t="s">
        <v>64</v>
      </c>
      <c r="AF48" s="136">
        <f>SUM(AF8:AF46)</f>
        <v>0</v>
      </c>
    </row>
    <row r="49" spans="30:32">
      <c r="AD49" s="135"/>
      <c r="AF49" s="136"/>
    </row>
    <row r="50" spans="30:32">
      <c r="AF50" s="37"/>
    </row>
    <row r="51" spans="30:32">
      <c r="AF51" s="37"/>
    </row>
    <row r="52" spans="30:32">
      <c r="AF52" s="37"/>
    </row>
    <row r="53" spans="30:32">
      <c r="AF53" s="37"/>
    </row>
    <row r="54" spans="30:32">
      <c r="AF54" s="37"/>
    </row>
    <row r="55" spans="30:32">
      <c r="AF55" s="37"/>
    </row>
    <row r="56" spans="30:32">
      <c r="AF56" s="37"/>
    </row>
    <row r="57" spans="30:32">
      <c r="AF57" s="37"/>
    </row>
    <row r="58" spans="30:32">
      <c r="AF58" s="37"/>
    </row>
    <row r="59" spans="30:32">
      <c r="AF59" s="37"/>
    </row>
    <row r="60" spans="30:32">
      <c r="AF60" s="37"/>
    </row>
    <row r="61" spans="30:32">
      <c r="AF61" s="37"/>
    </row>
    <row r="62" spans="30:32">
      <c r="AF62" s="37"/>
    </row>
    <row r="63" spans="30:32">
      <c r="AF63" s="37"/>
    </row>
    <row r="64" spans="30:32">
      <c r="AF64" s="37"/>
    </row>
    <row r="65" spans="32:32">
      <c r="AF65" s="37"/>
    </row>
    <row r="66" spans="32:32">
      <c r="AF66" s="37"/>
    </row>
    <row r="67" spans="32:32">
      <c r="AF67" s="37"/>
    </row>
    <row r="68" spans="32:32">
      <c r="AF68" s="37"/>
    </row>
    <row r="69" spans="32:32">
      <c r="AF69" s="37"/>
    </row>
    <row r="70" spans="32:32">
      <c r="AF70" s="37"/>
    </row>
    <row r="71" spans="32:32">
      <c r="AF71" s="37"/>
    </row>
    <row r="72" spans="32:32">
      <c r="AF72" s="37"/>
    </row>
    <row r="73" spans="32:32">
      <c r="AF73" s="37"/>
    </row>
    <row r="74" spans="32:32">
      <c r="AF74" s="37"/>
    </row>
    <row r="75" spans="32:32">
      <c r="AF75" s="37"/>
    </row>
    <row r="76" spans="32:32">
      <c r="AF76" s="37"/>
    </row>
    <row r="77" spans="32:32">
      <c r="AF77" s="37"/>
    </row>
    <row r="78" spans="32:32">
      <c r="AF78" s="37"/>
    </row>
    <row r="79" spans="32:32">
      <c r="AF79" s="37"/>
    </row>
    <row r="80" spans="32:32">
      <c r="AF80" s="37"/>
    </row>
    <row r="81" spans="32:32">
      <c r="AF81" s="37"/>
    </row>
    <row r="82" spans="32:32">
      <c r="AF82" s="37"/>
    </row>
    <row r="83" spans="32:32">
      <c r="AF83" s="37"/>
    </row>
    <row r="84" spans="32:32">
      <c r="AF84" s="37"/>
    </row>
    <row r="85" spans="32:32">
      <c r="AF85" s="37"/>
    </row>
    <row r="86" spans="32:32">
      <c r="AF86" s="37"/>
    </row>
    <row r="87" spans="32:32">
      <c r="AF87" s="37"/>
    </row>
    <row r="88" spans="32:32">
      <c r="AF88" s="37"/>
    </row>
    <row r="89" spans="32:32">
      <c r="AF89" s="37"/>
    </row>
    <row r="90" spans="32:32">
      <c r="AF90" s="37"/>
    </row>
    <row r="91" spans="32:32">
      <c r="AF91" s="37"/>
    </row>
    <row r="92" spans="32:32">
      <c r="AF92" s="37"/>
    </row>
    <row r="93" spans="32:32">
      <c r="AF93" s="37"/>
    </row>
    <row r="94" spans="32:32">
      <c r="AF94" s="37"/>
    </row>
    <row r="95" spans="32:32">
      <c r="AF95" s="37"/>
    </row>
    <row r="96" spans="32:32">
      <c r="AF96" s="37"/>
    </row>
    <row r="97" spans="32:32">
      <c r="AF97" s="37"/>
    </row>
    <row r="98" spans="32:32">
      <c r="AF98" s="37"/>
    </row>
    <row r="99" spans="32:32">
      <c r="AF99" s="37"/>
    </row>
    <row r="100" spans="32:32">
      <c r="AF100" s="37"/>
    </row>
    <row r="101" spans="32:32">
      <c r="AF101" s="37"/>
    </row>
    <row r="102" spans="32:32">
      <c r="AF102" s="37"/>
    </row>
    <row r="103" spans="32:32">
      <c r="AF103" s="37"/>
    </row>
    <row r="104" spans="32:32">
      <c r="AF104" s="37"/>
    </row>
    <row r="105" spans="32:32">
      <c r="AF105" s="37"/>
    </row>
    <row r="106" spans="32:32">
      <c r="AF106" s="37"/>
    </row>
    <row r="107" spans="32:32">
      <c r="AF107" s="37"/>
    </row>
    <row r="108" spans="32:32">
      <c r="AF108" s="37"/>
    </row>
    <row r="109" spans="32:32">
      <c r="AF109" s="37"/>
    </row>
    <row r="110" spans="32:32">
      <c r="AF110" s="37"/>
    </row>
    <row r="111" spans="32:32">
      <c r="AF111" s="37"/>
    </row>
    <row r="112" spans="32:32">
      <c r="AF112" s="37"/>
    </row>
    <row r="113" spans="32:32">
      <c r="AF113" s="37"/>
    </row>
    <row r="114" spans="32:32">
      <c r="AF114" s="37"/>
    </row>
    <row r="115" spans="32:32">
      <c r="AF115" s="37"/>
    </row>
    <row r="116" spans="32:32">
      <c r="AF116" s="37"/>
    </row>
    <row r="117" spans="32:32">
      <c r="AF117" s="37"/>
    </row>
    <row r="118" spans="32:32">
      <c r="AF118" s="37"/>
    </row>
    <row r="119" spans="32:32">
      <c r="AF119" s="37"/>
    </row>
  </sheetData>
  <phoneticPr fontId="2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51" fitToHeight="0" orientation="landscape" r:id="rId1"/>
  <headerFooter alignWithMargins="0">
    <oddHeader>&amp;L&amp;"Arial,Italique"Assistance Publique
Hôpitaux de Paris&amp;C&amp;"Arial,Gras"&amp;14AOO
Lot 1 INTEGRATION SUPERVISION ET EXPLOITATION</oddHeader>
    <oddFooter>&amp;L&amp;F - &amp;A&amp;RPage &amp;P/&amp;N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"/>
  <sheetViews>
    <sheetView zoomScaleNormal="100" zoomScaleSheetLayoutView="100" workbookViewId="0">
      <selection activeCell="E16" sqref="E16"/>
    </sheetView>
  </sheetViews>
  <sheetFormatPr baseColWidth="10" defaultColWidth="11.5703125" defaultRowHeight="12.75"/>
  <cols>
    <col min="1" max="1" width="55" style="39" bestFit="1" customWidth="1"/>
    <col min="2" max="2" width="17.5703125" style="39" customWidth="1"/>
    <col min="3" max="3" width="14" style="39" bestFit="1" customWidth="1"/>
    <col min="4" max="4" width="8.5703125" style="39" customWidth="1"/>
    <col min="5" max="5" width="13.7109375" style="39" customWidth="1"/>
    <col min="6" max="16384" width="11.5703125" style="39"/>
  </cols>
  <sheetData>
    <row r="1" spans="1:5" ht="25.5" customHeight="1">
      <c r="A1" s="145" t="s">
        <v>73</v>
      </c>
      <c r="B1" s="146"/>
      <c r="C1" s="147"/>
      <c r="D1" s="44"/>
    </row>
    <row r="2" spans="1:5" ht="23.25" customHeight="1">
      <c r="A2" s="59"/>
      <c r="B2" s="63" t="s">
        <v>27</v>
      </c>
      <c r="C2" s="64" t="s">
        <v>32</v>
      </c>
      <c r="D2" s="58"/>
      <c r="E2" s="58"/>
    </row>
    <row r="3" spans="1:5">
      <c r="A3" s="65" t="s">
        <v>66</v>
      </c>
      <c r="B3" s="61">
        <f>SUM('Valorisation financière UO'!AF8:AF10)</f>
        <v>0</v>
      </c>
      <c r="C3" s="62">
        <f>B3*1.2</f>
        <v>0</v>
      </c>
      <c r="D3" s="76"/>
      <c r="E3" s="40"/>
    </row>
    <row r="4" spans="1:5">
      <c r="A4" s="65" t="s">
        <v>41</v>
      </c>
      <c r="B4" s="61">
        <f>SUM('Valorisation financière UO'!AF14:AF16)</f>
        <v>0</v>
      </c>
      <c r="C4" s="62">
        <f>B4*1.2</f>
        <v>0</v>
      </c>
      <c r="D4" s="76"/>
      <c r="E4" s="40"/>
    </row>
    <row r="5" spans="1:5">
      <c r="A5" s="65" t="s">
        <v>42</v>
      </c>
      <c r="B5" s="61">
        <f>SUM('Valorisation financière UO'!AF20:AF22)</f>
        <v>0</v>
      </c>
      <c r="C5" s="62">
        <f>B5*1.2</f>
        <v>0</v>
      </c>
      <c r="D5" s="76"/>
      <c r="E5" s="40"/>
    </row>
    <row r="6" spans="1:5">
      <c r="A6" s="65" t="s">
        <v>58</v>
      </c>
      <c r="B6" s="61">
        <f>SUM('Valorisation financière UO'!AF26:AF35)</f>
        <v>0</v>
      </c>
      <c r="C6" s="62">
        <f>B6*1.2</f>
        <v>0</v>
      </c>
      <c r="D6" s="76"/>
      <c r="E6" s="40"/>
    </row>
    <row r="7" spans="1:5">
      <c r="A7" s="65" t="s">
        <v>49</v>
      </c>
      <c r="B7" s="61">
        <f>SUM('Valorisation financière UO'!AF38:AF46)</f>
        <v>0</v>
      </c>
      <c r="C7" s="62">
        <f>B7*1.2</f>
        <v>0</v>
      </c>
      <c r="D7" s="76"/>
    </row>
    <row r="8" spans="1:5">
      <c r="A8" s="60"/>
      <c r="B8" s="66"/>
      <c r="C8" s="67"/>
    </row>
    <row r="9" spans="1:5" ht="13.5" thickBot="1">
      <c r="A9" s="68" t="s">
        <v>33</v>
      </c>
      <c r="B9" s="69">
        <f>SUM(B3:B7)</f>
        <v>0</v>
      </c>
      <c r="C9" s="70">
        <f>SUM(C3:C7)</f>
        <v>0</v>
      </c>
      <c r="D9" s="42"/>
      <c r="E9" s="42"/>
    </row>
    <row r="10" spans="1:5" ht="15">
      <c r="A10" s="41"/>
      <c r="B10" s="41"/>
      <c r="C10" s="42"/>
      <c r="E10" s="42"/>
    </row>
  </sheetData>
  <mergeCells count="1">
    <mergeCell ref="A1:C1"/>
  </mergeCells>
  <phoneticPr fontId="45" type="noConversion"/>
  <printOptions horizontalCentered="1" verticalCentered="1"/>
  <pageMargins left="0.19685039370078741" right="0.19685039370078741" top="0.59055118110236227" bottom="0.35433070866141736" header="0.19685039370078741" footer="0.15748031496062992"/>
  <pageSetup paperSize="9" firstPageNumber="7" fitToHeight="0" orientation="landscape" r:id="rId1"/>
  <headerFooter alignWithMargins="0">
    <oddHeader>&amp;L&amp;"Arial,Italique"Assistance Publique
Hôpitaux de Paris&amp;C&amp;"Arial,Gras"&amp;14AOO
Lot 1 INTEGRATION SUPERVISION ET EXPLOITATION</oddHeader>
    <oddFooter>&amp;L&amp;F - &amp;A&amp;RPage &amp;P/&amp;N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3"/>
  <sheetViews>
    <sheetView showGridLines="0" zoomScale="85" zoomScaleNormal="85" zoomScaleSheetLayoutView="85" workbookViewId="0">
      <selection activeCell="M10" sqref="M10"/>
    </sheetView>
  </sheetViews>
  <sheetFormatPr baseColWidth="10" defaultColWidth="11.42578125" defaultRowHeight="12.75"/>
  <cols>
    <col min="1" max="1" width="23.42578125" style="29" customWidth="1"/>
    <col min="2" max="2" width="36.140625" style="29" customWidth="1"/>
    <col min="3" max="3" width="1.42578125" style="29" customWidth="1"/>
    <col min="4" max="4" width="12.7109375" style="34" customWidth="1"/>
    <col min="5" max="5" width="1.85546875" style="29" customWidth="1"/>
    <col min="6" max="6" width="14.42578125" style="34" customWidth="1"/>
    <col min="7" max="7" width="2.7109375" style="29" customWidth="1"/>
    <col min="8" max="8" width="32.85546875" style="29" bestFit="1" customWidth="1"/>
    <col min="9" max="9" width="2.7109375" style="29" customWidth="1"/>
    <col min="10" max="10" width="63" style="29" bestFit="1" customWidth="1"/>
    <col min="11" max="16384" width="11.42578125" style="29"/>
  </cols>
  <sheetData>
    <row r="1" spans="1:10">
      <c r="B1" s="30"/>
    </row>
    <row r="2" spans="1:10" ht="20.25">
      <c r="A2" s="138"/>
      <c r="B2" s="139"/>
    </row>
    <row r="3" spans="1:10">
      <c r="B3" s="30"/>
    </row>
    <row r="4" spans="1:10" ht="63" customHeight="1">
      <c r="A4" s="28"/>
      <c r="B4" s="36"/>
      <c r="D4" s="14" t="s">
        <v>24</v>
      </c>
      <c r="E4" s="15"/>
      <c r="F4" s="14" t="s">
        <v>54</v>
      </c>
      <c r="H4" s="14" t="s">
        <v>55</v>
      </c>
      <c r="J4" s="14" t="s">
        <v>56</v>
      </c>
    </row>
    <row r="5" spans="1:10" ht="20.25" customHeight="1">
      <c r="A5" s="28"/>
      <c r="B5" s="36"/>
      <c r="D5" s="45"/>
      <c r="E5" s="15"/>
      <c r="F5" s="45"/>
    </row>
    <row r="6" spans="1:10" ht="18">
      <c r="A6" s="71" t="s">
        <v>34</v>
      </c>
      <c r="B6" s="72"/>
      <c r="D6" s="37"/>
      <c r="F6" s="37"/>
    </row>
    <row r="7" spans="1:10">
      <c r="A7" s="74" t="s">
        <v>53</v>
      </c>
      <c r="B7" s="4" t="s">
        <v>0</v>
      </c>
      <c r="D7" s="37"/>
      <c r="F7" s="37"/>
    </row>
    <row r="8" spans="1:10">
      <c r="A8" s="2" t="s">
        <v>35</v>
      </c>
      <c r="B8" s="5" t="s">
        <v>31</v>
      </c>
      <c r="D8" s="38">
        <f>'Valorisation financière UO'!AB8</f>
        <v>0</v>
      </c>
      <c r="F8" s="38">
        <f>D8*1.2</f>
        <v>0</v>
      </c>
      <c r="H8" s="29" t="str">
        <f>A8&amp;" installation Cplx faible"</f>
        <v>INT1-1 installation Cplx faible</v>
      </c>
      <c r="J8" s="29" t="str">
        <f>A8&amp;" "&amp;A6&amp;" "&amp;B8</f>
        <v>INT1-1 Intégration : activité d'installation Faible complexité</v>
      </c>
    </row>
    <row r="9" spans="1:10">
      <c r="A9" s="2" t="s">
        <v>36</v>
      </c>
      <c r="B9" s="5" t="s">
        <v>1</v>
      </c>
      <c r="D9" s="38">
        <f>'Valorisation financière UO'!AB9</f>
        <v>0</v>
      </c>
      <c r="F9" s="38">
        <f t="shared" ref="F9:F10" si="0">D9*1.2</f>
        <v>0</v>
      </c>
      <c r="H9" s="29" t="str">
        <f>A9&amp;" installation Cplx moyen"</f>
        <v>INT1-2 installation Cplx moyen</v>
      </c>
      <c r="J9" s="29" t="str">
        <f>A9&amp;" "&amp;A6&amp;" "&amp;B9</f>
        <v>INT1-2 Intégration : activité d'installation Complexité moyenne</v>
      </c>
    </row>
    <row r="10" spans="1:10">
      <c r="A10" s="2" t="s">
        <v>37</v>
      </c>
      <c r="B10" s="5" t="s">
        <v>2</v>
      </c>
      <c r="D10" s="38">
        <f>'Valorisation financière UO'!AB10</f>
        <v>0</v>
      </c>
      <c r="F10" s="38">
        <f t="shared" si="0"/>
        <v>0</v>
      </c>
      <c r="H10" s="29" t="str">
        <f>A10&amp;" installation Cplx grande"</f>
        <v>INT1-3 installation Cplx grande</v>
      </c>
      <c r="J10" s="29" t="str">
        <f>A10&amp;" "&amp;A6&amp;" "&amp;B10</f>
        <v>INT1-3 Intégration : activité d'installation Grande complexité</v>
      </c>
    </row>
    <row r="11" spans="1:10">
      <c r="A11" s="3"/>
      <c r="B11" s="46"/>
      <c r="D11" s="47"/>
      <c r="F11" s="47"/>
      <c r="G11" s="23"/>
    </row>
    <row r="12" spans="1:10" ht="18">
      <c r="A12" s="73" t="s">
        <v>41</v>
      </c>
      <c r="B12" s="72"/>
      <c r="D12" s="29"/>
      <c r="F12" s="29"/>
    </row>
    <row r="13" spans="1:10">
      <c r="A13" s="74" t="s">
        <v>53</v>
      </c>
      <c r="B13" s="4" t="s">
        <v>0</v>
      </c>
      <c r="D13" s="37"/>
      <c r="F13" s="37"/>
    </row>
    <row r="14" spans="1:10">
      <c r="A14" s="2" t="s">
        <v>38</v>
      </c>
      <c r="B14" s="5" t="s">
        <v>31</v>
      </c>
      <c r="D14" s="38">
        <f>'Valorisation financière UO'!AB14</f>
        <v>0</v>
      </c>
      <c r="F14" s="38">
        <f>D14*1.2</f>
        <v>0</v>
      </c>
      <c r="H14" s="29" t="str">
        <f>A14&amp;" Gestion environnement Cplx faible"</f>
        <v>INT2-1 Gestion environnement Cplx faible</v>
      </c>
      <c r="J14" s="29" t="str">
        <f t="shared" ref="J14" si="1">A14&amp;" "&amp;A12&amp;" "&amp;B14</f>
        <v>INT2-1 Intégration : Gestion des environnements, industrialisation Faible complexité</v>
      </c>
    </row>
    <row r="15" spans="1:10">
      <c r="A15" s="2" t="s">
        <v>39</v>
      </c>
      <c r="B15" s="5" t="s">
        <v>1</v>
      </c>
      <c r="D15" s="38">
        <f>'Valorisation financière UO'!AB15</f>
        <v>0</v>
      </c>
      <c r="F15" s="38">
        <f t="shared" ref="F15:F16" si="2">D15*1.2</f>
        <v>0</v>
      </c>
      <c r="H15" s="29" t="str">
        <f>A15&amp;" Gestion environnement Cplx moyen"</f>
        <v>INT2-2 Gestion environnement Cplx moyen</v>
      </c>
      <c r="J15" s="29" t="str">
        <f>A15&amp;" "&amp;A12&amp;" "&amp;B15</f>
        <v>INT2-2 Intégration : Gestion des environnements, industrialisation Complexité moyenne</v>
      </c>
    </row>
    <row r="16" spans="1:10">
      <c r="A16" s="2" t="s">
        <v>40</v>
      </c>
      <c r="B16" s="5" t="s">
        <v>2</v>
      </c>
      <c r="D16" s="38">
        <f>'Valorisation financière UO'!AB16</f>
        <v>0</v>
      </c>
      <c r="F16" s="38">
        <f t="shared" si="2"/>
        <v>0</v>
      </c>
      <c r="H16" s="29" t="str">
        <f>A16&amp;" Gestion environnement Cplx grande"</f>
        <v>INT2-3 Gestion environnement Cplx grande</v>
      </c>
      <c r="J16" s="29" t="str">
        <f>A16&amp;" "&amp;A12&amp;" "&amp;B16</f>
        <v>INT2-3 Intégration : Gestion des environnements, industrialisation Grande complexité</v>
      </c>
    </row>
    <row r="17" spans="1:10">
      <c r="A17" s="43"/>
      <c r="D17" s="37"/>
      <c r="G17" s="23"/>
    </row>
    <row r="18" spans="1:10" ht="18">
      <c r="A18" s="71" t="s">
        <v>42</v>
      </c>
      <c r="B18" s="72"/>
      <c r="D18" s="37"/>
      <c r="F18" s="37"/>
    </row>
    <row r="19" spans="1:10">
      <c r="A19" s="74" t="s">
        <v>53</v>
      </c>
      <c r="B19" s="4" t="s">
        <v>0</v>
      </c>
      <c r="D19" s="37"/>
      <c r="F19" s="37"/>
    </row>
    <row r="20" spans="1:10">
      <c r="A20" s="2" t="s">
        <v>43</v>
      </c>
      <c r="B20" s="5" t="s">
        <v>31</v>
      </c>
      <c r="D20" s="38">
        <f>'Valorisation financière UO'!AB20</f>
        <v>0</v>
      </c>
      <c r="F20" s="38">
        <f>D20*1.2</f>
        <v>0</v>
      </c>
      <c r="H20" s="29" t="str">
        <f>A20&amp;" Support Mise en prod Cplx faible"</f>
        <v>INT3-1 Support Mise en prod Cplx faible</v>
      </c>
      <c r="J20" s="29" t="str">
        <f t="shared" ref="J20" si="3">A20&amp;" "&amp;A18&amp;" "&amp;B20</f>
        <v>INT3-1 Intégration : support mise en production Faible complexité</v>
      </c>
    </row>
    <row r="21" spans="1:10">
      <c r="A21" s="2" t="s">
        <v>44</v>
      </c>
      <c r="B21" s="5" t="s">
        <v>1</v>
      </c>
      <c r="D21" s="38">
        <f>'Valorisation financière UO'!AB21</f>
        <v>0</v>
      </c>
      <c r="F21" s="38">
        <f t="shared" ref="F21:F22" si="4">D21*1.2</f>
        <v>0</v>
      </c>
      <c r="H21" s="29" t="str">
        <f>A21&amp;" Support Mise en prod Cplx moyen"</f>
        <v>INT3-2 Support Mise en prod Cplx moyen</v>
      </c>
      <c r="J21" s="29" t="str">
        <f>A21&amp;" "&amp;A18&amp;" "&amp;B21</f>
        <v>INT3-2 Intégration : support mise en production Complexité moyenne</v>
      </c>
    </row>
    <row r="22" spans="1:10">
      <c r="A22" s="2" t="s">
        <v>45</v>
      </c>
      <c r="B22" s="5" t="s">
        <v>2</v>
      </c>
      <c r="D22" s="38">
        <f>'Valorisation financière UO'!AB22</f>
        <v>0</v>
      </c>
      <c r="F22" s="38">
        <f t="shared" si="4"/>
        <v>0</v>
      </c>
      <c r="H22" s="29" t="str">
        <f>A22&amp;" Support Mise en prod Cplx grande"</f>
        <v>INT3-3 Support Mise en prod Cplx grande</v>
      </c>
      <c r="J22" s="29" t="str">
        <f>A22&amp;" "&amp;A18&amp;" "&amp;B22</f>
        <v>INT3-3 Intégration : support mise en production Grande complexité</v>
      </c>
    </row>
    <row r="23" spans="1:10">
      <c r="D23" s="37"/>
      <c r="G23" s="23"/>
    </row>
    <row r="24" spans="1:10" ht="18">
      <c r="A24" s="71" t="s">
        <v>57</v>
      </c>
      <c r="B24" s="72"/>
      <c r="D24" s="37"/>
      <c r="F24" s="37"/>
    </row>
    <row r="25" spans="1:10">
      <c r="A25" s="74" t="s">
        <v>53</v>
      </c>
      <c r="B25" s="4" t="s">
        <v>0</v>
      </c>
      <c r="D25" s="37"/>
      <c r="F25" s="37"/>
    </row>
    <row r="26" spans="1:10">
      <c r="A26" s="2" t="s">
        <v>70</v>
      </c>
      <c r="B26" s="5" t="s">
        <v>31</v>
      </c>
      <c r="D26" s="38">
        <f>'Valorisation financière UO'!AB26</f>
        <v>0</v>
      </c>
      <c r="F26" s="38">
        <f>D26*1.2</f>
        <v>0</v>
      </c>
      <c r="H26" s="29" t="str">
        <f>A26&amp;" Supervision MCO Cplx faible"</f>
        <v>SUPV-1 Supervision MCO Cplx faible</v>
      </c>
      <c r="J26" s="29" t="str">
        <f t="shared" ref="J26" si="5">A26&amp;" "&amp;A24&amp;" "&amp;B26</f>
        <v>SUPV-1 Exploitation : Supervision MCO Faible complexité</v>
      </c>
    </row>
    <row r="27" spans="1:10">
      <c r="A27" s="2" t="s">
        <v>71</v>
      </c>
      <c r="B27" s="5" t="s">
        <v>1</v>
      </c>
      <c r="D27" s="38">
        <f>'Valorisation financière UO'!AB27</f>
        <v>0</v>
      </c>
      <c r="F27" s="38">
        <f t="shared" ref="F27:F28" si="6">D27*1.2</f>
        <v>0</v>
      </c>
      <c r="H27" s="29" t="str">
        <f>A27&amp;" Supervision MCO Cplx moyen"</f>
        <v>SUPV-2 Supervision MCO Cplx moyen</v>
      </c>
      <c r="J27" s="29" t="str">
        <f>A27&amp;" "&amp;A24&amp;" "&amp;B27</f>
        <v>SUPV-2 Exploitation : Supervision MCO Complexité moyenne</v>
      </c>
    </row>
    <row r="28" spans="1:10">
      <c r="A28" s="2" t="s">
        <v>72</v>
      </c>
      <c r="B28" s="5" t="s">
        <v>2</v>
      </c>
      <c r="D28" s="38">
        <f>'Valorisation financière UO'!AB28</f>
        <v>0</v>
      </c>
      <c r="F28" s="38">
        <f t="shared" si="6"/>
        <v>0</v>
      </c>
      <c r="H28" s="29" t="str">
        <f>A28&amp;" Supervision MCO Cplx grande"</f>
        <v>SUPV-3 Supervision MCO Cplx grande</v>
      </c>
      <c r="J28" s="29" t="str">
        <f>A28&amp;" "&amp;A24&amp;" "&amp;B28</f>
        <v>SUPV-3 Exploitation : Supervision MCO Grande complexité</v>
      </c>
    </row>
    <row r="29" spans="1:10">
      <c r="D29" s="37"/>
      <c r="G29" s="23"/>
    </row>
    <row r="30" spans="1:10" ht="18">
      <c r="A30" s="71" t="s">
        <v>69</v>
      </c>
      <c r="B30" s="72"/>
      <c r="D30" s="37"/>
      <c r="F30" s="37"/>
    </row>
    <row r="31" spans="1:10">
      <c r="A31" s="74" t="s">
        <v>53</v>
      </c>
      <c r="B31" s="4" t="s">
        <v>0</v>
      </c>
      <c r="D31" s="37"/>
      <c r="F31" s="37"/>
    </row>
    <row r="32" spans="1:10">
      <c r="A32" s="2" t="s">
        <v>46</v>
      </c>
      <c r="B32" s="5" t="s">
        <v>31</v>
      </c>
      <c r="D32" s="38">
        <f>'Valorisation financière UO'!AB32</f>
        <v>0</v>
      </c>
      <c r="F32" s="38">
        <f>D32*1.2</f>
        <v>0</v>
      </c>
      <c r="H32" s="29" t="str">
        <f>A32&amp;" Forfait demandes Chgt/inc. Cplx faible"</f>
        <v>EXPL-1 Forfait demandes Chgt/inc. Cplx faible</v>
      </c>
      <c r="J32" s="29" t="str">
        <f t="shared" ref="J32" si="7">A32&amp;" "&amp;A30&amp;" "&amp;B32</f>
        <v>EXPL-1 Exploitation : Traitement demandes/incidents Faible complexité</v>
      </c>
    </row>
    <row r="33" spans="1:10">
      <c r="A33" s="2" t="s">
        <v>47</v>
      </c>
      <c r="B33" s="5" t="s">
        <v>1</v>
      </c>
      <c r="D33" s="38">
        <f>'Valorisation financière UO'!AB33</f>
        <v>0</v>
      </c>
      <c r="F33" s="38">
        <f t="shared" ref="F33:F34" si="8">D33*1.2</f>
        <v>0</v>
      </c>
      <c r="H33" s="29" t="str">
        <f>A33&amp;" Forfait demandes Chgt/inc. Cplx Moy"</f>
        <v>EXPL-2 Forfait demandes Chgt/inc. Cplx Moy</v>
      </c>
      <c r="J33" s="29" t="str">
        <f>A33&amp;" "&amp;A30&amp;" "&amp;B33</f>
        <v>EXPL-2 Exploitation : Traitement demandes/incidents Complexité moyenne</v>
      </c>
    </row>
    <row r="34" spans="1:10">
      <c r="A34" s="2" t="s">
        <v>48</v>
      </c>
      <c r="B34" s="5" t="s">
        <v>2</v>
      </c>
      <c r="D34" s="38">
        <f>'Valorisation financière UO'!AB34</f>
        <v>0</v>
      </c>
      <c r="F34" s="38">
        <f t="shared" si="8"/>
        <v>0</v>
      </c>
      <c r="H34" s="29" t="str">
        <f>A34&amp;" Forfait demandes Chgt/inc. Cplx grande"</f>
        <v>EXPL-3 Forfait demandes Chgt/inc. Cplx grande</v>
      </c>
      <c r="J34" s="29" t="str">
        <f>A34&amp;" "&amp;A30&amp;" "&amp;B34</f>
        <v>EXPL-3 Exploitation : Traitement demandes/incidents Grande complexité</v>
      </c>
    </row>
    <row r="35" spans="1:10">
      <c r="D35" s="37"/>
      <c r="G35" s="23"/>
    </row>
    <row r="36" spans="1:10" ht="18">
      <c r="A36" s="71" t="s">
        <v>59</v>
      </c>
      <c r="B36" s="71"/>
      <c r="D36" s="37"/>
      <c r="F36" s="37"/>
    </row>
    <row r="37" spans="1:10">
      <c r="A37" s="74" t="s">
        <v>53</v>
      </c>
      <c r="B37" s="4" t="s">
        <v>0</v>
      </c>
      <c r="D37" s="37"/>
      <c r="F37" s="37"/>
    </row>
    <row r="38" spans="1:10">
      <c r="A38" s="2" t="s">
        <v>50</v>
      </c>
      <c r="B38" s="5" t="s">
        <v>31</v>
      </c>
      <c r="D38" s="38">
        <f>'Valorisation financière UO'!AB38</f>
        <v>0</v>
      </c>
      <c r="F38" s="38">
        <f>D38*1.2</f>
        <v>0</v>
      </c>
      <c r="H38" s="29" t="str">
        <f>A38&amp;" Support infra Cplx faible"</f>
        <v>EXPADM-1 Support infra Cplx faible</v>
      </c>
      <c r="J38" s="29" t="str">
        <f t="shared" ref="J38" si="9">A38&amp;" "&amp;A36&amp;" "&amp;B38</f>
        <v>EXPADM-1 Admin.Exploit. : Support infrastructure niveau 2 Faible complexité</v>
      </c>
    </row>
    <row r="39" spans="1:10">
      <c r="A39" s="2" t="s">
        <v>51</v>
      </c>
      <c r="B39" s="5" t="s">
        <v>1</v>
      </c>
      <c r="D39" s="38">
        <f>'Valorisation financière UO'!AB39</f>
        <v>0</v>
      </c>
      <c r="F39" s="38">
        <f t="shared" ref="F39:F40" si="10">D39*1.2</f>
        <v>0</v>
      </c>
      <c r="H39" s="29" t="str">
        <f>A39&amp;" Support infra Cplx moyen"</f>
        <v>EXPADM-2 Support infra Cplx moyen</v>
      </c>
      <c r="J39" s="29" t="str">
        <f>A39&amp;" "&amp;A36&amp;" "&amp;B39</f>
        <v>EXPADM-2 Admin.Exploit. : Support infrastructure niveau 2 Complexité moyenne</v>
      </c>
    </row>
    <row r="40" spans="1:10">
      <c r="A40" s="2" t="s">
        <v>52</v>
      </c>
      <c r="B40" s="5" t="s">
        <v>2</v>
      </c>
      <c r="D40" s="38">
        <f>'Valorisation financière UO'!AB40</f>
        <v>0</v>
      </c>
      <c r="F40" s="38">
        <f t="shared" si="10"/>
        <v>0</v>
      </c>
      <c r="H40" s="29" t="str">
        <f>A40&amp;" Support infra Cplx grande"</f>
        <v>EXPADM-3 Support infra Cplx grande</v>
      </c>
      <c r="J40" s="29" t="str">
        <f>A40&amp;" "&amp;A36&amp;" "&amp;B40</f>
        <v>EXPADM-3 Admin.Exploit. : Support infrastructure niveau 2 Grande complexité</v>
      </c>
    </row>
    <row r="41" spans="1:10">
      <c r="D41" s="37"/>
      <c r="G41" s="23"/>
    </row>
    <row r="42" spans="1:10" ht="18">
      <c r="A42" s="71" t="s">
        <v>60</v>
      </c>
      <c r="B42" s="71"/>
      <c r="D42" s="37"/>
      <c r="F42" s="37"/>
    </row>
    <row r="43" spans="1:10">
      <c r="A43" s="74" t="s">
        <v>53</v>
      </c>
      <c r="B43" s="4" t="s">
        <v>0</v>
      </c>
      <c r="D43" s="37"/>
      <c r="F43" s="37"/>
    </row>
    <row r="44" spans="1:10">
      <c r="A44" s="2" t="s">
        <v>61</v>
      </c>
      <c r="B44" s="5" t="s">
        <v>31</v>
      </c>
      <c r="D44" s="38">
        <f>'Valorisation financière UO'!AB44</f>
        <v>0</v>
      </c>
      <c r="F44" s="38">
        <f>D44*1.2</f>
        <v>0</v>
      </c>
      <c r="H44" s="29" t="str">
        <f>A44&amp;" Admin MCO Cplx faible"</f>
        <v>EXPADM-4 Admin MCO Cplx faible</v>
      </c>
      <c r="J44" s="29" t="str">
        <f t="shared" ref="J44" si="11">A44&amp;" "&amp;A42&amp;" "&amp;B44</f>
        <v>EXPADM-4 Admin.Exploit. : Maintien en condition opérationnelle Faible complexité</v>
      </c>
    </row>
    <row r="45" spans="1:10">
      <c r="A45" s="2" t="s">
        <v>62</v>
      </c>
      <c r="B45" s="5" t="s">
        <v>1</v>
      </c>
      <c r="D45" s="38">
        <f>'Valorisation financière UO'!AB45</f>
        <v>0</v>
      </c>
      <c r="F45" s="38">
        <f t="shared" ref="F45:F46" si="12">D45*1.2</f>
        <v>0</v>
      </c>
      <c r="H45" s="29" t="str">
        <f>A45&amp;" Admin MCO Cplx moyen"</f>
        <v>EXPADM-5 Admin MCO Cplx moyen</v>
      </c>
      <c r="J45" s="29" t="str">
        <f>A45&amp;" "&amp;A42&amp;" "&amp;B45</f>
        <v>EXPADM-5 Admin.Exploit. : Maintien en condition opérationnelle Complexité moyenne</v>
      </c>
    </row>
    <row r="46" spans="1:10">
      <c r="A46" s="2" t="s">
        <v>63</v>
      </c>
      <c r="B46" s="5" t="s">
        <v>2</v>
      </c>
      <c r="D46" s="38">
        <f>'Valorisation financière UO'!AB46</f>
        <v>0</v>
      </c>
      <c r="F46" s="38">
        <f t="shared" si="12"/>
        <v>0</v>
      </c>
      <c r="H46" s="29" t="str">
        <f>A46&amp;" Admin MCO Cplx grande"</f>
        <v>EXPADM-6 Admin MCO Cplx grande</v>
      </c>
      <c r="J46" s="29" t="str">
        <f>A46&amp;" "&amp;A42&amp;" "&amp;B46</f>
        <v>EXPADM-6 Admin.Exploit. : Maintien en condition opérationnelle Grande complexité</v>
      </c>
    </row>
    <row r="47" spans="1:10">
      <c r="F47" s="37"/>
    </row>
    <row r="48" spans="1:10">
      <c r="F48" s="37"/>
    </row>
    <row r="49" spans="6:6">
      <c r="F49" s="37"/>
    </row>
    <row r="50" spans="6:6">
      <c r="F50" s="37"/>
    </row>
    <row r="51" spans="6:6">
      <c r="F51" s="37"/>
    </row>
    <row r="52" spans="6:6">
      <c r="F52" s="37"/>
    </row>
    <row r="53" spans="6:6">
      <c r="F53" s="37"/>
    </row>
    <row r="54" spans="6:6">
      <c r="F54" s="37"/>
    </row>
    <row r="55" spans="6:6">
      <c r="F55" s="37"/>
    </row>
    <row r="56" spans="6:6">
      <c r="F56" s="37"/>
    </row>
    <row r="57" spans="6:6">
      <c r="F57" s="37"/>
    </row>
    <row r="58" spans="6:6">
      <c r="F58" s="37"/>
    </row>
    <row r="59" spans="6:6">
      <c r="F59" s="37"/>
    </row>
    <row r="60" spans="6:6">
      <c r="F60" s="37"/>
    </row>
    <row r="61" spans="6:6">
      <c r="F61" s="37"/>
    </row>
    <row r="62" spans="6:6">
      <c r="F62" s="37"/>
    </row>
    <row r="63" spans="6:6">
      <c r="F63" s="37"/>
    </row>
    <row r="64" spans="6:6">
      <c r="F64" s="37"/>
    </row>
    <row r="65" spans="6:6">
      <c r="F65" s="37"/>
    </row>
    <row r="66" spans="6:6">
      <c r="F66" s="37"/>
    </row>
    <row r="67" spans="6:6">
      <c r="F67" s="37"/>
    </row>
    <row r="68" spans="6:6">
      <c r="F68" s="37"/>
    </row>
    <row r="69" spans="6:6">
      <c r="F69" s="37"/>
    </row>
    <row r="70" spans="6:6">
      <c r="F70" s="37"/>
    </row>
    <row r="71" spans="6:6">
      <c r="F71" s="37"/>
    </row>
    <row r="72" spans="6:6">
      <c r="F72" s="37"/>
    </row>
    <row r="73" spans="6:6">
      <c r="F73" s="37"/>
    </row>
    <row r="74" spans="6:6">
      <c r="F74" s="37"/>
    </row>
    <row r="75" spans="6:6">
      <c r="F75" s="37"/>
    </row>
    <row r="76" spans="6:6">
      <c r="F76" s="37"/>
    </row>
    <row r="77" spans="6:6">
      <c r="F77" s="37"/>
    </row>
    <row r="78" spans="6:6">
      <c r="F78" s="37"/>
    </row>
    <row r="79" spans="6:6">
      <c r="F79" s="37"/>
    </row>
    <row r="80" spans="6:6">
      <c r="F80" s="37"/>
    </row>
    <row r="81" spans="6:6">
      <c r="F81" s="37"/>
    </row>
    <row r="82" spans="6:6">
      <c r="F82" s="37"/>
    </row>
    <row r="83" spans="6:6">
      <c r="F83" s="37"/>
    </row>
    <row r="84" spans="6:6">
      <c r="F84" s="37"/>
    </row>
    <row r="85" spans="6:6">
      <c r="F85" s="37"/>
    </row>
    <row r="86" spans="6:6">
      <c r="F86" s="37"/>
    </row>
    <row r="87" spans="6:6">
      <c r="F87" s="37"/>
    </row>
    <row r="88" spans="6:6">
      <c r="F88" s="37"/>
    </row>
    <row r="89" spans="6:6">
      <c r="F89" s="37"/>
    </row>
    <row r="90" spans="6:6">
      <c r="F90" s="37"/>
    </row>
    <row r="91" spans="6:6">
      <c r="F91" s="37"/>
    </row>
    <row r="92" spans="6:6">
      <c r="F92" s="37"/>
    </row>
    <row r="93" spans="6:6">
      <c r="F93" s="37"/>
    </row>
    <row r="94" spans="6:6">
      <c r="F94" s="37"/>
    </row>
    <row r="95" spans="6:6">
      <c r="F95" s="37"/>
    </row>
    <row r="96" spans="6:6">
      <c r="F96" s="37"/>
    </row>
    <row r="97" spans="6:6">
      <c r="F97" s="37"/>
    </row>
    <row r="98" spans="6:6">
      <c r="F98" s="37"/>
    </row>
    <row r="99" spans="6:6">
      <c r="F99" s="37"/>
    </row>
    <row r="100" spans="6:6">
      <c r="F100" s="37"/>
    </row>
    <row r="101" spans="6:6">
      <c r="F101" s="37"/>
    </row>
    <row r="102" spans="6:6">
      <c r="F102" s="37"/>
    </row>
    <row r="103" spans="6:6">
      <c r="F103" s="37"/>
    </row>
    <row r="104" spans="6:6">
      <c r="F104" s="37"/>
    </row>
    <row r="105" spans="6:6">
      <c r="F105" s="37"/>
    </row>
    <row r="106" spans="6:6">
      <c r="F106" s="37"/>
    </row>
    <row r="107" spans="6:6">
      <c r="F107" s="37"/>
    </row>
    <row r="108" spans="6:6">
      <c r="F108" s="37"/>
    </row>
    <row r="109" spans="6:6">
      <c r="F109" s="37"/>
    </row>
    <row r="110" spans="6:6">
      <c r="F110" s="37"/>
    </row>
    <row r="111" spans="6:6">
      <c r="F111" s="37"/>
    </row>
    <row r="112" spans="6:6">
      <c r="F112" s="37"/>
    </row>
    <row r="113" spans="6:6">
      <c r="F113" s="37"/>
    </row>
  </sheetData>
  <printOptions horizontalCentered="1" verticalCentered="1"/>
  <pageMargins left="0.19685039370078741" right="0.19685039370078741" top="0.59055118110236227" bottom="0.35433070866141736" header="0.19685039370078741" footer="0.15748031496062992"/>
  <pageSetup paperSize="9" scale="76" fitToHeight="0" orientation="landscape" r:id="rId1"/>
  <headerFooter alignWithMargins="0">
    <oddHeader>&amp;L&amp;"Arial,Italique"Assistance Publique
Hôpitaux de Paris&amp;C&amp;"Arial,Gras"&amp;14AOO
Lot 1 INTEGRATION SUPERVISION ET EXPLOITATION</oddHeader>
    <oddFooter>&amp;L&amp;F - &amp;A&amp;RPage 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7F397BE8A2C494FB574CA1D59B3FFFC" ma:contentTypeVersion="2" ma:contentTypeDescription="Crée un document." ma:contentTypeScope="" ma:versionID="baf3a6359510adeefbca233ab739f168">
  <xsd:schema xmlns:xsd="http://www.w3.org/2001/XMLSchema" xmlns:xs="http://www.w3.org/2001/XMLSchema" xmlns:p="http://schemas.microsoft.com/office/2006/metadata/properties" xmlns:ns2="a2ac9892-bd99-441a-b58f-49bb969e171e" targetNamespace="http://schemas.microsoft.com/office/2006/metadata/properties" ma:root="true" ma:fieldsID="ee305daa0d02f9acfa9545977c404b80" ns2:_="">
    <xsd:import namespace="a2ac9892-bd99-441a-b58f-49bb969e171e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2ac9892-bd99-441a-b58f-49bb969e171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5F6842-07C3-4034-9800-016E8CEA9D9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2ac9892-bd99-441a-b58f-49bb969e171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08482D2-CFAE-484C-B2E7-021F28A3CF6C}">
  <ds:schemaRefs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microsoft.com/office/2006/documentManagement/types"/>
    <ds:schemaRef ds:uri="a2ac9892-bd99-441a-b58f-49bb969e171e"/>
    <ds:schemaRef ds:uri="http://www.w3.org/XML/1998/namespace"/>
  </ds:schemaRefs>
</ds:datastoreItem>
</file>

<file path=customXml/itemProps3.xml><?xml version="1.0" encoding="utf-8"?>
<ds:datastoreItem xmlns:ds="http://schemas.openxmlformats.org/officeDocument/2006/customXml" ds:itemID="{BBFD24F2-0626-4570-A9CB-9083AB9E15B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9</vt:i4>
      </vt:variant>
    </vt:vector>
  </HeadingPairs>
  <TitlesOfParts>
    <vt:vector size="15" baseType="lpstr">
      <vt:lpstr>Page de garde</vt:lpstr>
      <vt:lpstr>Mode d'emploi onglets UO</vt:lpstr>
      <vt:lpstr>Composition humaine UO</vt:lpstr>
      <vt:lpstr>Valorisation financière UO</vt:lpstr>
      <vt:lpstr>Récapitulatif Simulation</vt:lpstr>
      <vt:lpstr>BPU UO</vt:lpstr>
      <vt:lpstr>'BPU UO'!Impression_des_titres</vt:lpstr>
      <vt:lpstr>'Composition humaine UO'!Impression_des_titres</vt:lpstr>
      <vt:lpstr>'Valorisation financière UO'!Impression_des_titres</vt:lpstr>
      <vt:lpstr>'BPU UO'!Zone_d_impression</vt:lpstr>
      <vt:lpstr>'Composition humaine UO'!Zone_d_impression</vt:lpstr>
      <vt:lpstr>'Mode d''emploi onglets UO'!Zone_d_impression</vt:lpstr>
      <vt:lpstr>'Page de garde'!Zone_d_impression</vt:lpstr>
      <vt:lpstr>'Récapitulatif Simulation'!Zone_d_impression</vt:lpstr>
      <vt:lpstr>'Valorisation financière UO'!Zone_d_impression</vt:lpstr>
    </vt:vector>
  </TitlesOfParts>
  <Manager>AP-HP</Manager>
  <Company>AP-HP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Cadre de réponse financier</dc:title>
  <dc:subject>AOO AT Services Opérationnels</dc:subject>
  <dc:creator>AP-HP</dc:creator>
  <cp:lastModifiedBy>DANG TRAN Phuong</cp:lastModifiedBy>
  <cp:lastPrinted>2020-07-31T20:58:46Z</cp:lastPrinted>
  <dcterms:created xsi:type="dcterms:W3CDTF">2010-02-10T09:37:03Z</dcterms:created>
  <dcterms:modified xsi:type="dcterms:W3CDTF">2025-01-13T13:20:50Z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0x01010017F397BE8A2C494FB574CA1D59B3FFFC</vt:lpwstr>
  </property>
</Properties>
</file>