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285" yWindow="105" windowWidth="14805" windowHeight="8010" activeTab="3"/>
  </bookViews>
  <sheets>
    <sheet name="V1" sheetId="1" r:id="rId1"/>
    <sheet name="V2" sheetId="2" r:id="rId2"/>
    <sheet name="V3" sheetId="3" r:id="rId3"/>
    <sheet name="planning ACT" sheetId="4" r:id="rId4"/>
  </sheets>
  <calcPr calcId="162913"/>
</workbook>
</file>

<file path=xl/calcChain.xml><?xml version="1.0" encoding="utf-8"?>
<calcChain xmlns="http://schemas.openxmlformats.org/spreadsheetml/2006/main">
  <c r="K24" i="4" l="1"/>
  <c r="K25" i="4"/>
  <c r="K26" i="4"/>
  <c r="K27" i="4"/>
  <c r="K28" i="4"/>
  <c r="K29" i="4"/>
  <c r="H22" i="4"/>
  <c r="J2" i="4" l="1"/>
  <c r="J3" i="4" l="1"/>
  <c r="H4" i="4" l="1"/>
  <c r="J4" i="4" s="1"/>
  <c r="K4" i="4" s="1"/>
  <c r="K3" i="4"/>
  <c r="K70" i="3"/>
  <c r="M69" i="3"/>
  <c r="K69" i="3"/>
  <c r="L86" i="3"/>
  <c r="L84" i="3"/>
  <c r="L83" i="3"/>
  <c r="L82" i="3"/>
  <c r="L88" i="3"/>
  <c r="L65" i="3"/>
  <c r="L50" i="3"/>
  <c r="M49" i="3"/>
  <c r="K52" i="3"/>
  <c r="M46" i="3"/>
  <c r="K47" i="3"/>
  <c r="M47" i="3"/>
  <c r="M40" i="3"/>
  <c r="N40" i="3"/>
  <c r="L38" i="3"/>
  <c r="M26" i="3"/>
  <c r="K27" i="3"/>
  <c r="L24" i="3"/>
  <c r="L17" i="3"/>
  <c r="L15" i="3"/>
  <c r="L79" i="3"/>
  <c r="M17" i="3"/>
  <c r="K18" i="3"/>
  <c r="M18" i="3"/>
  <c r="N46" i="3"/>
  <c r="K41" i="3"/>
  <c r="M41" i="3"/>
  <c r="K42" i="3"/>
  <c r="M42" i="3"/>
  <c r="N49" i="3"/>
  <c r="N47" i="3"/>
  <c r="K48" i="3"/>
  <c r="M48" i="3"/>
  <c r="N48" i="3"/>
  <c r="M27" i="3"/>
  <c r="M52" i="3"/>
  <c r="N26" i="3"/>
  <c r="M46" i="2"/>
  <c r="N46" i="2"/>
  <c r="L84" i="2"/>
  <c r="L77" i="2"/>
  <c r="L65" i="2"/>
  <c r="L50" i="2"/>
  <c r="M40" i="2"/>
  <c r="N40" i="2"/>
  <c r="L38" i="2"/>
  <c r="M26" i="2"/>
  <c r="K27" i="2"/>
  <c r="L24" i="2"/>
  <c r="M17" i="2"/>
  <c r="K18" i="2"/>
  <c r="L17" i="2"/>
  <c r="L15" i="2"/>
  <c r="N41" i="3"/>
  <c r="N17" i="3"/>
  <c r="N52" i="3"/>
  <c r="K53" i="3"/>
  <c r="K28" i="3"/>
  <c r="N27" i="3"/>
  <c r="K43" i="3"/>
  <c r="M43" i="3"/>
  <c r="N42" i="3"/>
  <c r="N18" i="3"/>
  <c r="K19" i="3"/>
  <c r="K47" i="2"/>
  <c r="M47" i="2"/>
  <c r="N47" i="2"/>
  <c r="M18" i="2"/>
  <c r="M27" i="2"/>
  <c r="K41" i="2"/>
  <c r="M41" i="2"/>
  <c r="N17" i="2"/>
  <c r="N26" i="2"/>
  <c r="M28" i="3"/>
  <c r="M53" i="3"/>
  <c r="N43" i="3"/>
  <c r="K44" i="3"/>
  <c r="M44" i="3"/>
  <c r="M19" i="3"/>
  <c r="K48" i="2"/>
  <c r="K42" i="2"/>
  <c r="M42" i="2"/>
  <c r="N41" i="2"/>
  <c r="K28" i="2"/>
  <c r="N27" i="2"/>
  <c r="K19" i="2"/>
  <c r="N18" i="2"/>
  <c r="L75" i="1"/>
  <c r="N19" i="3"/>
  <c r="K20" i="3"/>
  <c r="N53" i="3"/>
  <c r="K54" i="3"/>
  <c r="N44" i="3"/>
  <c r="K45" i="3"/>
  <c r="M45" i="3"/>
  <c r="N45" i="3"/>
  <c r="K29" i="3"/>
  <c r="N28" i="3"/>
  <c r="K43" i="2"/>
  <c r="M43" i="2"/>
  <c r="N42" i="2"/>
  <c r="M28" i="2"/>
  <c r="M19" i="2"/>
  <c r="L17" i="1"/>
  <c r="M38" i="3"/>
  <c r="N38" i="3"/>
  <c r="O38" i="3"/>
  <c r="M20" i="3"/>
  <c r="M29" i="3"/>
  <c r="M54" i="3"/>
  <c r="N19" i="2"/>
  <c r="K20" i="2"/>
  <c r="K29" i="2"/>
  <c r="N28" i="2"/>
  <c r="K44" i="2"/>
  <c r="M44" i="2"/>
  <c r="N43" i="2"/>
  <c r="L15" i="1"/>
  <c r="L24" i="1"/>
  <c r="L38" i="1"/>
  <c r="L48" i="1"/>
  <c r="L63" i="1"/>
  <c r="L82" i="1"/>
  <c r="M26" i="1"/>
  <c r="N26" i="1"/>
  <c r="M17" i="1"/>
  <c r="N17" i="1"/>
  <c r="K21" i="3"/>
  <c r="N20" i="3"/>
  <c r="K55" i="3"/>
  <c r="N54" i="3"/>
  <c r="N29" i="3"/>
  <c r="K30" i="3"/>
  <c r="M29" i="2"/>
  <c r="M20" i="2"/>
  <c r="N44" i="2"/>
  <c r="K45" i="2"/>
  <c r="M45" i="2"/>
  <c r="K27" i="1"/>
  <c r="M27" i="1"/>
  <c r="N27" i="1"/>
  <c r="K18" i="1"/>
  <c r="M21" i="3"/>
  <c r="M30" i="3"/>
  <c r="M55" i="3"/>
  <c r="N29" i="2"/>
  <c r="K30" i="2"/>
  <c r="K21" i="2"/>
  <c r="N20" i="2"/>
  <c r="M48" i="2"/>
  <c r="M49" i="2"/>
  <c r="N45" i="2"/>
  <c r="K28" i="1"/>
  <c r="M28" i="1"/>
  <c r="N28" i="1"/>
  <c r="M18" i="1"/>
  <c r="K56" i="3"/>
  <c r="N55" i="3"/>
  <c r="K22" i="3"/>
  <c r="N21" i="3"/>
  <c r="K31" i="3"/>
  <c r="N30" i="3"/>
  <c r="N49" i="2"/>
  <c r="K52" i="2"/>
  <c r="M52" i="2"/>
  <c r="M21" i="2"/>
  <c r="N48" i="2"/>
  <c r="M38" i="2"/>
  <c r="N38" i="2"/>
  <c r="O38" i="2"/>
  <c r="M30" i="2"/>
  <c r="K29" i="1"/>
  <c r="M29" i="1"/>
  <c r="N29" i="1"/>
  <c r="K19" i="1"/>
  <c r="N18" i="1"/>
  <c r="M56" i="3"/>
  <c r="M22" i="3"/>
  <c r="M31" i="3"/>
  <c r="N52" i="2"/>
  <c r="K53" i="2"/>
  <c r="M53" i="2"/>
  <c r="K31" i="2"/>
  <c r="N30" i="2"/>
  <c r="K22" i="2"/>
  <c r="N21" i="2"/>
  <c r="K30" i="1"/>
  <c r="M30" i="1"/>
  <c r="M19" i="1"/>
  <c r="K32" i="3"/>
  <c r="M32" i="3"/>
  <c r="N31" i="3"/>
  <c r="N56" i="3"/>
  <c r="K57" i="3"/>
  <c r="M57" i="3"/>
  <c r="N22" i="3"/>
  <c r="K23" i="3"/>
  <c r="K54" i="2"/>
  <c r="M54" i="2"/>
  <c r="N53" i="2"/>
  <c r="M31" i="2"/>
  <c r="M22" i="2"/>
  <c r="N30" i="1"/>
  <c r="K31" i="1"/>
  <c r="N19" i="1"/>
  <c r="K20" i="1"/>
  <c r="K33" i="3"/>
  <c r="M33" i="3"/>
  <c r="N32" i="3"/>
  <c r="M23" i="3"/>
  <c r="K15" i="3"/>
  <c r="N57" i="3"/>
  <c r="K58" i="3"/>
  <c r="M58" i="3"/>
  <c r="N54" i="2"/>
  <c r="K55" i="2"/>
  <c r="M55" i="2"/>
  <c r="K23" i="2"/>
  <c r="N22" i="2"/>
  <c r="K32" i="2"/>
  <c r="M32" i="2"/>
  <c r="N31" i="2"/>
  <c r="M31" i="1"/>
  <c r="M20" i="1"/>
  <c r="N33" i="3"/>
  <c r="K34" i="3"/>
  <c r="M24" i="3"/>
  <c r="K59" i="3"/>
  <c r="M59" i="3"/>
  <c r="N58" i="3"/>
  <c r="N23" i="3"/>
  <c r="M15" i="3"/>
  <c r="N15" i="3"/>
  <c r="O15" i="3"/>
  <c r="K56" i="2"/>
  <c r="M56" i="2"/>
  <c r="N56" i="2"/>
  <c r="N55" i="2"/>
  <c r="K33" i="2"/>
  <c r="M33" i="2"/>
  <c r="N32" i="2"/>
  <c r="M23" i="2"/>
  <c r="K15" i="2"/>
  <c r="K32" i="1"/>
  <c r="N31" i="1"/>
  <c r="K21" i="1"/>
  <c r="N20" i="1"/>
  <c r="K60" i="3"/>
  <c r="M60" i="3"/>
  <c r="N59" i="3"/>
  <c r="N34" i="3"/>
  <c r="K24" i="3"/>
  <c r="N24" i="3"/>
  <c r="O24" i="3"/>
  <c r="K57" i="2"/>
  <c r="M57" i="2"/>
  <c r="N57" i="2"/>
  <c r="N33" i="2"/>
  <c r="K34" i="2"/>
  <c r="M24" i="2"/>
  <c r="N23" i="2"/>
  <c r="M15" i="2"/>
  <c r="N15" i="2"/>
  <c r="O15" i="2"/>
  <c r="M32" i="1"/>
  <c r="M21" i="1"/>
  <c r="K61" i="3"/>
  <c r="N60" i="3"/>
  <c r="K58" i="2"/>
  <c r="M58" i="2"/>
  <c r="K59" i="2"/>
  <c r="M59" i="2"/>
  <c r="N34" i="2"/>
  <c r="K24" i="2"/>
  <c r="N24" i="2"/>
  <c r="O24" i="2"/>
  <c r="K33" i="1"/>
  <c r="M33" i="1"/>
  <c r="K34" i="1"/>
  <c r="N32" i="1"/>
  <c r="N21" i="1"/>
  <c r="K22" i="1"/>
  <c r="M61" i="3"/>
  <c r="K50" i="3"/>
  <c r="N58" i="2"/>
  <c r="K60" i="2"/>
  <c r="M60" i="2"/>
  <c r="N59" i="2"/>
  <c r="M22" i="1"/>
  <c r="N61" i="3"/>
  <c r="K67" i="3"/>
  <c r="M50" i="3"/>
  <c r="N50" i="3"/>
  <c r="O50" i="3"/>
  <c r="N60" i="2"/>
  <c r="K61" i="2"/>
  <c r="K24" i="1"/>
  <c r="N33" i="1"/>
  <c r="K23" i="1"/>
  <c r="N22" i="1"/>
  <c r="M67" i="3"/>
  <c r="K68" i="3"/>
  <c r="M68" i="3"/>
  <c r="M61" i="2"/>
  <c r="K50" i="2"/>
  <c r="N34" i="1"/>
  <c r="M24" i="1"/>
  <c r="N24" i="1"/>
  <c r="O24" i="1"/>
  <c r="M23" i="1"/>
  <c r="K15" i="1"/>
  <c r="N68" i="3"/>
  <c r="N67" i="3"/>
  <c r="N61" i="2"/>
  <c r="K67" i="2"/>
  <c r="M50" i="2"/>
  <c r="N50" i="2"/>
  <c r="O50" i="2"/>
  <c r="M40" i="1"/>
  <c r="N23" i="1"/>
  <c r="M15" i="1"/>
  <c r="M70" i="3"/>
  <c r="M67" i="2"/>
  <c r="N40" i="1"/>
  <c r="K41" i="1"/>
  <c r="N15" i="1"/>
  <c r="O15" i="1"/>
  <c r="K71" i="3"/>
  <c r="N70" i="3"/>
  <c r="K68" i="2"/>
  <c r="N67" i="2"/>
  <c r="M41" i="1"/>
  <c r="M71" i="3"/>
  <c r="M68" i="2"/>
  <c r="K42" i="1"/>
  <c r="N41" i="1"/>
  <c r="K72" i="3"/>
  <c r="N71" i="3"/>
  <c r="K69" i="2"/>
  <c r="N68" i="2"/>
  <c r="M42" i="1"/>
  <c r="M72" i="3"/>
  <c r="M69" i="2"/>
  <c r="K43" i="1"/>
  <c r="N42" i="1"/>
  <c r="N72" i="3"/>
  <c r="K73" i="3"/>
  <c r="K70" i="2"/>
  <c r="N69" i="2"/>
  <c r="M43" i="1"/>
  <c r="M73" i="3"/>
  <c r="M70" i="2"/>
  <c r="K44" i="1"/>
  <c r="N43" i="1"/>
  <c r="N73" i="3"/>
  <c r="K74" i="3"/>
  <c r="M74" i="3"/>
  <c r="N70" i="2"/>
  <c r="K71" i="2"/>
  <c r="M44" i="1"/>
  <c r="K45" i="1"/>
  <c r="M45" i="1"/>
  <c r="K75" i="3"/>
  <c r="M75" i="3"/>
  <c r="N74" i="3"/>
  <c r="N45" i="1"/>
  <c r="K46" i="1"/>
  <c r="M46" i="1"/>
  <c r="M71" i="2"/>
  <c r="N44" i="1"/>
  <c r="K76" i="3"/>
  <c r="M76" i="3"/>
  <c r="N75" i="3"/>
  <c r="K72" i="2"/>
  <c r="M72" i="2"/>
  <c r="N71" i="2"/>
  <c r="N46" i="1"/>
  <c r="N76" i="3"/>
  <c r="K77" i="3"/>
  <c r="K73" i="2"/>
  <c r="M73" i="2"/>
  <c r="N72" i="2"/>
  <c r="M47" i="1"/>
  <c r="K50" i="1"/>
  <c r="M77" i="3"/>
  <c r="K65" i="3"/>
  <c r="K74" i="2"/>
  <c r="M74" i="2"/>
  <c r="N73" i="2"/>
  <c r="N47" i="1"/>
  <c r="M38" i="1"/>
  <c r="N38" i="1"/>
  <c r="O38" i="1"/>
  <c r="N77" i="3"/>
  <c r="K81" i="3"/>
  <c r="M81" i="3"/>
  <c r="K82" i="3"/>
  <c r="K78" i="3"/>
  <c r="M78" i="3"/>
  <c r="N78" i="3"/>
  <c r="M65" i="3"/>
  <c r="N65" i="3"/>
  <c r="O65" i="3"/>
  <c r="N74" i="2"/>
  <c r="K75" i="2"/>
  <c r="M50" i="1"/>
  <c r="N81" i="3"/>
  <c r="M75" i="2"/>
  <c r="K65" i="2"/>
  <c r="K51" i="1"/>
  <c r="N50" i="1"/>
  <c r="M82" i="3"/>
  <c r="K83" i="3"/>
  <c r="M83" i="3"/>
  <c r="K84" i="3"/>
  <c r="K79" i="2"/>
  <c r="M79" i="2"/>
  <c r="K76" i="2"/>
  <c r="M76" i="2"/>
  <c r="N76" i="2"/>
  <c r="N75" i="2"/>
  <c r="M65" i="2"/>
  <c r="N65" i="2"/>
  <c r="O65" i="2"/>
  <c r="M51" i="1"/>
  <c r="N82" i="3"/>
  <c r="K80" i="2"/>
  <c r="N79" i="2"/>
  <c r="K52" i="1"/>
  <c r="N51" i="1"/>
  <c r="M84" i="3"/>
  <c r="K85" i="3"/>
  <c r="M85" i="3"/>
  <c r="K86" i="3"/>
  <c r="M86" i="3"/>
  <c r="M80" i="2"/>
  <c r="M52" i="1"/>
  <c r="N84" i="3"/>
  <c r="K81" i="2"/>
  <c r="N80" i="2"/>
  <c r="N52" i="1"/>
  <c r="K53" i="1"/>
  <c r="M81" i="2"/>
  <c r="M53" i="1"/>
  <c r="K87" i="3"/>
  <c r="N81" i="2"/>
  <c r="K82" i="2"/>
  <c r="K54" i="1"/>
  <c r="N53" i="1"/>
  <c r="M87" i="3"/>
  <c r="K79" i="3"/>
  <c r="M82" i="2"/>
  <c r="M54" i="1"/>
  <c r="N87" i="3"/>
  <c r="K90" i="3"/>
  <c r="M79" i="3"/>
  <c r="N79" i="3"/>
  <c r="O79" i="3"/>
  <c r="K83" i="2"/>
  <c r="N82" i="2"/>
  <c r="N54" i="1"/>
  <c r="K55" i="1"/>
  <c r="M55" i="1"/>
  <c r="M90" i="3"/>
  <c r="M83" i="2"/>
  <c r="K77" i="2"/>
  <c r="K56" i="1"/>
  <c r="M56" i="1"/>
  <c r="N55" i="1"/>
  <c r="K91" i="3"/>
  <c r="K92" i="3"/>
  <c r="M92" i="3"/>
  <c r="N92" i="3"/>
  <c r="N90" i="3"/>
  <c r="K86" i="2"/>
  <c r="N83" i="2"/>
  <c r="M77" i="2"/>
  <c r="N77" i="2"/>
  <c r="O77" i="2"/>
  <c r="N56" i="1"/>
  <c r="K57" i="1"/>
  <c r="M57" i="1"/>
  <c r="M91" i="3"/>
  <c r="K88" i="3"/>
  <c r="M86" i="2"/>
  <c r="K58" i="1"/>
  <c r="M58" i="1"/>
  <c r="N57" i="1"/>
  <c r="N91" i="3"/>
  <c r="M88" i="3"/>
  <c r="N88" i="3"/>
  <c r="O88" i="3"/>
  <c r="K87" i="2"/>
  <c r="K88" i="2"/>
  <c r="M88" i="2"/>
  <c r="N88" i="2"/>
  <c r="N86" i="2"/>
  <c r="N58" i="1"/>
  <c r="K59" i="1"/>
  <c r="M87" i="2"/>
  <c r="K84" i="2"/>
  <c r="M59" i="1"/>
  <c r="K48" i="1"/>
  <c r="N87" i="2"/>
  <c r="M84" i="2"/>
  <c r="N84" i="2"/>
  <c r="O84" i="2"/>
  <c r="K65" i="1"/>
  <c r="N59" i="1"/>
  <c r="M48" i="1"/>
  <c r="N48" i="1"/>
  <c r="O48" i="1"/>
  <c r="M65" i="1"/>
  <c r="N65" i="1"/>
  <c r="K66" i="1"/>
  <c r="M66" i="1"/>
  <c r="K67" i="1"/>
  <c r="N66" i="1"/>
  <c r="M67" i="1"/>
  <c r="N67" i="1"/>
  <c r="K68" i="1"/>
  <c r="M68" i="1"/>
  <c r="N68" i="1"/>
  <c r="K69" i="1"/>
  <c r="M69" i="1"/>
  <c r="N69" i="1"/>
  <c r="K70" i="1"/>
  <c r="M70" i="1"/>
  <c r="N70" i="1"/>
  <c r="K71" i="1"/>
  <c r="M71" i="1"/>
  <c r="N71" i="1"/>
  <c r="K72" i="1"/>
  <c r="M72" i="1"/>
  <c r="N72" i="1"/>
  <c r="K73" i="1"/>
  <c r="M73" i="1"/>
  <c r="K77" i="1"/>
  <c r="M77" i="1"/>
  <c r="K63" i="1"/>
  <c r="K78" i="1"/>
  <c r="N77" i="1"/>
  <c r="K74" i="1"/>
  <c r="M74" i="1"/>
  <c r="N74" i="1"/>
  <c r="N73" i="1"/>
  <c r="M63" i="1"/>
  <c r="N63" i="1"/>
  <c r="O63" i="1"/>
  <c r="M78" i="1"/>
  <c r="N78" i="1"/>
  <c r="K79" i="1"/>
  <c r="M79" i="1"/>
  <c r="N79" i="1"/>
  <c r="K80" i="1"/>
  <c r="M80" i="1"/>
  <c r="K81" i="1"/>
  <c r="N80" i="1"/>
  <c r="M81" i="1"/>
  <c r="K75" i="1"/>
  <c r="M75" i="1"/>
  <c r="N75" i="1"/>
  <c r="O75" i="1"/>
  <c r="K84" i="1"/>
  <c r="M84" i="1"/>
  <c r="K85" i="1"/>
  <c r="N81" i="1"/>
  <c r="K86" i="1"/>
  <c r="M86" i="1"/>
  <c r="N86" i="1"/>
  <c r="N84" i="1"/>
  <c r="M85" i="1"/>
  <c r="K82" i="1"/>
  <c r="N85" i="1"/>
  <c r="M82" i="1"/>
  <c r="N82" i="1"/>
  <c r="O82" i="1"/>
  <c r="H5" i="4" l="1"/>
  <c r="K2" i="4"/>
  <c r="J5" i="4" l="1"/>
  <c r="H6" i="4" l="1"/>
  <c r="J6" i="4" s="1"/>
  <c r="K5" i="4"/>
  <c r="H7" i="4" l="1"/>
  <c r="J7" i="4" s="1"/>
  <c r="H8" i="4" s="1"/>
  <c r="K6" i="4"/>
  <c r="J8" i="4" l="1"/>
  <c r="H9" i="4" s="1"/>
  <c r="J9" i="4" s="1"/>
  <c r="K7" i="4"/>
  <c r="K9" i="4" l="1"/>
  <c r="H10" i="4"/>
  <c r="J10" i="4" s="1"/>
  <c r="K10" i="4" l="1"/>
  <c r="H11" i="4"/>
  <c r="J11" i="4" s="1"/>
  <c r="K11" i="4" l="1"/>
  <c r="H12" i="4"/>
  <c r="J12" i="4" s="1"/>
  <c r="H13" i="4" s="1"/>
  <c r="K12" i="4" l="1"/>
  <c r="J13" i="4" l="1"/>
  <c r="H14" i="4" s="1"/>
  <c r="J14" i="4" l="1"/>
  <c r="H15" i="4" s="1"/>
  <c r="K13" i="4"/>
  <c r="K14" i="4" l="1"/>
  <c r="J15" i="4"/>
  <c r="H16" i="4" s="1"/>
  <c r="K15" i="4" l="1"/>
  <c r="J16" i="4"/>
  <c r="H17" i="4" s="1"/>
  <c r="K16" i="4" l="1"/>
  <c r="J17" i="4"/>
  <c r="H18" i="4" s="1"/>
  <c r="J18" i="4" s="1"/>
  <c r="K18" i="4" l="1"/>
  <c r="H19" i="4"/>
  <c r="K17" i="4"/>
  <c r="J19" i="4" l="1"/>
  <c r="H20" i="4" l="1"/>
  <c r="J20" i="4" s="1"/>
  <c r="K19" i="4"/>
  <c r="K20" i="4" l="1"/>
  <c r="H21" i="4"/>
  <c r="J21" i="4" s="1"/>
  <c r="K21" i="4" l="1"/>
  <c r="J22" i="4" l="1"/>
  <c r="H23" i="4" l="1"/>
  <c r="J23" i="4" s="1"/>
  <c r="H24" i="4" s="1"/>
  <c r="J24" i="4" s="1"/>
  <c r="H25" i="4" s="1"/>
  <c r="J25" i="4" s="1"/>
  <c r="K22" i="4"/>
  <c r="H26" i="4" l="1"/>
  <c r="J26" i="4" s="1"/>
  <c r="H27" i="4" s="1"/>
  <c r="J27" i="4" s="1"/>
  <c r="K23" i="4"/>
  <c r="H28" i="4" l="1"/>
  <c r="J28" i="4" s="1"/>
  <c r="H29" i="4" s="1"/>
  <c r="J29" i="4" s="1"/>
</calcChain>
</file>

<file path=xl/comments1.xml><?xml version="1.0" encoding="utf-8"?>
<comments xmlns="http://schemas.openxmlformats.org/spreadsheetml/2006/main">
  <authors>
    <author>Auteur</author>
  </authors>
  <commentList>
    <comment ref="L68" authorId="0" shapeId="0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prise en compte des congés d'été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L70" authorId="0" shapeId="0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prise en compte des congés d'été</t>
        </r>
      </text>
    </comment>
  </commentList>
</comments>
</file>

<file path=xl/sharedStrings.xml><?xml version="1.0" encoding="utf-8"?>
<sst xmlns="http://schemas.openxmlformats.org/spreadsheetml/2006/main" count="304" uniqueCount="115">
  <si>
    <t>Légende</t>
  </si>
  <si>
    <t>CNPU (CPAM)</t>
  </si>
  <si>
    <t>UIOSS</t>
  </si>
  <si>
    <t>UCANSS</t>
  </si>
  <si>
    <t>Maîtrise d'œuvre</t>
  </si>
  <si>
    <t xml:space="preserve">Entreprises retenues </t>
  </si>
  <si>
    <t>Administration</t>
  </si>
  <si>
    <t>Prestataires (CT, CSPS, OPC, …)</t>
  </si>
  <si>
    <t>PHASE APS (AVANT-PROJET SOMMAIRE)</t>
  </si>
  <si>
    <t xml:space="preserve">Etablissement / Transmission de l'APS </t>
  </si>
  <si>
    <t xml:space="preserve">Examen du dossier APD par les prestataires (CT /CSPS) </t>
  </si>
  <si>
    <t>Transmission de l'APS à l'UCANSS</t>
  </si>
  <si>
    <t>Etablissement / Transmission de l'avis UCANSS sur APS</t>
  </si>
  <si>
    <t>Concertation / Positionnement interne UIOSS sur APS</t>
  </si>
  <si>
    <t xml:space="preserve">Etablissement / Transmission de l'ordre de service APD </t>
  </si>
  <si>
    <t>PHASE APD (AVANT-PROJET DEFINITIF)</t>
  </si>
  <si>
    <t xml:space="preserve">Transmission de l'APD aux prestataires (CT / CSPS) </t>
  </si>
  <si>
    <t>Transmission de l'APD à l'UCANSS ( dossier MOE et prestataires )</t>
  </si>
  <si>
    <t xml:space="preserve">Etablissement / Transmission de l'avis UCANSS sur l'APD </t>
  </si>
  <si>
    <t xml:space="preserve">Concertation / Positionnement interne UIOSS sur APD </t>
  </si>
  <si>
    <t xml:space="preserve">Transmission de l'autorisation de programme </t>
  </si>
  <si>
    <t xml:space="preserve">Etablissement / Transmission du dossier autorisation administrative </t>
  </si>
  <si>
    <t xml:space="preserve">PHASE PRO (ETUDE DE PROJET) </t>
  </si>
  <si>
    <t>Etablissement / Transmission du PRO</t>
  </si>
  <si>
    <t>Transmission du PRO aux prestataires (CT / CSPS )</t>
  </si>
  <si>
    <t xml:space="preserve">Examen du PRO par les prestataires (CT / CSPS) </t>
  </si>
  <si>
    <t xml:space="preserve">Transmission du PRO à l'UCANSS (dossier MOE et prestataires) </t>
  </si>
  <si>
    <t>Etablissement / Transmission de l'avis UCANSS sur le PRO</t>
  </si>
  <si>
    <t>Concertation / Positionnement interne UIOSS sur PRO</t>
  </si>
  <si>
    <t xml:space="preserve">Etablissement / Transmission de l'ordre de service ACT </t>
  </si>
  <si>
    <t>PHASE ACT (DOSSIER DE CONSULTATION ENTREPRISES)</t>
  </si>
  <si>
    <t>Transmission des modèles de pièces marchés de travaux à l'UIOSS</t>
  </si>
  <si>
    <t>Etablissement / Transmission du dossier de consultation des entreprises</t>
  </si>
  <si>
    <t xml:space="preserve">Transmission du DCE aux prestataires (CT / CSPS) et à l'UCANSS </t>
  </si>
  <si>
    <t xml:space="preserve">Tenue de la réunion de coordination pour validation du dossier AO </t>
  </si>
  <si>
    <t xml:space="preserve">Concertation / Positionnement interne UIOSS sur ACT </t>
  </si>
  <si>
    <t>Etablissement / Transmission de la reprise du dossier de consultation 
des entreprises suivant besoins suite à la réunion de coordination pour validation du dossier AO</t>
  </si>
  <si>
    <t>Transmission du dossier au secrétariat de la CCMOSS</t>
  </si>
  <si>
    <t xml:space="preserve">Transmission de la lettre d'observation de la CCMOSS à l'UIOSS </t>
  </si>
  <si>
    <t xml:space="preserve">Transmission de l'avis CCMOSS à l'UIOSS </t>
  </si>
  <si>
    <t>PHASE ACT (ASSISTANCE AUX CONTRATS DE TRAVAUX)</t>
  </si>
  <si>
    <t xml:space="preserve">Lancement de l'AAPC / Réception des candidatures et offres entreprises travaux </t>
  </si>
  <si>
    <t xml:space="preserve">Transmission du rapport d'analyse des candidatures et des offres entreprises travaux </t>
  </si>
  <si>
    <t xml:space="preserve">Transmission à l'UCANSS du rapport MOE d'analyse des candidatures et/ou offres des entreprises travaux ainsi que des dossiers de candidatures et/ou offres correspondants </t>
  </si>
  <si>
    <t xml:space="preserve">Etablissement / Transmission de l'avis UCANSS sur le rapport MOE d'analyse des candidatures et/ou offres des entreprises travaux </t>
  </si>
  <si>
    <t xml:space="preserve">Etablissement / Transmission de l'information de rejet aux candidats non retenus et de désignation aux attributaires </t>
  </si>
  <si>
    <t xml:space="preserve">Délai de recours candidats non retenus </t>
  </si>
  <si>
    <t>Notification des marchés de travaux. Etablissement / Transmission de l'ordre de service EXE (visa) / DET</t>
  </si>
  <si>
    <t>PHASE DET (DIRECTION DE L'EXECUTION DES CONTRATS DE TRAVAUX)</t>
  </si>
  <si>
    <t>Réception des travaux (OPR/ Lévées des réserves/ Livraison)</t>
  </si>
  <si>
    <t>PHASE AOR (ASSISTANCE AUX OPERATIONS DE RECEPTION)</t>
  </si>
  <si>
    <t xml:space="preserve">Transmission des décomptes généraux définitifs (DGD) </t>
  </si>
  <si>
    <t xml:space="preserve">Vérification/ Transmission à l'UIOSS des décomptes généraux définitifs (DGD) </t>
  </si>
  <si>
    <r>
      <t xml:space="preserve">Etablissement / Transmission de l'APD     </t>
    </r>
    <r>
      <rPr>
        <b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</si>
  <si>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Etablissement / Transmission de l'ordre de service PRO     </t>
    </r>
    <r>
      <rPr>
        <b/>
        <sz val="11"/>
        <color theme="1"/>
        <rFont val="Calibri"/>
        <family val="2"/>
        <scheme val="minor"/>
      </rPr>
      <t>(1)</t>
    </r>
  </si>
  <si>
    <r>
      <t xml:space="preserve">Passage en séance CCMOSS     </t>
    </r>
    <r>
      <rPr>
        <b/>
        <sz val="11"/>
        <color theme="0"/>
        <rFont val="Calibri"/>
        <family val="2"/>
        <scheme val="minor"/>
      </rPr>
      <t>(3)</t>
    </r>
  </si>
  <si>
    <t>Délais</t>
  </si>
  <si>
    <t xml:space="preserve">(1) + Neutralisation 10 jours ouvrés en fin d'année </t>
  </si>
  <si>
    <t xml:space="preserve">(2) + Neutralisation 15 jours ouvrés au mois d'Août </t>
  </si>
  <si>
    <t>Début</t>
  </si>
  <si>
    <t>Fin</t>
  </si>
  <si>
    <t>Jours Ouvrés</t>
  </si>
  <si>
    <t>Jours Calendaires</t>
  </si>
  <si>
    <t>Semaines</t>
  </si>
  <si>
    <t>Réhabilitation des façades, des terrasses, des installations de ventilation, des systèmes de contrôle d'accès et d'anti-intrusion (réhabilitation thermique) de l'UIOSS d'Angers</t>
  </si>
  <si>
    <t xml:space="preserve">ANNEXE 1 - PLANNING PREVISIONNEL </t>
  </si>
  <si>
    <t>Transmission de l'APS aux prestataires (CT / CSPS)</t>
  </si>
  <si>
    <t xml:space="preserve">Examen du dossier APS par les prestataires (CT /CSPS) </t>
  </si>
  <si>
    <t xml:space="preserve">Accord sur les décomptes généraux définitifs    </t>
  </si>
  <si>
    <t xml:space="preserve">Concertation / Positionnement interne UIOSS sur ACT  et AVIS conseil </t>
  </si>
  <si>
    <t xml:space="preserve"> 3 semaines pour les congés d'été</t>
  </si>
  <si>
    <r>
      <t xml:space="preserve">Réalisation des travaux TCE en site semi-occupé (hors déménagements/ emménagements liées aux opérations tiroirs    </t>
    </r>
    <r>
      <rPr>
        <b/>
        <sz val="11"/>
        <color theme="1"/>
        <rFont val="Calibri"/>
        <family val="2"/>
        <scheme val="minor"/>
      </rPr>
      <t xml:space="preserve"> (1)(2) tranche ferme</t>
    </r>
  </si>
  <si>
    <r>
      <t xml:space="preserve">Réalisation des travaux TCE en site semi-occupé (hors déménagements/ emménagements liées aux opérations tiroirs    </t>
    </r>
    <r>
      <rPr>
        <b/>
        <sz val="11"/>
        <color theme="1"/>
        <rFont val="Calibri"/>
        <family val="2"/>
        <scheme val="minor"/>
      </rPr>
      <t xml:space="preserve"> (1)(2) tranche optionnelle</t>
    </r>
  </si>
  <si>
    <t>Préparation travaux  tranche ferme</t>
  </si>
  <si>
    <t>Préparation travaux tranche optionnelle</t>
  </si>
  <si>
    <t>Reprise des études</t>
  </si>
  <si>
    <t>Etablissement / Transmission de l'avis UCANSS sur le PRO V2</t>
  </si>
  <si>
    <t>Completude du PRO</t>
  </si>
  <si>
    <t xml:space="preserve">Transmission du PRO V2 à l'UCANSS (dossier MOE et prestataires) </t>
  </si>
  <si>
    <r>
      <t xml:space="preserve">Réalisation des travaux TCE en site semi-occupé (hors déménagements/ emménagements liées aux opérations tiroirs  </t>
    </r>
    <r>
      <rPr>
        <b/>
        <sz val="11"/>
        <color theme="1"/>
        <rFont val="Calibri"/>
        <family val="2"/>
        <scheme val="minor"/>
      </rPr>
      <t xml:space="preserve">phase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(1) </t>
    </r>
  </si>
  <si>
    <r>
      <t>Réalisation des travaux TCE en site semi-occupé (hors déménagements/ emménagements liées aux opérations tiroirs</t>
    </r>
    <r>
      <rPr>
        <b/>
        <sz val="11"/>
        <color theme="1"/>
        <rFont val="Calibri"/>
        <family val="2"/>
        <scheme val="minor"/>
      </rPr>
      <t xml:space="preserve">  phase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 xml:space="preserve"> (5) </t>
    </r>
  </si>
  <si>
    <r>
      <t xml:space="preserve">Réalisation des travaux TCE en site semi-occupé (hors déménagements/ emménagements liées aux opérations tiroirs </t>
    </r>
    <r>
      <rPr>
        <b/>
        <sz val="11"/>
        <color theme="1"/>
        <rFont val="Calibri"/>
        <family val="2"/>
        <scheme val="minor"/>
      </rPr>
      <t xml:space="preserve"> phase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 xml:space="preserve"> (4) </t>
    </r>
  </si>
  <si>
    <r>
      <t xml:space="preserve">Réalisation des travaux TCE en site semi-occupé (hors déménagements/ emménagements liées aux opérations tiroirs   </t>
    </r>
    <r>
      <rPr>
        <b/>
        <sz val="11"/>
        <color theme="1"/>
        <rFont val="Calibri"/>
        <family val="2"/>
        <scheme val="minor"/>
      </rPr>
      <t>phase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(3) </t>
    </r>
  </si>
  <si>
    <r>
      <t xml:space="preserve">Réalisation des travaux TCE en site semi-occupé (hors déménagements/ emménagements liées aux opérations tiroirs  </t>
    </r>
    <r>
      <rPr>
        <b/>
        <sz val="11"/>
        <color theme="1"/>
        <rFont val="Calibri"/>
        <family val="2"/>
        <scheme val="minor"/>
      </rPr>
      <t xml:space="preserve">phase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(2) </t>
    </r>
  </si>
  <si>
    <t>Objectif depot du dossier CCMOS en mars 2024</t>
  </si>
  <si>
    <t>Pré analyse des offres</t>
  </si>
  <si>
    <t>Négociation avec les candidats MAPA</t>
  </si>
  <si>
    <t>Prise en compte des congés</t>
  </si>
  <si>
    <t>Préparation de chantier</t>
  </si>
  <si>
    <t>Début des travaux phase 1</t>
  </si>
  <si>
    <t>Début des travaux phase 3</t>
  </si>
  <si>
    <t>Début des travaux phase 4</t>
  </si>
  <si>
    <t xml:space="preserve">Visites de site </t>
  </si>
  <si>
    <t xml:space="preserve">Remise des offres </t>
  </si>
  <si>
    <t>notification du marché</t>
  </si>
  <si>
    <t>phase DIAG</t>
  </si>
  <si>
    <t>congés</t>
  </si>
  <si>
    <t>phase APD</t>
  </si>
  <si>
    <t>validation de la phase DIAG PRECI/CPAM</t>
  </si>
  <si>
    <t>validation phase APS PRECI/CPAM</t>
  </si>
  <si>
    <t>phase PRO</t>
  </si>
  <si>
    <t>validation phase APD PRECI/CPAM et CNAMTS</t>
  </si>
  <si>
    <t>phase APS</t>
  </si>
  <si>
    <t>validation PRECI/CPAM</t>
  </si>
  <si>
    <t>phase DCE (3 semaines et 1 de congés)</t>
  </si>
  <si>
    <t>lancement marché de travaux</t>
  </si>
  <si>
    <t>Analyse candidatures et offres PRECI CPAM</t>
  </si>
  <si>
    <t>Transmission au DIE pour VE</t>
  </si>
  <si>
    <t>2 semaines</t>
  </si>
  <si>
    <t>4 semaines</t>
  </si>
  <si>
    <t>6 semaines</t>
  </si>
  <si>
    <t>Analyse des offres</t>
  </si>
  <si>
    <t>validation PRECI /CNAMTS</t>
  </si>
  <si>
    <t>déménagement</t>
  </si>
  <si>
    <t>Début des travaux phase 2 + congés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</si>
</sst>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20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3" borderId="5" xfId="0" applyFill="1" applyBorder="1"/>
    <xf numFmtId="0" fontId="0" fillId="7" borderId="5" xfId="0" applyFill="1" applyBorder="1"/>
    <xf numFmtId="0" fontId="0" fillId="5" borderId="5" xfId="0" applyFill="1" applyBorder="1"/>
    <xf numFmtId="0" fontId="0" fillId="6" borderId="5" xfId="0" applyFill="1" applyBorder="1"/>
    <xf numFmtId="0" fontId="0" fillId="2" borderId="5" xfId="0" applyFill="1" applyBorder="1"/>
    <xf numFmtId="0" fontId="0" fillId="0" borderId="9" xfId="0" applyBorder="1"/>
    <xf numFmtId="0" fontId="0" fillId="0" borderId="0" xfId="0" applyBorder="1" applyAlignment="1"/>
    <xf numFmtId="0" fontId="0" fillId="0" borderId="0" xfId="0" applyAlignment="1"/>
    <xf numFmtId="0" fontId="0" fillId="9" borderId="0" xfId="0" applyFill="1"/>
    <xf numFmtId="0" fontId="0" fillId="4" borderId="5" xfId="0" applyFill="1" applyBorder="1"/>
    <xf numFmtId="0" fontId="0" fillId="9" borderId="0" xfId="0" applyFill="1" applyBorder="1"/>
    <xf numFmtId="0" fontId="3" fillId="9" borderId="0" xfId="0" applyFont="1" applyFill="1" applyBorder="1"/>
    <xf numFmtId="0" fontId="2" fillId="9" borderId="0" xfId="0" applyFont="1" applyFill="1" applyBorder="1"/>
    <xf numFmtId="0" fontId="7" fillId="9" borderId="0" xfId="0" applyFont="1" applyFill="1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vertical="center"/>
    </xf>
    <xf numFmtId="0" fontId="3" fillId="9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0" xfId="0" applyFill="1" applyBorder="1"/>
    <xf numFmtId="0" fontId="0" fillId="0" borderId="21" xfId="0" applyFill="1" applyBorder="1"/>
    <xf numFmtId="0" fontId="0" fillId="0" borderId="24" xfId="0" applyFill="1" applyBorder="1"/>
    <xf numFmtId="0" fontId="0" fillId="0" borderId="25" xfId="0" applyFill="1" applyBorder="1"/>
    <xf numFmtId="0" fontId="0" fillId="0" borderId="22" xfId="0" applyFill="1" applyBorder="1"/>
    <xf numFmtId="14" fontId="3" fillId="9" borderId="0" xfId="0" applyNumberFormat="1" applyFont="1" applyFill="1" applyAlignment="1">
      <alignment horizontal="center"/>
    </xf>
    <xf numFmtId="0" fontId="0" fillId="8" borderId="7" xfId="0" applyFill="1" applyBorder="1"/>
    <xf numFmtId="0" fontId="0" fillId="0" borderId="8" xfId="0" applyBorder="1" applyAlignment="1"/>
    <xf numFmtId="0" fontId="11" fillId="0" borderId="0" xfId="0" applyFont="1" applyAlignment="1">
      <alignment wrapText="1"/>
    </xf>
    <xf numFmtId="0" fontId="0" fillId="0" borderId="14" xfId="0" applyFon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 wrapText="1"/>
    </xf>
    <xf numFmtId="165" fontId="0" fillId="0" borderId="0" xfId="1" applyNumberFormat="1" applyFont="1"/>
    <xf numFmtId="165" fontId="3" fillId="9" borderId="0" xfId="1" applyNumberFormat="1" applyFont="1" applyFill="1" applyAlignment="1">
      <alignment horizontal="center" vertical="center"/>
    </xf>
    <xf numFmtId="165" fontId="3" fillId="9" borderId="0" xfId="1" applyNumberFormat="1" applyFont="1" applyFill="1" applyAlignment="1">
      <alignment horizontal="center"/>
    </xf>
    <xf numFmtId="165" fontId="0" fillId="0" borderId="0" xfId="1" applyNumberFormat="1" applyFont="1" applyBorder="1"/>
    <xf numFmtId="165" fontId="0" fillId="0" borderId="0" xfId="1" applyNumberFormat="1" applyFont="1" applyAlignment="1">
      <alignment horizontal="center" vertical="center"/>
    </xf>
    <xf numFmtId="166" fontId="3" fillId="9" borderId="0" xfId="1" applyNumberFormat="1" applyFont="1" applyFill="1" applyAlignment="1">
      <alignment horizont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65" fontId="3" fillId="0" borderId="0" xfId="1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/>
    </xf>
    <xf numFmtId="14" fontId="3" fillId="9" borderId="1" xfId="0" applyNumberFormat="1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166" fontId="3" fillId="9" borderId="1" xfId="1" applyNumberFormat="1" applyFont="1" applyFill="1" applyBorder="1" applyAlignment="1">
      <alignment horizontal="center"/>
    </xf>
    <xf numFmtId="165" fontId="3" fillId="9" borderId="1" xfId="1" applyNumberFormat="1" applyFont="1" applyFill="1" applyBorder="1" applyAlignment="1">
      <alignment horizontal="center" vertical="center"/>
    </xf>
    <xf numFmtId="14" fontId="0" fillId="0" borderId="2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165" fontId="0" fillId="10" borderId="0" xfId="1" applyNumberFormat="1" applyFont="1" applyFill="1"/>
    <xf numFmtId="0" fontId="0" fillId="10" borderId="0" xfId="0" applyFill="1"/>
    <xf numFmtId="14" fontId="0" fillId="0" borderId="1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36" xfId="0" applyNumberFormat="1" applyBorder="1" applyAlignment="1">
      <alignment vertical="center"/>
    </xf>
    <xf numFmtId="0" fontId="0" fillId="0" borderId="36" xfId="0" applyBorder="1" applyAlignment="1">
      <alignment horizontal="center" vertical="center"/>
    </xf>
    <xf numFmtId="14" fontId="0" fillId="0" borderId="36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24" xfId="0" applyFill="1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4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10" borderId="26" xfId="0" applyFill="1" applyBorder="1" applyAlignment="1">
      <alignment horizontal="center" vertical="center" wrapText="1"/>
    </xf>
    <xf numFmtId="0" fontId="0" fillId="10" borderId="27" xfId="0" applyFill="1" applyBorder="1" applyAlignment="1">
      <alignment horizontal="center" vertical="center" wrapText="1"/>
    </xf>
    <xf numFmtId="0" fontId="0" fillId="10" borderId="28" xfId="0" applyFill="1" applyBorder="1" applyAlignment="1">
      <alignment horizontal="center" vertical="center" wrapText="1"/>
    </xf>
    <xf numFmtId="0" fontId="0" fillId="10" borderId="10" xfId="0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15" fillId="10" borderId="13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38" xfId="0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8" xfId="0" applyBorder="1" applyAlignment="1">
      <alignment horizontal="center"/>
    </xf>
    <xf numFmtId="14" fontId="0" fillId="0" borderId="1" xfId="0" applyNumberFormat="1" applyBorder="1"/>
    <xf numFmtId="0" fontId="0" fillId="0" borderId="1" xfId="0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</xdr:row>
      <xdr:rowOff>257174</xdr:rowOff>
    </xdr:from>
    <xdr:to>
      <xdr:col>4</xdr:col>
      <xdr:colOff>15300</xdr:colOff>
      <xdr:row>1</xdr:row>
      <xdr:rowOff>257174</xdr:rowOff>
    </xdr:to>
    <xdr:cxnSp macro="">
      <xdr:nvCxnSpPr>
        <xdr:cNvPr id="3" name="Connecteur droit 2"/>
        <xdr:cNvCxnSpPr/>
      </xdr:nvCxnSpPr>
      <xdr:spPr>
        <a:xfrm flipV="1">
          <a:off x="3600450" y="828674"/>
          <a:ext cx="1215450" cy="0"/>
        </a:xfrm>
        <a:prstGeom prst="line">
          <a:avLst/>
        </a:prstGeom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91</xdr:row>
      <xdr:rowOff>0</xdr:rowOff>
    </xdr:from>
    <xdr:to>
      <xdr:col>5</xdr:col>
      <xdr:colOff>9525</xdr:colOff>
      <xdr:row>91</xdr:row>
      <xdr:rowOff>3</xdr:rowOff>
    </xdr:to>
    <xdr:cxnSp macro="">
      <xdr:nvCxnSpPr>
        <xdr:cNvPr id="4" name="Connecteur droit 3"/>
        <xdr:cNvCxnSpPr/>
      </xdr:nvCxnSpPr>
      <xdr:spPr>
        <a:xfrm flipV="1">
          <a:off x="1771650" y="30460950"/>
          <a:ext cx="1209675" cy="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</xdr:row>
      <xdr:rowOff>257174</xdr:rowOff>
    </xdr:from>
    <xdr:to>
      <xdr:col>4</xdr:col>
      <xdr:colOff>15300</xdr:colOff>
      <xdr:row>1</xdr:row>
      <xdr:rowOff>257174</xdr:rowOff>
    </xdr:to>
    <xdr:cxnSp macro="">
      <xdr:nvCxnSpPr>
        <xdr:cNvPr id="2" name="Connecteur droit 1"/>
        <xdr:cNvCxnSpPr/>
      </xdr:nvCxnSpPr>
      <xdr:spPr>
        <a:xfrm flipV="1">
          <a:off x="1066800" y="447674"/>
          <a:ext cx="1310700" cy="0"/>
        </a:xfrm>
        <a:prstGeom prst="line">
          <a:avLst/>
        </a:prstGeom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93</xdr:row>
      <xdr:rowOff>0</xdr:rowOff>
    </xdr:from>
    <xdr:to>
      <xdr:col>5</xdr:col>
      <xdr:colOff>9525</xdr:colOff>
      <xdr:row>93</xdr:row>
      <xdr:rowOff>3</xdr:rowOff>
    </xdr:to>
    <xdr:cxnSp macro="">
      <xdr:nvCxnSpPr>
        <xdr:cNvPr id="3" name="Connecteur droit 2"/>
        <xdr:cNvCxnSpPr/>
      </xdr:nvCxnSpPr>
      <xdr:spPr>
        <a:xfrm flipV="1">
          <a:off x="1771650" y="25565100"/>
          <a:ext cx="1209675" cy="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</xdr:row>
      <xdr:rowOff>257174</xdr:rowOff>
    </xdr:from>
    <xdr:to>
      <xdr:col>4</xdr:col>
      <xdr:colOff>15300</xdr:colOff>
      <xdr:row>1</xdr:row>
      <xdr:rowOff>257174</xdr:rowOff>
    </xdr:to>
    <xdr:cxnSp macro="">
      <xdr:nvCxnSpPr>
        <xdr:cNvPr id="2" name="Connecteur droit 1"/>
        <xdr:cNvCxnSpPr/>
      </xdr:nvCxnSpPr>
      <xdr:spPr>
        <a:xfrm flipV="1">
          <a:off x="1066800" y="447674"/>
          <a:ext cx="1310700" cy="0"/>
        </a:xfrm>
        <a:prstGeom prst="line">
          <a:avLst/>
        </a:prstGeom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97</xdr:row>
      <xdr:rowOff>0</xdr:rowOff>
    </xdr:from>
    <xdr:to>
      <xdr:col>5</xdr:col>
      <xdr:colOff>9525</xdr:colOff>
      <xdr:row>97</xdr:row>
      <xdr:rowOff>3</xdr:rowOff>
    </xdr:to>
    <xdr:cxnSp macro="">
      <xdr:nvCxnSpPr>
        <xdr:cNvPr id="3" name="Connecteur droit 2"/>
        <xdr:cNvCxnSpPr/>
      </xdr:nvCxnSpPr>
      <xdr:spPr>
        <a:xfrm flipV="1">
          <a:off x="1771650" y="26212800"/>
          <a:ext cx="1209675" cy="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99"/>
  <sheetViews>
    <sheetView topLeftCell="A46" zoomScaleNormal="100" workbookViewId="0">
      <selection activeCell="K65" sqref="K65"/>
    </sheetView>
  </sheetViews>
  <sheetFormatPr baseColWidth="10" defaultColWidth="9.140625" defaultRowHeight="15" x14ac:dyDescent="0.25"/>
  <cols>
    <col min="1" max="1" width="6.5703125" customWidth="1"/>
    <col min="3" max="3" width="10.5703125" customWidth="1"/>
    <col min="10" max="10" width="25.140625" customWidth="1"/>
    <col min="11" max="11" width="15.7109375" customWidth="1"/>
    <col min="12" max="12" width="13.42578125" customWidth="1"/>
    <col min="13" max="13" width="15.7109375" customWidth="1"/>
    <col min="14" max="14" width="18.85546875" customWidth="1"/>
    <col min="15" max="15" width="12" style="56" customWidth="1"/>
    <col min="16" max="16" width="10.7109375" bestFit="1" customWidth="1"/>
    <col min="18" max="18" width="10.7109375" bestFit="1" customWidth="1"/>
  </cols>
  <sheetData>
    <row r="1" spans="2:15" x14ac:dyDescent="0.25">
      <c r="E1" s="4"/>
      <c r="F1" s="4"/>
      <c r="G1" s="4"/>
    </row>
    <row r="2" spans="2:15" ht="21" customHeight="1" x14ac:dyDescent="0.35">
      <c r="C2" s="146" t="s">
        <v>0</v>
      </c>
      <c r="D2" s="147"/>
      <c r="E2" s="1"/>
      <c r="F2" s="1"/>
      <c r="G2" s="2"/>
      <c r="H2" s="4"/>
      <c r="J2" s="149" t="s">
        <v>64</v>
      </c>
      <c r="K2" s="149"/>
      <c r="L2" s="149"/>
      <c r="M2" s="149"/>
    </row>
    <row r="3" spans="2:15" ht="15" customHeight="1" x14ac:dyDescent="0.25">
      <c r="C3" s="3"/>
      <c r="D3" s="4"/>
      <c r="E3" s="4"/>
      <c r="F3" s="4"/>
      <c r="G3" s="5"/>
      <c r="H3" s="4"/>
      <c r="J3" s="149"/>
      <c r="K3" s="149"/>
      <c r="L3" s="149"/>
      <c r="M3" s="149"/>
    </row>
    <row r="4" spans="2:15" ht="15" customHeight="1" x14ac:dyDescent="0.25">
      <c r="C4" s="7"/>
      <c r="D4" s="148" t="s">
        <v>1</v>
      </c>
      <c r="E4" s="148"/>
      <c r="F4" s="12"/>
      <c r="G4" s="5"/>
      <c r="H4" s="4"/>
      <c r="J4" s="149"/>
      <c r="K4" s="149"/>
      <c r="L4" s="149"/>
      <c r="M4" s="149"/>
    </row>
    <row r="5" spans="2:15" ht="15" customHeight="1" x14ac:dyDescent="0.25">
      <c r="C5" s="6"/>
      <c r="D5" s="148" t="s">
        <v>2</v>
      </c>
      <c r="E5" s="148"/>
      <c r="F5" s="12"/>
      <c r="G5" s="5"/>
      <c r="H5" s="4"/>
      <c r="J5" s="47"/>
      <c r="K5" s="47"/>
      <c r="L5" s="47"/>
      <c r="M5" s="47"/>
    </row>
    <row r="6" spans="2:15" ht="21" x14ac:dyDescent="0.35">
      <c r="C6" s="8"/>
      <c r="D6" s="148" t="s">
        <v>3</v>
      </c>
      <c r="E6" s="148"/>
      <c r="F6" s="12"/>
      <c r="G6" s="5"/>
      <c r="J6" s="150" t="s">
        <v>65</v>
      </c>
      <c r="K6" s="150"/>
      <c r="L6" s="150"/>
      <c r="M6" s="150"/>
    </row>
    <row r="7" spans="2:15" x14ac:dyDescent="0.25">
      <c r="C7" s="15"/>
      <c r="D7" s="148" t="s">
        <v>4</v>
      </c>
      <c r="E7" s="148"/>
      <c r="F7" s="12"/>
      <c r="G7" s="5"/>
      <c r="H7" s="4"/>
      <c r="K7" s="34"/>
    </row>
    <row r="8" spans="2:15" x14ac:dyDescent="0.25">
      <c r="C8" s="9"/>
      <c r="D8" s="148" t="s">
        <v>7</v>
      </c>
      <c r="E8" s="148"/>
      <c r="F8" s="148"/>
      <c r="G8" s="5"/>
    </row>
    <row r="9" spans="2:15" x14ac:dyDescent="0.25">
      <c r="B9" s="4"/>
      <c r="C9" s="10"/>
      <c r="D9" s="12" t="s">
        <v>5</v>
      </c>
      <c r="E9" s="12"/>
      <c r="F9" s="12"/>
      <c r="G9" s="5"/>
      <c r="H9" s="4"/>
    </row>
    <row r="10" spans="2:15" x14ac:dyDescent="0.25">
      <c r="B10" s="4"/>
      <c r="C10" s="45"/>
      <c r="D10" s="145" t="s">
        <v>6</v>
      </c>
      <c r="E10" s="145"/>
      <c r="F10" s="46"/>
      <c r="G10" s="11"/>
      <c r="H10" s="4"/>
    </row>
    <row r="11" spans="2:15" ht="45" customHeight="1" x14ac:dyDescent="0.25">
      <c r="B11" s="4"/>
      <c r="C11" s="4"/>
      <c r="D11" s="4"/>
      <c r="E11" s="4"/>
      <c r="F11" s="4"/>
      <c r="G11" s="4"/>
      <c r="H11" s="4"/>
    </row>
    <row r="12" spans="2:15" ht="15" customHeight="1" x14ac:dyDescent="0.25">
      <c r="C12" s="4"/>
      <c r="D12" s="4"/>
      <c r="E12" s="4"/>
      <c r="K12" s="62"/>
      <c r="L12" s="63"/>
      <c r="M12" s="64"/>
      <c r="N12" s="63"/>
      <c r="O12" s="65"/>
    </row>
    <row r="13" spans="2:15" ht="15" customHeight="1" x14ac:dyDescent="0.25">
      <c r="K13" s="62"/>
      <c r="L13" s="63"/>
      <c r="M13" s="64"/>
      <c r="N13" s="63"/>
      <c r="O13" s="65"/>
    </row>
    <row r="14" spans="2:15" ht="15" customHeight="1" x14ac:dyDescent="0.25">
      <c r="B14" s="13"/>
      <c r="C14" s="13"/>
      <c r="K14" s="66" t="s">
        <v>59</v>
      </c>
      <c r="L14" s="67" t="s">
        <v>61</v>
      </c>
      <c r="M14" s="66" t="s">
        <v>60</v>
      </c>
      <c r="N14" s="67" t="s">
        <v>62</v>
      </c>
      <c r="O14" s="68" t="s">
        <v>63</v>
      </c>
    </row>
    <row r="15" spans="2:15" ht="18.75" x14ac:dyDescent="0.3">
      <c r="D15" s="17" t="s">
        <v>8</v>
      </c>
      <c r="E15" s="17"/>
      <c r="F15" s="17"/>
      <c r="G15" s="17"/>
      <c r="H15" s="18"/>
      <c r="I15" s="19"/>
      <c r="J15" s="16"/>
      <c r="K15" s="69">
        <f>MIN(K17:K23)</f>
        <v>44341</v>
      </c>
      <c r="L15" s="70">
        <f>SUM(L17:L23)</f>
        <v>113</v>
      </c>
      <c r="M15" s="69">
        <f>MAX(M17:M23)</f>
        <v>44498</v>
      </c>
      <c r="N15" s="71">
        <f>+M15-K15+1</f>
        <v>158</v>
      </c>
      <c r="O15" s="72">
        <f>+N15/7</f>
        <v>22.571428571428573</v>
      </c>
    </row>
    <row r="16" spans="2:15" ht="15.75" thickBot="1" x14ac:dyDescent="0.3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59"/>
    </row>
    <row r="17" spans="4:16" ht="24" customHeight="1" x14ac:dyDescent="0.25">
      <c r="D17" s="134" t="s">
        <v>9</v>
      </c>
      <c r="E17" s="135"/>
      <c r="F17" s="135"/>
      <c r="G17" s="135"/>
      <c r="H17" s="135"/>
      <c r="I17" s="135"/>
      <c r="J17" s="135"/>
      <c r="K17" s="23">
        <v>44341</v>
      </c>
      <c r="L17" s="24">
        <f>60+15</f>
        <v>75</v>
      </c>
      <c r="M17" s="23">
        <f>WORKDAY(K17,L17)</f>
        <v>44446</v>
      </c>
      <c r="N17" s="25">
        <f>+M17-K17+1</f>
        <v>106</v>
      </c>
      <c r="O17" s="59" t="s">
        <v>70</v>
      </c>
    </row>
    <row r="18" spans="4:16" ht="24" customHeight="1" x14ac:dyDescent="0.25">
      <c r="D18" s="117" t="s">
        <v>66</v>
      </c>
      <c r="E18" s="118"/>
      <c r="F18" s="118"/>
      <c r="G18" s="118"/>
      <c r="H18" s="118"/>
      <c r="I18" s="118"/>
      <c r="J18" s="118"/>
      <c r="K18" s="20">
        <f>+M17</f>
        <v>44446</v>
      </c>
      <c r="L18" s="21">
        <v>1</v>
      </c>
      <c r="M18" s="20">
        <f t="shared" ref="M18:M23" si="0">WORKDAY(K18,L18)</f>
        <v>44447</v>
      </c>
      <c r="N18" s="26">
        <f t="shared" ref="N18:N23" si="1">+M18-K18+1</f>
        <v>2</v>
      </c>
      <c r="O18" s="59"/>
    </row>
    <row r="19" spans="4:16" ht="24" customHeight="1" x14ac:dyDescent="0.25">
      <c r="D19" s="115" t="s">
        <v>67</v>
      </c>
      <c r="E19" s="116"/>
      <c r="F19" s="116"/>
      <c r="G19" s="116"/>
      <c r="H19" s="116"/>
      <c r="I19" s="116"/>
      <c r="J19" s="116"/>
      <c r="K19" s="20">
        <f t="shared" ref="K19:K23" si="2">+M18</f>
        <v>44447</v>
      </c>
      <c r="L19" s="21">
        <v>10</v>
      </c>
      <c r="M19" s="20">
        <f t="shared" si="0"/>
        <v>44461</v>
      </c>
      <c r="N19" s="26">
        <f t="shared" si="1"/>
        <v>15</v>
      </c>
    </row>
    <row r="20" spans="4:16" ht="24" customHeight="1" x14ac:dyDescent="0.25">
      <c r="D20" s="117" t="s">
        <v>11</v>
      </c>
      <c r="E20" s="118"/>
      <c r="F20" s="118"/>
      <c r="G20" s="118"/>
      <c r="H20" s="118"/>
      <c r="I20" s="118"/>
      <c r="J20" s="118"/>
      <c r="K20" s="20">
        <f t="shared" si="2"/>
        <v>44461</v>
      </c>
      <c r="L20" s="22">
        <v>1</v>
      </c>
      <c r="M20" s="20">
        <f t="shared" si="0"/>
        <v>44462</v>
      </c>
      <c r="N20" s="26">
        <f t="shared" si="1"/>
        <v>2</v>
      </c>
    </row>
    <row r="21" spans="4:16" ht="24" customHeight="1" x14ac:dyDescent="0.25">
      <c r="D21" s="121" t="s">
        <v>12</v>
      </c>
      <c r="E21" s="122"/>
      <c r="F21" s="122"/>
      <c r="G21" s="122"/>
      <c r="H21" s="122"/>
      <c r="I21" s="122"/>
      <c r="J21" s="122"/>
      <c r="K21" s="20">
        <f t="shared" si="2"/>
        <v>44462</v>
      </c>
      <c r="L21" s="22">
        <v>15</v>
      </c>
      <c r="M21" s="20">
        <f t="shared" si="0"/>
        <v>44483</v>
      </c>
      <c r="N21" s="26">
        <f t="shared" si="1"/>
        <v>22</v>
      </c>
    </row>
    <row r="22" spans="4:16" ht="24" customHeight="1" x14ac:dyDescent="0.25">
      <c r="D22" s="117" t="s">
        <v>13</v>
      </c>
      <c r="E22" s="118"/>
      <c r="F22" s="118"/>
      <c r="G22" s="118"/>
      <c r="H22" s="118"/>
      <c r="I22" s="118"/>
      <c r="J22" s="118"/>
      <c r="K22" s="20">
        <f t="shared" si="2"/>
        <v>44483</v>
      </c>
      <c r="L22" s="22">
        <v>10</v>
      </c>
      <c r="M22" s="20">
        <f t="shared" si="0"/>
        <v>44497</v>
      </c>
      <c r="N22" s="26">
        <f t="shared" si="1"/>
        <v>15</v>
      </c>
    </row>
    <row r="23" spans="4:16" ht="24" customHeight="1" thickBot="1" x14ac:dyDescent="0.3">
      <c r="D23" s="123" t="s">
        <v>14</v>
      </c>
      <c r="E23" s="124"/>
      <c r="F23" s="124"/>
      <c r="G23" s="124"/>
      <c r="H23" s="124"/>
      <c r="I23" s="124"/>
      <c r="J23" s="124"/>
      <c r="K23" s="27">
        <f t="shared" si="2"/>
        <v>44497</v>
      </c>
      <c r="L23" s="30">
        <v>1</v>
      </c>
      <c r="M23" s="27">
        <f t="shared" si="0"/>
        <v>44498</v>
      </c>
      <c r="N23" s="29">
        <f t="shared" si="1"/>
        <v>2</v>
      </c>
    </row>
    <row r="24" spans="4:16" ht="18.75" x14ac:dyDescent="0.3">
      <c r="D24" s="17" t="s">
        <v>15</v>
      </c>
      <c r="E24" s="17"/>
      <c r="F24" s="17"/>
      <c r="G24" s="17"/>
      <c r="H24" s="19"/>
      <c r="I24" s="16"/>
      <c r="J24" s="16"/>
      <c r="K24" s="44">
        <f>MIN(K26:K34)</f>
        <v>44592</v>
      </c>
      <c r="L24" s="33">
        <f>SUM(L26:L34)</f>
        <v>248</v>
      </c>
      <c r="M24" s="44">
        <f>MAX(M26:M34)</f>
        <v>44938</v>
      </c>
      <c r="N24" s="61">
        <f>+M24-K24+1</f>
        <v>347</v>
      </c>
      <c r="O24" s="57">
        <f>+N24/7</f>
        <v>49.571428571428569</v>
      </c>
      <c r="P24" s="31"/>
    </row>
    <row r="25" spans="4:16" ht="15.75" thickBot="1" x14ac:dyDescent="0.3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4:16" ht="24" customHeight="1" x14ac:dyDescent="0.25">
      <c r="D26" s="138" t="s">
        <v>53</v>
      </c>
      <c r="E26" s="139"/>
      <c r="F26" s="139"/>
      <c r="G26" s="139"/>
      <c r="H26" s="139"/>
      <c r="I26" s="139"/>
      <c r="J26" s="140"/>
      <c r="K26" s="23">
        <v>44592</v>
      </c>
      <c r="L26" s="24">
        <v>75</v>
      </c>
      <c r="M26" s="23">
        <f t="shared" ref="M26:M33" si="3">WORKDAY(K26,L26)</f>
        <v>44697</v>
      </c>
      <c r="N26" s="25">
        <f t="shared" ref="N26:N34" si="4">+M26-K26+1</f>
        <v>106</v>
      </c>
    </row>
    <row r="27" spans="4:16" ht="24" customHeight="1" x14ac:dyDescent="0.25">
      <c r="D27" s="117" t="s">
        <v>16</v>
      </c>
      <c r="E27" s="118"/>
      <c r="F27" s="118"/>
      <c r="G27" s="118"/>
      <c r="H27" s="118"/>
      <c r="I27" s="118"/>
      <c r="J27" s="118"/>
      <c r="K27" s="20">
        <f t="shared" ref="K27:K34" si="5">+M26</f>
        <v>44697</v>
      </c>
      <c r="L27" s="21">
        <v>1</v>
      </c>
      <c r="M27" s="20">
        <f t="shared" si="3"/>
        <v>44698</v>
      </c>
      <c r="N27" s="26">
        <f t="shared" si="4"/>
        <v>2</v>
      </c>
    </row>
    <row r="28" spans="4:16" ht="24" customHeight="1" x14ac:dyDescent="0.25">
      <c r="D28" s="115" t="s">
        <v>10</v>
      </c>
      <c r="E28" s="116"/>
      <c r="F28" s="116"/>
      <c r="G28" s="116"/>
      <c r="H28" s="116"/>
      <c r="I28" s="116"/>
      <c r="J28" s="116"/>
      <c r="K28" s="20">
        <f t="shared" si="5"/>
        <v>44698</v>
      </c>
      <c r="L28" s="21">
        <v>10</v>
      </c>
      <c r="M28" s="20">
        <f t="shared" si="3"/>
        <v>44712</v>
      </c>
      <c r="N28" s="26">
        <f t="shared" si="4"/>
        <v>15</v>
      </c>
    </row>
    <row r="29" spans="4:16" ht="24" customHeight="1" x14ac:dyDescent="0.25">
      <c r="D29" s="117" t="s">
        <v>17</v>
      </c>
      <c r="E29" s="118"/>
      <c r="F29" s="118"/>
      <c r="G29" s="118"/>
      <c r="H29" s="118"/>
      <c r="I29" s="118"/>
      <c r="J29" s="118"/>
      <c r="K29" s="20">
        <f t="shared" si="5"/>
        <v>44712</v>
      </c>
      <c r="L29" s="22">
        <v>1</v>
      </c>
      <c r="M29" s="20">
        <f t="shared" si="3"/>
        <v>44713</v>
      </c>
      <c r="N29" s="26">
        <f t="shared" si="4"/>
        <v>2</v>
      </c>
    </row>
    <row r="30" spans="4:16" ht="24.75" customHeight="1" x14ac:dyDescent="0.25">
      <c r="D30" s="121" t="s">
        <v>18</v>
      </c>
      <c r="E30" s="122"/>
      <c r="F30" s="122"/>
      <c r="G30" s="122"/>
      <c r="H30" s="122"/>
      <c r="I30" s="122"/>
      <c r="J30" s="122"/>
      <c r="K30" s="20">
        <f t="shared" si="5"/>
        <v>44713</v>
      </c>
      <c r="L30" s="22">
        <v>20</v>
      </c>
      <c r="M30" s="20">
        <f t="shared" si="3"/>
        <v>44741</v>
      </c>
      <c r="N30" s="26">
        <f t="shared" si="4"/>
        <v>29</v>
      </c>
    </row>
    <row r="31" spans="4:16" ht="24" customHeight="1" x14ac:dyDescent="0.25">
      <c r="D31" s="117" t="s">
        <v>19</v>
      </c>
      <c r="E31" s="118"/>
      <c r="F31" s="118"/>
      <c r="G31" s="118"/>
      <c r="H31" s="118"/>
      <c r="I31" s="118"/>
      <c r="J31" s="118"/>
      <c r="K31" s="20">
        <f t="shared" si="5"/>
        <v>44741</v>
      </c>
      <c r="L31" s="22">
        <v>10</v>
      </c>
      <c r="M31" s="20">
        <f t="shared" si="3"/>
        <v>44755</v>
      </c>
      <c r="N31" s="26">
        <f t="shared" si="4"/>
        <v>15</v>
      </c>
    </row>
    <row r="32" spans="4:16" ht="24" customHeight="1" x14ac:dyDescent="0.25">
      <c r="D32" s="141" t="s">
        <v>20</v>
      </c>
      <c r="E32" s="142"/>
      <c r="F32" s="142"/>
      <c r="G32" s="142"/>
      <c r="H32" s="142"/>
      <c r="I32" s="142"/>
      <c r="J32" s="142"/>
      <c r="K32" s="20">
        <f t="shared" si="5"/>
        <v>44755</v>
      </c>
      <c r="L32" s="22">
        <v>10</v>
      </c>
      <c r="M32" s="54">
        <f t="shared" si="3"/>
        <v>44769</v>
      </c>
      <c r="N32" s="26">
        <f t="shared" si="4"/>
        <v>15</v>
      </c>
    </row>
    <row r="33" spans="4:16" ht="24" customHeight="1" x14ac:dyDescent="0.25">
      <c r="D33" s="143" t="s">
        <v>21</v>
      </c>
      <c r="E33" s="144"/>
      <c r="F33" s="144"/>
      <c r="G33" s="144"/>
      <c r="H33" s="144"/>
      <c r="I33" s="144"/>
      <c r="J33" s="144"/>
      <c r="K33" s="20">
        <f t="shared" si="5"/>
        <v>44769</v>
      </c>
      <c r="L33" s="22">
        <v>120</v>
      </c>
      <c r="M33" s="20">
        <f t="shared" si="3"/>
        <v>44937</v>
      </c>
      <c r="N33" s="48">
        <f t="shared" si="4"/>
        <v>169</v>
      </c>
    </row>
    <row r="34" spans="4:16" ht="24" customHeight="1" thickBot="1" x14ac:dyDescent="0.3">
      <c r="D34" s="123" t="s">
        <v>54</v>
      </c>
      <c r="E34" s="124"/>
      <c r="F34" s="124"/>
      <c r="G34" s="124"/>
      <c r="H34" s="124"/>
      <c r="I34" s="124"/>
      <c r="J34" s="124"/>
      <c r="K34" s="27">
        <f t="shared" si="5"/>
        <v>44937</v>
      </c>
      <c r="L34" s="30">
        <v>1</v>
      </c>
      <c r="M34" s="27">
        <v>44938</v>
      </c>
      <c r="N34" s="29">
        <f t="shared" si="4"/>
        <v>2</v>
      </c>
    </row>
    <row r="35" spans="4:16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4:16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4:16" ht="18.75" x14ac:dyDescent="0.25">
      <c r="D37" s="4"/>
      <c r="E37" s="4"/>
      <c r="F37" s="4"/>
      <c r="G37" s="4"/>
      <c r="H37" s="4"/>
      <c r="I37" s="4"/>
      <c r="J37" s="4"/>
      <c r="K37" s="66" t="s">
        <v>59</v>
      </c>
      <c r="L37" s="67" t="s">
        <v>61</v>
      </c>
      <c r="M37" s="66" t="s">
        <v>60</v>
      </c>
      <c r="N37" s="67" t="s">
        <v>62</v>
      </c>
      <c r="O37" s="68" t="s">
        <v>63</v>
      </c>
    </row>
    <row r="38" spans="4:16" ht="18.75" x14ac:dyDescent="0.3">
      <c r="D38" s="17" t="s">
        <v>22</v>
      </c>
      <c r="E38" s="17"/>
      <c r="F38" s="17"/>
      <c r="G38" s="18"/>
      <c r="H38" s="16"/>
      <c r="I38" s="16"/>
      <c r="J38" s="16"/>
      <c r="K38" s="44">
        <v>44957</v>
      </c>
      <c r="L38" s="33">
        <f>SUM(L40:L47)</f>
        <v>198</v>
      </c>
      <c r="M38" s="44">
        <f>MAX(M40:M47)</f>
        <v>45232</v>
      </c>
      <c r="N38" s="61">
        <f>+M38-K38+1</f>
        <v>276</v>
      </c>
      <c r="O38" s="57">
        <f>+N38/7</f>
        <v>39.428571428571431</v>
      </c>
      <c r="P38" s="32"/>
    </row>
    <row r="39" spans="4:16" ht="15.75" thickBot="1" x14ac:dyDescent="0.3"/>
    <row r="40" spans="4:16" ht="24" customHeight="1" x14ac:dyDescent="0.25">
      <c r="D40" s="134" t="s">
        <v>23</v>
      </c>
      <c r="E40" s="135"/>
      <c r="F40" s="135"/>
      <c r="G40" s="135"/>
      <c r="H40" s="135"/>
      <c r="I40" s="135"/>
      <c r="J40" s="135"/>
      <c r="K40" s="23">
        <v>44957</v>
      </c>
      <c r="L40" s="24">
        <v>80</v>
      </c>
      <c r="M40" s="23">
        <f t="shared" ref="M40:M47" si="6">WORKDAY(K40,L40)</f>
        <v>45069</v>
      </c>
      <c r="N40" s="25">
        <f t="shared" ref="N40:N47" si="7">+M40-K40+1</f>
        <v>113</v>
      </c>
    </row>
    <row r="41" spans="4:16" ht="24" customHeight="1" x14ac:dyDescent="0.25">
      <c r="D41" s="117" t="s">
        <v>24</v>
      </c>
      <c r="E41" s="118"/>
      <c r="F41" s="118"/>
      <c r="G41" s="118"/>
      <c r="H41" s="118"/>
      <c r="I41" s="118"/>
      <c r="J41" s="118"/>
      <c r="K41" s="20">
        <f t="shared" ref="K41:K44" si="8">+M40</f>
        <v>45069</v>
      </c>
      <c r="L41" s="21">
        <v>1</v>
      </c>
      <c r="M41" s="20">
        <f t="shared" si="6"/>
        <v>45070</v>
      </c>
      <c r="N41" s="26">
        <f t="shared" si="7"/>
        <v>2</v>
      </c>
    </row>
    <row r="42" spans="4:16" ht="24" customHeight="1" x14ac:dyDescent="0.25">
      <c r="D42" s="115" t="s">
        <v>25</v>
      </c>
      <c r="E42" s="116"/>
      <c r="F42" s="116"/>
      <c r="G42" s="116"/>
      <c r="H42" s="116"/>
      <c r="I42" s="116"/>
      <c r="J42" s="116"/>
      <c r="K42" s="20">
        <f t="shared" si="8"/>
        <v>45070</v>
      </c>
      <c r="L42" s="21">
        <v>10</v>
      </c>
      <c r="M42" s="20">
        <f t="shared" si="6"/>
        <v>45084</v>
      </c>
      <c r="N42" s="26">
        <f t="shared" si="7"/>
        <v>15</v>
      </c>
    </row>
    <row r="43" spans="4:16" ht="24" customHeight="1" x14ac:dyDescent="0.25">
      <c r="D43" s="117" t="s">
        <v>26</v>
      </c>
      <c r="E43" s="118"/>
      <c r="F43" s="118"/>
      <c r="G43" s="118"/>
      <c r="H43" s="118"/>
      <c r="I43" s="118"/>
      <c r="J43" s="118"/>
      <c r="K43" s="20">
        <f t="shared" si="8"/>
        <v>45084</v>
      </c>
      <c r="L43" s="22">
        <v>1</v>
      </c>
      <c r="M43" s="20">
        <f t="shared" si="6"/>
        <v>45085</v>
      </c>
      <c r="N43" s="26">
        <f t="shared" si="7"/>
        <v>2</v>
      </c>
    </row>
    <row r="44" spans="4:16" ht="24" customHeight="1" thickBot="1" x14ac:dyDescent="0.3">
      <c r="D44" s="121" t="s">
        <v>27</v>
      </c>
      <c r="E44" s="122"/>
      <c r="F44" s="122"/>
      <c r="G44" s="122"/>
      <c r="H44" s="122"/>
      <c r="I44" s="122"/>
      <c r="J44" s="122"/>
      <c r="K44" s="20">
        <f t="shared" si="8"/>
        <v>45085</v>
      </c>
      <c r="L44" s="22">
        <v>30</v>
      </c>
      <c r="M44" s="20">
        <f t="shared" si="6"/>
        <v>45127</v>
      </c>
      <c r="N44" s="26">
        <f t="shared" si="7"/>
        <v>43</v>
      </c>
    </row>
    <row r="45" spans="4:16" ht="24" customHeight="1" x14ac:dyDescent="0.25">
      <c r="D45" s="134" t="s">
        <v>75</v>
      </c>
      <c r="E45" s="135"/>
      <c r="F45" s="135"/>
      <c r="G45" s="135"/>
      <c r="H45" s="135"/>
      <c r="I45" s="135"/>
      <c r="J45" s="135"/>
      <c r="K45" s="76">
        <f>+M44</f>
        <v>45127</v>
      </c>
      <c r="L45" s="22">
        <v>65</v>
      </c>
      <c r="M45" s="76">
        <f t="shared" si="6"/>
        <v>45218</v>
      </c>
      <c r="N45" s="75">
        <f t="shared" si="7"/>
        <v>92</v>
      </c>
    </row>
    <row r="46" spans="4:16" ht="24" customHeight="1" x14ac:dyDescent="0.25">
      <c r="D46" s="117" t="s">
        <v>28</v>
      </c>
      <c r="E46" s="118"/>
      <c r="F46" s="118"/>
      <c r="G46" s="118"/>
      <c r="H46" s="118"/>
      <c r="I46" s="118"/>
      <c r="J46" s="118"/>
      <c r="K46" s="20">
        <f>+M45</f>
        <v>45218</v>
      </c>
      <c r="L46" s="22">
        <v>10</v>
      </c>
      <c r="M46" s="20">
        <f t="shared" si="6"/>
        <v>45232</v>
      </c>
      <c r="N46" s="26">
        <f t="shared" si="7"/>
        <v>15</v>
      </c>
    </row>
    <row r="47" spans="4:16" ht="24" customHeight="1" thickBot="1" x14ac:dyDescent="0.3">
      <c r="D47" s="123" t="s">
        <v>29</v>
      </c>
      <c r="E47" s="124"/>
      <c r="F47" s="124"/>
      <c r="G47" s="124"/>
      <c r="H47" s="124"/>
      <c r="I47" s="124"/>
      <c r="J47" s="124"/>
      <c r="K47" s="27">
        <v>45184</v>
      </c>
      <c r="L47" s="30">
        <v>1</v>
      </c>
      <c r="M47" s="27">
        <f t="shared" si="6"/>
        <v>45187</v>
      </c>
      <c r="N47" s="29">
        <f t="shared" si="7"/>
        <v>4</v>
      </c>
    </row>
    <row r="48" spans="4:16" ht="18.75" x14ac:dyDescent="0.3">
      <c r="D48" s="17" t="s">
        <v>30</v>
      </c>
      <c r="E48" s="17"/>
      <c r="F48" s="17"/>
      <c r="G48" s="17"/>
      <c r="H48" s="17"/>
      <c r="I48" s="17"/>
      <c r="J48" s="16"/>
      <c r="K48" s="44">
        <f>MIN(K50:K59)</f>
        <v>45187</v>
      </c>
      <c r="L48" s="33">
        <f>SUM(L50:L59)</f>
        <v>117</v>
      </c>
      <c r="M48" s="44">
        <f>MAX(M50:M59)</f>
        <v>45350</v>
      </c>
      <c r="N48" s="61">
        <f>+M48-K48+1</f>
        <v>164</v>
      </c>
      <c r="O48" s="57">
        <f>+N48/7</f>
        <v>23.428571428571427</v>
      </c>
      <c r="P48" s="31"/>
    </row>
    <row r="49" spans="4:16" ht="15.75" thickBot="1" x14ac:dyDescent="0.3"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4:16" ht="24" customHeight="1" x14ac:dyDescent="0.25">
      <c r="D50" s="155" t="s">
        <v>31</v>
      </c>
      <c r="E50" s="156"/>
      <c r="F50" s="156"/>
      <c r="G50" s="156"/>
      <c r="H50" s="156"/>
      <c r="I50" s="156"/>
      <c r="J50" s="156"/>
      <c r="K50" s="23">
        <f>+M47</f>
        <v>45187</v>
      </c>
      <c r="L50" s="24">
        <v>1</v>
      </c>
      <c r="M50" s="23">
        <f t="shared" ref="M50:M53" si="9">WORKDAY(K50,L50)</f>
        <v>45188</v>
      </c>
      <c r="N50" s="25">
        <f t="shared" ref="N50:N53" si="10">+M50-K50+1</f>
        <v>2</v>
      </c>
    </row>
    <row r="51" spans="4:16" ht="24" customHeight="1" x14ac:dyDescent="0.25">
      <c r="D51" s="143" t="s">
        <v>32</v>
      </c>
      <c r="E51" s="144"/>
      <c r="F51" s="144"/>
      <c r="G51" s="144"/>
      <c r="H51" s="144"/>
      <c r="I51" s="144"/>
      <c r="J51" s="144"/>
      <c r="K51" s="20">
        <f t="shared" ref="K51:K59" si="11">+M50</f>
        <v>45188</v>
      </c>
      <c r="L51" s="21">
        <v>35</v>
      </c>
      <c r="M51" s="20">
        <f t="shared" si="9"/>
        <v>45237</v>
      </c>
      <c r="N51" s="26">
        <f t="shared" si="10"/>
        <v>50</v>
      </c>
    </row>
    <row r="52" spans="4:16" ht="24" customHeight="1" x14ac:dyDescent="0.25">
      <c r="D52" s="117" t="s">
        <v>33</v>
      </c>
      <c r="E52" s="118"/>
      <c r="F52" s="118"/>
      <c r="G52" s="118"/>
      <c r="H52" s="118"/>
      <c r="I52" s="118"/>
      <c r="J52" s="118"/>
      <c r="K52" s="20">
        <f t="shared" si="11"/>
        <v>45237</v>
      </c>
      <c r="L52" s="21">
        <v>1</v>
      </c>
      <c r="M52" s="20">
        <f t="shared" si="9"/>
        <v>45238</v>
      </c>
      <c r="N52" s="26">
        <f t="shared" si="10"/>
        <v>2</v>
      </c>
    </row>
    <row r="53" spans="4:16" ht="24" customHeight="1" x14ac:dyDescent="0.25">
      <c r="D53" s="121" t="s">
        <v>34</v>
      </c>
      <c r="E53" s="122"/>
      <c r="F53" s="122"/>
      <c r="G53" s="122"/>
      <c r="H53" s="122"/>
      <c r="I53" s="122"/>
      <c r="J53" s="122"/>
      <c r="K53" s="20">
        <f t="shared" si="11"/>
        <v>45238</v>
      </c>
      <c r="L53" s="22">
        <v>15</v>
      </c>
      <c r="M53" s="20">
        <f t="shared" si="9"/>
        <v>45259</v>
      </c>
      <c r="N53" s="26">
        <f t="shared" si="10"/>
        <v>22</v>
      </c>
    </row>
    <row r="54" spans="4:16" ht="24" customHeight="1" x14ac:dyDescent="0.25">
      <c r="D54" s="117" t="s">
        <v>35</v>
      </c>
      <c r="E54" s="118"/>
      <c r="F54" s="118"/>
      <c r="G54" s="118"/>
      <c r="H54" s="118"/>
      <c r="I54" s="118"/>
      <c r="J54" s="118"/>
      <c r="K54" s="20">
        <f t="shared" si="11"/>
        <v>45259</v>
      </c>
      <c r="L54" s="22">
        <v>10</v>
      </c>
      <c r="M54" s="20">
        <f t="shared" ref="M54:M59" si="12">WORKDAY(K54,L54)</f>
        <v>45273</v>
      </c>
      <c r="N54" s="26">
        <f t="shared" ref="N54:N59" si="13">+M54-K54+1</f>
        <v>15</v>
      </c>
    </row>
    <row r="55" spans="4:16" ht="63.75" customHeight="1" x14ac:dyDescent="0.25">
      <c r="D55" s="157" t="s">
        <v>36</v>
      </c>
      <c r="E55" s="158"/>
      <c r="F55" s="158"/>
      <c r="G55" s="158"/>
      <c r="H55" s="158"/>
      <c r="I55" s="158"/>
      <c r="J55" s="159"/>
      <c r="K55" s="54">
        <f t="shared" si="11"/>
        <v>45273</v>
      </c>
      <c r="L55" s="50">
        <v>5</v>
      </c>
      <c r="M55" s="54">
        <f t="shared" si="12"/>
        <v>45280</v>
      </c>
      <c r="N55" s="53">
        <f t="shared" si="13"/>
        <v>8</v>
      </c>
    </row>
    <row r="56" spans="4:16" ht="24" customHeight="1" x14ac:dyDescent="0.25">
      <c r="D56" s="117" t="s">
        <v>37</v>
      </c>
      <c r="E56" s="118"/>
      <c r="F56" s="118"/>
      <c r="G56" s="118"/>
      <c r="H56" s="118"/>
      <c r="I56" s="118"/>
      <c r="J56" s="118"/>
      <c r="K56" s="20">
        <f t="shared" si="11"/>
        <v>45280</v>
      </c>
      <c r="L56" s="22">
        <v>1</v>
      </c>
      <c r="M56" s="20">
        <f t="shared" si="12"/>
        <v>45281</v>
      </c>
      <c r="N56" s="26">
        <f t="shared" si="13"/>
        <v>2</v>
      </c>
    </row>
    <row r="57" spans="4:16" ht="24" customHeight="1" x14ac:dyDescent="0.25">
      <c r="D57" s="121" t="s">
        <v>38</v>
      </c>
      <c r="E57" s="122"/>
      <c r="F57" s="122"/>
      <c r="G57" s="122"/>
      <c r="H57" s="122"/>
      <c r="I57" s="122"/>
      <c r="J57" s="122"/>
      <c r="K57" s="20">
        <f t="shared" si="11"/>
        <v>45281</v>
      </c>
      <c r="L57" s="22">
        <v>15</v>
      </c>
      <c r="M57" s="20">
        <f t="shared" si="12"/>
        <v>45302</v>
      </c>
      <c r="N57" s="26">
        <f t="shared" si="13"/>
        <v>22</v>
      </c>
    </row>
    <row r="58" spans="4:16" ht="24" customHeight="1" x14ac:dyDescent="0.25">
      <c r="D58" s="121" t="s">
        <v>55</v>
      </c>
      <c r="E58" s="122"/>
      <c r="F58" s="122"/>
      <c r="G58" s="122"/>
      <c r="H58" s="122"/>
      <c r="I58" s="122"/>
      <c r="J58" s="122"/>
      <c r="K58" s="20">
        <f t="shared" si="11"/>
        <v>45302</v>
      </c>
      <c r="L58" s="22">
        <v>30</v>
      </c>
      <c r="M58" s="20">
        <f t="shared" si="12"/>
        <v>45344</v>
      </c>
      <c r="N58" s="26">
        <f t="shared" si="13"/>
        <v>43</v>
      </c>
    </row>
    <row r="59" spans="4:16" ht="24" customHeight="1" thickBot="1" x14ac:dyDescent="0.3">
      <c r="D59" s="125" t="s">
        <v>39</v>
      </c>
      <c r="E59" s="126"/>
      <c r="F59" s="126"/>
      <c r="G59" s="126"/>
      <c r="H59" s="126"/>
      <c r="I59" s="126"/>
      <c r="J59" s="126"/>
      <c r="K59" s="27">
        <f t="shared" si="11"/>
        <v>45344</v>
      </c>
      <c r="L59" s="30">
        <v>4</v>
      </c>
      <c r="M59" s="27">
        <f t="shared" si="12"/>
        <v>45350</v>
      </c>
      <c r="N59" s="29">
        <f t="shared" si="13"/>
        <v>7</v>
      </c>
    </row>
    <row r="60" spans="4:16" x14ac:dyDescent="0.25"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4:16" x14ac:dyDescent="0.25"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4:16" ht="18.75" x14ac:dyDescent="0.25">
      <c r="D62" s="4"/>
      <c r="E62" s="4"/>
      <c r="F62" s="4"/>
      <c r="G62" s="4"/>
      <c r="H62" s="4"/>
      <c r="I62" s="4"/>
      <c r="J62" s="4"/>
      <c r="K62" s="66" t="s">
        <v>59</v>
      </c>
      <c r="L62" s="67" t="s">
        <v>61</v>
      </c>
      <c r="M62" s="66" t="s">
        <v>60</v>
      </c>
      <c r="N62" s="67" t="s">
        <v>62</v>
      </c>
      <c r="O62" s="68" t="s">
        <v>63</v>
      </c>
    </row>
    <row r="63" spans="4:16" ht="18.75" x14ac:dyDescent="0.3">
      <c r="D63" s="17" t="s">
        <v>40</v>
      </c>
      <c r="E63" s="17"/>
      <c r="F63" s="17"/>
      <c r="G63" s="17"/>
      <c r="H63" s="17"/>
      <c r="I63" s="17"/>
      <c r="J63" s="17"/>
      <c r="K63" s="44">
        <f>MIN(K65:K73)</f>
        <v>45350</v>
      </c>
      <c r="L63" s="33">
        <f>SUM(L65:L74)</f>
        <v>99</v>
      </c>
      <c r="M63" s="44">
        <f>MAX(M65:M73)</f>
        <v>45489</v>
      </c>
      <c r="N63" s="61">
        <f>+M63-K63+1</f>
        <v>140</v>
      </c>
      <c r="O63" s="58">
        <f>+N63/7</f>
        <v>20</v>
      </c>
      <c r="P63" s="33"/>
    </row>
    <row r="64" spans="4:16" ht="15.75" thickBot="1" x14ac:dyDescent="0.3"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4:20" ht="24" customHeight="1" x14ac:dyDescent="0.25">
      <c r="D65" s="127" t="s">
        <v>41</v>
      </c>
      <c r="E65" s="128"/>
      <c r="F65" s="128"/>
      <c r="G65" s="128"/>
      <c r="H65" s="128"/>
      <c r="I65" s="128"/>
      <c r="J65" s="128"/>
      <c r="K65" s="55">
        <f>M59</f>
        <v>45350</v>
      </c>
      <c r="L65" s="51">
        <v>30</v>
      </c>
      <c r="M65" s="49">
        <f t="shared" ref="M65" si="14">WORKDAY(K65,L65)</f>
        <v>45392</v>
      </c>
      <c r="N65" s="52">
        <f t="shared" ref="N65" si="15">+M65-K65+1</f>
        <v>43</v>
      </c>
    </row>
    <row r="66" spans="4:20" ht="24" customHeight="1" x14ac:dyDescent="0.25">
      <c r="D66" s="168" t="s">
        <v>42</v>
      </c>
      <c r="E66" s="169"/>
      <c r="F66" s="169"/>
      <c r="G66" s="169"/>
      <c r="H66" s="169"/>
      <c r="I66" s="169"/>
      <c r="J66" s="169"/>
      <c r="K66" s="54">
        <f t="shared" ref="K66:K74" si="16">+M65</f>
        <v>45392</v>
      </c>
      <c r="L66" s="50">
        <v>30</v>
      </c>
      <c r="M66" s="54">
        <f t="shared" ref="M66:M68" si="17">WORKDAY(K66,L66)</f>
        <v>45434</v>
      </c>
      <c r="N66" s="53">
        <f t="shared" ref="N66:N68" si="18">+M66-K66+1</f>
        <v>43</v>
      </c>
    </row>
    <row r="67" spans="4:20" ht="46.5" customHeight="1" x14ac:dyDescent="0.25">
      <c r="D67" s="176" t="s">
        <v>43</v>
      </c>
      <c r="E67" s="177"/>
      <c r="F67" s="177"/>
      <c r="G67" s="177"/>
      <c r="H67" s="177"/>
      <c r="I67" s="177"/>
      <c r="J67" s="178"/>
      <c r="K67" s="54">
        <f t="shared" si="16"/>
        <v>45434</v>
      </c>
      <c r="L67" s="50">
        <v>1</v>
      </c>
      <c r="M67" s="54">
        <f t="shared" si="17"/>
        <v>45435</v>
      </c>
      <c r="N67" s="53">
        <f t="shared" si="18"/>
        <v>2</v>
      </c>
    </row>
    <row r="68" spans="4:20" ht="44.25" customHeight="1" x14ac:dyDescent="0.25">
      <c r="D68" s="170" t="s">
        <v>44</v>
      </c>
      <c r="E68" s="171"/>
      <c r="F68" s="171"/>
      <c r="G68" s="171"/>
      <c r="H68" s="171"/>
      <c r="I68" s="171"/>
      <c r="J68" s="171"/>
      <c r="K68" s="54">
        <f t="shared" si="16"/>
        <v>45435</v>
      </c>
      <c r="L68" s="50">
        <v>15</v>
      </c>
      <c r="M68" s="54">
        <f t="shared" si="17"/>
        <v>45456</v>
      </c>
      <c r="N68" s="53">
        <f t="shared" si="18"/>
        <v>22</v>
      </c>
    </row>
    <row r="69" spans="4:20" ht="24" customHeight="1" x14ac:dyDescent="0.25">
      <c r="D69" s="117" t="s">
        <v>69</v>
      </c>
      <c r="E69" s="118"/>
      <c r="F69" s="118"/>
      <c r="G69" s="118"/>
      <c r="H69" s="118"/>
      <c r="I69" s="118"/>
      <c r="J69" s="118"/>
      <c r="K69" s="20">
        <f t="shared" si="16"/>
        <v>45456</v>
      </c>
      <c r="L69" s="21">
        <v>10</v>
      </c>
      <c r="M69" s="20">
        <f t="shared" ref="M69:M74" si="19">WORKDAY(K69,L69)</f>
        <v>45470</v>
      </c>
      <c r="N69" s="26">
        <f t="shared" ref="N69:N74" si="20">+M69-K69+1</f>
        <v>15</v>
      </c>
    </row>
    <row r="70" spans="4:20" ht="24" customHeight="1" x14ac:dyDescent="0.25">
      <c r="D70" s="172" t="s">
        <v>45</v>
      </c>
      <c r="E70" s="173"/>
      <c r="F70" s="173"/>
      <c r="G70" s="173"/>
      <c r="H70" s="173"/>
      <c r="I70" s="173"/>
      <c r="J70" s="173"/>
      <c r="K70" s="174">
        <f t="shared" si="16"/>
        <v>45470</v>
      </c>
      <c r="L70" s="175">
        <v>1</v>
      </c>
      <c r="M70" s="174">
        <f t="shared" si="19"/>
        <v>45471</v>
      </c>
      <c r="N70" s="166">
        <f t="shared" si="20"/>
        <v>2</v>
      </c>
    </row>
    <row r="71" spans="4:20" ht="24" customHeight="1" x14ac:dyDescent="0.25">
      <c r="D71" s="172"/>
      <c r="E71" s="173"/>
      <c r="F71" s="173"/>
      <c r="G71" s="173"/>
      <c r="H71" s="173"/>
      <c r="I71" s="173"/>
      <c r="J71" s="173"/>
      <c r="K71" s="175">
        <f t="shared" si="16"/>
        <v>45471</v>
      </c>
      <c r="L71" s="175"/>
      <c r="M71" s="175">
        <f t="shared" si="19"/>
        <v>45471</v>
      </c>
      <c r="N71" s="166">
        <f t="shared" si="20"/>
        <v>1</v>
      </c>
    </row>
    <row r="72" spans="4:20" ht="24" customHeight="1" x14ac:dyDescent="0.25">
      <c r="D72" s="179" t="s">
        <v>46</v>
      </c>
      <c r="E72" s="180"/>
      <c r="F72" s="180"/>
      <c r="G72" s="180"/>
      <c r="H72" s="180"/>
      <c r="I72" s="180"/>
      <c r="J72" s="180"/>
      <c r="K72" s="20">
        <f t="shared" si="16"/>
        <v>45471</v>
      </c>
      <c r="L72" s="21">
        <v>11</v>
      </c>
      <c r="M72" s="20">
        <f t="shared" si="19"/>
        <v>45488</v>
      </c>
      <c r="N72" s="26">
        <f t="shared" si="20"/>
        <v>18</v>
      </c>
    </row>
    <row r="73" spans="4:20" ht="24" customHeight="1" x14ac:dyDescent="0.25">
      <c r="D73" s="172" t="s">
        <v>47</v>
      </c>
      <c r="E73" s="173"/>
      <c r="F73" s="173"/>
      <c r="G73" s="173"/>
      <c r="H73" s="173"/>
      <c r="I73" s="173"/>
      <c r="J73" s="173"/>
      <c r="K73" s="174">
        <f t="shared" si="16"/>
        <v>45488</v>
      </c>
      <c r="L73" s="175">
        <v>1</v>
      </c>
      <c r="M73" s="174">
        <f t="shared" si="19"/>
        <v>45489</v>
      </c>
      <c r="N73" s="166">
        <f t="shared" si="20"/>
        <v>2</v>
      </c>
    </row>
    <row r="74" spans="4:20" ht="15.75" thickBot="1" x14ac:dyDescent="0.3">
      <c r="D74" s="181"/>
      <c r="E74" s="182"/>
      <c r="F74" s="182"/>
      <c r="G74" s="182"/>
      <c r="H74" s="182"/>
      <c r="I74" s="182"/>
      <c r="J74" s="182"/>
      <c r="K74" s="183">
        <f t="shared" si="16"/>
        <v>45489</v>
      </c>
      <c r="L74" s="184"/>
      <c r="M74" s="183">
        <f t="shared" si="19"/>
        <v>45489</v>
      </c>
      <c r="N74" s="167">
        <f t="shared" si="20"/>
        <v>1</v>
      </c>
    </row>
    <row r="75" spans="4:20" ht="18.75" x14ac:dyDescent="0.3">
      <c r="D75" s="17" t="s">
        <v>48</v>
      </c>
      <c r="E75" s="17"/>
      <c r="F75" s="17"/>
      <c r="G75" s="17"/>
      <c r="H75" s="17"/>
      <c r="I75" s="17"/>
      <c r="J75" s="17"/>
      <c r="K75" s="44">
        <f>MIN(K78:K81)</f>
        <v>45575</v>
      </c>
      <c r="L75" s="33">
        <f>SUM(L78:L81)</f>
        <v>1010</v>
      </c>
      <c r="M75" s="44">
        <f>MAX(M78:M81)</f>
        <v>46990</v>
      </c>
      <c r="N75" s="61">
        <f>+M75-K75+1</f>
        <v>1416</v>
      </c>
      <c r="O75" s="58">
        <f>+N75/7</f>
        <v>202.28571428571428</v>
      </c>
      <c r="P75" s="14"/>
    </row>
    <row r="76" spans="4:20" ht="15.75" thickBot="1" x14ac:dyDescent="0.3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4:20" ht="15.75" thickBot="1" x14ac:dyDescent="0.3">
      <c r="D77" s="129" t="s">
        <v>73</v>
      </c>
      <c r="E77" s="130"/>
      <c r="F77" s="130"/>
      <c r="G77" s="130"/>
      <c r="H77" s="130"/>
      <c r="I77" s="130"/>
      <c r="J77" s="130"/>
      <c r="K77" s="49">
        <f>M73</f>
        <v>45489</v>
      </c>
      <c r="L77" s="51">
        <v>60</v>
      </c>
      <c r="M77" s="49">
        <f t="shared" ref="M77:M81" si="21">WORKDAY(K77,L77)</f>
        <v>45573</v>
      </c>
      <c r="N77" s="52">
        <f t="shared" ref="N77:N81" si="22">+M77-K77+1</f>
        <v>85</v>
      </c>
    </row>
    <row r="78" spans="4:20" ht="33.75" customHeight="1" thickBot="1" x14ac:dyDescent="0.3">
      <c r="D78" s="129" t="s">
        <v>71</v>
      </c>
      <c r="E78" s="130"/>
      <c r="F78" s="130"/>
      <c r="G78" s="130"/>
      <c r="H78" s="130"/>
      <c r="I78" s="130"/>
      <c r="J78" s="130"/>
      <c r="K78" s="49">
        <f>M77+2</f>
        <v>45575</v>
      </c>
      <c r="L78" s="51">
        <v>520</v>
      </c>
      <c r="M78" s="49">
        <f t="shared" si="21"/>
        <v>46303</v>
      </c>
      <c r="N78" s="52">
        <f t="shared" si="22"/>
        <v>729</v>
      </c>
      <c r="S78">
        <v>575</v>
      </c>
      <c r="T78">
        <v>805</v>
      </c>
    </row>
    <row r="79" spans="4:20" ht="33.75" customHeight="1" thickBot="1" x14ac:dyDescent="0.3">
      <c r="D79" s="131" t="s">
        <v>74</v>
      </c>
      <c r="E79" s="132"/>
      <c r="F79" s="132"/>
      <c r="G79" s="132"/>
      <c r="H79" s="132"/>
      <c r="I79" s="132"/>
      <c r="J79" s="133"/>
      <c r="K79" s="73">
        <f>M78+3</f>
        <v>46306</v>
      </c>
      <c r="L79" s="74">
        <v>20</v>
      </c>
      <c r="M79" s="49">
        <f t="shared" si="21"/>
        <v>46332</v>
      </c>
      <c r="N79" s="52">
        <f t="shared" si="22"/>
        <v>27</v>
      </c>
    </row>
    <row r="80" spans="4:20" ht="33.75" customHeight="1" x14ac:dyDescent="0.25">
      <c r="D80" s="129" t="s">
        <v>72</v>
      </c>
      <c r="E80" s="130"/>
      <c r="F80" s="130"/>
      <c r="G80" s="130"/>
      <c r="H80" s="130"/>
      <c r="I80" s="130"/>
      <c r="J80" s="130"/>
      <c r="K80" s="73">
        <f>M79</f>
        <v>46332</v>
      </c>
      <c r="L80" s="74">
        <v>450</v>
      </c>
      <c r="M80" s="49">
        <f t="shared" si="21"/>
        <v>46962</v>
      </c>
      <c r="N80" s="52">
        <f t="shared" si="22"/>
        <v>631</v>
      </c>
    </row>
    <row r="81" spans="4:20" ht="24" customHeight="1" thickBot="1" x14ac:dyDescent="0.3">
      <c r="D81" s="164" t="s">
        <v>49</v>
      </c>
      <c r="E81" s="165"/>
      <c r="F81" s="165"/>
      <c r="G81" s="165"/>
      <c r="H81" s="165"/>
      <c r="I81" s="165"/>
      <c r="J81" s="165"/>
      <c r="K81" s="27">
        <f>M80</f>
        <v>46962</v>
      </c>
      <c r="L81" s="28">
        <v>20</v>
      </c>
      <c r="M81" s="27">
        <f t="shared" si="21"/>
        <v>46990</v>
      </c>
      <c r="N81" s="29">
        <f t="shared" si="22"/>
        <v>29</v>
      </c>
      <c r="S81">
        <v>298</v>
      </c>
      <c r="T81">
        <v>418</v>
      </c>
    </row>
    <row r="82" spans="4:20" ht="18.75" x14ac:dyDescent="0.3">
      <c r="D82" s="17" t="s">
        <v>50</v>
      </c>
      <c r="E82" s="17"/>
      <c r="F82" s="17"/>
      <c r="G82" s="17"/>
      <c r="H82" s="17"/>
      <c r="I82" s="17"/>
      <c r="J82" s="16"/>
      <c r="K82" s="44">
        <f>MIN(K84:K86)</f>
        <v>46990</v>
      </c>
      <c r="L82" s="33">
        <f>SUM(L84:L86)</f>
        <v>65</v>
      </c>
      <c r="M82" s="44">
        <f>MAX(M84:M86)</f>
        <v>47067</v>
      </c>
      <c r="N82" s="61">
        <f>+M82-K82+1</f>
        <v>78</v>
      </c>
      <c r="O82" s="58">
        <f>+N82/7</f>
        <v>11.142857142857142</v>
      </c>
      <c r="P82" s="14"/>
    </row>
    <row r="83" spans="4:20" ht="15.75" thickBot="1" x14ac:dyDescent="0.3"/>
    <row r="84" spans="4:20" ht="24" customHeight="1" x14ac:dyDescent="0.25">
      <c r="D84" s="160" t="s">
        <v>51</v>
      </c>
      <c r="E84" s="161"/>
      <c r="F84" s="161"/>
      <c r="G84" s="161"/>
      <c r="H84" s="161"/>
      <c r="I84" s="161"/>
      <c r="J84" s="161"/>
      <c r="K84" s="23">
        <f>M81</f>
        <v>46990</v>
      </c>
      <c r="L84" s="24">
        <v>30</v>
      </c>
      <c r="M84" s="23">
        <f t="shared" ref="M84:M86" si="23">WORKDAY(K84,L84)</f>
        <v>47032</v>
      </c>
      <c r="N84" s="25">
        <f t="shared" ref="N84:N86" si="24">+M84-K84+1</f>
        <v>43</v>
      </c>
    </row>
    <row r="85" spans="4:20" ht="24" customHeight="1" x14ac:dyDescent="0.25">
      <c r="D85" s="143" t="s">
        <v>52</v>
      </c>
      <c r="E85" s="144"/>
      <c r="F85" s="144"/>
      <c r="G85" s="144"/>
      <c r="H85" s="144"/>
      <c r="I85" s="144"/>
      <c r="J85" s="144"/>
      <c r="K85" s="20">
        <f>+M84</f>
        <v>47032</v>
      </c>
      <c r="L85" s="21">
        <v>10</v>
      </c>
      <c r="M85" s="20">
        <f t="shared" si="23"/>
        <v>47046</v>
      </c>
      <c r="N85" s="26">
        <f t="shared" si="24"/>
        <v>15</v>
      </c>
      <c r="O85" s="60"/>
    </row>
    <row r="86" spans="4:20" ht="24" customHeight="1" thickBot="1" x14ac:dyDescent="0.3">
      <c r="D86" s="162" t="s">
        <v>68</v>
      </c>
      <c r="E86" s="163"/>
      <c r="F86" s="163"/>
      <c r="G86" s="163"/>
      <c r="H86" s="163"/>
      <c r="I86" s="163"/>
      <c r="J86" s="163"/>
      <c r="K86" s="27">
        <f t="shared" ref="K86" si="25">+M84</f>
        <v>47032</v>
      </c>
      <c r="L86" s="28">
        <v>25</v>
      </c>
      <c r="M86" s="27">
        <f t="shared" si="23"/>
        <v>47067</v>
      </c>
      <c r="N86" s="29">
        <f t="shared" si="24"/>
        <v>36</v>
      </c>
    </row>
    <row r="87" spans="4:20" x14ac:dyDescent="0.25"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4:20" x14ac:dyDescent="0.25"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4:20" x14ac:dyDescent="0.25"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4:20" x14ac:dyDescent="0.25">
      <c r="D90" s="36"/>
      <c r="E90" s="36"/>
      <c r="F90" s="36"/>
      <c r="G90" s="36"/>
      <c r="H90" s="4"/>
      <c r="I90" s="4"/>
      <c r="J90" s="4"/>
      <c r="K90" s="4"/>
      <c r="L90" s="4"/>
      <c r="M90" s="4"/>
      <c r="N90" s="4"/>
    </row>
    <row r="91" spans="4:20" ht="21" x14ac:dyDescent="0.35">
      <c r="D91" s="151" t="s">
        <v>56</v>
      </c>
      <c r="E91" s="152"/>
      <c r="F91" s="39"/>
      <c r="G91" s="39"/>
      <c r="H91" s="40"/>
      <c r="I91" s="40"/>
      <c r="J91" s="37"/>
      <c r="K91" s="4"/>
      <c r="L91" s="4"/>
      <c r="M91" s="4"/>
      <c r="N91" s="4"/>
    </row>
    <row r="92" spans="4:20" ht="21" x14ac:dyDescent="0.35">
      <c r="D92" s="119"/>
      <c r="E92" s="120"/>
      <c r="F92" s="39"/>
      <c r="G92" s="39"/>
      <c r="H92" s="39"/>
      <c r="I92" s="39"/>
      <c r="J92" s="37"/>
      <c r="K92" s="4"/>
      <c r="L92" s="4"/>
      <c r="M92" s="4"/>
      <c r="N92" s="4"/>
    </row>
    <row r="93" spans="4:20" ht="15.75" x14ac:dyDescent="0.25">
      <c r="D93" s="153" t="s">
        <v>57</v>
      </c>
      <c r="E93" s="154"/>
      <c r="F93" s="154"/>
      <c r="G93" s="154"/>
      <c r="H93" s="154"/>
      <c r="I93" s="154"/>
      <c r="J93" s="37"/>
      <c r="K93" s="4"/>
      <c r="L93" s="4"/>
      <c r="M93" s="4"/>
      <c r="N93" s="4"/>
    </row>
    <row r="94" spans="4:20" x14ac:dyDescent="0.25">
      <c r="D94" s="41"/>
      <c r="E94" s="39"/>
      <c r="F94" s="39"/>
      <c r="G94" s="39"/>
      <c r="H94" s="39"/>
      <c r="I94" s="42"/>
    </row>
    <row r="95" spans="4:20" x14ac:dyDescent="0.25">
      <c r="D95" s="136" t="s">
        <v>58</v>
      </c>
      <c r="E95" s="137"/>
      <c r="F95" s="137"/>
      <c r="G95" s="137"/>
      <c r="H95" s="137"/>
      <c r="I95" s="137"/>
      <c r="J95" s="37"/>
    </row>
    <row r="96" spans="4:20" x14ac:dyDescent="0.25">
      <c r="D96" s="41"/>
      <c r="E96" s="39"/>
      <c r="F96" s="39"/>
      <c r="G96" s="39"/>
      <c r="H96" s="39"/>
      <c r="I96" s="39"/>
      <c r="J96" s="37"/>
    </row>
    <row r="97" spans="3:10" customFormat="1" x14ac:dyDescent="0.25">
      <c r="C97" s="38"/>
      <c r="D97" s="137"/>
      <c r="E97" s="137"/>
      <c r="F97" s="137"/>
      <c r="G97" s="137"/>
      <c r="H97" s="137"/>
      <c r="I97" s="137"/>
      <c r="J97" s="37"/>
    </row>
    <row r="98" spans="3:10" customFormat="1" x14ac:dyDescent="0.25">
      <c r="D98" s="41"/>
      <c r="E98" s="39"/>
      <c r="F98" s="39"/>
      <c r="G98" s="39"/>
      <c r="H98" s="43"/>
      <c r="I98" s="43"/>
      <c r="J98" s="37"/>
    </row>
    <row r="99" spans="3:10" customFormat="1" x14ac:dyDescent="0.25">
      <c r="D99" s="35"/>
      <c r="E99" s="35"/>
      <c r="F99" s="35"/>
      <c r="G99" s="35"/>
    </row>
  </sheetData>
  <mergeCells count="72">
    <mergeCell ref="N73:N74"/>
    <mergeCell ref="D66:J66"/>
    <mergeCell ref="N70:N71"/>
    <mergeCell ref="D68:J68"/>
    <mergeCell ref="D69:J69"/>
    <mergeCell ref="D70:J71"/>
    <mergeCell ref="K70:K71"/>
    <mergeCell ref="L70:L71"/>
    <mergeCell ref="M70:M71"/>
    <mergeCell ref="D67:J67"/>
    <mergeCell ref="D72:J72"/>
    <mergeCell ref="D73:J74"/>
    <mergeCell ref="K73:K74"/>
    <mergeCell ref="L73:L74"/>
    <mergeCell ref="M73:M74"/>
    <mergeCell ref="D97:I97"/>
    <mergeCell ref="D91:E91"/>
    <mergeCell ref="D93:I93"/>
    <mergeCell ref="D46:J46"/>
    <mergeCell ref="D47:J47"/>
    <mergeCell ref="D50:J50"/>
    <mergeCell ref="D51:J51"/>
    <mergeCell ref="D52:J52"/>
    <mergeCell ref="D55:J55"/>
    <mergeCell ref="D84:J84"/>
    <mergeCell ref="D85:J85"/>
    <mergeCell ref="D86:J86"/>
    <mergeCell ref="D78:J78"/>
    <mergeCell ref="D81:J81"/>
    <mergeCell ref="D56:J56"/>
    <mergeCell ref="D57:J57"/>
    <mergeCell ref="D17:J17"/>
    <mergeCell ref="D18:J18"/>
    <mergeCell ref="D19:J19"/>
    <mergeCell ref="D10:E10"/>
    <mergeCell ref="C2:D2"/>
    <mergeCell ref="D4:E4"/>
    <mergeCell ref="D5:E5"/>
    <mergeCell ref="D6:E6"/>
    <mergeCell ref="D7:E7"/>
    <mergeCell ref="D8:F8"/>
    <mergeCell ref="J2:M4"/>
    <mergeCell ref="J6:M6"/>
    <mergeCell ref="D20:J20"/>
    <mergeCell ref="D95:I95"/>
    <mergeCell ref="D26:J26"/>
    <mergeCell ref="D27:J27"/>
    <mergeCell ref="D44:J44"/>
    <mergeCell ref="D28:J28"/>
    <mergeCell ref="D29:J29"/>
    <mergeCell ref="D30:J30"/>
    <mergeCell ref="D31:J31"/>
    <mergeCell ref="D32:J32"/>
    <mergeCell ref="D33:J33"/>
    <mergeCell ref="D34:J34"/>
    <mergeCell ref="D40:J40"/>
    <mergeCell ref="D41:J41"/>
    <mergeCell ref="D53:J53"/>
    <mergeCell ref="D54:J54"/>
    <mergeCell ref="D42:J42"/>
    <mergeCell ref="D43:J43"/>
    <mergeCell ref="D92:E92"/>
    <mergeCell ref="D21:J21"/>
    <mergeCell ref="D22:J22"/>
    <mergeCell ref="D23:J23"/>
    <mergeCell ref="D58:J58"/>
    <mergeCell ref="D59:J59"/>
    <mergeCell ref="D65:J65"/>
    <mergeCell ref="D80:J80"/>
    <mergeCell ref="D77:J77"/>
    <mergeCell ref="D79:J79"/>
    <mergeCell ref="D45:J45"/>
  </mergeCells>
  <pageMargins left="0.7" right="0.7" top="0.75" bottom="0.75" header="0.3" footer="0.3"/>
  <pageSetup paperSize="9" scale="2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01"/>
  <sheetViews>
    <sheetView topLeftCell="A46" workbookViewId="0">
      <selection activeCell="D56" sqref="D56:J56"/>
    </sheetView>
  </sheetViews>
  <sheetFormatPr baseColWidth="10" defaultColWidth="9.140625" defaultRowHeight="15" x14ac:dyDescent="0.25"/>
  <cols>
    <col min="1" max="1" width="6.5703125" customWidth="1"/>
    <col min="3" max="3" width="10.5703125" customWidth="1"/>
    <col min="10" max="10" width="25.140625" customWidth="1"/>
    <col min="11" max="11" width="15.7109375" customWidth="1"/>
    <col min="12" max="12" width="13.42578125" customWidth="1"/>
    <col min="13" max="13" width="15.7109375" customWidth="1"/>
    <col min="14" max="14" width="18.85546875" customWidth="1"/>
    <col min="15" max="15" width="12" style="56" customWidth="1"/>
    <col min="16" max="16" width="10.7109375" bestFit="1" customWidth="1"/>
    <col min="18" max="18" width="10.7109375" bestFit="1" customWidth="1"/>
  </cols>
  <sheetData>
    <row r="1" spans="2:15" x14ac:dyDescent="0.25">
      <c r="E1" s="4"/>
      <c r="F1" s="4"/>
      <c r="G1" s="4"/>
    </row>
    <row r="2" spans="2:15" ht="21" customHeight="1" x14ac:dyDescent="0.35">
      <c r="C2" s="146" t="s">
        <v>0</v>
      </c>
      <c r="D2" s="147"/>
      <c r="E2" s="1"/>
      <c r="F2" s="1"/>
      <c r="G2" s="2"/>
      <c r="H2" s="4"/>
      <c r="J2" s="149" t="s">
        <v>64</v>
      </c>
      <c r="K2" s="149"/>
      <c r="L2" s="149"/>
      <c r="M2" s="149"/>
    </row>
    <row r="3" spans="2:15" ht="15" customHeight="1" x14ac:dyDescent="0.25">
      <c r="C3" s="3"/>
      <c r="D3" s="4"/>
      <c r="E3" s="4"/>
      <c r="F3" s="4"/>
      <c r="G3" s="5"/>
      <c r="H3" s="4"/>
      <c r="J3" s="149"/>
      <c r="K3" s="149"/>
      <c r="L3" s="149"/>
      <c r="M3" s="149"/>
    </row>
    <row r="4" spans="2:15" ht="15" customHeight="1" x14ac:dyDescent="0.25">
      <c r="C4" s="7"/>
      <c r="D4" s="148" t="s">
        <v>1</v>
      </c>
      <c r="E4" s="148"/>
      <c r="F4" s="12"/>
      <c r="G4" s="5"/>
      <c r="H4" s="4"/>
      <c r="J4" s="149"/>
      <c r="K4" s="149"/>
      <c r="L4" s="149"/>
      <c r="M4" s="149"/>
    </row>
    <row r="5" spans="2:15" ht="15" customHeight="1" x14ac:dyDescent="0.25">
      <c r="C5" s="6"/>
      <c r="D5" s="148" t="s">
        <v>2</v>
      </c>
      <c r="E5" s="148"/>
      <c r="F5" s="12"/>
      <c r="G5" s="5"/>
      <c r="H5" s="4"/>
      <c r="J5" s="47"/>
      <c r="K5" s="47"/>
      <c r="L5" s="47"/>
      <c r="M5" s="47"/>
    </row>
    <row r="6" spans="2:15" ht="21" x14ac:dyDescent="0.35">
      <c r="C6" s="8"/>
      <c r="D6" s="148" t="s">
        <v>3</v>
      </c>
      <c r="E6" s="148"/>
      <c r="F6" s="12"/>
      <c r="G6" s="5"/>
      <c r="J6" s="150" t="s">
        <v>65</v>
      </c>
      <c r="K6" s="150"/>
      <c r="L6" s="150"/>
      <c r="M6" s="150"/>
    </row>
    <row r="7" spans="2:15" x14ac:dyDescent="0.25">
      <c r="C7" s="15"/>
      <c r="D7" s="148" t="s">
        <v>4</v>
      </c>
      <c r="E7" s="148"/>
      <c r="F7" s="12"/>
      <c r="G7" s="5"/>
      <c r="H7" s="4"/>
      <c r="K7" s="34"/>
    </row>
    <row r="8" spans="2:15" x14ac:dyDescent="0.25">
      <c r="C8" s="9"/>
      <c r="D8" s="148" t="s">
        <v>7</v>
      </c>
      <c r="E8" s="148"/>
      <c r="F8" s="148"/>
      <c r="G8" s="5"/>
    </row>
    <row r="9" spans="2:15" x14ac:dyDescent="0.25">
      <c r="B9" s="4"/>
      <c r="C9" s="10"/>
      <c r="D9" s="12" t="s">
        <v>5</v>
      </c>
      <c r="E9" s="12"/>
      <c r="F9" s="12"/>
      <c r="G9" s="5"/>
      <c r="H9" s="4"/>
    </row>
    <row r="10" spans="2:15" x14ac:dyDescent="0.25">
      <c r="B10" s="4"/>
      <c r="C10" s="45"/>
      <c r="D10" s="145" t="s">
        <v>6</v>
      </c>
      <c r="E10" s="145"/>
      <c r="F10" s="46"/>
      <c r="G10" s="11"/>
      <c r="H10" s="4"/>
    </row>
    <row r="11" spans="2:15" ht="45" customHeight="1" x14ac:dyDescent="0.25">
      <c r="B11" s="4"/>
      <c r="C11" s="4"/>
      <c r="D11" s="4"/>
      <c r="E11" s="4"/>
      <c r="F11" s="4"/>
      <c r="G11" s="4"/>
      <c r="H11" s="4"/>
    </row>
    <row r="12" spans="2:15" ht="15" customHeight="1" x14ac:dyDescent="0.25">
      <c r="C12" s="4"/>
      <c r="D12" s="4"/>
      <c r="E12" s="4"/>
      <c r="K12" s="62"/>
      <c r="L12" s="63"/>
      <c r="M12" s="64"/>
      <c r="N12" s="63"/>
      <c r="O12" s="65"/>
    </row>
    <row r="13" spans="2:15" ht="15" customHeight="1" x14ac:dyDescent="0.25">
      <c r="K13" s="62"/>
      <c r="L13" s="63"/>
      <c r="M13" s="64"/>
      <c r="N13" s="63"/>
      <c r="O13" s="65"/>
    </row>
    <row r="14" spans="2:15" ht="15" customHeight="1" x14ac:dyDescent="0.25">
      <c r="B14" s="13"/>
      <c r="C14" s="13"/>
      <c r="K14" s="66" t="s">
        <v>59</v>
      </c>
      <c r="L14" s="67" t="s">
        <v>61</v>
      </c>
      <c r="M14" s="66" t="s">
        <v>60</v>
      </c>
      <c r="N14" s="67" t="s">
        <v>62</v>
      </c>
      <c r="O14" s="68" t="s">
        <v>63</v>
      </c>
    </row>
    <row r="15" spans="2:15" ht="18.75" x14ac:dyDescent="0.3">
      <c r="D15" s="17" t="s">
        <v>8</v>
      </c>
      <c r="E15" s="17"/>
      <c r="F15" s="17"/>
      <c r="G15" s="17"/>
      <c r="H15" s="18"/>
      <c r="I15" s="19"/>
      <c r="J15" s="16"/>
      <c r="K15" s="69">
        <f>MIN(K17:K23)</f>
        <v>44341</v>
      </c>
      <c r="L15" s="70">
        <f>SUM(L17:L23)</f>
        <v>113</v>
      </c>
      <c r="M15" s="69">
        <f>MAX(M17:M23)</f>
        <v>44498</v>
      </c>
      <c r="N15" s="71">
        <f>+M15-K15+1</f>
        <v>158</v>
      </c>
      <c r="O15" s="72">
        <f>+N15/7</f>
        <v>22.571428571428573</v>
      </c>
    </row>
    <row r="16" spans="2:15" ht="15.75" thickBot="1" x14ac:dyDescent="0.3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59"/>
    </row>
    <row r="17" spans="4:16" ht="24" customHeight="1" x14ac:dyDescent="0.25">
      <c r="D17" s="134" t="s">
        <v>9</v>
      </c>
      <c r="E17" s="135"/>
      <c r="F17" s="135"/>
      <c r="G17" s="135"/>
      <c r="H17" s="135"/>
      <c r="I17" s="135"/>
      <c r="J17" s="135"/>
      <c r="K17" s="49">
        <v>44341</v>
      </c>
      <c r="L17" s="51">
        <f>60+15</f>
        <v>75</v>
      </c>
      <c r="M17" s="49">
        <f>WORKDAY(K17,L17)</f>
        <v>44446</v>
      </c>
      <c r="N17" s="52">
        <f>+M17-K17+1</f>
        <v>106</v>
      </c>
      <c r="O17" s="59" t="s">
        <v>70</v>
      </c>
    </row>
    <row r="18" spans="4:16" ht="24" customHeight="1" x14ac:dyDescent="0.25">
      <c r="D18" s="117" t="s">
        <v>66</v>
      </c>
      <c r="E18" s="118"/>
      <c r="F18" s="118"/>
      <c r="G18" s="118"/>
      <c r="H18" s="118"/>
      <c r="I18" s="118"/>
      <c r="J18" s="118"/>
      <c r="K18" s="79">
        <f>+M17</f>
        <v>44446</v>
      </c>
      <c r="L18" s="80">
        <v>1</v>
      </c>
      <c r="M18" s="79">
        <f t="shared" ref="M18:M23" si="0">WORKDAY(K18,L18)</f>
        <v>44447</v>
      </c>
      <c r="N18" s="77">
        <f t="shared" ref="N18:N23" si="1">+M18-K18+1</f>
        <v>2</v>
      </c>
      <c r="O18" s="59"/>
    </row>
    <row r="19" spans="4:16" ht="24" customHeight="1" x14ac:dyDescent="0.25">
      <c r="D19" s="115" t="s">
        <v>67</v>
      </c>
      <c r="E19" s="116"/>
      <c r="F19" s="116"/>
      <c r="G19" s="116"/>
      <c r="H19" s="116"/>
      <c r="I19" s="116"/>
      <c r="J19" s="116"/>
      <c r="K19" s="79">
        <f t="shared" ref="K19:K23" si="2">+M18</f>
        <v>44447</v>
      </c>
      <c r="L19" s="80">
        <v>10</v>
      </c>
      <c r="M19" s="79">
        <f t="shared" si="0"/>
        <v>44461</v>
      </c>
      <c r="N19" s="77">
        <f t="shared" si="1"/>
        <v>15</v>
      </c>
    </row>
    <row r="20" spans="4:16" ht="24" customHeight="1" x14ac:dyDescent="0.25">
      <c r="D20" s="117" t="s">
        <v>11</v>
      </c>
      <c r="E20" s="118"/>
      <c r="F20" s="118"/>
      <c r="G20" s="118"/>
      <c r="H20" s="118"/>
      <c r="I20" s="118"/>
      <c r="J20" s="118"/>
      <c r="K20" s="79">
        <f t="shared" si="2"/>
        <v>44461</v>
      </c>
      <c r="L20" s="22">
        <v>1</v>
      </c>
      <c r="M20" s="79">
        <f t="shared" si="0"/>
        <v>44462</v>
      </c>
      <c r="N20" s="77">
        <f t="shared" si="1"/>
        <v>2</v>
      </c>
    </row>
    <row r="21" spans="4:16" ht="24" customHeight="1" x14ac:dyDescent="0.25">
      <c r="D21" s="121" t="s">
        <v>12</v>
      </c>
      <c r="E21" s="122"/>
      <c r="F21" s="122"/>
      <c r="G21" s="122"/>
      <c r="H21" s="122"/>
      <c r="I21" s="122"/>
      <c r="J21" s="122"/>
      <c r="K21" s="79">
        <f t="shared" si="2"/>
        <v>44462</v>
      </c>
      <c r="L21" s="22">
        <v>15</v>
      </c>
      <c r="M21" s="79">
        <f t="shared" si="0"/>
        <v>44483</v>
      </c>
      <c r="N21" s="77">
        <f t="shared" si="1"/>
        <v>22</v>
      </c>
    </row>
    <row r="22" spans="4:16" ht="24" customHeight="1" x14ac:dyDescent="0.25">
      <c r="D22" s="117" t="s">
        <v>13</v>
      </c>
      <c r="E22" s="118"/>
      <c r="F22" s="118"/>
      <c r="G22" s="118"/>
      <c r="H22" s="118"/>
      <c r="I22" s="118"/>
      <c r="J22" s="118"/>
      <c r="K22" s="79">
        <f t="shared" si="2"/>
        <v>44483</v>
      </c>
      <c r="L22" s="22">
        <v>10</v>
      </c>
      <c r="M22" s="79">
        <f t="shared" si="0"/>
        <v>44497</v>
      </c>
      <c r="N22" s="77">
        <f t="shared" si="1"/>
        <v>15</v>
      </c>
    </row>
    <row r="23" spans="4:16" ht="24" customHeight="1" thickBot="1" x14ac:dyDescent="0.3">
      <c r="D23" s="123" t="s">
        <v>14</v>
      </c>
      <c r="E23" s="124"/>
      <c r="F23" s="124"/>
      <c r="G23" s="124"/>
      <c r="H23" s="124"/>
      <c r="I23" s="124"/>
      <c r="J23" s="124"/>
      <c r="K23" s="81">
        <f t="shared" si="2"/>
        <v>44497</v>
      </c>
      <c r="L23" s="30">
        <v>1</v>
      </c>
      <c r="M23" s="81">
        <f t="shared" si="0"/>
        <v>44498</v>
      </c>
      <c r="N23" s="78">
        <f t="shared" si="1"/>
        <v>2</v>
      </c>
    </row>
    <row r="24" spans="4:16" ht="18.75" x14ac:dyDescent="0.3">
      <c r="D24" s="17" t="s">
        <v>15</v>
      </c>
      <c r="E24" s="17"/>
      <c r="F24" s="17"/>
      <c r="G24" s="17"/>
      <c r="H24" s="19"/>
      <c r="I24" s="16"/>
      <c r="J24" s="16"/>
      <c r="K24" s="44">
        <f>MIN(K26:K34)</f>
        <v>44592</v>
      </c>
      <c r="L24" s="33">
        <f>SUM(L26:L34)</f>
        <v>248</v>
      </c>
      <c r="M24" s="44">
        <f>MAX(M26:M34)</f>
        <v>44938</v>
      </c>
      <c r="N24" s="61">
        <f>+M24-K24+1</f>
        <v>347</v>
      </c>
      <c r="O24" s="57">
        <f>+N24/7</f>
        <v>49.571428571428569</v>
      </c>
      <c r="P24" s="31"/>
    </row>
    <row r="25" spans="4:16" ht="15.75" thickBot="1" x14ac:dyDescent="0.3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4:16" ht="24" customHeight="1" x14ac:dyDescent="0.25">
      <c r="D26" s="138" t="s">
        <v>53</v>
      </c>
      <c r="E26" s="139"/>
      <c r="F26" s="139"/>
      <c r="G26" s="139"/>
      <c r="H26" s="139"/>
      <c r="I26" s="139"/>
      <c r="J26" s="140"/>
      <c r="K26" s="49">
        <v>44592</v>
      </c>
      <c r="L26" s="51">
        <v>75</v>
      </c>
      <c r="M26" s="49">
        <f t="shared" ref="M26:M33" si="3">WORKDAY(K26,L26)</f>
        <v>44697</v>
      </c>
      <c r="N26" s="52">
        <f t="shared" ref="N26:N34" si="4">+M26-K26+1</f>
        <v>106</v>
      </c>
    </row>
    <row r="27" spans="4:16" ht="24" customHeight="1" x14ac:dyDescent="0.25">
      <c r="D27" s="117" t="s">
        <v>16</v>
      </c>
      <c r="E27" s="118"/>
      <c r="F27" s="118"/>
      <c r="G27" s="118"/>
      <c r="H27" s="118"/>
      <c r="I27" s="118"/>
      <c r="J27" s="118"/>
      <c r="K27" s="79">
        <f t="shared" ref="K27:K34" si="5">+M26</f>
        <v>44697</v>
      </c>
      <c r="L27" s="80">
        <v>1</v>
      </c>
      <c r="M27" s="79">
        <f t="shared" si="3"/>
        <v>44698</v>
      </c>
      <c r="N27" s="77">
        <f t="shared" si="4"/>
        <v>2</v>
      </c>
    </row>
    <row r="28" spans="4:16" ht="24" customHeight="1" x14ac:dyDescent="0.25">
      <c r="D28" s="115" t="s">
        <v>10</v>
      </c>
      <c r="E28" s="116"/>
      <c r="F28" s="116"/>
      <c r="G28" s="116"/>
      <c r="H28" s="116"/>
      <c r="I28" s="116"/>
      <c r="J28" s="116"/>
      <c r="K28" s="79">
        <f t="shared" si="5"/>
        <v>44698</v>
      </c>
      <c r="L28" s="80">
        <v>10</v>
      </c>
      <c r="M28" s="79">
        <f t="shared" si="3"/>
        <v>44712</v>
      </c>
      <c r="N28" s="77">
        <f t="shared" si="4"/>
        <v>15</v>
      </c>
    </row>
    <row r="29" spans="4:16" ht="24" customHeight="1" x14ac:dyDescent="0.25">
      <c r="D29" s="117" t="s">
        <v>17</v>
      </c>
      <c r="E29" s="118"/>
      <c r="F29" s="118"/>
      <c r="G29" s="118"/>
      <c r="H29" s="118"/>
      <c r="I29" s="118"/>
      <c r="J29" s="118"/>
      <c r="K29" s="79">
        <f t="shared" si="5"/>
        <v>44712</v>
      </c>
      <c r="L29" s="22">
        <v>1</v>
      </c>
      <c r="M29" s="79">
        <f t="shared" si="3"/>
        <v>44713</v>
      </c>
      <c r="N29" s="77">
        <f t="shared" si="4"/>
        <v>2</v>
      </c>
    </row>
    <row r="30" spans="4:16" ht="24.75" customHeight="1" x14ac:dyDescent="0.25">
      <c r="D30" s="121" t="s">
        <v>18</v>
      </c>
      <c r="E30" s="122"/>
      <c r="F30" s="122"/>
      <c r="G30" s="122"/>
      <c r="H30" s="122"/>
      <c r="I30" s="122"/>
      <c r="J30" s="122"/>
      <c r="K30" s="79">
        <f t="shared" si="5"/>
        <v>44713</v>
      </c>
      <c r="L30" s="22">
        <v>20</v>
      </c>
      <c r="M30" s="79">
        <f t="shared" si="3"/>
        <v>44741</v>
      </c>
      <c r="N30" s="77">
        <f t="shared" si="4"/>
        <v>29</v>
      </c>
    </row>
    <row r="31" spans="4:16" ht="24" customHeight="1" x14ac:dyDescent="0.25">
      <c r="D31" s="117" t="s">
        <v>19</v>
      </c>
      <c r="E31" s="118"/>
      <c r="F31" s="118"/>
      <c r="G31" s="118"/>
      <c r="H31" s="118"/>
      <c r="I31" s="118"/>
      <c r="J31" s="118"/>
      <c r="K31" s="79">
        <f t="shared" si="5"/>
        <v>44741</v>
      </c>
      <c r="L31" s="22">
        <v>10</v>
      </c>
      <c r="M31" s="79">
        <f t="shared" si="3"/>
        <v>44755</v>
      </c>
      <c r="N31" s="77">
        <f t="shared" si="4"/>
        <v>15</v>
      </c>
    </row>
    <row r="32" spans="4:16" ht="24" customHeight="1" x14ac:dyDescent="0.25">
      <c r="D32" s="141" t="s">
        <v>20</v>
      </c>
      <c r="E32" s="142"/>
      <c r="F32" s="142"/>
      <c r="G32" s="142"/>
      <c r="H32" s="142"/>
      <c r="I32" s="142"/>
      <c r="J32" s="142"/>
      <c r="K32" s="79">
        <f t="shared" si="5"/>
        <v>44755</v>
      </c>
      <c r="L32" s="22">
        <v>10</v>
      </c>
      <c r="M32" s="79">
        <f t="shared" si="3"/>
        <v>44769</v>
      </c>
      <c r="N32" s="77">
        <f t="shared" si="4"/>
        <v>15</v>
      </c>
    </row>
    <row r="33" spans="4:16" ht="24" customHeight="1" x14ac:dyDescent="0.25">
      <c r="D33" s="143" t="s">
        <v>21</v>
      </c>
      <c r="E33" s="144"/>
      <c r="F33" s="144"/>
      <c r="G33" s="144"/>
      <c r="H33" s="144"/>
      <c r="I33" s="144"/>
      <c r="J33" s="144"/>
      <c r="K33" s="79">
        <f t="shared" si="5"/>
        <v>44769</v>
      </c>
      <c r="L33" s="22">
        <v>120</v>
      </c>
      <c r="M33" s="79">
        <f t="shared" si="3"/>
        <v>44937</v>
      </c>
      <c r="N33" s="48">
        <f t="shared" si="4"/>
        <v>169</v>
      </c>
    </row>
    <row r="34" spans="4:16" ht="24" customHeight="1" thickBot="1" x14ac:dyDescent="0.3">
      <c r="D34" s="123" t="s">
        <v>54</v>
      </c>
      <c r="E34" s="124"/>
      <c r="F34" s="124"/>
      <c r="G34" s="124"/>
      <c r="H34" s="124"/>
      <c r="I34" s="124"/>
      <c r="J34" s="124"/>
      <c r="K34" s="81">
        <f t="shared" si="5"/>
        <v>44937</v>
      </c>
      <c r="L34" s="30">
        <v>1</v>
      </c>
      <c r="M34" s="81">
        <v>44938</v>
      </c>
      <c r="N34" s="78">
        <f t="shared" si="4"/>
        <v>2</v>
      </c>
    </row>
    <row r="35" spans="4:16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4:16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4:16" ht="18.75" x14ac:dyDescent="0.25">
      <c r="D37" s="4"/>
      <c r="E37" s="4"/>
      <c r="F37" s="4"/>
      <c r="G37" s="4"/>
      <c r="H37" s="4"/>
      <c r="I37" s="4"/>
      <c r="J37" s="4"/>
      <c r="K37" s="66" t="s">
        <v>59</v>
      </c>
      <c r="L37" s="67" t="s">
        <v>61</v>
      </c>
      <c r="M37" s="66" t="s">
        <v>60</v>
      </c>
      <c r="N37" s="67" t="s">
        <v>62</v>
      </c>
      <c r="O37" s="68" t="s">
        <v>63</v>
      </c>
    </row>
    <row r="38" spans="4:16" ht="18.75" x14ac:dyDescent="0.3">
      <c r="D38" s="17" t="s">
        <v>22</v>
      </c>
      <c r="E38" s="17"/>
      <c r="F38" s="17"/>
      <c r="G38" s="18"/>
      <c r="H38" s="16"/>
      <c r="I38" s="16"/>
      <c r="J38" s="16"/>
      <c r="K38" s="44">
        <v>44957</v>
      </c>
      <c r="L38" s="33">
        <f>SUM(L40:L49)</f>
        <v>214</v>
      </c>
      <c r="M38" s="44">
        <f>MAX(M40:M49)</f>
        <v>45301</v>
      </c>
      <c r="N38" s="61">
        <f>+M38-K38+1</f>
        <v>345</v>
      </c>
      <c r="O38" s="57">
        <f>+N38/7</f>
        <v>49.285714285714285</v>
      </c>
      <c r="P38" s="32"/>
    </row>
    <row r="39" spans="4:16" ht="15.75" thickBot="1" x14ac:dyDescent="0.3"/>
    <row r="40" spans="4:16" ht="24" customHeight="1" x14ac:dyDescent="0.25">
      <c r="D40" s="134" t="s">
        <v>23</v>
      </c>
      <c r="E40" s="135"/>
      <c r="F40" s="135"/>
      <c r="G40" s="135"/>
      <c r="H40" s="135"/>
      <c r="I40" s="135"/>
      <c r="J40" s="135"/>
      <c r="K40" s="49">
        <v>44957</v>
      </c>
      <c r="L40" s="51">
        <v>80</v>
      </c>
      <c r="M40" s="49">
        <f t="shared" ref="M40:M49" si="6">WORKDAY(K40,L40)</f>
        <v>45069</v>
      </c>
      <c r="N40" s="52">
        <f t="shared" ref="N40:N49" si="7">+M40-K40+1</f>
        <v>113</v>
      </c>
    </row>
    <row r="41" spans="4:16" ht="24" customHeight="1" x14ac:dyDescent="0.25">
      <c r="D41" s="117" t="s">
        <v>24</v>
      </c>
      <c r="E41" s="118"/>
      <c r="F41" s="118"/>
      <c r="G41" s="118"/>
      <c r="H41" s="118"/>
      <c r="I41" s="118"/>
      <c r="J41" s="118"/>
      <c r="K41" s="79">
        <f t="shared" ref="K41:K44" si="8">+M40</f>
        <v>45069</v>
      </c>
      <c r="L41" s="80">
        <v>1</v>
      </c>
      <c r="M41" s="79">
        <f t="shared" si="6"/>
        <v>45070</v>
      </c>
      <c r="N41" s="77">
        <f t="shared" si="7"/>
        <v>2</v>
      </c>
    </row>
    <row r="42" spans="4:16" ht="24" customHeight="1" x14ac:dyDescent="0.25">
      <c r="D42" s="115" t="s">
        <v>25</v>
      </c>
      <c r="E42" s="116"/>
      <c r="F42" s="116"/>
      <c r="G42" s="116"/>
      <c r="H42" s="116"/>
      <c r="I42" s="116"/>
      <c r="J42" s="116"/>
      <c r="K42" s="79">
        <f t="shared" si="8"/>
        <v>45070</v>
      </c>
      <c r="L42" s="80">
        <v>10</v>
      </c>
      <c r="M42" s="79">
        <f t="shared" si="6"/>
        <v>45084</v>
      </c>
      <c r="N42" s="77">
        <f t="shared" si="7"/>
        <v>15</v>
      </c>
    </row>
    <row r="43" spans="4:16" ht="24" customHeight="1" x14ac:dyDescent="0.25">
      <c r="D43" s="117" t="s">
        <v>26</v>
      </c>
      <c r="E43" s="118"/>
      <c r="F43" s="118"/>
      <c r="G43" s="118"/>
      <c r="H43" s="118"/>
      <c r="I43" s="118"/>
      <c r="J43" s="118"/>
      <c r="K43" s="79">
        <f t="shared" si="8"/>
        <v>45084</v>
      </c>
      <c r="L43" s="22">
        <v>1</v>
      </c>
      <c r="M43" s="79">
        <f t="shared" si="6"/>
        <v>45085</v>
      </c>
      <c r="N43" s="77">
        <f t="shared" si="7"/>
        <v>2</v>
      </c>
    </row>
    <row r="44" spans="4:16" ht="24" customHeight="1" thickBot="1" x14ac:dyDescent="0.3">
      <c r="D44" s="121" t="s">
        <v>27</v>
      </c>
      <c r="E44" s="122"/>
      <c r="F44" s="122"/>
      <c r="G44" s="122"/>
      <c r="H44" s="122"/>
      <c r="I44" s="122"/>
      <c r="J44" s="122"/>
      <c r="K44" s="79">
        <f t="shared" si="8"/>
        <v>45085</v>
      </c>
      <c r="L44" s="22">
        <v>30</v>
      </c>
      <c r="M44" s="79">
        <f t="shared" si="6"/>
        <v>45127</v>
      </c>
      <c r="N44" s="77">
        <f t="shared" si="7"/>
        <v>43</v>
      </c>
    </row>
    <row r="45" spans="4:16" ht="24" customHeight="1" x14ac:dyDescent="0.25">
      <c r="D45" s="134" t="s">
        <v>77</v>
      </c>
      <c r="E45" s="135"/>
      <c r="F45" s="135"/>
      <c r="G45" s="135"/>
      <c r="H45" s="135"/>
      <c r="I45" s="135"/>
      <c r="J45" s="135"/>
      <c r="K45" s="79">
        <f>+M44</f>
        <v>45127</v>
      </c>
      <c r="L45" s="22">
        <v>65</v>
      </c>
      <c r="M45" s="79">
        <f t="shared" si="6"/>
        <v>45218</v>
      </c>
      <c r="N45" s="77">
        <f t="shared" si="7"/>
        <v>92</v>
      </c>
    </row>
    <row r="46" spans="4:16" ht="24" customHeight="1" x14ac:dyDescent="0.25">
      <c r="D46" s="117" t="s">
        <v>78</v>
      </c>
      <c r="E46" s="118"/>
      <c r="F46" s="118"/>
      <c r="G46" s="118"/>
      <c r="H46" s="118"/>
      <c r="I46" s="118"/>
      <c r="J46" s="118"/>
      <c r="K46" s="83">
        <v>45265</v>
      </c>
      <c r="L46" s="22">
        <v>1</v>
      </c>
      <c r="M46" s="79">
        <f t="shared" si="6"/>
        <v>45266</v>
      </c>
      <c r="N46" s="77">
        <f t="shared" si="7"/>
        <v>2</v>
      </c>
    </row>
    <row r="47" spans="4:16" ht="24" customHeight="1" x14ac:dyDescent="0.25">
      <c r="D47" s="121" t="s">
        <v>76</v>
      </c>
      <c r="E47" s="122"/>
      <c r="F47" s="122"/>
      <c r="G47" s="122"/>
      <c r="H47" s="122"/>
      <c r="I47" s="122"/>
      <c r="J47" s="122"/>
      <c r="K47" s="83">
        <f>M46</f>
        <v>45266</v>
      </c>
      <c r="L47" s="22">
        <v>15</v>
      </c>
      <c r="M47" s="79">
        <f t="shared" si="6"/>
        <v>45287</v>
      </c>
      <c r="N47" s="77">
        <f t="shared" si="7"/>
        <v>22</v>
      </c>
    </row>
    <row r="48" spans="4:16" ht="24" customHeight="1" x14ac:dyDescent="0.25">
      <c r="D48" s="117" t="s">
        <v>28</v>
      </c>
      <c r="E48" s="118"/>
      <c r="F48" s="118"/>
      <c r="G48" s="118"/>
      <c r="H48" s="118"/>
      <c r="I48" s="118"/>
      <c r="J48" s="118"/>
      <c r="K48" s="79">
        <f>M47</f>
        <v>45287</v>
      </c>
      <c r="L48" s="22">
        <v>10</v>
      </c>
      <c r="M48" s="79">
        <f t="shared" si="6"/>
        <v>45301</v>
      </c>
      <c r="N48" s="77">
        <f t="shared" si="7"/>
        <v>15</v>
      </c>
    </row>
    <row r="49" spans="4:16" ht="24" customHeight="1" thickBot="1" x14ac:dyDescent="0.3">
      <c r="D49" s="123" t="s">
        <v>29</v>
      </c>
      <c r="E49" s="124"/>
      <c r="F49" s="124"/>
      <c r="G49" s="124"/>
      <c r="H49" s="124"/>
      <c r="I49" s="124"/>
      <c r="J49" s="124"/>
      <c r="K49" s="81">
        <v>45296</v>
      </c>
      <c r="L49" s="30">
        <v>1</v>
      </c>
      <c r="M49" s="81">
        <f t="shared" si="6"/>
        <v>45299</v>
      </c>
      <c r="N49" s="78">
        <f t="shared" si="7"/>
        <v>4</v>
      </c>
    </row>
    <row r="50" spans="4:16" ht="18.75" x14ac:dyDescent="0.3">
      <c r="D50" s="17" t="s">
        <v>30</v>
      </c>
      <c r="E50" s="17"/>
      <c r="F50" s="17"/>
      <c r="G50" s="17"/>
      <c r="H50" s="17"/>
      <c r="I50" s="17"/>
      <c r="J50" s="16"/>
      <c r="K50" s="44">
        <f>MIN(K52:K61)</f>
        <v>45299</v>
      </c>
      <c r="L50" s="33">
        <f>SUM(L52:L61)</f>
        <v>104</v>
      </c>
      <c r="M50" s="44">
        <f>MAX(M52:M61)</f>
        <v>45443</v>
      </c>
      <c r="N50" s="61">
        <f>+M50-K50+1</f>
        <v>145</v>
      </c>
      <c r="O50" s="57">
        <f>+N50/7</f>
        <v>20.714285714285715</v>
      </c>
      <c r="P50" s="31"/>
    </row>
    <row r="51" spans="4:16" ht="15.75" thickBot="1" x14ac:dyDescent="0.3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4:16" ht="24" customHeight="1" x14ac:dyDescent="0.25">
      <c r="D52" s="155" t="s">
        <v>31</v>
      </c>
      <c r="E52" s="156"/>
      <c r="F52" s="156"/>
      <c r="G52" s="156"/>
      <c r="H52" s="156"/>
      <c r="I52" s="156"/>
      <c r="J52" s="156"/>
      <c r="K52" s="49">
        <f>+M49</f>
        <v>45299</v>
      </c>
      <c r="L52" s="51">
        <v>1</v>
      </c>
      <c r="M52" s="49">
        <f t="shared" ref="M52:M61" si="9">WORKDAY(K52,L52)</f>
        <v>45300</v>
      </c>
      <c r="N52" s="52">
        <f t="shared" ref="N52:N61" si="10">+M52-K52+1</f>
        <v>2</v>
      </c>
    </row>
    <row r="53" spans="4:16" ht="24" customHeight="1" x14ac:dyDescent="0.25">
      <c r="D53" s="143" t="s">
        <v>32</v>
      </c>
      <c r="E53" s="144"/>
      <c r="F53" s="144"/>
      <c r="G53" s="144"/>
      <c r="H53" s="144"/>
      <c r="I53" s="144"/>
      <c r="J53" s="144"/>
      <c r="K53" s="79">
        <f t="shared" ref="K53:K61" si="11">+M52</f>
        <v>45300</v>
      </c>
      <c r="L53" s="80">
        <v>35</v>
      </c>
      <c r="M53" s="79">
        <f t="shared" si="9"/>
        <v>45349</v>
      </c>
      <c r="N53" s="77">
        <f t="shared" si="10"/>
        <v>50</v>
      </c>
    </row>
    <row r="54" spans="4:16" ht="24" customHeight="1" x14ac:dyDescent="0.25">
      <c r="D54" s="117" t="s">
        <v>33</v>
      </c>
      <c r="E54" s="118"/>
      <c r="F54" s="118"/>
      <c r="G54" s="118"/>
      <c r="H54" s="118"/>
      <c r="I54" s="118"/>
      <c r="J54" s="118"/>
      <c r="K54" s="79">
        <f t="shared" si="11"/>
        <v>45349</v>
      </c>
      <c r="L54" s="80">
        <v>1</v>
      </c>
      <c r="M54" s="79">
        <f t="shared" si="9"/>
        <v>45350</v>
      </c>
      <c r="N54" s="77">
        <f t="shared" si="10"/>
        <v>2</v>
      </c>
    </row>
    <row r="55" spans="4:16" ht="24" customHeight="1" x14ac:dyDescent="0.25">
      <c r="D55" s="121" t="s">
        <v>34</v>
      </c>
      <c r="E55" s="122"/>
      <c r="F55" s="122"/>
      <c r="G55" s="122"/>
      <c r="H55" s="122"/>
      <c r="I55" s="122"/>
      <c r="J55" s="122"/>
      <c r="K55" s="79">
        <f t="shared" si="11"/>
        <v>45350</v>
      </c>
      <c r="L55" s="22">
        <v>15</v>
      </c>
      <c r="M55" s="79">
        <f t="shared" si="9"/>
        <v>45371</v>
      </c>
      <c r="N55" s="77">
        <f t="shared" si="10"/>
        <v>22</v>
      </c>
    </row>
    <row r="56" spans="4:16" ht="24" customHeight="1" x14ac:dyDescent="0.25">
      <c r="D56" s="117" t="s">
        <v>35</v>
      </c>
      <c r="E56" s="118"/>
      <c r="F56" s="118"/>
      <c r="G56" s="118"/>
      <c r="H56" s="118"/>
      <c r="I56" s="118"/>
      <c r="J56" s="118"/>
      <c r="K56" s="79">
        <f t="shared" si="11"/>
        <v>45371</v>
      </c>
      <c r="L56" s="22">
        <v>10</v>
      </c>
      <c r="M56" s="79">
        <f t="shared" si="9"/>
        <v>45385</v>
      </c>
      <c r="N56" s="77">
        <f t="shared" si="10"/>
        <v>15</v>
      </c>
    </row>
    <row r="57" spans="4:16" ht="63.75" customHeight="1" x14ac:dyDescent="0.25">
      <c r="D57" s="157" t="s">
        <v>36</v>
      </c>
      <c r="E57" s="158"/>
      <c r="F57" s="158"/>
      <c r="G57" s="158"/>
      <c r="H57" s="158"/>
      <c r="I57" s="158"/>
      <c r="J57" s="159"/>
      <c r="K57" s="79">
        <f t="shared" si="11"/>
        <v>45385</v>
      </c>
      <c r="L57" s="80">
        <v>5</v>
      </c>
      <c r="M57" s="79">
        <f t="shared" si="9"/>
        <v>45392</v>
      </c>
      <c r="N57" s="77">
        <f t="shared" si="10"/>
        <v>8</v>
      </c>
    </row>
    <row r="58" spans="4:16" ht="24" customHeight="1" x14ac:dyDescent="0.25">
      <c r="D58" s="117" t="s">
        <v>37</v>
      </c>
      <c r="E58" s="118"/>
      <c r="F58" s="118"/>
      <c r="G58" s="118"/>
      <c r="H58" s="118"/>
      <c r="I58" s="118"/>
      <c r="J58" s="118"/>
      <c r="K58" s="79">
        <f t="shared" si="11"/>
        <v>45392</v>
      </c>
      <c r="L58" s="22">
        <v>1</v>
      </c>
      <c r="M58" s="79">
        <f t="shared" si="9"/>
        <v>45393</v>
      </c>
      <c r="N58" s="77">
        <f t="shared" si="10"/>
        <v>2</v>
      </c>
    </row>
    <row r="59" spans="4:16" ht="24" customHeight="1" x14ac:dyDescent="0.25">
      <c r="D59" s="121" t="s">
        <v>38</v>
      </c>
      <c r="E59" s="122"/>
      <c r="F59" s="122"/>
      <c r="G59" s="122"/>
      <c r="H59" s="122"/>
      <c r="I59" s="122"/>
      <c r="J59" s="122"/>
      <c r="K59" s="79">
        <f t="shared" si="11"/>
        <v>45393</v>
      </c>
      <c r="L59" s="22">
        <v>2</v>
      </c>
      <c r="M59" s="79">
        <f t="shared" si="9"/>
        <v>45397</v>
      </c>
      <c r="N59" s="77">
        <f t="shared" si="10"/>
        <v>5</v>
      </c>
    </row>
    <row r="60" spans="4:16" ht="24" customHeight="1" x14ac:dyDescent="0.25">
      <c r="D60" s="121" t="s">
        <v>55</v>
      </c>
      <c r="E60" s="122"/>
      <c r="F60" s="122"/>
      <c r="G60" s="122"/>
      <c r="H60" s="122"/>
      <c r="I60" s="122"/>
      <c r="J60" s="122"/>
      <c r="K60" s="79">
        <f t="shared" si="11"/>
        <v>45397</v>
      </c>
      <c r="L60" s="22">
        <v>30</v>
      </c>
      <c r="M60" s="79">
        <f t="shared" si="9"/>
        <v>45439</v>
      </c>
      <c r="N60" s="77">
        <f t="shared" si="10"/>
        <v>43</v>
      </c>
    </row>
    <row r="61" spans="4:16" ht="24" customHeight="1" thickBot="1" x14ac:dyDescent="0.3">
      <c r="D61" s="125" t="s">
        <v>39</v>
      </c>
      <c r="E61" s="126"/>
      <c r="F61" s="126"/>
      <c r="G61" s="126"/>
      <c r="H61" s="126"/>
      <c r="I61" s="126"/>
      <c r="J61" s="126"/>
      <c r="K61" s="81">
        <f t="shared" si="11"/>
        <v>45439</v>
      </c>
      <c r="L61" s="30">
        <v>4</v>
      </c>
      <c r="M61" s="81">
        <f t="shared" si="9"/>
        <v>45443</v>
      </c>
      <c r="N61" s="78">
        <f t="shared" si="10"/>
        <v>5</v>
      </c>
    </row>
    <row r="62" spans="4:16" x14ac:dyDescent="0.25"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4:16" x14ac:dyDescent="0.25"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4:16" ht="18.75" x14ac:dyDescent="0.25">
      <c r="D64" s="4"/>
      <c r="E64" s="4"/>
      <c r="F64" s="4"/>
      <c r="G64" s="4"/>
      <c r="H64" s="4"/>
      <c r="I64" s="4"/>
      <c r="J64" s="4"/>
      <c r="K64" s="66" t="s">
        <v>59</v>
      </c>
      <c r="L64" s="67" t="s">
        <v>61</v>
      </c>
      <c r="M64" s="66" t="s">
        <v>60</v>
      </c>
      <c r="N64" s="67" t="s">
        <v>62</v>
      </c>
      <c r="O64" s="68" t="s">
        <v>63</v>
      </c>
    </row>
    <row r="65" spans="4:20" ht="18.75" x14ac:dyDescent="0.3">
      <c r="D65" s="17" t="s">
        <v>40</v>
      </c>
      <c r="E65" s="17"/>
      <c r="F65" s="17"/>
      <c r="G65" s="17"/>
      <c r="H65" s="17"/>
      <c r="I65" s="17"/>
      <c r="J65" s="17"/>
      <c r="K65" s="44">
        <f>MIN(K67:K75)</f>
        <v>45443</v>
      </c>
      <c r="L65" s="33">
        <f>SUM(L67:L76)</f>
        <v>114</v>
      </c>
      <c r="M65" s="44">
        <f>MAX(M67:M75)</f>
        <v>45603</v>
      </c>
      <c r="N65" s="61">
        <f>+M65-K65+1</f>
        <v>161</v>
      </c>
      <c r="O65" s="58">
        <f>+N65/7</f>
        <v>23</v>
      </c>
      <c r="P65" s="33"/>
    </row>
    <row r="66" spans="4:20" ht="15.75" thickBot="1" x14ac:dyDescent="0.3"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4:20" ht="24" customHeight="1" x14ac:dyDescent="0.25">
      <c r="D67" s="127" t="s">
        <v>41</v>
      </c>
      <c r="E67" s="128"/>
      <c r="F67" s="128"/>
      <c r="G67" s="128"/>
      <c r="H67" s="128"/>
      <c r="I67" s="128"/>
      <c r="J67" s="128"/>
      <c r="K67" s="55">
        <f>M61</f>
        <v>45443</v>
      </c>
      <c r="L67" s="51">
        <v>35</v>
      </c>
      <c r="M67" s="49">
        <f t="shared" ref="M67:M76" si="12">WORKDAY(K67,L67)</f>
        <v>45492</v>
      </c>
      <c r="N67" s="52">
        <f t="shared" ref="N67:N76" si="13">+M67-K67+1</f>
        <v>50</v>
      </c>
    </row>
    <row r="68" spans="4:20" ht="24" customHeight="1" x14ac:dyDescent="0.25">
      <c r="D68" s="168" t="s">
        <v>42</v>
      </c>
      <c r="E68" s="169"/>
      <c r="F68" s="169"/>
      <c r="G68" s="169"/>
      <c r="H68" s="169"/>
      <c r="I68" s="169"/>
      <c r="J68" s="169"/>
      <c r="K68" s="79">
        <f t="shared" ref="K68:K76" si="14">+M67</f>
        <v>45492</v>
      </c>
      <c r="L68" s="80">
        <v>40</v>
      </c>
      <c r="M68" s="79">
        <f t="shared" si="12"/>
        <v>45548</v>
      </c>
      <c r="N68" s="77">
        <f t="shared" si="13"/>
        <v>57</v>
      </c>
    </row>
    <row r="69" spans="4:20" ht="46.5" customHeight="1" x14ac:dyDescent="0.25">
      <c r="D69" s="176" t="s">
        <v>43</v>
      </c>
      <c r="E69" s="177"/>
      <c r="F69" s="177"/>
      <c r="G69" s="177"/>
      <c r="H69" s="177"/>
      <c r="I69" s="177"/>
      <c r="J69" s="178"/>
      <c r="K69" s="79">
        <f t="shared" si="14"/>
        <v>45548</v>
      </c>
      <c r="L69" s="80">
        <v>1</v>
      </c>
      <c r="M69" s="79">
        <f t="shared" si="12"/>
        <v>45551</v>
      </c>
      <c r="N69" s="77">
        <f t="shared" si="13"/>
        <v>4</v>
      </c>
    </row>
    <row r="70" spans="4:20" ht="44.25" customHeight="1" x14ac:dyDescent="0.25">
      <c r="D70" s="170" t="s">
        <v>44</v>
      </c>
      <c r="E70" s="171"/>
      <c r="F70" s="171"/>
      <c r="G70" s="171"/>
      <c r="H70" s="171"/>
      <c r="I70" s="171"/>
      <c r="J70" s="171"/>
      <c r="K70" s="79">
        <f t="shared" si="14"/>
        <v>45551</v>
      </c>
      <c r="L70" s="80">
        <v>15</v>
      </c>
      <c r="M70" s="79">
        <f t="shared" si="12"/>
        <v>45572</v>
      </c>
      <c r="N70" s="77">
        <f t="shared" si="13"/>
        <v>22</v>
      </c>
    </row>
    <row r="71" spans="4:20" ht="24" customHeight="1" x14ac:dyDescent="0.25">
      <c r="D71" s="117" t="s">
        <v>69</v>
      </c>
      <c r="E71" s="118"/>
      <c r="F71" s="118"/>
      <c r="G71" s="118"/>
      <c r="H71" s="118"/>
      <c r="I71" s="118"/>
      <c r="J71" s="118"/>
      <c r="K71" s="79">
        <f t="shared" si="14"/>
        <v>45572</v>
      </c>
      <c r="L71" s="80">
        <v>10</v>
      </c>
      <c r="M71" s="79">
        <f t="shared" si="12"/>
        <v>45586</v>
      </c>
      <c r="N71" s="77">
        <f t="shared" si="13"/>
        <v>15</v>
      </c>
    </row>
    <row r="72" spans="4:20" ht="24" customHeight="1" x14ac:dyDescent="0.25">
      <c r="D72" s="172" t="s">
        <v>45</v>
      </c>
      <c r="E72" s="173"/>
      <c r="F72" s="173"/>
      <c r="G72" s="173"/>
      <c r="H72" s="173"/>
      <c r="I72" s="173"/>
      <c r="J72" s="173"/>
      <c r="K72" s="174">
        <f t="shared" si="14"/>
        <v>45586</v>
      </c>
      <c r="L72" s="175">
        <v>1</v>
      </c>
      <c r="M72" s="174">
        <f t="shared" si="12"/>
        <v>45587</v>
      </c>
      <c r="N72" s="166">
        <f t="shared" si="13"/>
        <v>2</v>
      </c>
    </row>
    <row r="73" spans="4:20" ht="24" customHeight="1" x14ac:dyDescent="0.25">
      <c r="D73" s="172"/>
      <c r="E73" s="173"/>
      <c r="F73" s="173"/>
      <c r="G73" s="173"/>
      <c r="H73" s="173"/>
      <c r="I73" s="173"/>
      <c r="J73" s="173"/>
      <c r="K73" s="175">
        <f t="shared" si="14"/>
        <v>45587</v>
      </c>
      <c r="L73" s="175"/>
      <c r="M73" s="175">
        <f t="shared" si="12"/>
        <v>45587</v>
      </c>
      <c r="N73" s="166">
        <f t="shared" si="13"/>
        <v>1</v>
      </c>
    </row>
    <row r="74" spans="4:20" ht="24" customHeight="1" x14ac:dyDescent="0.25">
      <c r="D74" s="179" t="s">
        <v>46</v>
      </c>
      <c r="E74" s="180"/>
      <c r="F74" s="180"/>
      <c r="G74" s="180"/>
      <c r="H74" s="180"/>
      <c r="I74" s="180"/>
      <c r="J74" s="180"/>
      <c r="K74" s="79">
        <f t="shared" si="14"/>
        <v>45587</v>
      </c>
      <c r="L74" s="80">
        <v>11</v>
      </c>
      <c r="M74" s="79">
        <f t="shared" si="12"/>
        <v>45602</v>
      </c>
      <c r="N74" s="77">
        <f t="shared" si="13"/>
        <v>16</v>
      </c>
    </row>
    <row r="75" spans="4:20" ht="24" customHeight="1" x14ac:dyDescent="0.25">
      <c r="D75" s="172" t="s">
        <v>47</v>
      </c>
      <c r="E75" s="173"/>
      <c r="F75" s="173"/>
      <c r="G75" s="173"/>
      <c r="H75" s="173"/>
      <c r="I75" s="173"/>
      <c r="J75" s="173"/>
      <c r="K75" s="174">
        <f t="shared" si="14"/>
        <v>45602</v>
      </c>
      <c r="L75" s="175">
        <v>1</v>
      </c>
      <c r="M75" s="174">
        <f t="shared" si="12"/>
        <v>45603</v>
      </c>
      <c r="N75" s="166">
        <f t="shared" si="13"/>
        <v>2</v>
      </c>
    </row>
    <row r="76" spans="4:20" ht="15.75" thickBot="1" x14ac:dyDescent="0.3">
      <c r="D76" s="181"/>
      <c r="E76" s="182"/>
      <c r="F76" s="182"/>
      <c r="G76" s="182"/>
      <c r="H76" s="182"/>
      <c r="I76" s="182"/>
      <c r="J76" s="182"/>
      <c r="K76" s="183">
        <f t="shared" si="14"/>
        <v>45603</v>
      </c>
      <c r="L76" s="184"/>
      <c r="M76" s="183">
        <f t="shared" si="12"/>
        <v>45603</v>
      </c>
      <c r="N76" s="167">
        <f t="shared" si="13"/>
        <v>1</v>
      </c>
    </row>
    <row r="77" spans="4:20" ht="18.75" x14ac:dyDescent="0.3">
      <c r="D77" s="17" t="s">
        <v>48</v>
      </c>
      <c r="E77" s="17"/>
      <c r="F77" s="17"/>
      <c r="G77" s="17"/>
      <c r="H77" s="17"/>
      <c r="I77" s="17"/>
      <c r="J77" s="17"/>
      <c r="K77" s="44">
        <f>MIN(K80:K83)</f>
        <v>45689</v>
      </c>
      <c r="L77" s="33">
        <f>SUM(L80:L83)</f>
        <v>1010</v>
      </c>
      <c r="M77" s="44">
        <f>MAX(M80:M83)</f>
        <v>47105</v>
      </c>
      <c r="N77" s="61">
        <f>+M77-K77+1</f>
        <v>1417</v>
      </c>
      <c r="O77" s="58">
        <f>+N77/7</f>
        <v>202.42857142857142</v>
      </c>
      <c r="P77" s="14"/>
    </row>
    <row r="78" spans="4:20" ht="15.75" thickBot="1" x14ac:dyDescent="0.3"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4:20" ht="15.75" thickBot="1" x14ac:dyDescent="0.3">
      <c r="D79" s="129" t="s">
        <v>73</v>
      </c>
      <c r="E79" s="130"/>
      <c r="F79" s="130"/>
      <c r="G79" s="130"/>
      <c r="H79" s="130"/>
      <c r="I79" s="130"/>
      <c r="J79" s="130"/>
      <c r="K79" s="49">
        <f>M75</f>
        <v>45603</v>
      </c>
      <c r="L79" s="51">
        <v>60</v>
      </c>
      <c r="M79" s="49">
        <f t="shared" ref="M79:M83" si="15">WORKDAY(K79,L79)</f>
        <v>45687</v>
      </c>
      <c r="N79" s="52">
        <f t="shared" ref="N79:N83" si="16">+M79-K79+1</f>
        <v>85</v>
      </c>
    </row>
    <row r="80" spans="4:20" ht="33.75" customHeight="1" thickBot="1" x14ac:dyDescent="0.3">
      <c r="D80" s="129" t="s">
        <v>71</v>
      </c>
      <c r="E80" s="130"/>
      <c r="F80" s="130"/>
      <c r="G80" s="130"/>
      <c r="H80" s="130"/>
      <c r="I80" s="130"/>
      <c r="J80" s="130"/>
      <c r="K80" s="49">
        <f>M79+2</f>
        <v>45689</v>
      </c>
      <c r="L80" s="51">
        <v>520</v>
      </c>
      <c r="M80" s="49">
        <f t="shared" si="15"/>
        <v>46416</v>
      </c>
      <c r="N80" s="52">
        <f t="shared" si="16"/>
        <v>728</v>
      </c>
      <c r="S80">
        <v>575</v>
      </c>
      <c r="T80">
        <v>805</v>
      </c>
    </row>
    <row r="81" spans="4:20" ht="33.75" customHeight="1" thickBot="1" x14ac:dyDescent="0.3">
      <c r="D81" s="131" t="s">
        <v>74</v>
      </c>
      <c r="E81" s="132"/>
      <c r="F81" s="132"/>
      <c r="G81" s="132"/>
      <c r="H81" s="132"/>
      <c r="I81" s="132"/>
      <c r="J81" s="133"/>
      <c r="K81" s="73">
        <f>M80+3</f>
        <v>46419</v>
      </c>
      <c r="L81" s="74">
        <v>20</v>
      </c>
      <c r="M81" s="49">
        <f t="shared" si="15"/>
        <v>46447</v>
      </c>
      <c r="N81" s="52">
        <f t="shared" si="16"/>
        <v>29</v>
      </c>
    </row>
    <row r="82" spans="4:20" ht="33.75" customHeight="1" x14ac:dyDescent="0.25">
      <c r="D82" s="129" t="s">
        <v>72</v>
      </c>
      <c r="E82" s="130"/>
      <c r="F82" s="130"/>
      <c r="G82" s="130"/>
      <c r="H82" s="130"/>
      <c r="I82" s="130"/>
      <c r="J82" s="130"/>
      <c r="K82" s="73">
        <f>M81</f>
        <v>46447</v>
      </c>
      <c r="L82" s="74">
        <v>450</v>
      </c>
      <c r="M82" s="49">
        <f t="shared" si="15"/>
        <v>47077</v>
      </c>
      <c r="N82" s="52">
        <f t="shared" si="16"/>
        <v>631</v>
      </c>
    </row>
    <row r="83" spans="4:20" ht="24" customHeight="1" thickBot="1" x14ac:dyDescent="0.3">
      <c r="D83" s="164" t="s">
        <v>49</v>
      </c>
      <c r="E83" s="165"/>
      <c r="F83" s="165"/>
      <c r="G83" s="165"/>
      <c r="H83" s="165"/>
      <c r="I83" s="165"/>
      <c r="J83" s="165"/>
      <c r="K83" s="81">
        <f>M82</f>
        <v>47077</v>
      </c>
      <c r="L83" s="82">
        <v>20</v>
      </c>
      <c r="M83" s="81">
        <f t="shared" si="15"/>
        <v>47105</v>
      </c>
      <c r="N83" s="78">
        <f t="shared" si="16"/>
        <v>29</v>
      </c>
      <c r="S83">
        <v>298</v>
      </c>
      <c r="T83">
        <v>418</v>
      </c>
    </row>
    <row r="84" spans="4:20" ht="18.75" x14ac:dyDescent="0.3">
      <c r="D84" s="17" t="s">
        <v>50</v>
      </c>
      <c r="E84" s="17"/>
      <c r="F84" s="17"/>
      <c r="G84" s="17"/>
      <c r="H84" s="17"/>
      <c r="I84" s="17"/>
      <c r="J84" s="16"/>
      <c r="K84" s="44">
        <f>MIN(K86:K88)</f>
        <v>47105</v>
      </c>
      <c r="L84" s="33">
        <f>SUM(L86:L88)</f>
        <v>65</v>
      </c>
      <c r="M84" s="44">
        <f>MAX(M86:M88)</f>
        <v>47182</v>
      </c>
      <c r="N84" s="61">
        <f>+M84-K84+1</f>
        <v>78</v>
      </c>
      <c r="O84" s="58">
        <f>+N84/7</f>
        <v>11.142857142857142</v>
      </c>
      <c r="P84" s="14"/>
    </row>
    <row r="85" spans="4:20" ht="15.75" thickBot="1" x14ac:dyDescent="0.3"/>
    <row r="86" spans="4:20" ht="24" customHeight="1" x14ac:dyDescent="0.25">
      <c r="D86" s="160" t="s">
        <v>51</v>
      </c>
      <c r="E86" s="161"/>
      <c r="F86" s="161"/>
      <c r="G86" s="161"/>
      <c r="H86" s="161"/>
      <c r="I86" s="161"/>
      <c r="J86" s="161"/>
      <c r="K86" s="49">
        <f>M83</f>
        <v>47105</v>
      </c>
      <c r="L86" s="51">
        <v>30</v>
      </c>
      <c r="M86" s="49">
        <f t="shared" ref="M86:M88" si="17">WORKDAY(K86,L86)</f>
        <v>47147</v>
      </c>
      <c r="N86" s="52">
        <f t="shared" ref="N86:N88" si="18">+M86-K86+1</f>
        <v>43</v>
      </c>
    </row>
    <row r="87" spans="4:20" ht="24" customHeight="1" x14ac:dyDescent="0.25">
      <c r="D87" s="143" t="s">
        <v>52</v>
      </c>
      <c r="E87" s="144"/>
      <c r="F87" s="144"/>
      <c r="G87" s="144"/>
      <c r="H87" s="144"/>
      <c r="I87" s="144"/>
      <c r="J87" s="144"/>
      <c r="K87" s="79">
        <f>+M86</f>
        <v>47147</v>
      </c>
      <c r="L87" s="80">
        <v>10</v>
      </c>
      <c r="M87" s="79">
        <f t="shared" si="17"/>
        <v>47161</v>
      </c>
      <c r="N87" s="77">
        <f t="shared" si="18"/>
        <v>15</v>
      </c>
      <c r="O87" s="60"/>
    </row>
    <row r="88" spans="4:20" ht="24" customHeight="1" thickBot="1" x14ac:dyDescent="0.3">
      <c r="D88" s="162" t="s">
        <v>68</v>
      </c>
      <c r="E88" s="163"/>
      <c r="F88" s="163"/>
      <c r="G88" s="163"/>
      <c r="H88" s="163"/>
      <c r="I88" s="163"/>
      <c r="J88" s="163"/>
      <c r="K88" s="81">
        <f t="shared" ref="K88" si="19">+M86</f>
        <v>47147</v>
      </c>
      <c r="L88" s="82">
        <v>25</v>
      </c>
      <c r="M88" s="81">
        <f t="shared" si="17"/>
        <v>47182</v>
      </c>
      <c r="N88" s="78">
        <f t="shared" si="18"/>
        <v>36</v>
      </c>
    </row>
    <row r="89" spans="4:20" x14ac:dyDescent="0.25"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4:20" x14ac:dyDescent="0.25"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4:20" x14ac:dyDescent="0.25"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4:20" x14ac:dyDescent="0.25">
      <c r="D92" s="36"/>
      <c r="E92" s="36"/>
      <c r="F92" s="36"/>
      <c r="G92" s="36"/>
      <c r="H92" s="4"/>
      <c r="I92" s="4"/>
      <c r="J92" s="4"/>
      <c r="K92" s="4"/>
      <c r="L92" s="4"/>
      <c r="M92" s="4"/>
      <c r="N92" s="4"/>
    </row>
    <row r="93" spans="4:20" ht="21" x14ac:dyDescent="0.35">
      <c r="D93" s="151" t="s">
        <v>56</v>
      </c>
      <c r="E93" s="152"/>
      <c r="F93" s="39"/>
      <c r="G93" s="39"/>
      <c r="H93" s="40"/>
      <c r="I93" s="40"/>
      <c r="J93" s="37"/>
      <c r="K93" s="4"/>
      <c r="L93" s="4"/>
      <c r="M93" s="4"/>
      <c r="N93" s="4"/>
    </row>
    <row r="94" spans="4:20" ht="21" x14ac:dyDescent="0.35">
      <c r="D94" s="119"/>
      <c r="E94" s="120"/>
      <c r="F94" s="39"/>
      <c r="G94" s="39"/>
      <c r="H94" s="39"/>
      <c r="I94" s="39"/>
      <c r="J94" s="37"/>
      <c r="K94" s="4"/>
      <c r="L94" s="4"/>
      <c r="M94" s="4"/>
      <c r="N94" s="4"/>
    </row>
    <row r="95" spans="4:20" ht="15.75" x14ac:dyDescent="0.25">
      <c r="D95" s="153" t="s">
        <v>57</v>
      </c>
      <c r="E95" s="154"/>
      <c r="F95" s="154"/>
      <c r="G95" s="154"/>
      <c r="H95" s="154"/>
      <c r="I95" s="154"/>
      <c r="J95" s="37"/>
      <c r="K95" s="4"/>
      <c r="L95" s="4"/>
      <c r="M95" s="4"/>
      <c r="N95" s="4"/>
    </row>
    <row r="96" spans="4:20" x14ac:dyDescent="0.25">
      <c r="D96" s="41"/>
      <c r="E96" s="39"/>
      <c r="F96" s="39"/>
      <c r="G96" s="39"/>
      <c r="H96" s="39"/>
      <c r="I96" s="42"/>
    </row>
    <row r="97" spans="3:15" x14ac:dyDescent="0.25">
      <c r="D97" s="136" t="s">
        <v>58</v>
      </c>
      <c r="E97" s="137"/>
      <c r="F97" s="137"/>
      <c r="G97" s="137"/>
      <c r="H97" s="137"/>
      <c r="I97" s="137"/>
      <c r="J97" s="37"/>
    </row>
    <row r="98" spans="3:15" x14ac:dyDescent="0.25">
      <c r="D98" s="41"/>
      <c r="E98" s="39"/>
      <c r="F98" s="39"/>
      <c r="G98" s="39"/>
      <c r="H98" s="39"/>
      <c r="I98" s="39"/>
      <c r="J98" s="37"/>
    </row>
    <row r="99" spans="3:15" x14ac:dyDescent="0.25">
      <c r="C99" s="38"/>
      <c r="D99" s="137"/>
      <c r="E99" s="137"/>
      <c r="F99" s="137"/>
      <c r="G99" s="137"/>
      <c r="H99" s="137"/>
      <c r="I99" s="137"/>
      <c r="J99" s="37"/>
      <c r="O99"/>
    </row>
    <row r="100" spans="3:15" x14ac:dyDescent="0.25">
      <c r="D100" s="41"/>
      <c r="E100" s="39"/>
      <c r="F100" s="39"/>
      <c r="G100" s="39"/>
      <c r="H100" s="43"/>
      <c r="I100" s="43"/>
      <c r="J100" s="37"/>
      <c r="O100"/>
    </row>
    <row r="101" spans="3:15" x14ac:dyDescent="0.25">
      <c r="D101" s="35"/>
      <c r="E101" s="35"/>
      <c r="F101" s="35"/>
      <c r="G101" s="35"/>
      <c r="O101"/>
    </row>
  </sheetData>
  <mergeCells count="74">
    <mergeCell ref="D79:J79"/>
    <mergeCell ref="D99:I99"/>
    <mergeCell ref="D80:J80"/>
    <mergeCell ref="D81:J81"/>
    <mergeCell ref="D82:J82"/>
    <mergeCell ref="D83:J83"/>
    <mergeCell ref="D86:J86"/>
    <mergeCell ref="D87:J87"/>
    <mergeCell ref="D88:J88"/>
    <mergeCell ref="D93:E93"/>
    <mergeCell ref="D94:E94"/>
    <mergeCell ref="D95:I95"/>
    <mergeCell ref="D97:I97"/>
    <mergeCell ref="D75:J76"/>
    <mergeCell ref="K75:K76"/>
    <mergeCell ref="L75:L76"/>
    <mergeCell ref="M75:M76"/>
    <mergeCell ref="N75:N76"/>
    <mergeCell ref="N72:N73"/>
    <mergeCell ref="D74:J74"/>
    <mergeCell ref="D61:J61"/>
    <mergeCell ref="D67:J67"/>
    <mergeCell ref="D68:J68"/>
    <mergeCell ref="D69:J69"/>
    <mergeCell ref="D70:J70"/>
    <mergeCell ref="D71:J71"/>
    <mergeCell ref="D72:J73"/>
    <mergeCell ref="K72:K73"/>
    <mergeCell ref="L72:L73"/>
    <mergeCell ref="M72:M73"/>
    <mergeCell ref="D60:J60"/>
    <mergeCell ref="D45:J45"/>
    <mergeCell ref="D48:J48"/>
    <mergeCell ref="D49:J49"/>
    <mergeCell ref="D52:J52"/>
    <mergeCell ref="D53:J53"/>
    <mergeCell ref="D54:J54"/>
    <mergeCell ref="D46:J46"/>
    <mergeCell ref="D47:J47"/>
    <mergeCell ref="D55:J55"/>
    <mergeCell ref="D56:J56"/>
    <mergeCell ref="D57:J57"/>
    <mergeCell ref="D58:J58"/>
    <mergeCell ref="D59:J59"/>
    <mergeCell ref="D44:J44"/>
    <mergeCell ref="D28:J28"/>
    <mergeCell ref="D29:J29"/>
    <mergeCell ref="D30:J30"/>
    <mergeCell ref="D31:J31"/>
    <mergeCell ref="D32:J32"/>
    <mergeCell ref="D33:J33"/>
    <mergeCell ref="D34:J34"/>
    <mergeCell ref="D40:J40"/>
    <mergeCell ref="D41:J41"/>
    <mergeCell ref="D42:J42"/>
    <mergeCell ref="D43:J43"/>
    <mergeCell ref="D27:J27"/>
    <mergeCell ref="D7:E7"/>
    <mergeCell ref="D8:F8"/>
    <mergeCell ref="D10:E10"/>
    <mergeCell ref="D17:J17"/>
    <mergeCell ref="D18:J18"/>
    <mergeCell ref="D19:J19"/>
    <mergeCell ref="D20:J20"/>
    <mergeCell ref="D21:J21"/>
    <mergeCell ref="D22:J22"/>
    <mergeCell ref="D23:J23"/>
    <mergeCell ref="D26:J26"/>
    <mergeCell ref="C2:D2"/>
    <mergeCell ref="J2:M4"/>
    <mergeCell ref="D4:E4"/>
    <mergeCell ref="D5:E5"/>
    <mergeCell ref="D6:E6"/>
    <mergeCell ref="J6:M6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05"/>
  <sheetViews>
    <sheetView topLeftCell="A64" workbookViewId="0">
      <selection activeCell="K67" sqref="K67"/>
    </sheetView>
  </sheetViews>
  <sheetFormatPr baseColWidth="10" defaultColWidth="9.140625" defaultRowHeight="15" x14ac:dyDescent="0.25"/>
  <cols>
    <col min="1" max="1" width="6.5703125" customWidth="1"/>
    <col min="3" max="3" width="10.5703125" customWidth="1"/>
    <col min="10" max="10" width="25.140625" customWidth="1"/>
    <col min="11" max="11" width="15.7109375" customWidth="1"/>
    <col min="12" max="12" width="13.42578125" customWidth="1"/>
    <col min="13" max="13" width="15.7109375" customWidth="1"/>
    <col min="14" max="14" width="18.85546875" customWidth="1"/>
    <col min="15" max="15" width="12" style="56" customWidth="1"/>
    <col min="16" max="16" width="10.7109375" bestFit="1" customWidth="1"/>
    <col min="18" max="18" width="10.7109375" bestFit="1" customWidth="1"/>
  </cols>
  <sheetData>
    <row r="1" spans="2:15" x14ac:dyDescent="0.25">
      <c r="E1" s="4"/>
      <c r="F1" s="4"/>
      <c r="G1" s="4"/>
    </row>
    <row r="2" spans="2:15" ht="21" customHeight="1" x14ac:dyDescent="0.35">
      <c r="C2" s="146" t="s">
        <v>0</v>
      </c>
      <c r="D2" s="147"/>
      <c r="E2" s="1"/>
      <c r="F2" s="1"/>
      <c r="G2" s="2"/>
      <c r="H2" s="4"/>
      <c r="J2" s="149" t="s">
        <v>64</v>
      </c>
      <c r="K2" s="149"/>
      <c r="L2" s="149"/>
      <c r="M2" s="149"/>
    </row>
    <row r="3" spans="2:15" ht="15" customHeight="1" x14ac:dyDescent="0.25">
      <c r="C3" s="3"/>
      <c r="D3" s="4"/>
      <c r="E3" s="4"/>
      <c r="F3" s="4"/>
      <c r="G3" s="5"/>
      <c r="H3" s="4"/>
      <c r="J3" s="149"/>
      <c r="K3" s="149"/>
      <c r="L3" s="149"/>
      <c r="M3" s="149"/>
    </row>
    <row r="4" spans="2:15" ht="15" customHeight="1" x14ac:dyDescent="0.25">
      <c r="C4" s="7"/>
      <c r="D4" s="148" t="s">
        <v>1</v>
      </c>
      <c r="E4" s="148"/>
      <c r="F4" s="12"/>
      <c r="G4" s="5"/>
      <c r="H4" s="4"/>
      <c r="J4" s="149"/>
      <c r="K4" s="149"/>
      <c r="L4" s="149"/>
      <c r="M4" s="149"/>
    </row>
    <row r="5" spans="2:15" ht="15" customHeight="1" x14ac:dyDescent="0.25">
      <c r="C5" s="6"/>
      <c r="D5" s="148" t="s">
        <v>2</v>
      </c>
      <c r="E5" s="148"/>
      <c r="F5" s="12"/>
      <c r="G5" s="5"/>
      <c r="H5" s="4"/>
      <c r="J5" s="47"/>
      <c r="K5" s="47"/>
      <c r="L5" s="47"/>
      <c r="M5" s="47"/>
    </row>
    <row r="6" spans="2:15" ht="21" x14ac:dyDescent="0.35">
      <c r="C6" s="8"/>
      <c r="D6" s="148" t="s">
        <v>3</v>
      </c>
      <c r="E6" s="148"/>
      <c r="F6" s="12"/>
      <c r="G6" s="5"/>
      <c r="J6" s="150" t="s">
        <v>65</v>
      </c>
      <c r="K6" s="150"/>
      <c r="L6" s="150"/>
      <c r="M6" s="150"/>
    </row>
    <row r="7" spans="2:15" x14ac:dyDescent="0.25">
      <c r="C7" s="15"/>
      <c r="D7" s="148" t="s">
        <v>4</v>
      </c>
      <c r="E7" s="148"/>
      <c r="F7" s="12"/>
      <c r="G7" s="5"/>
      <c r="H7" s="4"/>
      <c r="K7" s="34"/>
    </row>
    <row r="8" spans="2:15" x14ac:dyDescent="0.25">
      <c r="C8" s="9"/>
      <c r="D8" s="148" t="s">
        <v>7</v>
      </c>
      <c r="E8" s="148"/>
      <c r="F8" s="148"/>
      <c r="G8" s="5"/>
    </row>
    <row r="9" spans="2:15" x14ac:dyDescent="0.25">
      <c r="B9" s="4"/>
      <c r="C9" s="10"/>
      <c r="D9" s="12" t="s">
        <v>5</v>
      </c>
      <c r="E9" s="12"/>
      <c r="F9" s="12"/>
      <c r="G9" s="5"/>
      <c r="H9" s="4"/>
    </row>
    <row r="10" spans="2:15" x14ac:dyDescent="0.25">
      <c r="B10" s="4"/>
      <c r="C10" s="45"/>
      <c r="D10" s="145" t="s">
        <v>6</v>
      </c>
      <c r="E10" s="145"/>
      <c r="F10" s="46"/>
      <c r="G10" s="11"/>
      <c r="H10" s="4"/>
    </row>
    <row r="11" spans="2:15" ht="45" customHeight="1" x14ac:dyDescent="0.25">
      <c r="B11" s="4"/>
      <c r="C11" s="4"/>
      <c r="D11" s="4"/>
      <c r="E11" s="4"/>
      <c r="F11" s="4"/>
      <c r="G11" s="4"/>
      <c r="H11" s="4"/>
    </row>
    <row r="12" spans="2:15" ht="15" customHeight="1" x14ac:dyDescent="0.25">
      <c r="C12" s="4"/>
      <c r="D12" s="4"/>
      <c r="E12" s="4"/>
      <c r="K12" s="62"/>
      <c r="L12" s="63"/>
      <c r="M12" s="64"/>
      <c r="N12" s="63"/>
      <c r="O12" s="65"/>
    </row>
    <row r="13" spans="2:15" ht="15" customHeight="1" x14ac:dyDescent="0.25">
      <c r="K13" s="62"/>
      <c r="L13" s="63"/>
      <c r="M13" s="64"/>
      <c r="N13" s="63"/>
      <c r="O13" s="65"/>
    </row>
    <row r="14" spans="2:15" ht="15" customHeight="1" x14ac:dyDescent="0.25">
      <c r="B14" s="13"/>
      <c r="C14" s="13"/>
      <c r="K14" s="66" t="s">
        <v>59</v>
      </c>
      <c r="L14" s="67" t="s">
        <v>61</v>
      </c>
      <c r="M14" s="66" t="s">
        <v>60</v>
      </c>
      <c r="N14" s="67" t="s">
        <v>62</v>
      </c>
      <c r="O14" s="68" t="s">
        <v>63</v>
      </c>
    </row>
    <row r="15" spans="2:15" ht="18.75" x14ac:dyDescent="0.3">
      <c r="D15" s="17" t="s">
        <v>8</v>
      </c>
      <c r="E15" s="17"/>
      <c r="F15" s="17"/>
      <c r="G15" s="17"/>
      <c r="H15" s="18"/>
      <c r="I15" s="19"/>
      <c r="J15" s="16"/>
      <c r="K15" s="69">
        <f>MIN(K17:K23)</f>
        <v>44341</v>
      </c>
      <c r="L15" s="70">
        <f>SUM(L17:L23)</f>
        <v>113</v>
      </c>
      <c r="M15" s="69">
        <f>MAX(M17:M23)</f>
        <v>44498</v>
      </c>
      <c r="N15" s="71">
        <f>+M15-K15+1</f>
        <v>158</v>
      </c>
      <c r="O15" s="72">
        <f>+N15/7</f>
        <v>22.571428571428573</v>
      </c>
    </row>
    <row r="16" spans="2:15" ht="15.75" thickBot="1" x14ac:dyDescent="0.3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59"/>
    </row>
    <row r="17" spans="4:16" ht="24" customHeight="1" x14ac:dyDescent="0.25">
      <c r="D17" s="134" t="s">
        <v>9</v>
      </c>
      <c r="E17" s="135"/>
      <c r="F17" s="135"/>
      <c r="G17" s="135"/>
      <c r="H17" s="135"/>
      <c r="I17" s="135"/>
      <c r="J17" s="135"/>
      <c r="K17" s="49">
        <v>44341</v>
      </c>
      <c r="L17" s="51">
        <f>60+15</f>
        <v>75</v>
      </c>
      <c r="M17" s="49">
        <f>WORKDAY(K17,L17)</f>
        <v>44446</v>
      </c>
      <c r="N17" s="52">
        <f>+M17-K17+1</f>
        <v>106</v>
      </c>
      <c r="O17" s="59" t="s">
        <v>70</v>
      </c>
    </row>
    <row r="18" spans="4:16" ht="24" customHeight="1" x14ac:dyDescent="0.25">
      <c r="D18" s="117" t="s">
        <v>66</v>
      </c>
      <c r="E18" s="118"/>
      <c r="F18" s="118"/>
      <c r="G18" s="118"/>
      <c r="H18" s="118"/>
      <c r="I18" s="118"/>
      <c r="J18" s="118"/>
      <c r="K18" s="86">
        <f>+M17</f>
        <v>44446</v>
      </c>
      <c r="L18" s="87">
        <v>1</v>
      </c>
      <c r="M18" s="86">
        <f t="shared" ref="M18:M23" si="0">WORKDAY(K18,L18)</f>
        <v>44447</v>
      </c>
      <c r="N18" s="84">
        <f t="shared" ref="N18:N23" si="1">+M18-K18+1</f>
        <v>2</v>
      </c>
      <c r="O18" s="59"/>
    </row>
    <row r="19" spans="4:16" ht="24" customHeight="1" x14ac:dyDescent="0.25">
      <c r="D19" s="115" t="s">
        <v>67</v>
      </c>
      <c r="E19" s="116"/>
      <c r="F19" s="116"/>
      <c r="G19" s="116"/>
      <c r="H19" s="116"/>
      <c r="I19" s="116"/>
      <c r="J19" s="116"/>
      <c r="K19" s="86">
        <f t="shared" ref="K19:K23" si="2">+M18</f>
        <v>44447</v>
      </c>
      <c r="L19" s="87">
        <v>10</v>
      </c>
      <c r="M19" s="86">
        <f t="shared" si="0"/>
        <v>44461</v>
      </c>
      <c r="N19" s="84">
        <f t="shared" si="1"/>
        <v>15</v>
      </c>
    </row>
    <row r="20" spans="4:16" ht="24" customHeight="1" x14ac:dyDescent="0.25">
      <c r="D20" s="117" t="s">
        <v>11</v>
      </c>
      <c r="E20" s="118"/>
      <c r="F20" s="118"/>
      <c r="G20" s="118"/>
      <c r="H20" s="118"/>
      <c r="I20" s="118"/>
      <c r="J20" s="118"/>
      <c r="K20" s="86">
        <f t="shared" si="2"/>
        <v>44461</v>
      </c>
      <c r="L20" s="22">
        <v>1</v>
      </c>
      <c r="M20" s="86">
        <f t="shared" si="0"/>
        <v>44462</v>
      </c>
      <c r="N20" s="84">
        <f t="shared" si="1"/>
        <v>2</v>
      </c>
    </row>
    <row r="21" spans="4:16" ht="24" customHeight="1" x14ac:dyDescent="0.25">
      <c r="D21" s="121" t="s">
        <v>12</v>
      </c>
      <c r="E21" s="122"/>
      <c r="F21" s="122"/>
      <c r="G21" s="122"/>
      <c r="H21" s="122"/>
      <c r="I21" s="122"/>
      <c r="J21" s="122"/>
      <c r="K21" s="86">
        <f t="shared" si="2"/>
        <v>44462</v>
      </c>
      <c r="L21" s="22">
        <v>15</v>
      </c>
      <c r="M21" s="86">
        <f t="shared" si="0"/>
        <v>44483</v>
      </c>
      <c r="N21" s="84">
        <f t="shared" si="1"/>
        <v>22</v>
      </c>
    </row>
    <row r="22" spans="4:16" ht="24" customHeight="1" x14ac:dyDescent="0.25">
      <c r="D22" s="117" t="s">
        <v>13</v>
      </c>
      <c r="E22" s="118"/>
      <c r="F22" s="118"/>
      <c r="G22" s="118"/>
      <c r="H22" s="118"/>
      <c r="I22" s="118"/>
      <c r="J22" s="118"/>
      <c r="K22" s="86">
        <f t="shared" si="2"/>
        <v>44483</v>
      </c>
      <c r="L22" s="22">
        <v>10</v>
      </c>
      <c r="M22" s="86">
        <f t="shared" si="0"/>
        <v>44497</v>
      </c>
      <c r="N22" s="84">
        <f t="shared" si="1"/>
        <v>15</v>
      </c>
    </row>
    <row r="23" spans="4:16" ht="24" customHeight="1" thickBot="1" x14ac:dyDescent="0.3">
      <c r="D23" s="123" t="s">
        <v>14</v>
      </c>
      <c r="E23" s="124"/>
      <c r="F23" s="124"/>
      <c r="G23" s="124"/>
      <c r="H23" s="124"/>
      <c r="I23" s="124"/>
      <c r="J23" s="124"/>
      <c r="K23" s="88">
        <f t="shared" si="2"/>
        <v>44497</v>
      </c>
      <c r="L23" s="30">
        <v>1</v>
      </c>
      <c r="M23" s="88">
        <f t="shared" si="0"/>
        <v>44498</v>
      </c>
      <c r="N23" s="85">
        <f t="shared" si="1"/>
        <v>2</v>
      </c>
    </row>
    <row r="24" spans="4:16" ht="18.75" x14ac:dyDescent="0.3">
      <c r="D24" s="17" t="s">
        <v>15</v>
      </c>
      <c r="E24" s="17"/>
      <c r="F24" s="17"/>
      <c r="G24" s="17"/>
      <c r="H24" s="19"/>
      <c r="I24" s="16"/>
      <c r="J24" s="16"/>
      <c r="K24" s="44">
        <f>MIN(K26:K34)</f>
        <v>44592</v>
      </c>
      <c r="L24" s="33">
        <f>SUM(L26:L34)</f>
        <v>248</v>
      </c>
      <c r="M24" s="44">
        <f>MAX(M26:M34)</f>
        <v>44938</v>
      </c>
      <c r="N24" s="61">
        <f>+M24-K24+1</f>
        <v>347</v>
      </c>
      <c r="O24" s="57">
        <f>+N24/7</f>
        <v>49.571428571428569</v>
      </c>
      <c r="P24" s="31"/>
    </row>
    <row r="25" spans="4:16" ht="15.75" thickBot="1" x14ac:dyDescent="0.3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4:16" ht="24" customHeight="1" x14ac:dyDescent="0.25">
      <c r="D26" s="138" t="s">
        <v>53</v>
      </c>
      <c r="E26" s="139"/>
      <c r="F26" s="139"/>
      <c r="G26" s="139"/>
      <c r="H26" s="139"/>
      <c r="I26" s="139"/>
      <c r="J26" s="140"/>
      <c r="K26" s="49">
        <v>44592</v>
      </c>
      <c r="L26" s="51">
        <v>75</v>
      </c>
      <c r="M26" s="49">
        <f t="shared" ref="M26:M33" si="3">WORKDAY(K26,L26)</f>
        <v>44697</v>
      </c>
      <c r="N26" s="52">
        <f t="shared" ref="N26:N34" si="4">+M26-K26+1</f>
        <v>106</v>
      </c>
    </row>
    <row r="27" spans="4:16" ht="24" customHeight="1" x14ac:dyDescent="0.25">
      <c r="D27" s="117" t="s">
        <v>16</v>
      </c>
      <c r="E27" s="118"/>
      <c r="F27" s="118"/>
      <c r="G27" s="118"/>
      <c r="H27" s="118"/>
      <c r="I27" s="118"/>
      <c r="J27" s="118"/>
      <c r="K27" s="86">
        <f t="shared" ref="K27:K34" si="5">+M26</f>
        <v>44697</v>
      </c>
      <c r="L27" s="87">
        <v>1</v>
      </c>
      <c r="M27" s="86">
        <f t="shared" si="3"/>
        <v>44698</v>
      </c>
      <c r="N27" s="84">
        <f t="shared" si="4"/>
        <v>2</v>
      </c>
    </row>
    <row r="28" spans="4:16" ht="24" customHeight="1" x14ac:dyDescent="0.25">
      <c r="D28" s="115" t="s">
        <v>10</v>
      </c>
      <c r="E28" s="116"/>
      <c r="F28" s="116"/>
      <c r="G28" s="116"/>
      <c r="H28" s="116"/>
      <c r="I28" s="116"/>
      <c r="J28" s="116"/>
      <c r="K28" s="86">
        <f t="shared" si="5"/>
        <v>44698</v>
      </c>
      <c r="L28" s="87">
        <v>10</v>
      </c>
      <c r="M28" s="86">
        <f t="shared" si="3"/>
        <v>44712</v>
      </c>
      <c r="N28" s="84">
        <f t="shared" si="4"/>
        <v>15</v>
      </c>
    </row>
    <row r="29" spans="4:16" ht="24" customHeight="1" x14ac:dyDescent="0.25">
      <c r="D29" s="117" t="s">
        <v>17</v>
      </c>
      <c r="E29" s="118"/>
      <c r="F29" s="118"/>
      <c r="G29" s="118"/>
      <c r="H29" s="118"/>
      <c r="I29" s="118"/>
      <c r="J29" s="118"/>
      <c r="K29" s="86">
        <f t="shared" si="5"/>
        <v>44712</v>
      </c>
      <c r="L29" s="22">
        <v>1</v>
      </c>
      <c r="M29" s="86">
        <f t="shared" si="3"/>
        <v>44713</v>
      </c>
      <c r="N29" s="84">
        <f t="shared" si="4"/>
        <v>2</v>
      </c>
    </row>
    <row r="30" spans="4:16" ht="24.75" customHeight="1" x14ac:dyDescent="0.25">
      <c r="D30" s="121" t="s">
        <v>18</v>
      </c>
      <c r="E30" s="122"/>
      <c r="F30" s="122"/>
      <c r="G30" s="122"/>
      <c r="H30" s="122"/>
      <c r="I30" s="122"/>
      <c r="J30" s="122"/>
      <c r="K30" s="86">
        <f t="shared" si="5"/>
        <v>44713</v>
      </c>
      <c r="L30" s="22">
        <v>20</v>
      </c>
      <c r="M30" s="86">
        <f t="shared" si="3"/>
        <v>44741</v>
      </c>
      <c r="N30" s="84">
        <f t="shared" si="4"/>
        <v>29</v>
      </c>
    </row>
    <row r="31" spans="4:16" ht="24" customHeight="1" x14ac:dyDescent="0.25">
      <c r="D31" s="117" t="s">
        <v>19</v>
      </c>
      <c r="E31" s="118"/>
      <c r="F31" s="118"/>
      <c r="G31" s="118"/>
      <c r="H31" s="118"/>
      <c r="I31" s="118"/>
      <c r="J31" s="118"/>
      <c r="K31" s="86">
        <f t="shared" si="5"/>
        <v>44741</v>
      </c>
      <c r="L31" s="22">
        <v>10</v>
      </c>
      <c r="M31" s="86">
        <f t="shared" si="3"/>
        <v>44755</v>
      </c>
      <c r="N31" s="84">
        <f t="shared" si="4"/>
        <v>15</v>
      </c>
    </row>
    <row r="32" spans="4:16" ht="24" customHeight="1" x14ac:dyDescent="0.25">
      <c r="D32" s="141" t="s">
        <v>20</v>
      </c>
      <c r="E32" s="142"/>
      <c r="F32" s="142"/>
      <c r="G32" s="142"/>
      <c r="H32" s="142"/>
      <c r="I32" s="142"/>
      <c r="J32" s="142"/>
      <c r="K32" s="86">
        <f t="shared" si="5"/>
        <v>44755</v>
      </c>
      <c r="L32" s="22">
        <v>10</v>
      </c>
      <c r="M32" s="86">
        <f t="shared" si="3"/>
        <v>44769</v>
      </c>
      <c r="N32" s="84">
        <f t="shared" si="4"/>
        <v>15</v>
      </c>
    </row>
    <row r="33" spans="4:16" ht="24" customHeight="1" x14ac:dyDescent="0.25">
      <c r="D33" s="143" t="s">
        <v>21</v>
      </c>
      <c r="E33" s="144"/>
      <c r="F33" s="144"/>
      <c r="G33" s="144"/>
      <c r="H33" s="144"/>
      <c r="I33" s="144"/>
      <c r="J33" s="144"/>
      <c r="K33" s="86">
        <f t="shared" si="5"/>
        <v>44769</v>
      </c>
      <c r="L33" s="22">
        <v>120</v>
      </c>
      <c r="M33" s="86">
        <f t="shared" si="3"/>
        <v>44937</v>
      </c>
      <c r="N33" s="48">
        <f t="shared" si="4"/>
        <v>169</v>
      </c>
    </row>
    <row r="34" spans="4:16" ht="24" customHeight="1" thickBot="1" x14ac:dyDescent="0.3">
      <c r="D34" s="123" t="s">
        <v>54</v>
      </c>
      <c r="E34" s="124"/>
      <c r="F34" s="124"/>
      <c r="G34" s="124"/>
      <c r="H34" s="124"/>
      <c r="I34" s="124"/>
      <c r="J34" s="124"/>
      <c r="K34" s="88">
        <f t="shared" si="5"/>
        <v>44937</v>
      </c>
      <c r="L34" s="30">
        <v>1</v>
      </c>
      <c r="M34" s="88">
        <v>44938</v>
      </c>
      <c r="N34" s="85">
        <f t="shared" si="4"/>
        <v>2</v>
      </c>
    </row>
    <row r="35" spans="4:16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4:16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4:16" ht="18.75" x14ac:dyDescent="0.25">
      <c r="D37" s="4"/>
      <c r="E37" s="4"/>
      <c r="F37" s="4"/>
      <c r="G37" s="4"/>
      <c r="H37" s="4"/>
      <c r="I37" s="4"/>
      <c r="J37" s="4"/>
      <c r="K37" s="66" t="s">
        <v>59</v>
      </c>
      <c r="L37" s="67" t="s">
        <v>61</v>
      </c>
      <c r="M37" s="66" t="s">
        <v>60</v>
      </c>
      <c r="N37" s="67" t="s">
        <v>62</v>
      </c>
      <c r="O37" s="68" t="s">
        <v>63</v>
      </c>
    </row>
    <row r="38" spans="4:16" ht="18.75" x14ac:dyDescent="0.3">
      <c r="D38" s="17" t="s">
        <v>22</v>
      </c>
      <c r="E38" s="17"/>
      <c r="F38" s="17"/>
      <c r="G38" s="18"/>
      <c r="H38" s="16"/>
      <c r="I38" s="16"/>
      <c r="J38" s="16"/>
      <c r="K38" s="44">
        <v>44957</v>
      </c>
      <c r="L38" s="33">
        <f>SUM(L40:L49)</f>
        <v>214</v>
      </c>
      <c r="M38" s="44">
        <f>MAX(M40:M49)</f>
        <v>45301</v>
      </c>
      <c r="N38" s="61">
        <f>+M38-K38+1</f>
        <v>345</v>
      </c>
      <c r="O38" s="57">
        <f>+N38/7</f>
        <v>49.285714285714285</v>
      </c>
      <c r="P38" s="32"/>
    </row>
    <row r="39" spans="4:16" ht="15.75" thickBot="1" x14ac:dyDescent="0.3"/>
    <row r="40" spans="4:16" ht="24" customHeight="1" x14ac:dyDescent="0.25">
      <c r="D40" s="134" t="s">
        <v>23</v>
      </c>
      <c r="E40" s="135"/>
      <c r="F40" s="135"/>
      <c r="G40" s="135"/>
      <c r="H40" s="135"/>
      <c r="I40" s="135"/>
      <c r="J40" s="135"/>
      <c r="K40" s="49">
        <v>44957</v>
      </c>
      <c r="L40" s="51">
        <v>80</v>
      </c>
      <c r="M40" s="49">
        <f t="shared" ref="M40:M49" si="6">WORKDAY(K40,L40)</f>
        <v>45069</v>
      </c>
      <c r="N40" s="52">
        <f t="shared" ref="N40:N49" si="7">+M40-K40+1</f>
        <v>113</v>
      </c>
    </row>
    <row r="41" spans="4:16" ht="24" customHeight="1" x14ac:dyDescent="0.25">
      <c r="D41" s="117" t="s">
        <v>24</v>
      </c>
      <c r="E41" s="118"/>
      <c r="F41" s="118"/>
      <c r="G41" s="118"/>
      <c r="H41" s="118"/>
      <c r="I41" s="118"/>
      <c r="J41" s="118"/>
      <c r="K41" s="86">
        <f t="shared" ref="K41:K44" si="8">+M40</f>
        <v>45069</v>
      </c>
      <c r="L41" s="87">
        <v>1</v>
      </c>
      <c r="M41" s="86">
        <f t="shared" si="6"/>
        <v>45070</v>
      </c>
      <c r="N41" s="84">
        <f t="shared" si="7"/>
        <v>2</v>
      </c>
    </row>
    <row r="42" spans="4:16" ht="24" customHeight="1" x14ac:dyDescent="0.25">
      <c r="D42" s="115" t="s">
        <v>25</v>
      </c>
      <c r="E42" s="116"/>
      <c r="F42" s="116"/>
      <c r="G42" s="116"/>
      <c r="H42" s="116"/>
      <c r="I42" s="116"/>
      <c r="J42" s="116"/>
      <c r="K42" s="86">
        <f t="shared" si="8"/>
        <v>45070</v>
      </c>
      <c r="L42" s="87">
        <v>10</v>
      </c>
      <c r="M42" s="86">
        <f t="shared" si="6"/>
        <v>45084</v>
      </c>
      <c r="N42" s="84">
        <f t="shared" si="7"/>
        <v>15</v>
      </c>
    </row>
    <row r="43" spans="4:16" ht="24" customHeight="1" x14ac:dyDescent="0.25">
      <c r="D43" s="117" t="s">
        <v>26</v>
      </c>
      <c r="E43" s="118"/>
      <c r="F43" s="118"/>
      <c r="G43" s="118"/>
      <c r="H43" s="118"/>
      <c r="I43" s="118"/>
      <c r="J43" s="118"/>
      <c r="K43" s="86">
        <f t="shared" si="8"/>
        <v>45084</v>
      </c>
      <c r="L43" s="22">
        <v>1</v>
      </c>
      <c r="M43" s="86">
        <f t="shared" si="6"/>
        <v>45085</v>
      </c>
      <c r="N43" s="84">
        <f t="shared" si="7"/>
        <v>2</v>
      </c>
    </row>
    <row r="44" spans="4:16" ht="24" customHeight="1" thickBot="1" x14ac:dyDescent="0.3">
      <c r="D44" s="121" t="s">
        <v>27</v>
      </c>
      <c r="E44" s="122"/>
      <c r="F44" s="122"/>
      <c r="G44" s="122"/>
      <c r="H44" s="122"/>
      <c r="I44" s="122"/>
      <c r="J44" s="122"/>
      <c r="K44" s="86">
        <f t="shared" si="8"/>
        <v>45085</v>
      </c>
      <c r="L44" s="22">
        <v>30</v>
      </c>
      <c r="M44" s="86">
        <f t="shared" si="6"/>
        <v>45127</v>
      </c>
      <c r="N44" s="84">
        <f t="shared" si="7"/>
        <v>43</v>
      </c>
    </row>
    <row r="45" spans="4:16" ht="24" customHeight="1" x14ac:dyDescent="0.25">
      <c r="D45" s="134" t="s">
        <v>77</v>
      </c>
      <c r="E45" s="135"/>
      <c r="F45" s="135"/>
      <c r="G45" s="135"/>
      <c r="H45" s="135"/>
      <c r="I45" s="135"/>
      <c r="J45" s="135"/>
      <c r="K45" s="86">
        <f>+M44</f>
        <v>45127</v>
      </c>
      <c r="L45" s="22">
        <v>65</v>
      </c>
      <c r="M45" s="86">
        <f t="shared" si="6"/>
        <v>45218</v>
      </c>
      <c r="N45" s="84">
        <f t="shared" si="7"/>
        <v>92</v>
      </c>
    </row>
    <row r="46" spans="4:16" ht="24" customHeight="1" x14ac:dyDescent="0.25">
      <c r="D46" s="117" t="s">
        <v>78</v>
      </c>
      <c r="E46" s="118"/>
      <c r="F46" s="118"/>
      <c r="G46" s="118"/>
      <c r="H46" s="118"/>
      <c r="I46" s="118"/>
      <c r="J46" s="118"/>
      <c r="K46" s="83">
        <v>45265</v>
      </c>
      <c r="L46" s="22">
        <v>1</v>
      </c>
      <c r="M46" s="86">
        <f t="shared" si="6"/>
        <v>45266</v>
      </c>
      <c r="N46" s="84">
        <f t="shared" si="7"/>
        <v>2</v>
      </c>
    </row>
    <row r="47" spans="4:16" ht="24" customHeight="1" x14ac:dyDescent="0.25">
      <c r="D47" s="121" t="s">
        <v>76</v>
      </c>
      <c r="E47" s="122"/>
      <c r="F47" s="122"/>
      <c r="G47" s="122"/>
      <c r="H47" s="122"/>
      <c r="I47" s="122"/>
      <c r="J47" s="122"/>
      <c r="K47" s="83">
        <f>M46</f>
        <v>45266</v>
      </c>
      <c r="L47" s="22">
        <v>15</v>
      </c>
      <c r="M47" s="86">
        <f t="shared" si="6"/>
        <v>45287</v>
      </c>
      <c r="N47" s="84">
        <f t="shared" si="7"/>
        <v>22</v>
      </c>
    </row>
    <row r="48" spans="4:16" ht="24" customHeight="1" x14ac:dyDescent="0.25">
      <c r="D48" s="117" t="s">
        <v>28</v>
      </c>
      <c r="E48" s="118"/>
      <c r="F48" s="118"/>
      <c r="G48" s="118"/>
      <c r="H48" s="118"/>
      <c r="I48" s="118"/>
      <c r="J48" s="118"/>
      <c r="K48" s="86">
        <f>M47</f>
        <v>45287</v>
      </c>
      <c r="L48" s="22">
        <v>10</v>
      </c>
      <c r="M48" s="86">
        <f t="shared" si="6"/>
        <v>45301</v>
      </c>
      <c r="N48" s="84">
        <f t="shared" si="7"/>
        <v>15</v>
      </c>
    </row>
    <row r="49" spans="4:16" ht="24" customHeight="1" thickBot="1" x14ac:dyDescent="0.3">
      <c r="D49" s="123" t="s">
        <v>29</v>
      </c>
      <c r="E49" s="124"/>
      <c r="F49" s="124"/>
      <c r="G49" s="124"/>
      <c r="H49" s="124"/>
      <c r="I49" s="124"/>
      <c r="J49" s="124"/>
      <c r="K49" s="88">
        <v>45296</v>
      </c>
      <c r="L49" s="30">
        <v>1</v>
      </c>
      <c r="M49" s="88">
        <f t="shared" si="6"/>
        <v>45299</v>
      </c>
      <c r="N49" s="85">
        <f t="shared" si="7"/>
        <v>4</v>
      </c>
    </row>
    <row r="50" spans="4:16" ht="18.75" x14ac:dyDescent="0.3">
      <c r="D50" s="17" t="s">
        <v>30</v>
      </c>
      <c r="E50" s="17"/>
      <c r="F50" s="17"/>
      <c r="G50" s="17"/>
      <c r="H50" s="17"/>
      <c r="I50" s="17"/>
      <c r="J50" s="16"/>
      <c r="K50" s="44">
        <f>MIN(K52:K61)</f>
        <v>45299</v>
      </c>
      <c r="L50" s="33">
        <f>SUM(L52:L61)</f>
        <v>79</v>
      </c>
      <c r="M50" s="44">
        <f>MAX(M52:M61)</f>
        <v>45408</v>
      </c>
      <c r="N50" s="61">
        <f>+M50-K50+1</f>
        <v>110</v>
      </c>
      <c r="O50" s="57">
        <f>+N50/7</f>
        <v>15.714285714285714</v>
      </c>
      <c r="P50" s="31"/>
    </row>
    <row r="51" spans="4:16" ht="15.75" thickBot="1" x14ac:dyDescent="0.3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4:16" ht="24" customHeight="1" x14ac:dyDescent="0.25">
      <c r="D52" s="155" t="s">
        <v>31</v>
      </c>
      <c r="E52" s="156"/>
      <c r="F52" s="156"/>
      <c r="G52" s="156"/>
      <c r="H52" s="156"/>
      <c r="I52" s="156"/>
      <c r="J52" s="156"/>
      <c r="K52" s="49">
        <f>+M49</f>
        <v>45299</v>
      </c>
      <c r="L52" s="51">
        <v>1</v>
      </c>
      <c r="M52" s="49">
        <f t="shared" ref="M52:M61" si="9">WORKDAY(K52,L52)</f>
        <v>45300</v>
      </c>
      <c r="N52" s="52">
        <f t="shared" ref="N52:N61" si="10">+M52-K52+1</f>
        <v>2</v>
      </c>
    </row>
    <row r="53" spans="4:16" ht="24" customHeight="1" x14ac:dyDescent="0.25">
      <c r="D53" s="143" t="s">
        <v>32</v>
      </c>
      <c r="E53" s="144"/>
      <c r="F53" s="144"/>
      <c r="G53" s="144"/>
      <c r="H53" s="144"/>
      <c r="I53" s="144"/>
      <c r="J53" s="144"/>
      <c r="K53" s="86">
        <f t="shared" ref="K53:K61" si="11">+M52</f>
        <v>45300</v>
      </c>
      <c r="L53" s="91">
        <v>10</v>
      </c>
      <c r="M53" s="86">
        <f t="shared" si="9"/>
        <v>45314</v>
      </c>
      <c r="N53" s="84">
        <f t="shared" si="10"/>
        <v>15</v>
      </c>
      <c r="P53" s="92" t="s">
        <v>84</v>
      </c>
    </row>
    <row r="54" spans="4:16" ht="24" customHeight="1" x14ac:dyDescent="0.25">
      <c r="D54" s="117" t="s">
        <v>33</v>
      </c>
      <c r="E54" s="118"/>
      <c r="F54" s="118"/>
      <c r="G54" s="118"/>
      <c r="H54" s="118"/>
      <c r="I54" s="118"/>
      <c r="J54" s="118"/>
      <c r="K54" s="86">
        <f t="shared" si="11"/>
        <v>45314</v>
      </c>
      <c r="L54" s="87">
        <v>1</v>
      </c>
      <c r="M54" s="86">
        <f t="shared" si="9"/>
        <v>45315</v>
      </c>
      <c r="N54" s="84">
        <f t="shared" si="10"/>
        <v>2</v>
      </c>
    </row>
    <row r="55" spans="4:16" ht="24" customHeight="1" x14ac:dyDescent="0.25">
      <c r="D55" s="121" t="s">
        <v>34</v>
      </c>
      <c r="E55" s="122"/>
      <c r="F55" s="122"/>
      <c r="G55" s="122"/>
      <c r="H55" s="122"/>
      <c r="I55" s="122"/>
      <c r="J55" s="122"/>
      <c r="K55" s="86">
        <f t="shared" si="11"/>
        <v>45315</v>
      </c>
      <c r="L55" s="22">
        <v>15</v>
      </c>
      <c r="M55" s="86">
        <f t="shared" si="9"/>
        <v>45336</v>
      </c>
      <c r="N55" s="84">
        <f t="shared" si="10"/>
        <v>22</v>
      </c>
    </row>
    <row r="56" spans="4:16" ht="24" customHeight="1" x14ac:dyDescent="0.25">
      <c r="D56" s="117" t="s">
        <v>35</v>
      </c>
      <c r="E56" s="118"/>
      <c r="F56" s="118"/>
      <c r="G56" s="118"/>
      <c r="H56" s="118"/>
      <c r="I56" s="118"/>
      <c r="J56" s="118"/>
      <c r="K56" s="86">
        <f t="shared" si="11"/>
        <v>45336</v>
      </c>
      <c r="L56" s="22">
        <v>10</v>
      </c>
      <c r="M56" s="86">
        <f t="shared" si="9"/>
        <v>45350</v>
      </c>
      <c r="N56" s="84">
        <f t="shared" si="10"/>
        <v>15</v>
      </c>
    </row>
    <row r="57" spans="4:16" ht="63.75" customHeight="1" x14ac:dyDescent="0.25">
      <c r="D57" s="157" t="s">
        <v>36</v>
      </c>
      <c r="E57" s="158"/>
      <c r="F57" s="158"/>
      <c r="G57" s="158"/>
      <c r="H57" s="158"/>
      <c r="I57" s="158"/>
      <c r="J57" s="159"/>
      <c r="K57" s="86">
        <f t="shared" si="11"/>
        <v>45350</v>
      </c>
      <c r="L57" s="87">
        <v>5</v>
      </c>
      <c r="M57" s="86">
        <f t="shared" si="9"/>
        <v>45357</v>
      </c>
      <c r="N57" s="84">
        <f t="shared" si="10"/>
        <v>8</v>
      </c>
    </row>
    <row r="58" spans="4:16" ht="24" customHeight="1" x14ac:dyDescent="0.25">
      <c r="D58" s="117" t="s">
        <v>37</v>
      </c>
      <c r="E58" s="118"/>
      <c r="F58" s="118"/>
      <c r="G58" s="118"/>
      <c r="H58" s="118"/>
      <c r="I58" s="118"/>
      <c r="J58" s="118"/>
      <c r="K58" s="86">
        <f t="shared" si="11"/>
        <v>45357</v>
      </c>
      <c r="L58" s="22">
        <v>1</v>
      </c>
      <c r="M58" s="86">
        <f t="shared" si="9"/>
        <v>45358</v>
      </c>
      <c r="N58" s="84">
        <f t="shared" si="10"/>
        <v>2</v>
      </c>
    </row>
    <row r="59" spans="4:16" ht="24" customHeight="1" x14ac:dyDescent="0.25">
      <c r="D59" s="121" t="s">
        <v>38</v>
      </c>
      <c r="E59" s="122"/>
      <c r="F59" s="122"/>
      <c r="G59" s="122"/>
      <c r="H59" s="122"/>
      <c r="I59" s="122"/>
      <c r="J59" s="122"/>
      <c r="K59" s="86">
        <f t="shared" si="11"/>
        <v>45358</v>
      </c>
      <c r="L59" s="22">
        <v>2</v>
      </c>
      <c r="M59" s="86">
        <f t="shared" si="9"/>
        <v>45362</v>
      </c>
      <c r="N59" s="84">
        <f t="shared" si="10"/>
        <v>5</v>
      </c>
    </row>
    <row r="60" spans="4:16" ht="24" customHeight="1" x14ac:dyDescent="0.25">
      <c r="D60" s="121" t="s">
        <v>55</v>
      </c>
      <c r="E60" s="122"/>
      <c r="F60" s="122"/>
      <c r="G60" s="122"/>
      <c r="H60" s="122"/>
      <c r="I60" s="122"/>
      <c r="J60" s="122"/>
      <c r="K60" s="86">
        <f t="shared" si="11"/>
        <v>45362</v>
      </c>
      <c r="L60" s="22">
        <v>30</v>
      </c>
      <c r="M60" s="86">
        <f t="shared" si="9"/>
        <v>45404</v>
      </c>
      <c r="N60" s="84">
        <f t="shared" si="10"/>
        <v>43</v>
      </c>
    </row>
    <row r="61" spans="4:16" ht="24" customHeight="1" thickBot="1" x14ac:dyDescent="0.3">
      <c r="D61" s="125" t="s">
        <v>39</v>
      </c>
      <c r="E61" s="126"/>
      <c r="F61" s="126"/>
      <c r="G61" s="126"/>
      <c r="H61" s="126"/>
      <c r="I61" s="126"/>
      <c r="J61" s="126"/>
      <c r="K61" s="88">
        <f t="shared" si="11"/>
        <v>45404</v>
      </c>
      <c r="L61" s="30">
        <v>4</v>
      </c>
      <c r="M61" s="88">
        <f t="shared" si="9"/>
        <v>45408</v>
      </c>
      <c r="N61" s="85">
        <f t="shared" si="10"/>
        <v>5</v>
      </c>
    </row>
    <row r="62" spans="4:16" x14ac:dyDescent="0.25"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4:16" x14ac:dyDescent="0.25"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4:16" ht="18.75" x14ac:dyDescent="0.25">
      <c r="D64" s="4"/>
      <c r="E64" s="4"/>
      <c r="F64" s="4"/>
      <c r="G64" s="4"/>
      <c r="H64" s="4"/>
      <c r="I64" s="4"/>
      <c r="J64" s="4"/>
      <c r="K64" s="66" t="s">
        <v>59</v>
      </c>
      <c r="L64" s="67" t="s">
        <v>61</v>
      </c>
      <c r="M64" s="66" t="s">
        <v>60</v>
      </c>
      <c r="N64" s="67" t="s">
        <v>62</v>
      </c>
      <c r="O64" s="68" t="s">
        <v>63</v>
      </c>
    </row>
    <row r="65" spans="4:16" ht="18.75" x14ac:dyDescent="0.3">
      <c r="D65" s="17" t="s">
        <v>40</v>
      </c>
      <c r="E65" s="17"/>
      <c r="F65" s="17"/>
      <c r="G65" s="17"/>
      <c r="H65" s="17"/>
      <c r="I65" s="17"/>
      <c r="J65" s="17"/>
      <c r="K65" s="44">
        <f>MIN(K67:K77)</f>
        <v>45408</v>
      </c>
      <c r="L65" s="33">
        <f>SUM(L67:L78)</f>
        <v>149</v>
      </c>
      <c r="M65" s="44">
        <f>MAX(M67:M77)</f>
        <v>45617</v>
      </c>
      <c r="N65" s="61">
        <f>+M65-K65+1</f>
        <v>210</v>
      </c>
      <c r="O65" s="58">
        <f>+N65/7</f>
        <v>30</v>
      </c>
      <c r="P65" s="33"/>
    </row>
    <row r="66" spans="4:16" ht="15.75" thickBot="1" x14ac:dyDescent="0.3"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4:16" ht="24" customHeight="1" thickBot="1" x14ac:dyDescent="0.3">
      <c r="D67" s="127" t="s">
        <v>41</v>
      </c>
      <c r="E67" s="128"/>
      <c r="F67" s="128"/>
      <c r="G67" s="128"/>
      <c r="H67" s="128"/>
      <c r="I67" s="128"/>
      <c r="J67" s="128"/>
      <c r="K67" s="55">
        <f>M61</f>
        <v>45408</v>
      </c>
      <c r="L67" s="51">
        <v>40</v>
      </c>
      <c r="M67" s="49">
        <f t="shared" ref="M67:M78" si="12">WORKDAY(K67,L67)</f>
        <v>45464</v>
      </c>
      <c r="N67" s="52">
        <f t="shared" ref="N67:N78" si="13">+M67-K67+1</f>
        <v>57</v>
      </c>
    </row>
    <row r="68" spans="4:16" ht="24" customHeight="1" thickBot="1" x14ac:dyDescent="0.3">
      <c r="D68" s="168" t="s">
        <v>85</v>
      </c>
      <c r="E68" s="169"/>
      <c r="F68" s="169"/>
      <c r="G68" s="169"/>
      <c r="H68" s="169"/>
      <c r="I68" s="169"/>
      <c r="J68" s="169"/>
      <c r="K68" s="55">
        <f>M67</f>
        <v>45464</v>
      </c>
      <c r="L68" s="93">
        <v>20</v>
      </c>
      <c r="M68" s="49">
        <f t="shared" si="12"/>
        <v>45492</v>
      </c>
      <c r="N68" s="52">
        <f t="shared" si="13"/>
        <v>29</v>
      </c>
    </row>
    <row r="69" spans="4:16" ht="24" customHeight="1" thickBot="1" x14ac:dyDescent="0.3">
      <c r="D69" s="168" t="s">
        <v>86</v>
      </c>
      <c r="E69" s="169"/>
      <c r="F69" s="169"/>
      <c r="G69" s="169"/>
      <c r="H69" s="169"/>
      <c r="I69" s="169"/>
      <c r="J69" s="169"/>
      <c r="K69" s="55">
        <f>M68</f>
        <v>45492</v>
      </c>
      <c r="L69" s="93">
        <v>10</v>
      </c>
      <c r="M69" s="49">
        <f t="shared" si="12"/>
        <v>45506</v>
      </c>
      <c r="N69" s="94"/>
    </row>
    <row r="70" spans="4:16" ht="24" customHeight="1" x14ac:dyDescent="0.25">
      <c r="D70" s="168" t="s">
        <v>42</v>
      </c>
      <c r="E70" s="169"/>
      <c r="F70" s="169"/>
      <c r="G70" s="169"/>
      <c r="H70" s="169"/>
      <c r="I70" s="169"/>
      <c r="J70" s="169"/>
      <c r="K70" s="55">
        <f>M69</f>
        <v>45506</v>
      </c>
      <c r="L70" s="91">
        <v>40</v>
      </c>
      <c r="M70" s="86">
        <f t="shared" si="12"/>
        <v>45562</v>
      </c>
      <c r="N70" s="84">
        <f t="shared" si="13"/>
        <v>57</v>
      </c>
      <c r="P70" s="92" t="s">
        <v>87</v>
      </c>
    </row>
    <row r="71" spans="4:16" ht="46.5" customHeight="1" x14ac:dyDescent="0.25">
      <c r="D71" s="176" t="s">
        <v>43</v>
      </c>
      <c r="E71" s="177"/>
      <c r="F71" s="177"/>
      <c r="G71" s="177"/>
      <c r="H71" s="177"/>
      <c r="I71" s="177"/>
      <c r="J71" s="178"/>
      <c r="K71" s="86">
        <f>+M70</f>
        <v>45562</v>
      </c>
      <c r="L71" s="87">
        <v>1</v>
      </c>
      <c r="M71" s="86">
        <f t="shared" si="12"/>
        <v>45565</v>
      </c>
      <c r="N71" s="84">
        <f t="shared" si="13"/>
        <v>4</v>
      </c>
    </row>
    <row r="72" spans="4:16" ht="44.25" customHeight="1" x14ac:dyDescent="0.25">
      <c r="D72" s="170" t="s">
        <v>44</v>
      </c>
      <c r="E72" s="171"/>
      <c r="F72" s="171"/>
      <c r="G72" s="171"/>
      <c r="H72" s="171"/>
      <c r="I72" s="171"/>
      <c r="J72" s="171"/>
      <c r="K72" s="86">
        <f t="shared" ref="K72:K78" si="14">+M71</f>
        <v>45565</v>
      </c>
      <c r="L72" s="87">
        <v>15</v>
      </c>
      <c r="M72" s="86">
        <f t="shared" si="12"/>
        <v>45586</v>
      </c>
      <c r="N72" s="84">
        <f t="shared" si="13"/>
        <v>22</v>
      </c>
    </row>
    <row r="73" spans="4:16" ht="24" customHeight="1" x14ac:dyDescent="0.25">
      <c r="D73" s="117" t="s">
        <v>69</v>
      </c>
      <c r="E73" s="118"/>
      <c r="F73" s="118"/>
      <c r="G73" s="118"/>
      <c r="H73" s="118"/>
      <c r="I73" s="118"/>
      <c r="J73" s="118"/>
      <c r="K73" s="86">
        <f t="shared" si="14"/>
        <v>45586</v>
      </c>
      <c r="L73" s="87">
        <v>10</v>
      </c>
      <c r="M73" s="86">
        <f t="shared" si="12"/>
        <v>45600</v>
      </c>
      <c r="N73" s="84">
        <f t="shared" si="13"/>
        <v>15</v>
      </c>
    </row>
    <row r="74" spans="4:16" ht="24" customHeight="1" x14ac:dyDescent="0.25">
      <c r="D74" s="172" t="s">
        <v>45</v>
      </c>
      <c r="E74" s="173"/>
      <c r="F74" s="173"/>
      <c r="G74" s="173"/>
      <c r="H74" s="173"/>
      <c r="I74" s="173"/>
      <c r="J74" s="173"/>
      <c r="K74" s="174">
        <f t="shared" si="14"/>
        <v>45600</v>
      </c>
      <c r="L74" s="175">
        <v>1</v>
      </c>
      <c r="M74" s="174">
        <f t="shared" si="12"/>
        <v>45601</v>
      </c>
      <c r="N74" s="166">
        <f t="shared" si="13"/>
        <v>2</v>
      </c>
    </row>
    <row r="75" spans="4:16" ht="24" customHeight="1" x14ac:dyDescent="0.25">
      <c r="D75" s="172"/>
      <c r="E75" s="173"/>
      <c r="F75" s="173"/>
      <c r="G75" s="173"/>
      <c r="H75" s="173"/>
      <c r="I75" s="173"/>
      <c r="J75" s="173"/>
      <c r="K75" s="175">
        <f t="shared" si="14"/>
        <v>45601</v>
      </c>
      <c r="L75" s="175"/>
      <c r="M75" s="175">
        <f t="shared" si="12"/>
        <v>45601</v>
      </c>
      <c r="N75" s="166">
        <f t="shared" si="13"/>
        <v>1</v>
      </c>
    </row>
    <row r="76" spans="4:16" ht="24" customHeight="1" x14ac:dyDescent="0.25">
      <c r="D76" s="179" t="s">
        <v>46</v>
      </c>
      <c r="E76" s="180"/>
      <c r="F76" s="180"/>
      <c r="G76" s="180"/>
      <c r="H76" s="180"/>
      <c r="I76" s="180"/>
      <c r="J76" s="180"/>
      <c r="K76" s="86">
        <f t="shared" si="14"/>
        <v>45601</v>
      </c>
      <c r="L76" s="87">
        <v>11</v>
      </c>
      <c r="M76" s="86">
        <f t="shared" si="12"/>
        <v>45616</v>
      </c>
      <c r="N76" s="84">
        <f t="shared" si="13"/>
        <v>16</v>
      </c>
    </row>
    <row r="77" spans="4:16" ht="24" customHeight="1" x14ac:dyDescent="0.25">
      <c r="D77" s="172" t="s">
        <v>47</v>
      </c>
      <c r="E77" s="173"/>
      <c r="F77" s="173"/>
      <c r="G77" s="173"/>
      <c r="H77" s="173"/>
      <c r="I77" s="173"/>
      <c r="J77" s="173"/>
      <c r="K77" s="174">
        <f t="shared" si="14"/>
        <v>45616</v>
      </c>
      <c r="L77" s="175">
        <v>1</v>
      </c>
      <c r="M77" s="174">
        <f t="shared" si="12"/>
        <v>45617</v>
      </c>
      <c r="N77" s="166">
        <f t="shared" si="13"/>
        <v>2</v>
      </c>
    </row>
    <row r="78" spans="4:16" ht="15.75" thickBot="1" x14ac:dyDescent="0.3">
      <c r="D78" s="181"/>
      <c r="E78" s="182"/>
      <c r="F78" s="182"/>
      <c r="G78" s="182"/>
      <c r="H78" s="182"/>
      <c r="I78" s="182"/>
      <c r="J78" s="182"/>
      <c r="K78" s="183">
        <f t="shared" si="14"/>
        <v>45617</v>
      </c>
      <c r="L78" s="184"/>
      <c r="M78" s="183">
        <f t="shared" si="12"/>
        <v>45617</v>
      </c>
      <c r="N78" s="167">
        <f t="shared" si="13"/>
        <v>1</v>
      </c>
    </row>
    <row r="79" spans="4:16" ht="18.75" x14ac:dyDescent="0.3">
      <c r="D79" s="17" t="s">
        <v>48</v>
      </c>
      <c r="E79" s="17"/>
      <c r="F79" s="17"/>
      <c r="G79" s="17"/>
      <c r="H79" s="17"/>
      <c r="I79" s="17"/>
      <c r="J79" s="17"/>
      <c r="K79" s="44" t="e">
        <f>MIN(K82:K87)</f>
        <v>#REF!</v>
      </c>
      <c r="L79" s="33">
        <f>SUM(L82:L87)</f>
        <v>960</v>
      </c>
      <c r="M79" s="44" t="e">
        <f>MAX(M82:M87)</f>
        <v>#REF!</v>
      </c>
      <c r="N79" s="61" t="e">
        <f>+M79-K79+1</f>
        <v>#REF!</v>
      </c>
      <c r="O79" s="58" t="e">
        <f>+N79/7</f>
        <v>#REF!</v>
      </c>
      <c r="P79" s="14"/>
    </row>
    <row r="80" spans="4:16" ht="15.75" thickBot="1" x14ac:dyDescent="0.3"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4:20" ht="15.75" thickBot="1" x14ac:dyDescent="0.3">
      <c r="D81" s="129" t="s">
        <v>73</v>
      </c>
      <c r="E81" s="130"/>
      <c r="F81" s="130"/>
      <c r="G81" s="130"/>
      <c r="H81" s="130"/>
      <c r="I81" s="130"/>
      <c r="J81" s="130"/>
      <c r="K81" s="49">
        <f>M77</f>
        <v>45617</v>
      </c>
      <c r="L81" s="90">
        <v>40</v>
      </c>
      <c r="M81" s="49">
        <f t="shared" ref="M81:M87" si="15">WORKDAY(K81,L81)</f>
        <v>45673</v>
      </c>
      <c r="N81" s="52">
        <f t="shared" ref="N81:N87" si="16">+M81-K81+1</f>
        <v>57</v>
      </c>
    </row>
    <row r="82" spans="4:20" ht="33.75" customHeight="1" thickBot="1" x14ac:dyDescent="0.3">
      <c r="D82" s="129" t="s">
        <v>79</v>
      </c>
      <c r="E82" s="130"/>
      <c r="F82" s="130"/>
      <c r="G82" s="130"/>
      <c r="H82" s="130"/>
      <c r="I82" s="130"/>
      <c r="J82" s="130"/>
      <c r="K82" s="49">
        <f>M81</f>
        <v>45673</v>
      </c>
      <c r="L82" s="51">
        <f>210+10</f>
        <v>220</v>
      </c>
      <c r="M82" s="49">
        <f t="shared" si="15"/>
        <v>45981</v>
      </c>
      <c r="N82" s="52">
        <f t="shared" si="16"/>
        <v>309</v>
      </c>
      <c r="S82">
        <v>575</v>
      </c>
      <c r="T82">
        <v>805</v>
      </c>
    </row>
    <row r="83" spans="4:20" ht="33.75" customHeight="1" thickBot="1" x14ac:dyDescent="0.3">
      <c r="D83" s="129" t="s">
        <v>83</v>
      </c>
      <c r="E83" s="130"/>
      <c r="F83" s="130"/>
      <c r="G83" s="130"/>
      <c r="H83" s="130"/>
      <c r="I83" s="130"/>
      <c r="J83" s="130"/>
      <c r="K83" s="73">
        <f>M82</f>
        <v>45981</v>
      </c>
      <c r="L83" s="74">
        <f>210+10</f>
        <v>220</v>
      </c>
      <c r="M83" s="49">
        <f t="shared" si="15"/>
        <v>46289</v>
      </c>
      <c r="N83" s="52"/>
    </row>
    <row r="84" spans="4:20" ht="33.75" customHeight="1" thickBot="1" x14ac:dyDescent="0.3">
      <c r="D84" s="129" t="s">
        <v>82</v>
      </c>
      <c r="E84" s="130"/>
      <c r="F84" s="130"/>
      <c r="G84" s="130"/>
      <c r="H84" s="130"/>
      <c r="I84" s="130"/>
      <c r="J84" s="130"/>
      <c r="K84" s="73">
        <f>M83</f>
        <v>46289</v>
      </c>
      <c r="L84" s="74">
        <f>190+10</f>
        <v>200</v>
      </c>
      <c r="M84" s="49">
        <f>WORKDAY(K84,L84)</f>
        <v>46569</v>
      </c>
      <c r="N84" s="52">
        <f>+M84-K84+1</f>
        <v>281</v>
      </c>
    </row>
    <row r="85" spans="4:20" ht="33.75" customHeight="1" thickBot="1" x14ac:dyDescent="0.3">
      <c r="D85" s="129" t="s">
        <v>81</v>
      </c>
      <c r="E85" s="130"/>
      <c r="F85" s="130"/>
      <c r="G85" s="130"/>
      <c r="H85" s="130"/>
      <c r="I85" s="130"/>
      <c r="J85" s="130"/>
      <c r="K85" s="73">
        <f>M84</f>
        <v>46569</v>
      </c>
      <c r="L85" s="74">
        <v>140</v>
      </c>
      <c r="M85" s="49">
        <f t="shared" ref="M85:M86" si="17">WORKDAY(K85,L85)</f>
        <v>46765</v>
      </c>
      <c r="N85" s="52"/>
    </row>
    <row r="86" spans="4:20" ht="33.75" customHeight="1" x14ac:dyDescent="0.25">
      <c r="D86" s="129" t="s">
        <v>80</v>
      </c>
      <c r="E86" s="130"/>
      <c r="F86" s="130"/>
      <c r="G86" s="130"/>
      <c r="H86" s="130"/>
      <c r="I86" s="130"/>
      <c r="J86" s="130"/>
      <c r="K86" s="73">
        <f>M85</f>
        <v>46765</v>
      </c>
      <c r="L86" s="74">
        <f>150+10</f>
        <v>160</v>
      </c>
      <c r="M86" s="49">
        <f t="shared" si="17"/>
        <v>46989</v>
      </c>
      <c r="N86" s="52"/>
    </row>
    <row r="87" spans="4:20" ht="24" customHeight="1" thickBot="1" x14ac:dyDescent="0.3">
      <c r="D87" s="164" t="s">
        <v>49</v>
      </c>
      <c r="E87" s="165"/>
      <c r="F87" s="165"/>
      <c r="G87" s="165"/>
      <c r="H87" s="165"/>
      <c r="I87" s="165"/>
      <c r="J87" s="165"/>
      <c r="K87" s="88" t="e">
        <f>#REF!</f>
        <v>#REF!</v>
      </c>
      <c r="L87" s="89">
        <v>20</v>
      </c>
      <c r="M87" s="88" t="e">
        <f t="shared" si="15"/>
        <v>#REF!</v>
      </c>
      <c r="N87" s="85" t="e">
        <f t="shared" si="16"/>
        <v>#REF!</v>
      </c>
      <c r="S87">
        <v>298</v>
      </c>
      <c r="T87">
        <v>418</v>
      </c>
    </row>
    <row r="88" spans="4:20" ht="18.75" x14ac:dyDescent="0.3">
      <c r="D88" s="17" t="s">
        <v>50</v>
      </c>
      <c r="E88" s="17"/>
      <c r="F88" s="17"/>
      <c r="G88" s="17"/>
      <c r="H88" s="17"/>
      <c r="I88" s="17"/>
      <c r="J88" s="16"/>
      <c r="K88" s="44" t="e">
        <f>MIN(K90:K92)</f>
        <v>#REF!</v>
      </c>
      <c r="L88" s="33">
        <f>SUM(L90:L92)</f>
        <v>65</v>
      </c>
      <c r="M88" s="44" t="e">
        <f>MAX(M90:M92)</f>
        <v>#REF!</v>
      </c>
      <c r="N88" s="61" t="e">
        <f>+M88-K88+1</f>
        <v>#REF!</v>
      </c>
      <c r="O88" s="58" t="e">
        <f>+N88/7</f>
        <v>#REF!</v>
      </c>
      <c r="P88" s="14"/>
    </row>
    <row r="89" spans="4:20" ht="15.75" thickBot="1" x14ac:dyDescent="0.3"/>
    <row r="90" spans="4:20" ht="24" customHeight="1" x14ac:dyDescent="0.25">
      <c r="D90" s="160" t="s">
        <v>51</v>
      </c>
      <c r="E90" s="161"/>
      <c r="F90" s="161"/>
      <c r="G90" s="161"/>
      <c r="H90" s="161"/>
      <c r="I90" s="161"/>
      <c r="J90" s="161"/>
      <c r="K90" s="49" t="e">
        <f>M87</f>
        <v>#REF!</v>
      </c>
      <c r="L90" s="51">
        <v>30</v>
      </c>
      <c r="M90" s="49" t="e">
        <f t="shared" ref="M90:M92" si="18">WORKDAY(K90,L90)</f>
        <v>#REF!</v>
      </c>
      <c r="N90" s="52" t="e">
        <f t="shared" ref="N90:N92" si="19">+M90-K90+1</f>
        <v>#REF!</v>
      </c>
    </row>
    <row r="91" spans="4:20" ht="24" customHeight="1" x14ac:dyDescent="0.25">
      <c r="D91" s="143" t="s">
        <v>52</v>
      </c>
      <c r="E91" s="144"/>
      <c r="F91" s="144"/>
      <c r="G91" s="144"/>
      <c r="H91" s="144"/>
      <c r="I91" s="144"/>
      <c r="J91" s="144"/>
      <c r="K91" s="86" t="e">
        <f>+M90</f>
        <v>#REF!</v>
      </c>
      <c r="L91" s="87">
        <v>10</v>
      </c>
      <c r="M91" s="86" t="e">
        <f t="shared" si="18"/>
        <v>#REF!</v>
      </c>
      <c r="N91" s="84" t="e">
        <f t="shared" si="19"/>
        <v>#REF!</v>
      </c>
      <c r="O91" s="60"/>
    </row>
    <row r="92" spans="4:20" ht="24" customHeight="1" thickBot="1" x14ac:dyDescent="0.3">
      <c r="D92" s="162" t="s">
        <v>68</v>
      </c>
      <c r="E92" s="163"/>
      <c r="F92" s="163"/>
      <c r="G92" s="163"/>
      <c r="H92" s="163"/>
      <c r="I92" s="163"/>
      <c r="J92" s="163"/>
      <c r="K92" s="88" t="e">
        <f t="shared" ref="K92" si="20">+M90</f>
        <v>#REF!</v>
      </c>
      <c r="L92" s="89">
        <v>25</v>
      </c>
      <c r="M92" s="88" t="e">
        <f t="shared" si="18"/>
        <v>#REF!</v>
      </c>
      <c r="N92" s="85" t="e">
        <f t="shared" si="19"/>
        <v>#REF!</v>
      </c>
    </row>
    <row r="93" spans="4:20" x14ac:dyDescent="0.25"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4:20" x14ac:dyDescent="0.25"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4:20" x14ac:dyDescent="0.25"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4:20" x14ac:dyDescent="0.25">
      <c r="D96" s="36"/>
      <c r="E96" s="36"/>
      <c r="F96" s="36"/>
      <c r="G96" s="36"/>
      <c r="H96" s="4"/>
      <c r="I96" s="4"/>
      <c r="J96" s="4"/>
      <c r="K96" s="4"/>
      <c r="L96" s="4"/>
      <c r="M96" s="4"/>
      <c r="N96" s="4"/>
    </row>
    <row r="97" spans="3:15" ht="21" x14ac:dyDescent="0.35">
      <c r="D97" s="151" t="s">
        <v>56</v>
      </c>
      <c r="E97" s="152"/>
      <c r="F97" s="39"/>
      <c r="G97" s="39"/>
      <c r="H97" s="40"/>
      <c r="I97" s="40"/>
      <c r="J97" s="37"/>
      <c r="K97" s="4"/>
      <c r="L97" s="4"/>
      <c r="M97" s="4"/>
      <c r="N97" s="4"/>
    </row>
    <row r="98" spans="3:15" ht="21" x14ac:dyDescent="0.35">
      <c r="D98" s="119"/>
      <c r="E98" s="120"/>
      <c r="F98" s="39"/>
      <c r="G98" s="39"/>
      <c r="H98" s="39"/>
      <c r="I98" s="39"/>
      <c r="J98" s="37"/>
      <c r="K98" s="4"/>
      <c r="L98" s="4"/>
      <c r="M98" s="4"/>
      <c r="N98" s="4"/>
    </row>
    <row r="99" spans="3:15" ht="15.75" x14ac:dyDescent="0.25">
      <c r="D99" s="153" t="s">
        <v>57</v>
      </c>
      <c r="E99" s="154"/>
      <c r="F99" s="154"/>
      <c r="G99" s="154"/>
      <c r="H99" s="154"/>
      <c r="I99" s="154"/>
      <c r="J99" s="37"/>
      <c r="K99" s="4"/>
      <c r="L99" s="4"/>
      <c r="M99" s="4"/>
      <c r="N99" s="4"/>
    </row>
    <row r="100" spans="3:15" x14ac:dyDescent="0.25">
      <c r="D100" s="41"/>
      <c r="E100" s="39"/>
      <c r="F100" s="39"/>
      <c r="G100" s="39"/>
      <c r="H100" s="39"/>
      <c r="I100" s="42"/>
    </row>
    <row r="101" spans="3:15" x14ac:dyDescent="0.25">
      <c r="D101" s="136" t="s">
        <v>58</v>
      </c>
      <c r="E101" s="137"/>
      <c r="F101" s="137"/>
      <c r="G101" s="137"/>
      <c r="H101" s="137"/>
      <c r="I101" s="137"/>
      <c r="J101" s="37"/>
    </row>
    <row r="102" spans="3:15" x14ac:dyDescent="0.25">
      <c r="D102" s="41"/>
      <c r="E102" s="39"/>
      <c r="F102" s="39"/>
      <c r="G102" s="39"/>
      <c r="H102" s="39"/>
      <c r="I102" s="39"/>
      <c r="J102" s="37"/>
    </row>
    <row r="103" spans="3:15" x14ac:dyDescent="0.25">
      <c r="C103" s="38"/>
      <c r="D103" s="137"/>
      <c r="E103" s="137"/>
      <c r="F103" s="137"/>
      <c r="G103" s="137"/>
      <c r="H103" s="137"/>
      <c r="I103" s="137"/>
      <c r="J103" s="37"/>
      <c r="O103"/>
    </row>
    <row r="104" spans="3:15" x14ac:dyDescent="0.25">
      <c r="D104" s="41"/>
      <c r="E104" s="39"/>
      <c r="F104" s="39"/>
      <c r="G104" s="39"/>
      <c r="H104" s="43"/>
      <c r="I104" s="43"/>
      <c r="J104" s="37"/>
      <c r="O104"/>
    </row>
    <row r="105" spans="3:15" x14ac:dyDescent="0.25">
      <c r="D105" s="35"/>
      <c r="E105" s="35"/>
      <c r="F105" s="35"/>
      <c r="G105" s="35"/>
      <c r="O105"/>
    </row>
  </sheetData>
  <mergeCells count="78">
    <mergeCell ref="D103:I103"/>
    <mergeCell ref="D83:J83"/>
    <mergeCell ref="D85:J85"/>
    <mergeCell ref="D86:J86"/>
    <mergeCell ref="D91:J91"/>
    <mergeCell ref="D92:J92"/>
    <mergeCell ref="D97:E97"/>
    <mergeCell ref="D98:E98"/>
    <mergeCell ref="D99:I99"/>
    <mergeCell ref="D101:I101"/>
    <mergeCell ref="D81:J81"/>
    <mergeCell ref="D82:J82"/>
    <mergeCell ref="D84:J84"/>
    <mergeCell ref="D87:J87"/>
    <mergeCell ref="D90:J90"/>
    <mergeCell ref="N74:N75"/>
    <mergeCell ref="D76:J76"/>
    <mergeCell ref="D77:J78"/>
    <mergeCell ref="K77:K78"/>
    <mergeCell ref="L77:L78"/>
    <mergeCell ref="M77:M78"/>
    <mergeCell ref="N77:N78"/>
    <mergeCell ref="M74:M75"/>
    <mergeCell ref="D72:J72"/>
    <mergeCell ref="D73:J73"/>
    <mergeCell ref="D74:J75"/>
    <mergeCell ref="K74:K75"/>
    <mergeCell ref="L74:L75"/>
    <mergeCell ref="D71:J71"/>
    <mergeCell ref="D53:J53"/>
    <mergeCell ref="D54:J54"/>
    <mergeCell ref="D55:J55"/>
    <mergeCell ref="D56:J56"/>
    <mergeCell ref="D57:J57"/>
    <mergeCell ref="D58:J58"/>
    <mergeCell ref="D59:J59"/>
    <mergeCell ref="D60:J60"/>
    <mergeCell ref="D61:J61"/>
    <mergeCell ref="D67:J67"/>
    <mergeCell ref="D70:J70"/>
    <mergeCell ref="D69:J69"/>
    <mergeCell ref="D68:J68"/>
    <mergeCell ref="D52:J52"/>
    <mergeCell ref="D34:J34"/>
    <mergeCell ref="D40:J40"/>
    <mergeCell ref="D41:J41"/>
    <mergeCell ref="D42:J42"/>
    <mergeCell ref="D43:J43"/>
    <mergeCell ref="D44:J44"/>
    <mergeCell ref="D45:J45"/>
    <mergeCell ref="D46:J46"/>
    <mergeCell ref="D47:J47"/>
    <mergeCell ref="D48:J48"/>
    <mergeCell ref="D49:J49"/>
    <mergeCell ref="D33:J33"/>
    <mergeCell ref="D20:J20"/>
    <mergeCell ref="D21:J21"/>
    <mergeCell ref="D22:J22"/>
    <mergeCell ref="D23:J23"/>
    <mergeCell ref="D26:J26"/>
    <mergeCell ref="D27:J27"/>
    <mergeCell ref="D28:J28"/>
    <mergeCell ref="D29:J29"/>
    <mergeCell ref="D30:J30"/>
    <mergeCell ref="D31:J31"/>
    <mergeCell ref="D32:J32"/>
    <mergeCell ref="D19:J19"/>
    <mergeCell ref="C2:D2"/>
    <mergeCell ref="J2:M4"/>
    <mergeCell ref="D4:E4"/>
    <mergeCell ref="D5:E5"/>
    <mergeCell ref="D6:E6"/>
    <mergeCell ref="J6:M6"/>
    <mergeCell ref="D7:E7"/>
    <mergeCell ref="D8:F8"/>
    <mergeCell ref="D10:E10"/>
    <mergeCell ref="D17:J17"/>
    <mergeCell ref="D18:J18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Normal="100" workbookViewId="0">
      <selection activeCell="A23" sqref="A23:G23"/>
    </sheetView>
  </sheetViews>
  <sheetFormatPr baseColWidth="10" defaultRowHeight="15" x14ac:dyDescent="0.25"/>
  <sheetData>
    <row r="1" spans="1:14" ht="15.75" thickBot="1" x14ac:dyDescent="0.3">
      <c r="A1" s="4"/>
      <c r="B1" s="4"/>
      <c r="C1" s="4"/>
      <c r="D1" s="4"/>
      <c r="E1" s="4"/>
      <c r="F1" s="4"/>
      <c r="G1" s="4"/>
      <c r="H1" s="103" t="s">
        <v>59</v>
      </c>
      <c r="I1" s="104" t="s">
        <v>61</v>
      </c>
      <c r="J1" s="105" t="s">
        <v>60</v>
      </c>
      <c r="K1" s="4"/>
      <c r="L1" s="56"/>
    </row>
    <row r="2" spans="1:14" ht="15.75" thickBot="1" x14ac:dyDescent="0.3">
      <c r="A2" s="188" t="s">
        <v>41</v>
      </c>
      <c r="B2" s="189"/>
      <c r="C2" s="189"/>
      <c r="D2" s="189"/>
      <c r="E2" s="189"/>
      <c r="F2" s="189"/>
      <c r="G2" s="189"/>
      <c r="H2" s="55">
        <v>45695</v>
      </c>
      <c r="I2" s="51">
        <v>1</v>
      </c>
      <c r="J2" s="107">
        <f>WORKDAY(H2,I2)</f>
        <v>45698</v>
      </c>
      <c r="K2" s="52">
        <f t="shared" ref="K2:K30" si="0">+J2-H2+1</f>
        <v>4</v>
      </c>
      <c r="L2" s="56"/>
    </row>
    <row r="3" spans="1:14" ht="15.75" thickBot="1" x14ac:dyDescent="0.3">
      <c r="A3" s="190" t="s">
        <v>92</v>
      </c>
      <c r="B3" s="191"/>
      <c r="C3" s="191"/>
      <c r="D3" s="191"/>
      <c r="E3" s="191"/>
      <c r="F3" s="191"/>
      <c r="G3" s="191"/>
      <c r="H3" s="102">
        <v>45705</v>
      </c>
      <c r="I3" s="101">
        <v>10</v>
      </c>
      <c r="J3" s="100">
        <f>WORKDAY(H3,I3)</f>
        <v>45719</v>
      </c>
      <c r="K3" s="52">
        <f t="shared" si="0"/>
        <v>15</v>
      </c>
      <c r="L3" s="56"/>
    </row>
    <row r="4" spans="1:14" ht="15.75" thickBot="1" x14ac:dyDescent="0.3">
      <c r="A4" s="190" t="s">
        <v>93</v>
      </c>
      <c r="B4" s="191"/>
      <c r="C4" s="191"/>
      <c r="D4" s="191"/>
      <c r="E4" s="191"/>
      <c r="F4" s="191"/>
      <c r="G4" s="191"/>
      <c r="H4" s="102">
        <f>+J3</f>
        <v>45719</v>
      </c>
      <c r="I4" s="101">
        <v>10</v>
      </c>
      <c r="J4" s="107">
        <f t="shared" ref="J4:J8" si="1">WORKDAY(H4,I4)</f>
        <v>45733</v>
      </c>
      <c r="K4" s="52">
        <f t="shared" si="0"/>
        <v>15</v>
      </c>
      <c r="L4" s="96"/>
    </row>
    <row r="5" spans="1:14" ht="15.75" thickBot="1" x14ac:dyDescent="0.3">
      <c r="A5" s="190" t="s">
        <v>106</v>
      </c>
      <c r="B5" s="191"/>
      <c r="C5" s="191"/>
      <c r="D5" s="191"/>
      <c r="E5" s="191"/>
      <c r="F5" s="191"/>
      <c r="G5" s="191"/>
      <c r="H5" s="102">
        <f t="shared" ref="H5:H9" si="2">J4</f>
        <v>45733</v>
      </c>
      <c r="I5" s="101">
        <v>10</v>
      </c>
      <c r="J5" s="107">
        <f t="shared" si="1"/>
        <v>45747</v>
      </c>
      <c r="K5" s="52">
        <f t="shared" si="0"/>
        <v>15</v>
      </c>
      <c r="L5" s="96"/>
    </row>
    <row r="6" spans="1:14" ht="15" customHeight="1" x14ac:dyDescent="0.25">
      <c r="A6" s="190" t="s">
        <v>107</v>
      </c>
      <c r="B6" s="191"/>
      <c r="C6" s="191"/>
      <c r="D6" s="191"/>
      <c r="E6" s="191"/>
      <c r="F6" s="191"/>
      <c r="G6" s="191"/>
      <c r="H6" s="102">
        <f>J5</f>
        <v>45747</v>
      </c>
      <c r="I6" s="101">
        <v>15</v>
      </c>
      <c r="J6" s="107">
        <f t="shared" si="1"/>
        <v>45768</v>
      </c>
      <c r="K6" s="52">
        <f t="shared" si="0"/>
        <v>22</v>
      </c>
      <c r="L6" s="96"/>
    </row>
    <row r="7" spans="1:14" x14ac:dyDescent="0.25">
      <c r="A7" s="190" t="s">
        <v>94</v>
      </c>
      <c r="B7" s="191"/>
      <c r="C7" s="191"/>
      <c r="D7" s="191"/>
      <c r="E7" s="191"/>
      <c r="F7" s="191"/>
      <c r="G7" s="191"/>
      <c r="H7" s="102">
        <f>J6</f>
        <v>45768</v>
      </c>
      <c r="I7" s="95">
        <v>10</v>
      </c>
      <c r="J7" s="107">
        <f t="shared" si="1"/>
        <v>45782</v>
      </c>
      <c r="K7" s="99">
        <f t="shared" si="0"/>
        <v>15</v>
      </c>
      <c r="L7" s="56"/>
      <c r="M7" s="97"/>
      <c r="N7" s="92"/>
    </row>
    <row r="8" spans="1:14" x14ac:dyDescent="0.25">
      <c r="A8" s="190" t="s">
        <v>95</v>
      </c>
      <c r="B8" s="191"/>
      <c r="C8" s="191"/>
      <c r="D8" s="191"/>
      <c r="E8" s="191"/>
      <c r="F8" s="191"/>
      <c r="G8" s="191"/>
      <c r="H8" s="102">
        <f t="shared" si="2"/>
        <v>45782</v>
      </c>
      <c r="I8" s="95">
        <v>20</v>
      </c>
      <c r="J8" s="107">
        <f t="shared" si="1"/>
        <v>45810</v>
      </c>
      <c r="K8" s="99"/>
      <c r="L8" s="56"/>
      <c r="M8" s="97" t="s">
        <v>109</v>
      </c>
    </row>
    <row r="9" spans="1:14" ht="32.25" customHeight="1" x14ac:dyDescent="0.25">
      <c r="A9" s="185" t="s">
        <v>98</v>
      </c>
      <c r="B9" s="186"/>
      <c r="C9" s="186"/>
      <c r="D9" s="186"/>
      <c r="E9" s="186"/>
      <c r="F9" s="186"/>
      <c r="G9" s="187"/>
      <c r="H9" s="100">
        <f t="shared" si="2"/>
        <v>45810</v>
      </c>
      <c r="I9" s="101">
        <v>10</v>
      </c>
      <c r="J9" s="100">
        <f t="shared" ref="J9:J29" si="3">WORKDAY(H9,I9)</f>
        <v>45824</v>
      </c>
      <c r="K9" s="99">
        <f t="shared" si="0"/>
        <v>15</v>
      </c>
      <c r="L9" s="56"/>
    </row>
    <row r="10" spans="1:14" x14ac:dyDescent="0.25">
      <c r="A10" s="192" t="s">
        <v>102</v>
      </c>
      <c r="B10" s="193"/>
      <c r="C10" s="193"/>
      <c r="D10" s="193"/>
      <c r="E10" s="193"/>
      <c r="F10" s="193"/>
      <c r="G10" s="193"/>
      <c r="H10" s="100">
        <f t="shared" ref="H10:H18" si="4">+J9</f>
        <v>45824</v>
      </c>
      <c r="I10" s="101">
        <v>20</v>
      </c>
      <c r="J10" s="100">
        <f t="shared" si="3"/>
        <v>45852</v>
      </c>
      <c r="K10" s="99">
        <f t="shared" si="0"/>
        <v>29</v>
      </c>
      <c r="L10" s="56"/>
      <c r="M10" t="s">
        <v>109</v>
      </c>
    </row>
    <row r="11" spans="1:14" ht="26.25" customHeight="1" x14ac:dyDescent="0.25">
      <c r="A11" s="190" t="s">
        <v>99</v>
      </c>
      <c r="B11" s="191"/>
      <c r="C11" s="191"/>
      <c r="D11" s="191"/>
      <c r="E11" s="191"/>
      <c r="F11" s="191"/>
      <c r="G11" s="191"/>
      <c r="H11" s="100">
        <f t="shared" si="4"/>
        <v>45852</v>
      </c>
      <c r="I11" s="101">
        <v>15</v>
      </c>
      <c r="J11" s="100">
        <f t="shared" si="3"/>
        <v>45873</v>
      </c>
      <c r="K11" s="99">
        <f t="shared" si="0"/>
        <v>22</v>
      </c>
      <c r="L11" s="56"/>
    </row>
    <row r="12" spans="1:14" x14ac:dyDescent="0.25">
      <c r="A12" s="185" t="s">
        <v>96</v>
      </c>
      <c r="B12" s="186"/>
      <c r="C12" s="186"/>
      <c r="D12" s="186"/>
      <c r="E12" s="186"/>
      <c r="F12" s="186"/>
      <c r="G12" s="187"/>
      <c r="H12" s="107">
        <f t="shared" si="4"/>
        <v>45873</v>
      </c>
      <c r="I12" s="108">
        <v>20</v>
      </c>
      <c r="J12" s="107">
        <f t="shared" si="3"/>
        <v>45901</v>
      </c>
      <c r="K12" s="106">
        <f t="shared" si="0"/>
        <v>29</v>
      </c>
      <c r="L12" s="56"/>
    </row>
    <row r="13" spans="1:14" x14ac:dyDescent="0.25">
      <c r="A13" s="194" t="s">
        <v>97</v>
      </c>
      <c r="B13" s="195"/>
      <c r="C13" s="195"/>
      <c r="D13" s="195"/>
      <c r="E13" s="195"/>
      <c r="F13" s="195"/>
      <c r="G13" s="195"/>
      <c r="H13" s="107">
        <f t="shared" si="4"/>
        <v>45901</v>
      </c>
      <c r="I13" s="101">
        <v>30</v>
      </c>
      <c r="J13" s="100">
        <f t="shared" si="3"/>
        <v>45943</v>
      </c>
      <c r="K13" s="99">
        <f t="shared" si="0"/>
        <v>43</v>
      </c>
      <c r="L13" s="56"/>
      <c r="M13" t="s">
        <v>110</v>
      </c>
    </row>
    <row r="14" spans="1:14" ht="15" customHeight="1" x14ac:dyDescent="0.25">
      <c r="A14" s="185" t="s">
        <v>101</v>
      </c>
      <c r="B14" s="186"/>
      <c r="C14" s="186"/>
      <c r="D14" s="186"/>
      <c r="E14" s="186"/>
      <c r="F14" s="186"/>
      <c r="G14" s="187"/>
      <c r="H14" s="107">
        <f t="shared" si="4"/>
        <v>45943</v>
      </c>
      <c r="I14" s="108">
        <v>15</v>
      </c>
      <c r="J14" s="107">
        <f t="shared" si="3"/>
        <v>45964</v>
      </c>
      <c r="K14" s="106">
        <f t="shared" si="0"/>
        <v>22</v>
      </c>
      <c r="L14" s="56"/>
    </row>
    <row r="15" spans="1:14" x14ac:dyDescent="0.25">
      <c r="A15" s="185" t="s">
        <v>100</v>
      </c>
      <c r="B15" s="186"/>
      <c r="C15" s="186"/>
      <c r="D15" s="186"/>
      <c r="E15" s="186"/>
      <c r="F15" s="186"/>
      <c r="G15" s="187"/>
      <c r="H15" s="107">
        <f t="shared" si="4"/>
        <v>45964</v>
      </c>
      <c r="I15" s="110">
        <v>20</v>
      </c>
      <c r="J15" s="111">
        <f t="shared" si="3"/>
        <v>45992</v>
      </c>
      <c r="K15" s="112">
        <f t="shared" si="0"/>
        <v>29</v>
      </c>
      <c r="L15" s="56"/>
      <c r="M15" t="s">
        <v>109</v>
      </c>
    </row>
    <row r="16" spans="1:14" x14ac:dyDescent="0.25">
      <c r="A16" s="196" t="s">
        <v>103</v>
      </c>
      <c r="B16" s="186"/>
      <c r="C16" s="186"/>
      <c r="D16" s="186"/>
      <c r="E16" s="186"/>
      <c r="F16" s="186"/>
      <c r="G16" s="187"/>
      <c r="H16" s="107">
        <f t="shared" si="4"/>
        <v>45992</v>
      </c>
      <c r="I16" s="108">
        <v>10</v>
      </c>
      <c r="J16" s="107">
        <f t="shared" si="3"/>
        <v>46006</v>
      </c>
      <c r="K16" s="108">
        <f t="shared" si="0"/>
        <v>15</v>
      </c>
      <c r="L16" s="56"/>
    </row>
    <row r="17" spans="1:13" x14ac:dyDescent="0.25">
      <c r="A17" s="196" t="s">
        <v>104</v>
      </c>
      <c r="B17" s="186"/>
      <c r="C17" s="186"/>
      <c r="D17" s="186"/>
      <c r="E17" s="186"/>
      <c r="F17" s="186"/>
      <c r="G17" s="187"/>
      <c r="H17" s="107">
        <f t="shared" si="4"/>
        <v>46006</v>
      </c>
      <c r="I17" s="108">
        <v>20</v>
      </c>
      <c r="J17" s="107">
        <f t="shared" si="3"/>
        <v>46034</v>
      </c>
      <c r="K17" s="108">
        <f t="shared" si="0"/>
        <v>29</v>
      </c>
      <c r="L17" s="56"/>
      <c r="M17" t="s">
        <v>108</v>
      </c>
    </row>
    <row r="18" spans="1:13" x14ac:dyDescent="0.25">
      <c r="A18" s="197" t="s">
        <v>105</v>
      </c>
      <c r="B18" s="197"/>
      <c r="C18" s="197"/>
      <c r="D18" s="197"/>
      <c r="E18" s="197"/>
      <c r="F18" s="197"/>
      <c r="G18" s="198"/>
      <c r="H18" s="107">
        <f t="shared" si="4"/>
        <v>46034</v>
      </c>
      <c r="I18" s="108">
        <v>25</v>
      </c>
      <c r="J18" s="107">
        <f t="shared" si="3"/>
        <v>46069</v>
      </c>
      <c r="K18" s="108">
        <f t="shared" si="0"/>
        <v>36</v>
      </c>
      <c r="L18" s="56"/>
    </row>
    <row r="19" spans="1:13" x14ac:dyDescent="0.25">
      <c r="A19" s="196" t="s">
        <v>111</v>
      </c>
      <c r="B19" s="186"/>
      <c r="C19" s="186"/>
      <c r="D19" s="186"/>
      <c r="E19" s="186"/>
      <c r="F19" s="186"/>
      <c r="G19" s="187"/>
      <c r="H19" s="109">
        <f>J18</f>
        <v>46069</v>
      </c>
      <c r="I19" s="108">
        <v>10</v>
      </c>
      <c r="J19" s="113">
        <f t="shared" si="3"/>
        <v>46083</v>
      </c>
      <c r="K19" s="108">
        <f t="shared" si="0"/>
        <v>15</v>
      </c>
      <c r="L19" s="56"/>
    </row>
    <row r="20" spans="1:13" x14ac:dyDescent="0.25">
      <c r="A20" s="196" t="s">
        <v>112</v>
      </c>
      <c r="B20" s="186"/>
      <c r="C20" s="186"/>
      <c r="D20" s="186"/>
      <c r="E20" s="186"/>
      <c r="F20" s="186"/>
      <c r="G20" s="187"/>
      <c r="H20" s="109">
        <f>J19</f>
        <v>46083</v>
      </c>
      <c r="I20" s="108">
        <v>20</v>
      </c>
      <c r="J20" s="113">
        <f>WORKDAY(H20,I20)</f>
        <v>46111</v>
      </c>
      <c r="K20" s="114">
        <f t="shared" si="0"/>
        <v>29</v>
      </c>
      <c r="L20" s="56"/>
    </row>
    <row r="21" spans="1:13" x14ac:dyDescent="0.25">
      <c r="A21" s="196" t="s">
        <v>94</v>
      </c>
      <c r="B21" s="186"/>
      <c r="C21" s="186"/>
      <c r="D21" s="186"/>
      <c r="E21" s="186"/>
      <c r="F21" s="186"/>
      <c r="G21" s="187"/>
      <c r="H21" s="109">
        <f>J20</f>
        <v>46111</v>
      </c>
      <c r="I21" s="199">
        <v>10</v>
      </c>
      <c r="J21" s="111">
        <f t="shared" ref="J21" si="5">WORKDAY(H21,I21)</f>
        <v>46125</v>
      </c>
      <c r="K21" s="110">
        <f t="shared" si="0"/>
        <v>15</v>
      </c>
      <c r="L21" s="56"/>
    </row>
    <row r="22" spans="1:13" x14ac:dyDescent="0.25">
      <c r="A22" s="200" t="s">
        <v>88</v>
      </c>
      <c r="B22" s="200"/>
      <c r="C22" s="200"/>
      <c r="D22" s="200"/>
      <c r="E22" s="200"/>
      <c r="F22" s="200"/>
      <c r="G22" s="201"/>
      <c r="H22" s="202">
        <f>J21</f>
        <v>46125</v>
      </c>
      <c r="I22" s="22">
        <v>25</v>
      </c>
      <c r="J22" s="98">
        <f t="shared" si="3"/>
        <v>46160</v>
      </c>
      <c r="K22" s="114">
        <f t="shared" si="0"/>
        <v>36</v>
      </c>
    </row>
    <row r="23" spans="1:13" x14ac:dyDescent="0.25">
      <c r="A23" s="200" t="s">
        <v>89</v>
      </c>
      <c r="B23" s="200"/>
      <c r="C23" s="200"/>
      <c r="D23" s="200"/>
      <c r="E23" s="200"/>
      <c r="F23" s="200"/>
      <c r="G23" s="201"/>
      <c r="H23" s="202">
        <f>J22</f>
        <v>46160</v>
      </c>
      <c r="I23" s="22">
        <v>20</v>
      </c>
      <c r="J23" s="98">
        <f t="shared" si="3"/>
        <v>46188</v>
      </c>
      <c r="K23" s="114">
        <f t="shared" si="0"/>
        <v>29</v>
      </c>
    </row>
    <row r="24" spans="1:13" x14ac:dyDescent="0.25">
      <c r="A24" s="201" t="s">
        <v>113</v>
      </c>
      <c r="B24" s="197"/>
      <c r="C24" s="197"/>
      <c r="D24" s="197"/>
      <c r="E24" s="197"/>
      <c r="F24" s="197"/>
      <c r="G24" s="197"/>
      <c r="H24" s="202">
        <f t="shared" ref="H24:H29" si="6">J23</f>
        <v>46188</v>
      </c>
      <c r="I24" s="22">
        <v>5</v>
      </c>
      <c r="J24" s="98">
        <f t="shared" si="3"/>
        <v>46195</v>
      </c>
      <c r="K24" s="114">
        <f t="shared" si="0"/>
        <v>8</v>
      </c>
    </row>
    <row r="25" spans="1:13" x14ac:dyDescent="0.25">
      <c r="A25" s="200" t="s">
        <v>114</v>
      </c>
      <c r="B25" s="200"/>
      <c r="C25" s="200"/>
      <c r="D25" s="200"/>
      <c r="E25" s="200"/>
      <c r="F25" s="200"/>
      <c r="G25" s="201"/>
      <c r="H25" s="202">
        <f t="shared" si="6"/>
        <v>46195</v>
      </c>
      <c r="I25" s="22">
        <v>80</v>
      </c>
      <c r="J25" s="98">
        <f t="shared" si="3"/>
        <v>46307</v>
      </c>
      <c r="K25" s="114">
        <f t="shared" si="0"/>
        <v>113</v>
      </c>
    </row>
    <row r="26" spans="1:13" x14ac:dyDescent="0.25">
      <c r="A26" s="201" t="s">
        <v>113</v>
      </c>
      <c r="B26" s="197"/>
      <c r="C26" s="197"/>
      <c r="D26" s="197"/>
      <c r="E26" s="197"/>
      <c r="F26" s="197"/>
      <c r="G26" s="197"/>
      <c r="H26" s="202">
        <f t="shared" si="6"/>
        <v>46307</v>
      </c>
      <c r="I26" s="22">
        <v>5</v>
      </c>
      <c r="J26" s="98">
        <f t="shared" si="3"/>
        <v>46314</v>
      </c>
      <c r="K26" s="114">
        <f t="shared" si="0"/>
        <v>8</v>
      </c>
    </row>
    <row r="27" spans="1:13" x14ac:dyDescent="0.25">
      <c r="A27" s="200" t="s">
        <v>90</v>
      </c>
      <c r="B27" s="200"/>
      <c r="C27" s="200"/>
      <c r="D27" s="200"/>
      <c r="E27" s="200"/>
      <c r="F27" s="200"/>
      <c r="G27" s="201"/>
      <c r="H27" s="202">
        <f t="shared" si="6"/>
        <v>46314</v>
      </c>
      <c r="I27" s="22">
        <v>60</v>
      </c>
      <c r="J27" s="98">
        <f t="shared" si="3"/>
        <v>46398</v>
      </c>
      <c r="K27" s="114">
        <f t="shared" si="0"/>
        <v>85</v>
      </c>
    </row>
    <row r="28" spans="1:13" x14ac:dyDescent="0.25">
      <c r="A28" s="201" t="s">
        <v>113</v>
      </c>
      <c r="B28" s="197"/>
      <c r="C28" s="197"/>
      <c r="D28" s="197"/>
      <c r="E28" s="197"/>
      <c r="F28" s="197"/>
      <c r="G28" s="197"/>
      <c r="H28" s="202">
        <f t="shared" si="6"/>
        <v>46398</v>
      </c>
      <c r="I28" s="22">
        <v>5</v>
      </c>
      <c r="J28" s="98">
        <f t="shared" si="3"/>
        <v>46405</v>
      </c>
      <c r="K28" s="114">
        <f t="shared" si="0"/>
        <v>8</v>
      </c>
    </row>
    <row r="29" spans="1:13" x14ac:dyDescent="0.25">
      <c r="A29" s="200" t="s">
        <v>91</v>
      </c>
      <c r="B29" s="200"/>
      <c r="C29" s="200"/>
      <c r="D29" s="200"/>
      <c r="E29" s="200"/>
      <c r="F29" s="200"/>
      <c r="G29" s="201"/>
      <c r="H29" s="202">
        <f t="shared" si="6"/>
        <v>46405</v>
      </c>
      <c r="I29" s="22">
        <v>60</v>
      </c>
      <c r="J29" s="98">
        <f t="shared" si="3"/>
        <v>46489</v>
      </c>
      <c r="K29" s="114">
        <f t="shared" si="0"/>
        <v>85</v>
      </c>
    </row>
    <row r="30" spans="1:13" x14ac:dyDescent="0.25">
      <c r="H30" s="203"/>
      <c r="I30" s="203"/>
      <c r="J30" s="203"/>
      <c r="K30" s="114"/>
    </row>
  </sheetData>
  <mergeCells count="28">
    <mergeCell ref="A24:G24"/>
    <mergeCell ref="A26:G26"/>
    <mergeCell ref="A12:G12"/>
    <mergeCell ref="A18:G18"/>
    <mergeCell ref="A22:G22"/>
    <mergeCell ref="A21:G21"/>
    <mergeCell ref="A16:G16"/>
    <mergeCell ref="A17:G17"/>
    <mergeCell ref="A19:G19"/>
    <mergeCell ref="A20:G20"/>
    <mergeCell ref="A14:G14"/>
    <mergeCell ref="A15:G15"/>
    <mergeCell ref="A27:G27"/>
    <mergeCell ref="A29:G29"/>
    <mergeCell ref="A28:G28"/>
    <mergeCell ref="A9:G9"/>
    <mergeCell ref="A2:G2"/>
    <mergeCell ref="A3:G3"/>
    <mergeCell ref="A4:G4"/>
    <mergeCell ref="A6:G6"/>
    <mergeCell ref="A25:G25"/>
    <mergeCell ref="A8:G8"/>
    <mergeCell ref="A10:G10"/>
    <mergeCell ref="A11:G11"/>
    <mergeCell ref="A5:G5"/>
    <mergeCell ref="A7:G7"/>
    <mergeCell ref="A23:G23"/>
    <mergeCell ref="A13:G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V1</vt:lpstr>
      <vt:lpstr>V2</vt:lpstr>
      <vt:lpstr>V3</vt:lpstr>
      <vt:lpstr>planning 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2025-02-06T14:56:19Z</dcterms:modified>
</cp:coreProperties>
</file>