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Region-Acad\DRAAE\1MARCHES RA PACA\SNU\SNU 2025\MARCHE HTS\DCE\"/>
    </mc:Choice>
  </mc:AlternateContent>
  <xr:revisionPtr revIDLastSave="0" documentId="13_ncr:1_{27526120-44B4-4A3A-91E2-B9E95A3C1308}" xr6:coauthVersionLast="47" xr6:coauthVersionMax="47" xr10:uidLastSave="{00000000-0000-0000-0000-000000000000}"/>
  <bookViews>
    <workbookView xWindow="-120" yWindow="-120" windowWidth="29040" windowHeight="15720" activeTab="11" xr2:uid="{00000000-000D-0000-FFFF-FFFF00000000}"/>
  </bookViews>
  <sheets>
    <sheet name="LOT 1 " sheetId="13" r:id="rId1"/>
    <sheet name="LOT 2" sheetId="48" r:id="rId2"/>
    <sheet name="LOT 3" sheetId="49" r:id="rId3"/>
    <sheet name="LOT 4" sheetId="50" r:id="rId4"/>
    <sheet name="LOT 5" sheetId="52" r:id="rId5"/>
    <sheet name="LOT 6" sheetId="53" r:id="rId6"/>
    <sheet name="LOT 7" sheetId="54" r:id="rId7"/>
    <sheet name="LOT 8" sheetId="55" r:id="rId8"/>
    <sheet name="LOT 9" sheetId="56" r:id="rId9"/>
    <sheet name="LOT 10" sheetId="57" r:id="rId10"/>
    <sheet name="LOT 11" sheetId="58" r:id="rId11"/>
    <sheet name="LOT 12" sheetId="59" r:id="rId12"/>
  </sheets>
  <definedNames>
    <definedName name="_xlnm.Print_Area" localSheetId="0">'LOT 1 '!$A$2:$J$50</definedName>
    <definedName name="_xlnm.Print_Area" localSheetId="9">'LOT 10'!$A$1:$J$51</definedName>
    <definedName name="_xlnm.Print_Area" localSheetId="10">'LOT 11'!$A$1:$J$51</definedName>
    <definedName name="_xlnm.Print_Area" localSheetId="11">'LOT 12'!$A$1:$J$51</definedName>
    <definedName name="_xlnm.Print_Area" localSheetId="1">'LOT 2'!$A$1:$J$54</definedName>
    <definedName name="_xlnm.Print_Area" localSheetId="2">'LOT 3'!$A$1:$J$52</definedName>
    <definedName name="_xlnm.Print_Area" localSheetId="3">'LOT 4'!$A$1:$J$51</definedName>
    <definedName name="_xlnm.Print_Area" localSheetId="4">'LOT 5'!$A$1:$J$51</definedName>
    <definedName name="_xlnm.Print_Area" localSheetId="5">'LOT 6'!$A$1:$J$51</definedName>
    <definedName name="_xlnm.Print_Area" localSheetId="6">'LOT 7'!$A$1:$J$51</definedName>
    <definedName name="_xlnm.Print_Area" localSheetId="7">'LOT 8'!$A$1:$J$51</definedName>
    <definedName name="_xlnm.Print_Area" localSheetId="8">'LOT 9'!$A$1:$J$51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 i="59" l="1"/>
  <c r="I39" i="58"/>
  <c r="I39" i="57"/>
  <c r="I39" i="56"/>
  <c r="I39" i="55"/>
  <c r="I39" i="54"/>
  <c r="J39" i="53"/>
  <c r="I39" i="53"/>
  <c r="I39" i="52"/>
  <c r="I39" i="50"/>
  <c r="I39" i="49"/>
  <c r="I39" i="48"/>
  <c r="I53" i="13"/>
  <c r="J41" i="13"/>
  <c r="I39" i="13"/>
  <c r="I36" i="13"/>
  <c r="J39" i="13"/>
  <c r="J36" i="13"/>
  <c r="J31" i="13"/>
  <c r="J28" i="13"/>
  <c r="J15" i="13"/>
  <c r="I26" i="13"/>
  <c r="E18" i="59"/>
  <c r="E24" i="59"/>
  <c r="I24" i="59" s="1"/>
  <c r="E22" i="59"/>
  <c r="J22" i="59" s="1"/>
  <c r="E20" i="59"/>
  <c r="J18" i="59"/>
  <c r="E10" i="59"/>
  <c r="J10" i="59" s="1"/>
  <c r="E9" i="59"/>
  <c r="J9" i="59" s="1"/>
  <c r="J41" i="59"/>
  <c r="J39" i="59"/>
  <c r="J36" i="59"/>
  <c r="I36" i="59"/>
  <c r="I44" i="59" s="1"/>
  <c r="J25" i="59"/>
  <c r="I25" i="59"/>
  <c r="J24" i="59"/>
  <c r="J23" i="59"/>
  <c r="I23" i="59"/>
  <c r="J21" i="59"/>
  <c r="I21" i="59"/>
  <c r="J20" i="59"/>
  <c r="J19" i="59"/>
  <c r="I19" i="59"/>
  <c r="J15" i="59"/>
  <c r="J12" i="59"/>
  <c r="I12" i="59"/>
  <c r="J11" i="59"/>
  <c r="I11" i="59"/>
  <c r="I10" i="59"/>
  <c r="I9" i="59"/>
  <c r="E24" i="58"/>
  <c r="I24" i="58" s="1"/>
  <c r="E22" i="58"/>
  <c r="I22" i="58" s="1"/>
  <c r="E20" i="58"/>
  <c r="J20" i="58" s="1"/>
  <c r="E18" i="58"/>
  <c r="J18" i="58" s="1"/>
  <c r="E10" i="58"/>
  <c r="E9" i="58"/>
  <c r="J41" i="58"/>
  <c r="J39" i="58"/>
  <c r="J36" i="58"/>
  <c r="I36" i="58"/>
  <c r="J25" i="58"/>
  <c r="I25" i="58"/>
  <c r="J24" i="58"/>
  <c r="J23" i="58"/>
  <c r="I23" i="58"/>
  <c r="J22" i="58"/>
  <c r="J21" i="58"/>
  <c r="I21" i="58"/>
  <c r="I20" i="58"/>
  <c r="J19" i="58"/>
  <c r="I19" i="58"/>
  <c r="J15" i="58"/>
  <c r="J12" i="58"/>
  <c r="I12" i="58"/>
  <c r="J11" i="58"/>
  <c r="I11" i="58"/>
  <c r="J10" i="58"/>
  <c r="I10" i="58"/>
  <c r="I9" i="58"/>
  <c r="J9" i="58"/>
  <c r="E24" i="57"/>
  <c r="I24" i="57" s="1"/>
  <c r="E22" i="57"/>
  <c r="E20" i="57"/>
  <c r="E18" i="57"/>
  <c r="J18" i="57" s="1"/>
  <c r="J28" i="57" s="1"/>
  <c r="E10" i="57"/>
  <c r="E9" i="57"/>
  <c r="I9" i="57" s="1"/>
  <c r="J41" i="57"/>
  <c r="J39" i="57"/>
  <c r="J36" i="57"/>
  <c r="I36" i="57"/>
  <c r="I44" i="57" s="1"/>
  <c r="J25" i="57"/>
  <c r="I25" i="57"/>
  <c r="J24" i="57"/>
  <c r="J23" i="57"/>
  <c r="I23" i="57"/>
  <c r="J22" i="57"/>
  <c r="I22" i="57"/>
  <c r="J21" i="57"/>
  <c r="I21" i="57"/>
  <c r="J20" i="57"/>
  <c r="J19" i="57"/>
  <c r="I19" i="57"/>
  <c r="J15" i="57"/>
  <c r="J12" i="57"/>
  <c r="I12" i="57"/>
  <c r="J11" i="57"/>
  <c r="I11" i="57"/>
  <c r="J10" i="57"/>
  <c r="I10" i="57"/>
  <c r="J9" i="57"/>
  <c r="E24" i="56"/>
  <c r="I24" i="56" s="1"/>
  <c r="E22" i="56"/>
  <c r="I22" i="56" s="1"/>
  <c r="E20" i="56"/>
  <c r="E18" i="56"/>
  <c r="E10" i="56"/>
  <c r="J10" i="56" s="1"/>
  <c r="E9" i="56"/>
  <c r="J41" i="56"/>
  <c r="J39" i="56"/>
  <c r="J36" i="56"/>
  <c r="I36" i="56"/>
  <c r="I44" i="56" s="1"/>
  <c r="J25" i="56"/>
  <c r="I25" i="56"/>
  <c r="J24" i="56"/>
  <c r="J23" i="56"/>
  <c r="I23" i="56"/>
  <c r="J22" i="56"/>
  <c r="J21" i="56"/>
  <c r="I21" i="56"/>
  <c r="J20" i="56"/>
  <c r="J19" i="56"/>
  <c r="I19" i="56"/>
  <c r="J18" i="56"/>
  <c r="J28" i="56" s="1"/>
  <c r="J15" i="56"/>
  <c r="J12" i="56"/>
  <c r="I12" i="56"/>
  <c r="J11" i="56"/>
  <c r="I11" i="56"/>
  <c r="I10" i="56"/>
  <c r="I9" i="56"/>
  <c r="J9" i="56"/>
  <c r="E24" i="55"/>
  <c r="E22" i="55"/>
  <c r="I22" i="55" s="1"/>
  <c r="E20" i="55"/>
  <c r="E18" i="55"/>
  <c r="J18" i="55" s="1"/>
  <c r="E10" i="55"/>
  <c r="I10" i="55" s="1"/>
  <c r="E9" i="55"/>
  <c r="J9" i="55" s="1"/>
  <c r="J41" i="55"/>
  <c r="J39" i="55"/>
  <c r="J36" i="55"/>
  <c r="I36" i="55"/>
  <c r="I44" i="55" s="1"/>
  <c r="J25" i="55"/>
  <c r="I25" i="55"/>
  <c r="J24" i="55"/>
  <c r="I24" i="55"/>
  <c r="J23" i="55"/>
  <c r="I23" i="55"/>
  <c r="J21" i="55"/>
  <c r="I21" i="55"/>
  <c r="J20" i="55"/>
  <c r="J19" i="55"/>
  <c r="I19" i="55"/>
  <c r="J15" i="55"/>
  <c r="J12" i="55"/>
  <c r="I12" i="55"/>
  <c r="J11" i="55"/>
  <c r="I11" i="55"/>
  <c r="I9" i="55"/>
  <c r="E24" i="54"/>
  <c r="I24" i="54" s="1"/>
  <c r="E22" i="54"/>
  <c r="I22" i="54" s="1"/>
  <c r="E20" i="54"/>
  <c r="J20" i="54" s="1"/>
  <c r="E18" i="54"/>
  <c r="J18" i="54" s="1"/>
  <c r="J28" i="54" s="1"/>
  <c r="E10" i="54"/>
  <c r="E9" i="54"/>
  <c r="I9" i="54" s="1"/>
  <c r="J41" i="54"/>
  <c r="J39" i="54"/>
  <c r="J36" i="54"/>
  <c r="I36" i="54"/>
  <c r="I44" i="54" s="1"/>
  <c r="J25" i="54"/>
  <c r="I25" i="54"/>
  <c r="J24" i="54"/>
  <c r="J23" i="54"/>
  <c r="I23" i="54"/>
  <c r="J22" i="54"/>
  <c r="J21" i="54"/>
  <c r="I21" i="54"/>
  <c r="J19" i="54"/>
  <c r="I19" i="54"/>
  <c r="J15" i="54"/>
  <c r="J12" i="54"/>
  <c r="I12" i="54"/>
  <c r="J11" i="54"/>
  <c r="I11" i="54"/>
  <c r="J10" i="54"/>
  <c r="I10" i="54"/>
  <c r="E24" i="53"/>
  <c r="E22" i="53"/>
  <c r="E20" i="53"/>
  <c r="E18" i="53"/>
  <c r="J18" i="53" s="1"/>
  <c r="J28" i="53" s="1"/>
  <c r="E9" i="53"/>
  <c r="J41" i="53"/>
  <c r="J36" i="53"/>
  <c r="I36" i="53"/>
  <c r="I44" i="53" s="1"/>
  <c r="J25" i="53"/>
  <c r="I25" i="53"/>
  <c r="J24" i="53"/>
  <c r="I24" i="53"/>
  <c r="J23" i="53"/>
  <c r="I23" i="53"/>
  <c r="J22" i="53"/>
  <c r="I22" i="53"/>
  <c r="J21" i="53"/>
  <c r="I21" i="53"/>
  <c r="J20" i="53"/>
  <c r="J19" i="53"/>
  <c r="I19" i="53"/>
  <c r="J15" i="53"/>
  <c r="J12" i="53"/>
  <c r="I12" i="53"/>
  <c r="J11" i="53"/>
  <c r="I11" i="53"/>
  <c r="E10" i="53"/>
  <c r="I10" i="53" s="1"/>
  <c r="J9" i="53"/>
  <c r="I9" i="53"/>
  <c r="J41" i="52"/>
  <c r="J39" i="52"/>
  <c r="J36" i="52"/>
  <c r="I36" i="52"/>
  <c r="I44" i="52" s="1"/>
  <c r="J25" i="52"/>
  <c r="I25" i="52"/>
  <c r="J24" i="52"/>
  <c r="E24" i="52"/>
  <c r="I24" i="52" s="1"/>
  <c r="J23" i="52"/>
  <c r="I23" i="52"/>
  <c r="E22" i="52"/>
  <c r="J22" i="52" s="1"/>
  <c r="J21" i="52"/>
  <c r="I21" i="52"/>
  <c r="E20" i="52"/>
  <c r="J20" i="52" s="1"/>
  <c r="J19" i="52"/>
  <c r="I19" i="52"/>
  <c r="E18" i="52"/>
  <c r="J18" i="52" s="1"/>
  <c r="J15" i="52"/>
  <c r="J12" i="52"/>
  <c r="I12" i="52"/>
  <c r="J11" i="52"/>
  <c r="I11" i="52"/>
  <c r="J10" i="52"/>
  <c r="E10" i="52"/>
  <c r="I10" i="52" s="1"/>
  <c r="E9" i="52"/>
  <c r="J9" i="52" s="1"/>
  <c r="J13" i="52" s="1"/>
  <c r="E24" i="50"/>
  <c r="E22" i="50"/>
  <c r="I22" i="50" s="1"/>
  <c r="E20" i="50"/>
  <c r="E18" i="50"/>
  <c r="J18" i="50" s="1"/>
  <c r="E10" i="50"/>
  <c r="E9" i="50"/>
  <c r="J41" i="50"/>
  <c r="J39" i="50"/>
  <c r="J36" i="50"/>
  <c r="I36" i="50"/>
  <c r="I44" i="50" s="1"/>
  <c r="J25" i="50"/>
  <c r="I25" i="50"/>
  <c r="J24" i="50"/>
  <c r="I24" i="50"/>
  <c r="J23" i="50"/>
  <c r="I23" i="50"/>
  <c r="J21" i="50"/>
  <c r="I21" i="50"/>
  <c r="J20" i="50"/>
  <c r="J19" i="50"/>
  <c r="I19" i="50"/>
  <c r="J15" i="50"/>
  <c r="J12" i="50"/>
  <c r="I12" i="50"/>
  <c r="J11" i="50"/>
  <c r="I11" i="50"/>
  <c r="J10" i="50"/>
  <c r="I10" i="50"/>
  <c r="J9" i="50"/>
  <c r="I9" i="50"/>
  <c r="E24" i="49"/>
  <c r="I24" i="49" s="1"/>
  <c r="E22" i="49"/>
  <c r="J22" i="49" s="1"/>
  <c r="E20" i="49"/>
  <c r="E18" i="49"/>
  <c r="E10" i="49"/>
  <c r="E9" i="49"/>
  <c r="J9" i="49" s="1"/>
  <c r="J41" i="49"/>
  <c r="J39" i="49"/>
  <c r="J36" i="49"/>
  <c r="I36" i="49"/>
  <c r="I44" i="49" s="1"/>
  <c r="J25" i="49"/>
  <c r="I25" i="49"/>
  <c r="J24" i="49"/>
  <c r="J23" i="49"/>
  <c r="I23" i="49"/>
  <c r="J21" i="49"/>
  <c r="I21" i="49"/>
  <c r="J20" i="49"/>
  <c r="J19" i="49"/>
  <c r="I19" i="49"/>
  <c r="J18" i="49"/>
  <c r="I18" i="49"/>
  <c r="J15" i="49"/>
  <c r="J12" i="49"/>
  <c r="I12" i="49"/>
  <c r="J11" i="49"/>
  <c r="I11" i="49"/>
  <c r="J10" i="49"/>
  <c r="E24" i="48"/>
  <c r="I24" i="48" s="1"/>
  <c r="E22" i="48"/>
  <c r="J22" i="48" s="1"/>
  <c r="E20" i="48"/>
  <c r="E18" i="48"/>
  <c r="I18" i="48" s="1"/>
  <c r="E10" i="48"/>
  <c r="I10" i="48" s="1"/>
  <c r="E9" i="48"/>
  <c r="I9" i="48" s="1"/>
  <c r="J41" i="48"/>
  <c r="J39" i="48"/>
  <c r="J36" i="48"/>
  <c r="I36" i="48"/>
  <c r="J25" i="48"/>
  <c r="I25" i="48"/>
  <c r="J24" i="48"/>
  <c r="J23" i="48"/>
  <c r="I23" i="48"/>
  <c r="I22" i="48"/>
  <c r="J21" i="48"/>
  <c r="I21" i="48"/>
  <c r="J20" i="48"/>
  <c r="J19" i="48"/>
  <c r="I19" i="48"/>
  <c r="J15" i="48"/>
  <c r="J12" i="48"/>
  <c r="I12" i="48"/>
  <c r="J11" i="48"/>
  <c r="I11" i="48"/>
  <c r="E24" i="13"/>
  <c r="E22" i="13"/>
  <c r="E20" i="13"/>
  <c r="E18" i="13"/>
  <c r="J18" i="13" s="1"/>
  <c r="E10" i="13"/>
  <c r="E9" i="13"/>
  <c r="I22" i="59" l="1"/>
  <c r="J28" i="59"/>
  <c r="J33" i="59" s="1"/>
  <c r="I44" i="58"/>
  <c r="J28" i="58"/>
  <c r="I13" i="58"/>
  <c r="J22" i="55"/>
  <c r="J28" i="55" s="1"/>
  <c r="J33" i="55" s="1"/>
  <c r="J9" i="54"/>
  <c r="J44" i="54"/>
  <c r="J10" i="53"/>
  <c r="J13" i="53" s="1"/>
  <c r="I13" i="53"/>
  <c r="I9" i="52"/>
  <c r="I22" i="52"/>
  <c r="J44" i="52"/>
  <c r="J28" i="49"/>
  <c r="J10" i="48"/>
  <c r="I44" i="48"/>
  <c r="J44" i="59"/>
  <c r="J13" i="59"/>
  <c r="I13" i="59"/>
  <c r="J31" i="59"/>
  <c r="J26" i="59"/>
  <c r="J47" i="59" s="1"/>
  <c r="I18" i="59"/>
  <c r="I20" i="59"/>
  <c r="J44" i="58"/>
  <c r="J13" i="58"/>
  <c r="J33" i="58"/>
  <c r="J26" i="58"/>
  <c r="J31" i="58" s="1"/>
  <c r="I18" i="58"/>
  <c r="I26" i="58" s="1"/>
  <c r="I31" i="58" s="1"/>
  <c r="J44" i="57"/>
  <c r="J13" i="57"/>
  <c r="I13" i="57"/>
  <c r="J33" i="57"/>
  <c r="J26" i="57"/>
  <c r="J31" i="57" s="1"/>
  <c r="I18" i="57"/>
  <c r="I20" i="57"/>
  <c r="J44" i="56"/>
  <c r="J13" i="56"/>
  <c r="I13" i="56"/>
  <c r="J33" i="56"/>
  <c r="J26" i="56"/>
  <c r="J31" i="56" s="1"/>
  <c r="I18" i="56"/>
  <c r="I20" i="56"/>
  <c r="J44" i="55"/>
  <c r="J10" i="55"/>
  <c r="J13" i="55" s="1"/>
  <c r="I13" i="55"/>
  <c r="J26" i="55"/>
  <c r="I18" i="55"/>
  <c r="I20" i="55"/>
  <c r="I13" i="54"/>
  <c r="J13" i="54"/>
  <c r="J33" i="54"/>
  <c r="J26" i="54"/>
  <c r="J31" i="54" s="1"/>
  <c r="I18" i="54"/>
  <c r="I20" i="54"/>
  <c r="J44" i="53"/>
  <c r="J33" i="53"/>
  <c r="J26" i="53"/>
  <c r="I18" i="53"/>
  <c r="I20" i="53"/>
  <c r="J28" i="52"/>
  <c r="J33" i="52" s="1"/>
  <c r="J26" i="52"/>
  <c r="J31" i="52" s="1"/>
  <c r="I13" i="52"/>
  <c r="I18" i="52"/>
  <c r="I20" i="52"/>
  <c r="J44" i="50"/>
  <c r="J22" i="50"/>
  <c r="I13" i="50"/>
  <c r="J13" i="50"/>
  <c r="I18" i="50"/>
  <c r="I20" i="50"/>
  <c r="J44" i="49"/>
  <c r="J26" i="49"/>
  <c r="J13" i="49"/>
  <c r="I9" i="49"/>
  <c r="J31" i="49"/>
  <c r="J33" i="49"/>
  <c r="I20" i="49"/>
  <c r="I10" i="49"/>
  <c r="I22" i="49"/>
  <c r="J44" i="48"/>
  <c r="J9" i="48"/>
  <c r="J13" i="48" s="1"/>
  <c r="I13" i="48"/>
  <c r="J18" i="48"/>
  <c r="J28" i="48" s="1"/>
  <c r="I20" i="48"/>
  <c r="I26" i="48" s="1"/>
  <c r="I18" i="13"/>
  <c r="I19" i="13"/>
  <c r="I20" i="13"/>
  <c r="I21" i="13"/>
  <c r="I22" i="13"/>
  <c r="I23" i="13"/>
  <c r="I24" i="13"/>
  <c r="I25" i="13"/>
  <c r="J24" i="13"/>
  <c r="J19" i="13"/>
  <c r="J26" i="13" s="1"/>
  <c r="J20" i="13"/>
  <c r="J21" i="13"/>
  <c r="J22" i="13"/>
  <c r="J23" i="13"/>
  <c r="J25" i="13"/>
  <c r="J10" i="13"/>
  <c r="J11" i="13"/>
  <c r="J12" i="13"/>
  <c r="J9" i="13"/>
  <c r="I10" i="13"/>
  <c r="I11" i="13"/>
  <c r="I12" i="13"/>
  <c r="I9" i="13"/>
  <c r="I26" i="59" l="1"/>
  <c r="I31" i="59" s="1"/>
  <c r="J31" i="53"/>
  <c r="I26" i="50"/>
  <c r="I31" i="50" s="1"/>
  <c r="J28" i="50"/>
  <c r="J33" i="50" s="1"/>
  <c r="J47" i="49"/>
  <c r="J44" i="13"/>
  <c r="J13" i="13"/>
  <c r="J47" i="13" s="1"/>
  <c r="I51" i="59"/>
  <c r="I49" i="59"/>
  <c r="I47" i="59"/>
  <c r="I51" i="58"/>
  <c r="I49" i="58"/>
  <c r="I47" i="58"/>
  <c r="J47" i="58"/>
  <c r="J47" i="57"/>
  <c r="I26" i="57"/>
  <c r="I51" i="57"/>
  <c r="I49" i="57"/>
  <c r="I26" i="56"/>
  <c r="I47" i="56" s="1"/>
  <c r="I51" i="56"/>
  <c r="I49" i="56"/>
  <c r="J47" i="56"/>
  <c r="I26" i="55"/>
  <c r="I31" i="55" s="1"/>
  <c r="J31" i="55"/>
  <c r="J47" i="55"/>
  <c r="I51" i="55"/>
  <c r="I49" i="55"/>
  <c r="I26" i="54"/>
  <c r="I47" i="54" s="1"/>
  <c r="I51" i="54"/>
  <c r="I49" i="54"/>
  <c r="J47" i="54"/>
  <c r="I26" i="53"/>
  <c r="I31" i="53" s="1"/>
  <c r="J47" i="53"/>
  <c r="I51" i="53"/>
  <c r="I49" i="53"/>
  <c r="I47" i="53"/>
  <c r="I51" i="52"/>
  <c r="I49" i="52"/>
  <c r="I26" i="52"/>
  <c r="I31" i="52" s="1"/>
  <c r="J47" i="52"/>
  <c r="J26" i="50"/>
  <c r="J31" i="50" s="1"/>
  <c r="I47" i="50"/>
  <c r="I13" i="49"/>
  <c r="I26" i="49"/>
  <c r="I47" i="49"/>
  <c r="I51" i="49"/>
  <c r="I49" i="49"/>
  <c r="I31" i="48"/>
  <c r="I47" i="48"/>
  <c r="J33" i="48"/>
  <c r="J26" i="48"/>
  <c r="J33" i="13"/>
  <c r="I44" i="13"/>
  <c r="I13" i="13"/>
  <c r="I47" i="55" l="1"/>
  <c r="I49" i="50"/>
  <c r="I51" i="50"/>
  <c r="I31" i="49"/>
  <c r="I49" i="13"/>
  <c r="I47" i="57"/>
  <c r="I31" i="57"/>
  <c r="I31" i="56"/>
  <c r="I31" i="54"/>
  <c r="I47" i="52"/>
  <c r="J47" i="50"/>
  <c r="J47" i="48"/>
  <c r="J31" i="48"/>
  <c r="I53" i="48"/>
  <c r="I49" i="48"/>
  <c r="I31" i="13"/>
  <c r="I47" i="13"/>
</calcChain>
</file>

<file path=xl/sharedStrings.xml><?xml version="1.0" encoding="utf-8"?>
<sst xmlns="http://schemas.openxmlformats.org/spreadsheetml/2006/main" count="1080" uniqueCount="130">
  <si>
    <t>RESTAURATION</t>
  </si>
  <si>
    <t>UO 1</t>
  </si>
  <si>
    <t>UO 2</t>
  </si>
  <si>
    <t>UO 3</t>
  </si>
  <si>
    <t>UO 4</t>
  </si>
  <si>
    <t>UO 5</t>
  </si>
  <si>
    <t>UO 6</t>
  </si>
  <si>
    <t>UO 7</t>
  </si>
  <si>
    <t>UO 8</t>
  </si>
  <si>
    <t>UO 9</t>
  </si>
  <si>
    <t>UO 10</t>
  </si>
  <si>
    <t>UO 11</t>
  </si>
  <si>
    <t>UO 12</t>
  </si>
  <si>
    <t>UO 13</t>
  </si>
  <si>
    <t>UO 14</t>
  </si>
  <si>
    <t>Hébergement d'un volontaire supplémentaire pour une nuitée</t>
  </si>
  <si>
    <t>Quantités</t>
  </si>
  <si>
    <t>Prix global 
(en euros HT)</t>
  </si>
  <si>
    <t>Prix global
(en euros TTC)</t>
  </si>
  <si>
    <t>Prix global
(en euros HT)</t>
  </si>
  <si>
    <t>Taux de TVA applicable</t>
  </si>
  <si>
    <t>Taxe de séjour hébergement d'un volontaire supplémentaire pour une nuitée</t>
  </si>
  <si>
    <t>TOTAL HEBERGEMENT</t>
  </si>
  <si>
    <t>TOTAL RESTAURATION</t>
  </si>
  <si>
    <t>TOTAL HEBERGEMENT + RESTAURATION</t>
  </si>
  <si>
    <t>Montant global HT</t>
  </si>
  <si>
    <t>Montant global TTC</t>
  </si>
  <si>
    <t>TOTAL ENCADREMENT + ACTIVITES</t>
  </si>
  <si>
    <t xml:space="preserve">TOTAL GENERAL </t>
  </si>
  <si>
    <t>Coût TTC global par jeune pour le séjour</t>
  </si>
  <si>
    <t>UO1 à 4</t>
  </si>
  <si>
    <t>UO5 à 12</t>
  </si>
  <si>
    <t>Coût de l'hébergement par jeune TTC par séjour</t>
  </si>
  <si>
    <t>Coût de la restauration par jeune TTC par séjour</t>
  </si>
  <si>
    <t>Prix  par jeune pour le séjour
(en euros TTC)</t>
  </si>
  <si>
    <t>Prix par jeune pour le séjour
(en euros HT)</t>
  </si>
  <si>
    <t>Prix  unitaire par nuitée
(en euros HT)</t>
  </si>
  <si>
    <t>Prix  unitaire par nuitée
(en euros TTC)</t>
  </si>
  <si>
    <t>Prix unitaire par repas
(en euros HT)</t>
  </si>
  <si>
    <t>Prix  unitaire par repas
(en euros TTC)</t>
  </si>
  <si>
    <t>Coût TTC de l'encadrement, des activités et animations par jeune et par séjour</t>
  </si>
  <si>
    <t xml:space="preserve">HEBERGEMENT 
</t>
  </si>
  <si>
    <t>Annexe 1 au RC: Scénario de commande</t>
  </si>
  <si>
    <t>Toutes les activités  en lien avec l'exécution du programme educatif et pédagogique incluant, la formation au PSC1, les sorties, les droits d'entrée, les frais de transports pour se rendre sur les différents lieux d'activités (cf. CCP article 4.2)</t>
  </si>
  <si>
    <r>
      <rPr>
        <b/>
        <sz val="10"/>
        <rFont val="Arial"/>
        <family val="2"/>
      </rPr>
      <t>Prestations d'encadrement des volontaires pendant le séjour par une équipe d'encadrants conformément aux seuils mentionnés dans le CCP  incluant :</t>
    </r>
    <r>
      <rPr>
        <sz val="10"/>
        <rFont val="Arial"/>
        <family val="2"/>
      </rPr>
      <t xml:space="preserve"> 
 * le recrutement, la formation et la rémunération du chef de centre et des encadrants pendant la période de préparation et toute la durée du séjour ; 
* l'hébergement et la restauration de toute l'équipe encadrante et des intervenants extérieurs le cas échéant ; 
*  l'accompagnement des volontaires (convoyage) par les encadrants du point de rassemblement au lieu du séjour et inversement avec  la prise en charge des frais afférents (cf. CCP article 7.6)</t>
    </r>
    <r>
      <rPr>
        <b/>
        <sz val="10"/>
        <color rgb="FFFF0000"/>
        <rFont val="Arial"/>
        <family val="2"/>
      </rPr>
      <t xml:space="preserve">
</t>
    </r>
    <r>
      <rPr>
        <sz val="10"/>
        <rFont val="Arial"/>
        <family val="2"/>
      </rPr>
      <t>* l'exécution du programme éducatif et pédagogique fondé sur le tronc commun (3 thématiques transversales et quatre modules nationaux) et les 4 colorations listées au CCP (cf. article 7.3.4.3)  incluant : la logistique, la coordination pédagogique 
* tout le matériel nécessaire à l'exécution du séjour et du projet éducatif.</t>
    </r>
  </si>
  <si>
    <t>Coût TTC de l'hébergement et de la restauration par jeune et par séjour (rappel du CCP : maximum 612€ TTC)</t>
  </si>
  <si>
    <t>ACTIVITES ET ANIMATIONS (rappel du CCP minimum de 258,50€ TTC et maximum de 316,50€ TTC par volontaire)</t>
  </si>
  <si>
    <t>Rappel du CCP coût socle maximum de 928,50€TTC par volontaire comprenant les prestations d'hébergement + restauration+ activités :</t>
  </si>
  <si>
    <t>Objet : Hébergement en pension complète, activités et encadrement des volontaires en séjour de cohésion du SNU pour les sessions « Hors temps scolaire (HTS) » du premier semestre 2025 de la région académique de Provence-Alpes-Côte d’azur (PACA).
Lot 1 session du 7 au 18 avril 2025 dans le département 05 (Hautes Alpes)</t>
  </si>
  <si>
    <r>
      <t xml:space="preserve">Le centre devra permettre d'accueillir au maximum 154 volontaires et 23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</si>
  <si>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ENCADREMENT ET ACCOMPAGNEMENT DES VOLONTAIRES
(rappel du CCP montant maximum de 455€ TTC par volontaire)</t>
  </si>
  <si>
    <t>Objet : Hébergement en pension complète, activités et encadrement des volontaires en séjour de cohésion du SNU pour les sessions « Hors temps scolaire (HTS) » du premier semestre 2025 de la région académique de Provence-Alpes-Côte d’azur (PACA).
Lot 2 : session du 7 au 18 avril 2025 dans le département 06 (Alpes-Maritimes)</t>
  </si>
  <si>
    <r>
      <t xml:space="preserve">Le centre devra permettre d'accueillir au maximum 176 volontaires et 24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</si>
  <si>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 xml:space="preserve">Objet : Hébergement en pension complète, activités et encadrement des volontaires en séjour de cohésion du SNU pour les sessions « Hors temps scolaire (HTS) » du premier semestre 2025 de la région académique de Provence-Alpes-Côte d’azur (PACA).
Lot 3 : session du 7 au 18 avril 2025 dans le département 13 (Bouches-du-Rhône) </t>
  </si>
  <si>
    <r>
      <t xml:space="preserve">Le centre devra permettre d'accueillir au maximum 132 volontaires et 18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</si>
  <si>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Objet : Hébergement en pension complète, activités et encadrement des volontaires en séjour de cohésion du SNU pour les sessions « Hors temps scolaire (HTS) » du premier semestre 2025 de la région académique de Provence-Alpes-Côte d’azur (PACA).
Lot 4 : session du 7 au 18 avril 2025 dans le département 84 (Vaucluse)</t>
  </si>
  <si>
    <r>
      <t xml:space="preserve">Le centre devra permettre d'accueillir au maximum 124 volontaires et 17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</si>
  <si>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Objet : Hébergement en pension complète, activités et encadrement des volontaires en séjour de cohésion du SNU pour les sessions « Hors temps scolaire (HTS) » du premier semestre 2025 de la région académique de Provence-Alpes-Côte d’azur (PACA).
Lot 5 : session du 16 au 27 juin 2025 dans le département 04 (Alpes-de-Haute-Provence)</t>
  </si>
  <si>
    <t>Objet : Hébergement en pension complète, activités et encadrement des volontaires en séjour de cohésion du SNU pour les sessions « Hors temps scolaire (HTS) » du premier semestre 2025 de la région académique de Provence-Alpes-Côte d’azur (PACA).
Lot 6 : session du 16 au 27 juin 2025 dans le département 05 (Hautes Alpes)</t>
  </si>
  <si>
    <r>
      <t xml:space="preserve">Le centre devra permettre d'accueillir au maximum 166 volontaires et 24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</si>
  <si>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Objet : Hébergement en pension complète, activités et encadrement des volontaires en séjour de cohésion du SNU pour les sessions « Hors temps scolaire (HTS) » du premier semestre 2025 de la région académique de Provence-Alpes-Côte d’azur (PACA).
Lot 7 : session du 16 au 27 juin 2025 dans le département 06 (Alpes-Maritimes)</t>
  </si>
  <si>
    <r>
      <t xml:space="preserve">Le centre devra permettre d'accueillir au maximum 182 volontaires et 27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</si>
  <si>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 xml:space="preserve">Objet : Hébergement en pension complète, activités et encadrement des volontaires en séjour de cohésion du SNU pour les sessions « Hors temps scolaire (HTS) » du premier semestre 2025 de la région académique de Provence-Alpes-Côte d’azur (PACA).
Lot 8 : session du 16 au 27 juin 2025 dans le département 13 (Bouches-du-Rhône) </t>
  </si>
  <si>
    <t>Objet : Hébergement en pension complète, activités et encadrement des volontaires en séjour de cohésion du SNU pour les sessions « Hors temps scolaire (HTS) » du premier semestre 2025 de la région académique de Provence-Alpes-Côte d’azur (PACA).
Lot 9 : session du 4 au 15 juillet 2025 dans le département 04 (Alpes-de-Haute-Provence)</t>
  </si>
  <si>
    <r>
      <t xml:space="preserve">Le centre devra permettre d'accueillir au maximum 140 volontaires et 20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</si>
  <si>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Objet : Hébergement en pension complète, activités et encadrement des volontaires en séjour de cohésion du SNU pour les sessions « Hors temps scolaire (HTS) » du premier semestre 2025 de la région académique de Provence-Alpes-Côte d’azur (PACA).
Lot 10 : session du 4 au 15 juillet 2025 dans le département 05 (Hautes Alpes)</t>
  </si>
  <si>
    <r>
      <t xml:space="preserve">Le centre devra permettre d'accueillir au maximum 168 volontaires et 24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</si>
  <si>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Objet : Hébergement en pension complète, activités et encadrement des volontaires en séjour de cohésion du SNU pour les sessions « Hors temps scolaire (HTS) » du premier semestre 2025 de la région académique de Provence-Alpes-Côte d’azur (PACA).
Lot 11 : session du 4 au 15 juillet 2025 dans le département 13 (Bouches-du-Rhône)</t>
  </si>
  <si>
    <r>
      <t xml:space="preserve">Le centre devra permettre d'accueillir au maximum 130 volontaires et 18 encadrants. 
1er repas servi : déjeûner et dernier repas servi: le petit déjeuner 
En cas d'exonération de TVA un justificatif d'exonération sera joint au BPU
</t>
    </r>
    <r>
      <rPr>
        <b/>
        <sz val="10"/>
        <color rgb="FFFF0000"/>
        <rFont val="Arial"/>
        <family val="2"/>
      </rPr>
      <t>RAPPEL  : budget  maximum alloué de 1383,50€ TTC par volontaire pour le séjour</t>
    </r>
  </si>
  <si>
    <t>Objet : Hébergement en pension complète, activités et encadrement des volontaires en séjour de cohésion du SNU pour les sessions « Hors temps scolaire (HTS) » du premier semestre 2025 de la région académique de Provence-Alpes-Côte d’azur (PACA).
Lot 12 : session du 4 au 15 juillet 2025 dans le département 84 (Vaucluse)</t>
  </si>
  <si>
    <t>154 volontaires x 11 nuitées</t>
  </si>
  <si>
    <t>2 volontaires supplémentaires x 1 nuitée</t>
  </si>
  <si>
    <t xml:space="preserve">Hébergement des volontaires </t>
  </si>
  <si>
    <r>
      <t>Taxe de séjour hébergement pour les</t>
    </r>
    <r>
      <rPr>
        <b/>
        <sz val="10"/>
        <rFont val="Arial"/>
        <family val="2"/>
      </rPr>
      <t xml:space="preserve"> </t>
    </r>
    <r>
      <rPr>
        <sz val="10"/>
        <rFont val="Arial"/>
        <family val="2"/>
      </rPr>
      <t>volontaires</t>
    </r>
  </si>
  <si>
    <t>154 volontaires x 11  nuitées</t>
  </si>
  <si>
    <t xml:space="preserve">petit-déjeuners pour volontaires
</t>
  </si>
  <si>
    <t>2 volontaires supplémentaires x 2 petits dejeuners</t>
  </si>
  <si>
    <t>154 volontaires x 11  déjeuners</t>
  </si>
  <si>
    <t>2 volontaires supplémentaires x 2  dejeuners</t>
  </si>
  <si>
    <t>154 volontaires x 11  goûters</t>
  </si>
  <si>
    <t>goûters pour volontaires</t>
  </si>
  <si>
    <t xml:space="preserve">déjeuners pour volontaires
</t>
  </si>
  <si>
    <t xml:space="preserve"> déjeuner pour volontaire supplémentaire</t>
  </si>
  <si>
    <t>petit-déjeuner  pour volontaire supplémentaire</t>
  </si>
  <si>
    <t>gouter pour volontaire supplémentaire</t>
  </si>
  <si>
    <t>2 volontaires supplémentaires x 2  goûters</t>
  </si>
  <si>
    <t>154 volontaires x 11  diners</t>
  </si>
  <si>
    <t>dîners pour volontaires</t>
  </si>
  <si>
    <t>dîner pour volontaire supplémentaire</t>
  </si>
  <si>
    <t>2 volontaires supplémentaires x 2  dîners</t>
  </si>
  <si>
    <t>176 volontaires x 11 nuitées</t>
  </si>
  <si>
    <t>176 volontaires x 11  nuitées</t>
  </si>
  <si>
    <t>176 volontaires x 11  déjeuners</t>
  </si>
  <si>
    <t>176 volontaires x 11  goûters</t>
  </si>
  <si>
    <t>176 volontaires x 11  diners</t>
  </si>
  <si>
    <t>132 volontaires x 11 nuitées</t>
  </si>
  <si>
    <t>132 volontaires x 11  nuitées</t>
  </si>
  <si>
    <t>132 volontaires x 11  déjeuners</t>
  </si>
  <si>
    <t>132 volontaires x 11  goûters</t>
  </si>
  <si>
    <t>132 volontaires x 11  diners</t>
  </si>
  <si>
    <t>124 volontaires x 11 nuitées</t>
  </si>
  <si>
    <t>124 volontaires x 11  nuitées</t>
  </si>
  <si>
    <t>124 volontaires x 11  déjeuners</t>
  </si>
  <si>
    <t>124 volontaires x 11  goûters</t>
  </si>
  <si>
    <t>124 volontaires x 11  diners</t>
  </si>
  <si>
    <t>166 volontaires x 11 nuitées</t>
  </si>
  <si>
    <t>166 volontaires x 11  nuitées</t>
  </si>
  <si>
    <t>166 volontaires x 11  déjeuners</t>
  </si>
  <si>
    <t>166 volontaires x 11  goûters</t>
  </si>
  <si>
    <t>166 volontaires x 11  diners</t>
  </si>
  <si>
    <t>182 volontaires x 11 nuitées</t>
  </si>
  <si>
    <t>182 volontaires x 11  nuitées</t>
  </si>
  <si>
    <t>182 volontaires x 11  déjeuners</t>
  </si>
  <si>
    <t>182 volontaires x 11  goûters</t>
  </si>
  <si>
    <t>182 volontaires x 11  diners</t>
  </si>
  <si>
    <t>140 volontaires x 11 nuitées</t>
  </si>
  <si>
    <t>140 volontaires x 11  nuitées</t>
  </si>
  <si>
    <t>140 volontaires x 11  déjeuners</t>
  </si>
  <si>
    <t>140 volontaires x 11  goûters</t>
  </si>
  <si>
    <t>140 volontaires x 11  diners</t>
  </si>
  <si>
    <t>168 volontaires x 11 nuitées</t>
  </si>
  <si>
    <t>168 volontaires x 11  nuitées</t>
  </si>
  <si>
    <t>168 volontaires x 11  déjeuners</t>
  </si>
  <si>
    <t>168 volontaires x 11  goûters</t>
  </si>
  <si>
    <t>168 volontaires x 11  diners</t>
  </si>
  <si>
    <t>130 volontaires x 11 nuitées</t>
  </si>
  <si>
    <t>130 volontaires x 11  nuitées</t>
  </si>
  <si>
    <t>130 volontaires x 11  déjeuners</t>
  </si>
  <si>
    <t>130 volontaires x 11  goûters</t>
  </si>
  <si>
    <t>130 volontaires x 11  diners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</si>
</sst>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0"/>
      <name val="Arial"/>
      <family val="2"/>
    </font>
    <font>
      <b/>
      <sz val="10"/>
      <name val="Arial"/>
      <family val="2"/>
    </font>
    <font>
      <i/>
      <sz val="10"/>
      <color theme="1" tint="0.499984740745262"/>
      <name val="Arial"/>
      <family val="2"/>
    </font>
    <font>
      <sz val="11"/>
      <color theme="1"/>
      <name val="Arial"/>
      <family val="2"/>
    </font>
    <font>
      <b/>
      <sz val="12"/>
      <color theme="1"/>
      <name val="Arial"/>
      <family val="2"/>
    </font>
    <font>
      <i/>
      <sz val="10"/>
      <color theme="0" tint="-0.499984740745262"/>
      <name val="Arial"/>
      <family val="2"/>
    </font>
    <font>
      <sz val="11"/>
      <color rgb="FFFF0000"/>
      <name val="Calibri"/>
      <family val="2"/>
      <scheme val="minor"/>
    </font>
    <font>
      <b/>
      <sz val="11"/>
      <color theme="1"/>
      <name val="Calibri"/>
      <family val="2"/>
      <scheme val="minor"/>
    </font>
    <font>
      <b/>
      <sz val="10"/>
      <color rgb="FFFF0000"/>
      <name val="Arial"/>
      <family val="2"/>
    </font>
    <font>
      <i/>
      <sz val="10"/>
      <color rgb="FFFF0000"/>
      <name val="Arial"/>
      <family val="2"/>
    </font>
    <font>
      <b/>
      <sz val="12"/>
      <color theme="1"/>
      <name val="Calibri"/>
      <family val="2"/>
      <scheme val="minor"/>
    </font>
    <font>
      <b/>
      <sz val="12"/>
      <color rgb="FFFF0000"/>
      <name val="Calibri"/>
      <family val="2"/>
      <scheme val="minor"/>
    </font>
    <font>
      <b/>
      <sz val="11"/>
      <color rgb="FFFF0000"/>
      <name val="Calibri"/>
      <family val="2"/>
      <scheme val="minor"/>
    </font>
    <font>
      <b/>
      <i/>
      <sz val="10"/>
      <color rgb="FFFF0000"/>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3">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3" borderId="1" xfId="0" applyFont="1" applyFill="1" applyBorder="1" applyAlignment="1">
      <alignment horizontal="center" vertical="center" wrapText="1"/>
    </xf>
    <xf numFmtId="0" fontId="4"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4"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5" borderId="3" xfId="0" applyFont="1" applyFill="1" applyBorder="1" applyAlignment="1">
      <alignment horizontal="center" vertical="center" wrapText="1"/>
    </xf>
    <xf numFmtId="10" fontId="10" fillId="5" borderId="1" xfId="0" applyNumberFormat="1" applyFont="1" applyFill="1" applyBorder="1" applyAlignment="1">
      <alignment horizontal="center" vertical="center" wrapText="1"/>
    </xf>
    <xf numFmtId="10" fontId="3" fillId="5" borderId="1" xfId="0" applyNumberFormat="1" applyFont="1" applyFill="1" applyBorder="1" applyAlignment="1">
      <alignment horizontal="center" vertical="center" wrapText="1"/>
    </xf>
    <xf numFmtId="0" fontId="0" fillId="0" borderId="1" xfId="0" applyBorder="1"/>
    <xf numFmtId="0" fontId="10" fillId="5" borderId="0" xfId="0"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0" fillId="0" borderId="0" xfId="0" applyFill="1"/>
    <xf numFmtId="0" fontId="11" fillId="0" borderId="0" xfId="0" applyFont="1" applyFill="1" applyBorder="1" applyAlignment="1">
      <alignment horizontal="center" vertical="center"/>
    </xf>
    <xf numFmtId="0" fontId="12" fillId="0" borderId="0" xfId="0" applyFont="1" applyFill="1" applyBorder="1"/>
    <xf numFmtId="164" fontId="12" fillId="0" borderId="1" xfId="0" applyNumberFormat="1" applyFont="1" applyBorder="1"/>
    <xf numFmtId="164" fontId="7" fillId="0" borderId="1" xfId="0" applyNumberFormat="1" applyFont="1" applyBorder="1"/>
    <xf numFmtId="164" fontId="13" fillId="0" borderId="1" xfId="0" applyNumberFormat="1" applyFont="1" applyBorder="1"/>
    <xf numFmtId="4" fontId="10" fillId="5" borderId="1" xfId="0" applyNumberFormat="1" applyFont="1" applyFill="1" applyBorder="1" applyAlignment="1">
      <alignment horizontal="center" vertical="center" wrapText="1"/>
    </xf>
    <xf numFmtId="4" fontId="14" fillId="5"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5" fillId="0" borderId="5" xfId="0" applyFont="1" applyBorder="1" applyAlignment="1">
      <alignment horizontal="center" vertical="center"/>
    </xf>
    <xf numFmtId="0" fontId="0" fillId="0" borderId="0" xfId="0" applyAlignment="1">
      <alignment horizontal="center" vertical="center"/>
    </xf>
    <xf numFmtId="0" fontId="5" fillId="0" borderId="5" xfId="0" applyFont="1" applyBorder="1" applyAlignment="1">
      <alignment horizontal="center" vertical="center"/>
    </xf>
    <xf numFmtId="164" fontId="3" fillId="5" borderId="1" xfId="0" applyNumberFormat="1" applyFont="1" applyFill="1" applyBorder="1" applyAlignment="1">
      <alignment horizontal="center" vertical="center" wrapText="1"/>
    </xf>
    <xf numFmtId="164" fontId="0" fillId="10" borderId="0" xfId="0" applyNumberFormat="1" applyFill="1"/>
    <xf numFmtId="0" fontId="2" fillId="0" borderId="0" xfId="0" applyFont="1" applyBorder="1" applyAlignment="1">
      <alignment horizontal="left" wrapText="1"/>
    </xf>
    <xf numFmtId="0" fontId="1" fillId="5" borderId="3" xfId="0" applyFont="1" applyFill="1" applyBorder="1" applyAlignment="1">
      <alignment horizontal="center" vertical="center" wrapText="1"/>
    </xf>
    <xf numFmtId="0" fontId="5" fillId="0" borderId="5" xfId="0" applyFont="1" applyBorder="1" applyAlignment="1">
      <alignment horizontal="center" vertical="center"/>
    </xf>
    <xf numFmtId="0" fontId="7" fillId="10" borderId="0" xfId="0" applyFont="1" applyFill="1" applyAlignment="1">
      <alignment horizontal="center" vertical="center" wrapText="1"/>
    </xf>
    <xf numFmtId="0" fontId="8" fillId="9" borderId="2" xfId="0" applyFont="1" applyFill="1" applyBorder="1" applyAlignment="1">
      <alignment horizontal="center" vertical="center"/>
    </xf>
    <xf numFmtId="0" fontId="8" fillId="9" borderId="4" xfId="0" applyFont="1" applyFill="1" applyBorder="1" applyAlignment="1">
      <alignment horizontal="center" vertical="center"/>
    </xf>
    <xf numFmtId="0" fontId="8" fillId="9" borderId="3" xfId="0" applyFont="1" applyFill="1" applyBorder="1" applyAlignment="1">
      <alignment horizontal="center" vertical="center"/>
    </xf>
    <xf numFmtId="164" fontId="13" fillId="0" borderId="2" xfId="0" applyNumberFormat="1" applyFont="1" applyBorder="1" applyAlignment="1">
      <alignment horizontal="center"/>
    </xf>
    <xf numFmtId="164" fontId="13" fillId="0" borderId="3" xfId="0" applyNumberFormat="1" applyFont="1" applyBorder="1" applyAlignment="1">
      <alignment horizont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8" fillId="8" borderId="2" xfId="0" applyFont="1" applyFill="1" applyBorder="1" applyAlignment="1">
      <alignment horizontal="center" vertical="center"/>
    </xf>
    <xf numFmtId="0" fontId="8" fillId="8" borderId="4" xfId="0" applyFont="1" applyFill="1" applyBorder="1" applyAlignment="1">
      <alignment horizontal="center" vertical="center"/>
    </xf>
    <xf numFmtId="0" fontId="8" fillId="8" borderId="3" xfId="0" applyFont="1" applyFill="1" applyBorder="1" applyAlignment="1">
      <alignment horizontal="center" vertical="center"/>
    </xf>
    <xf numFmtId="0" fontId="11" fillId="7" borderId="2" xfId="0" applyFont="1" applyFill="1" applyBorder="1" applyAlignment="1">
      <alignment horizontal="center" vertical="center"/>
    </xf>
    <xf numFmtId="0" fontId="11" fillId="7" borderId="4" xfId="0" applyFont="1" applyFill="1" applyBorder="1" applyAlignment="1">
      <alignment horizontal="center" vertical="center"/>
    </xf>
    <xf numFmtId="0" fontId="11" fillId="7" borderId="3" xfId="0" applyFont="1" applyFill="1" applyBorder="1" applyAlignment="1">
      <alignment horizontal="center" vertical="center"/>
    </xf>
    <xf numFmtId="0" fontId="8" fillId="9" borderId="2"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5" fillId="0" borderId="5" xfId="0" applyFont="1" applyBorder="1" applyAlignment="1">
      <alignment horizontal="center" vertical="center"/>
    </xf>
    <xf numFmtId="0" fontId="6" fillId="5" borderId="3"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 xfId="0" applyFont="1" applyBorder="1" applyAlignment="1">
      <alignment horizontal="center" wrapText="1"/>
    </xf>
    <xf numFmtId="0" fontId="2" fillId="0" borderId="4"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2" borderId="2" xfId="0" applyFont="1" applyFill="1" applyBorder="1" applyAlignment="1">
      <alignment horizontal="center" wrapText="1"/>
    </xf>
    <xf numFmtId="0" fontId="2" fillId="2" borderId="4" xfId="0" applyFont="1" applyFill="1" applyBorder="1" applyAlignment="1">
      <alignment horizontal="center" wrapText="1"/>
    </xf>
    <xf numFmtId="0" fontId="2" fillId="2" borderId="3"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143221</xdr:rowOff>
    </xdr:to>
    <xdr:pic>
      <xdr:nvPicPr>
        <xdr:cNvPr id="2" name="Image 1">
          <a:extLst>
            <a:ext uri="{FF2B5EF4-FFF2-40B4-BE49-F238E27FC236}">
              <a16:creationId xmlns:a16="http://schemas.microsoft.com/office/drawing/2014/main" id="{A81572BA-D039-44F2-B447-9DC5421E7B32}"/>
            </a:ext>
          </a:extLst>
        </xdr:cNvPr>
        <xdr:cNvPicPr>
          <a:picLocks noChangeAspect="1"/>
        </xdr:cNvPicPr>
      </xdr:nvPicPr>
      <xdr:blipFill>
        <a:blip xmlns:r="http://schemas.openxmlformats.org/officeDocument/2006/relationships" r:embed="rId1"/>
        <a:stretch>
          <a:fillRect/>
        </a:stretch>
      </xdr:blipFill>
      <xdr:spPr>
        <a:xfrm>
          <a:off x="0" y="0"/>
          <a:ext cx="1865538" cy="106714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476250</xdr:rowOff>
    </xdr:to>
    <xdr:pic>
      <xdr:nvPicPr>
        <xdr:cNvPr id="3" name="Image 2">
          <a:extLst>
            <a:ext uri="{FF2B5EF4-FFF2-40B4-BE49-F238E27FC236}">
              <a16:creationId xmlns:a16="http://schemas.microsoft.com/office/drawing/2014/main" id="{6C457304-065D-4B3F-A639-30D675FCF404}"/>
            </a:ext>
          </a:extLst>
        </xdr:cNvPr>
        <xdr:cNvPicPr>
          <a:picLocks noChangeAspect="1"/>
        </xdr:cNvPicPr>
      </xdr:nvPicPr>
      <xdr:blipFill>
        <a:blip xmlns:r="http://schemas.openxmlformats.org/officeDocument/2006/relationships" r:embed="rId1"/>
        <a:stretch>
          <a:fillRect/>
        </a:stretch>
      </xdr:blipFill>
      <xdr:spPr>
        <a:xfrm>
          <a:off x="0" y="2"/>
          <a:ext cx="1865538" cy="146684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409575</xdr:rowOff>
    </xdr:to>
    <xdr:pic>
      <xdr:nvPicPr>
        <xdr:cNvPr id="2" name="Image 1">
          <a:extLst>
            <a:ext uri="{FF2B5EF4-FFF2-40B4-BE49-F238E27FC236}">
              <a16:creationId xmlns:a16="http://schemas.microsoft.com/office/drawing/2014/main" id="{0EF4FCB5-7BD8-4EB5-A7C1-29389624C755}"/>
            </a:ext>
          </a:extLst>
        </xdr:cNvPr>
        <xdr:cNvPicPr>
          <a:picLocks noChangeAspect="1"/>
        </xdr:cNvPicPr>
      </xdr:nvPicPr>
      <xdr:blipFill>
        <a:blip xmlns:r="http://schemas.openxmlformats.org/officeDocument/2006/relationships" r:embed="rId1"/>
        <a:stretch>
          <a:fillRect/>
        </a:stretch>
      </xdr:blipFill>
      <xdr:spPr>
        <a:xfrm>
          <a:off x="0" y="2"/>
          <a:ext cx="1865538" cy="140017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438150</xdr:rowOff>
    </xdr:to>
    <xdr:pic>
      <xdr:nvPicPr>
        <xdr:cNvPr id="2" name="Image 1">
          <a:extLst>
            <a:ext uri="{FF2B5EF4-FFF2-40B4-BE49-F238E27FC236}">
              <a16:creationId xmlns:a16="http://schemas.microsoft.com/office/drawing/2014/main" id="{71788D0F-9DEF-45B8-960C-DF2C888E29A8}"/>
            </a:ext>
          </a:extLst>
        </xdr:cNvPr>
        <xdr:cNvPicPr>
          <a:picLocks noChangeAspect="1"/>
        </xdr:cNvPicPr>
      </xdr:nvPicPr>
      <xdr:blipFill>
        <a:blip xmlns:r="http://schemas.openxmlformats.org/officeDocument/2006/relationships" r:embed="rId1"/>
        <a:stretch>
          <a:fillRect/>
        </a:stretch>
      </xdr:blipFill>
      <xdr:spPr>
        <a:xfrm>
          <a:off x="0" y="2"/>
          <a:ext cx="1865538" cy="14287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342900</xdr:rowOff>
    </xdr:to>
    <xdr:pic>
      <xdr:nvPicPr>
        <xdr:cNvPr id="2" name="Image 1">
          <a:extLst>
            <a:ext uri="{FF2B5EF4-FFF2-40B4-BE49-F238E27FC236}">
              <a16:creationId xmlns:a16="http://schemas.microsoft.com/office/drawing/2014/main" id="{ACDB7A5C-EB01-4DE3-B94F-88078E839FD1}"/>
            </a:ext>
          </a:extLst>
        </xdr:cNvPr>
        <xdr:cNvPicPr>
          <a:picLocks noChangeAspect="1"/>
        </xdr:cNvPicPr>
      </xdr:nvPicPr>
      <xdr:blipFill>
        <a:blip xmlns:r="http://schemas.openxmlformats.org/officeDocument/2006/relationships" r:embed="rId1"/>
        <a:stretch>
          <a:fillRect/>
        </a:stretch>
      </xdr:blipFill>
      <xdr:spPr>
        <a:xfrm>
          <a:off x="0" y="0"/>
          <a:ext cx="1865538" cy="1266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142875</xdr:rowOff>
    </xdr:to>
    <xdr:pic>
      <xdr:nvPicPr>
        <xdr:cNvPr id="2" name="Image 1">
          <a:extLst>
            <a:ext uri="{FF2B5EF4-FFF2-40B4-BE49-F238E27FC236}">
              <a16:creationId xmlns:a16="http://schemas.microsoft.com/office/drawing/2014/main" id="{EC409B79-1238-4E1B-9475-2BD07A8D5C15}"/>
            </a:ext>
          </a:extLst>
        </xdr:cNvPr>
        <xdr:cNvPicPr>
          <a:picLocks noChangeAspect="1"/>
        </xdr:cNvPicPr>
      </xdr:nvPicPr>
      <xdr:blipFill>
        <a:blip xmlns:r="http://schemas.openxmlformats.org/officeDocument/2006/relationships" r:embed="rId1"/>
        <a:stretch>
          <a:fillRect/>
        </a:stretch>
      </xdr:blipFill>
      <xdr:spPr>
        <a:xfrm>
          <a:off x="0" y="0"/>
          <a:ext cx="1865538" cy="11334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55788</xdr:colOff>
      <xdr:row>2</xdr:row>
      <xdr:rowOff>209551</xdr:rowOff>
    </xdr:to>
    <xdr:pic>
      <xdr:nvPicPr>
        <xdr:cNvPr id="2" name="Image 1">
          <a:extLst>
            <a:ext uri="{FF2B5EF4-FFF2-40B4-BE49-F238E27FC236}">
              <a16:creationId xmlns:a16="http://schemas.microsoft.com/office/drawing/2014/main" id="{7CAD9D7C-945A-4C3A-9B16-E3A6D1566C54}"/>
            </a:ext>
          </a:extLst>
        </xdr:cNvPr>
        <xdr:cNvPicPr>
          <a:picLocks noChangeAspect="1"/>
        </xdr:cNvPicPr>
      </xdr:nvPicPr>
      <xdr:blipFill>
        <a:blip xmlns:r="http://schemas.openxmlformats.org/officeDocument/2006/relationships" r:embed="rId1"/>
        <a:stretch>
          <a:fillRect/>
        </a:stretch>
      </xdr:blipFill>
      <xdr:spPr>
        <a:xfrm>
          <a:off x="0" y="1"/>
          <a:ext cx="1865538" cy="12001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428626</xdr:rowOff>
    </xdr:to>
    <xdr:pic>
      <xdr:nvPicPr>
        <xdr:cNvPr id="2" name="Image 1">
          <a:extLst>
            <a:ext uri="{FF2B5EF4-FFF2-40B4-BE49-F238E27FC236}">
              <a16:creationId xmlns:a16="http://schemas.microsoft.com/office/drawing/2014/main" id="{9EB91DEC-FCC0-45FD-AF3F-B485A489DFB4}"/>
            </a:ext>
          </a:extLst>
        </xdr:cNvPr>
        <xdr:cNvPicPr>
          <a:picLocks noChangeAspect="1"/>
        </xdr:cNvPicPr>
      </xdr:nvPicPr>
      <xdr:blipFill>
        <a:blip xmlns:r="http://schemas.openxmlformats.org/officeDocument/2006/relationships" r:embed="rId1"/>
        <a:stretch>
          <a:fillRect/>
        </a:stretch>
      </xdr:blipFill>
      <xdr:spPr>
        <a:xfrm>
          <a:off x="0" y="2"/>
          <a:ext cx="1865538" cy="14192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447675</xdr:rowOff>
    </xdr:to>
    <xdr:pic>
      <xdr:nvPicPr>
        <xdr:cNvPr id="2" name="Image 1">
          <a:extLst>
            <a:ext uri="{FF2B5EF4-FFF2-40B4-BE49-F238E27FC236}">
              <a16:creationId xmlns:a16="http://schemas.microsoft.com/office/drawing/2014/main" id="{68CF63FA-CB73-4421-B547-52F7378AF4F7}"/>
            </a:ext>
          </a:extLst>
        </xdr:cNvPr>
        <xdr:cNvPicPr>
          <a:picLocks noChangeAspect="1"/>
        </xdr:cNvPicPr>
      </xdr:nvPicPr>
      <xdr:blipFill>
        <a:blip xmlns:r="http://schemas.openxmlformats.org/officeDocument/2006/relationships" r:embed="rId1"/>
        <a:stretch>
          <a:fillRect/>
        </a:stretch>
      </xdr:blipFill>
      <xdr:spPr>
        <a:xfrm>
          <a:off x="0" y="2"/>
          <a:ext cx="1865538" cy="14382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457200</xdr:rowOff>
    </xdr:to>
    <xdr:pic>
      <xdr:nvPicPr>
        <xdr:cNvPr id="2" name="Image 1">
          <a:extLst>
            <a:ext uri="{FF2B5EF4-FFF2-40B4-BE49-F238E27FC236}">
              <a16:creationId xmlns:a16="http://schemas.microsoft.com/office/drawing/2014/main" id="{571109FA-BD92-4D0B-9B94-9D4776E3485E}"/>
            </a:ext>
          </a:extLst>
        </xdr:cNvPr>
        <xdr:cNvPicPr>
          <a:picLocks noChangeAspect="1"/>
        </xdr:cNvPicPr>
      </xdr:nvPicPr>
      <xdr:blipFill>
        <a:blip xmlns:r="http://schemas.openxmlformats.org/officeDocument/2006/relationships" r:embed="rId1"/>
        <a:stretch>
          <a:fillRect/>
        </a:stretch>
      </xdr:blipFill>
      <xdr:spPr>
        <a:xfrm>
          <a:off x="0" y="2"/>
          <a:ext cx="1865538" cy="144779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466725</xdr:rowOff>
    </xdr:to>
    <xdr:pic>
      <xdr:nvPicPr>
        <xdr:cNvPr id="2" name="Image 1">
          <a:extLst>
            <a:ext uri="{FF2B5EF4-FFF2-40B4-BE49-F238E27FC236}">
              <a16:creationId xmlns:a16="http://schemas.microsoft.com/office/drawing/2014/main" id="{492DE286-6C3B-45A3-8B06-CBEEE370B41C}"/>
            </a:ext>
          </a:extLst>
        </xdr:cNvPr>
        <xdr:cNvPicPr>
          <a:picLocks noChangeAspect="1"/>
        </xdr:cNvPicPr>
      </xdr:nvPicPr>
      <xdr:blipFill>
        <a:blip xmlns:r="http://schemas.openxmlformats.org/officeDocument/2006/relationships" r:embed="rId1"/>
        <a:stretch>
          <a:fillRect/>
        </a:stretch>
      </xdr:blipFill>
      <xdr:spPr>
        <a:xfrm>
          <a:off x="0" y="2"/>
          <a:ext cx="1865538" cy="145732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2</xdr:col>
      <xdr:colOff>55788</xdr:colOff>
      <xdr:row>2</xdr:row>
      <xdr:rowOff>333375</xdr:rowOff>
    </xdr:to>
    <xdr:pic>
      <xdr:nvPicPr>
        <xdr:cNvPr id="2" name="Image 1">
          <a:extLst>
            <a:ext uri="{FF2B5EF4-FFF2-40B4-BE49-F238E27FC236}">
              <a16:creationId xmlns:a16="http://schemas.microsoft.com/office/drawing/2014/main" id="{54BAF1F8-101C-4347-93D5-6391AA552ADD}"/>
            </a:ext>
          </a:extLst>
        </xdr:cNvPr>
        <xdr:cNvPicPr>
          <a:picLocks noChangeAspect="1"/>
        </xdr:cNvPicPr>
      </xdr:nvPicPr>
      <xdr:blipFill>
        <a:blip xmlns:r="http://schemas.openxmlformats.org/officeDocument/2006/relationships" r:embed="rId1"/>
        <a:stretch>
          <a:fillRect/>
        </a:stretch>
      </xdr:blipFill>
      <xdr:spPr>
        <a:xfrm>
          <a:off x="0" y="2"/>
          <a:ext cx="1865538" cy="132397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3"/>
  <sheetViews>
    <sheetView workbookViewId="0">
      <selection activeCell="A4" sqref="A4:J4"/>
    </sheetView>
  </sheetViews>
  <sheetFormatPr baseColWidth="10" defaultRowHeight="15" x14ac:dyDescent="0.25"/>
  <cols>
    <col min="1" max="1" width="9.7109375" style="6" customWidth="1"/>
    <col min="2" max="2" width="17.42578125" style="7" customWidth="1"/>
    <col min="3" max="3" width="31.42578125" style="7" customWidth="1"/>
    <col min="4" max="4" width="27.42578125" style="7" customWidth="1"/>
    <col min="5" max="5" width="12.42578125" style="7" customWidth="1"/>
    <col min="6" max="9" width="21.28515625" customWidth="1"/>
    <col min="10" max="10" width="25.28515625" customWidth="1"/>
  </cols>
  <sheetData>
    <row r="1" spans="1:10" x14ac:dyDescent="0.25">
      <c r="A1" s="30"/>
    </row>
    <row r="2" spans="1:10" s="4" customFormat="1" ht="57.75" customHeight="1" x14ac:dyDescent="0.2">
      <c r="A2" s="62" t="s">
        <v>42</v>
      </c>
      <c r="B2" s="62"/>
      <c r="C2" s="62"/>
      <c r="D2" s="62"/>
      <c r="E2" s="62"/>
      <c r="F2" s="62"/>
      <c r="G2" s="62"/>
      <c r="H2" s="62"/>
      <c r="I2" s="62"/>
      <c r="J2" s="62"/>
    </row>
    <row r="3" spans="1:10" s="4" customFormat="1" ht="34.5" customHeight="1" x14ac:dyDescent="0.2">
      <c r="A3" s="29"/>
      <c r="B3" s="29"/>
      <c r="C3" s="29"/>
      <c r="D3" s="36"/>
      <c r="E3" s="29"/>
      <c r="F3" s="29"/>
      <c r="G3" s="29"/>
      <c r="H3" s="29"/>
      <c r="I3" s="29"/>
      <c r="J3" s="29"/>
    </row>
    <row r="4" spans="1:10" ht="83.25" customHeight="1" x14ac:dyDescent="0.25">
      <c r="A4" s="68" t="s">
        <v>48</v>
      </c>
      <c r="B4" s="69"/>
      <c r="C4" s="69"/>
      <c r="D4" s="69"/>
      <c r="E4" s="69"/>
      <c r="F4" s="69"/>
      <c r="G4" s="69"/>
      <c r="H4" s="69"/>
      <c r="I4" s="69"/>
      <c r="J4" s="70"/>
    </row>
    <row r="5" spans="1:10" ht="21" customHeight="1" thickBot="1" x14ac:dyDescent="0.3">
      <c r="A5" s="34"/>
      <c r="B5" s="34"/>
      <c r="C5" s="34"/>
      <c r="D5" s="34"/>
      <c r="E5" s="34"/>
      <c r="F5" s="34"/>
      <c r="G5" s="34"/>
      <c r="H5" s="34"/>
      <c r="I5" s="34"/>
      <c r="J5" s="34"/>
    </row>
    <row r="6" spans="1:10" ht="68.25" customHeight="1" thickBot="1" x14ac:dyDescent="0.3">
      <c r="A6" s="65" t="s">
        <v>49</v>
      </c>
      <c r="B6" s="66"/>
      <c r="C6" s="66"/>
      <c r="D6" s="66"/>
      <c r="E6" s="66"/>
      <c r="F6" s="66"/>
      <c r="G6" s="66"/>
      <c r="H6" s="66"/>
      <c r="I6" s="66"/>
      <c r="J6" s="67"/>
    </row>
    <row r="7" spans="1:10" x14ac:dyDescent="0.25">
      <c r="A7" s="5"/>
      <c r="B7" s="5"/>
      <c r="C7" s="5"/>
      <c r="D7" s="5"/>
      <c r="E7" s="5"/>
      <c r="F7" s="1"/>
      <c r="G7" s="1"/>
      <c r="H7" s="1"/>
      <c r="I7" s="1"/>
      <c r="J7" s="1"/>
    </row>
    <row r="8" spans="1:10" ht="62.1" customHeight="1" x14ac:dyDescent="0.25">
      <c r="A8" s="43" t="s">
        <v>41</v>
      </c>
      <c r="B8" s="44"/>
      <c r="C8" s="45"/>
      <c r="D8" s="43" t="s">
        <v>16</v>
      </c>
      <c r="E8" s="45"/>
      <c r="F8" s="3" t="s">
        <v>36</v>
      </c>
      <c r="G8" s="3" t="s">
        <v>20</v>
      </c>
      <c r="H8" s="3" t="s">
        <v>37</v>
      </c>
      <c r="I8" s="3" t="s">
        <v>17</v>
      </c>
      <c r="J8" s="3" t="s">
        <v>18</v>
      </c>
    </row>
    <row r="9" spans="1:10" ht="53.25" customHeight="1" x14ac:dyDescent="0.25">
      <c r="A9" s="8" t="s">
        <v>1</v>
      </c>
      <c r="B9" s="46" t="s">
        <v>72</v>
      </c>
      <c r="C9" s="47"/>
      <c r="D9" s="35" t="s">
        <v>70</v>
      </c>
      <c r="E9" s="9">
        <f>154*11</f>
        <v>1694</v>
      </c>
      <c r="F9" s="15"/>
      <c r="G9" s="12"/>
      <c r="H9" s="32"/>
      <c r="I9" s="15">
        <f>E9*F9</f>
        <v>0</v>
      </c>
      <c r="J9" s="15">
        <f>E9*H9</f>
        <v>0</v>
      </c>
    </row>
    <row r="10" spans="1:10" ht="53.25" customHeight="1" x14ac:dyDescent="0.25">
      <c r="A10" s="8" t="s">
        <v>2</v>
      </c>
      <c r="B10" s="46" t="s">
        <v>73</v>
      </c>
      <c r="C10" s="47"/>
      <c r="D10" s="35" t="s">
        <v>70</v>
      </c>
      <c r="E10" s="9">
        <f>154*11</f>
        <v>1694</v>
      </c>
      <c r="F10" s="15"/>
      <c r="G10" s="12"/>
      <c r="H10" s="32"/>
      <c r="I10" s="15">
        <f t="shared" ref="I10:I12" si="0">E10*F10</f>
        <v>0</v>
      </c>
      <c r="J10" s="15">
        <f t="shared" ref="J10:J12" si="1">E10*H10</f>
        <v>0</v>
      </c>
    </row>
    <row r="11" spans="1:10" ht="53.25" customHeight="1" x14ac:dyDescent="0.25">
      <c r="A11" s="8" t="s">
        <v>3</v>
      </c>
      <c r="B11" s="46" t="s">
        <v>15</v>
      </c>
      <c r="C11" s="47"/>
      <c r="D11" s="35" t="s">
        <v>71</v>
      </c>
      <c r="E11" s="9">
        <v>2</v>
      </c>
      <c r="F11" s="15"/>
      <c r="G11" s="12"/>
      <c r="H11" s="32"/>
      <c r="I11" s="15">
        <f t="shared" si="0"/>
        <v>0</v>
      </c>
      <c r="J11" s="15">
        <f t="shared" si="1"/>
        <v>0</v>
      </c>
    </row>
    <row r="12" spans="1:10" ht="53.25" customHeight="1" x14ac:dyDescent="0.25">
      <c r="A12" s="8" t="s">
        <v>4</v>
      </c>
      <c r="B12" s="46" t="s">
        <v>21</v>
      </c>
      <c r="C12" s="47"/>
      <c r="D12" s="35" t="s">
        <v>71</v>
      </c>
      <c r="E12" s="9">
        <v>2</v>
      </c>
      <c r="F12" s="15"/>
      <c r="G12" s="12"/>
      <c r="H12" s="32"/>
      <c r="I12" s="15">
        <f t="shared" si="0"/>
        <v>0</v>
      </c>
      <c r="J12" s="15">
        <f t="shared" si="1"/>
        <v>0</v>
      </c>
    </row>
    <row r="13" spans="1:10" ht="33.75" customHeight="1" x14ac:dyDescent="0.25">
      <c r="A13" s="27" t="s">
        <v>30</v>
      </c>
      <c r="B13" s="59" t="s">
        <v>22</v>
      </c>
      <c r="C13" s="60"/>
      <c r="D13" s="60"/>
      <c r="E13" s="60"/>
      <c r="F13" s="60"/>
      <c r="G13" s="60"/>
      <c r="H13" s="61"/>
      <c r="I13" s="15">
        <f>SUM(I9:I12)</f>
        <v>0</v>
      </c>
      <c r="J13" s="15">
        <f>SUM(J9:J12)</f>
        <v>0</v>
      </c>
    </row>
    <row r="14" spans="1:10" s="19" customFormat="1" ht="15" customHeight="1" x14ac:dyDescent="0.25">
      <c r="A14" s="16"/>
      <c r="B14" s="17"/>
      <c r="C14" s="17"/>
      <c r="D14" s="17"/>
      <c r="E14" s="17"/>
      <c r="F14" s="17"/>
      <c r="G14" s="17"/>
      <c r="H14" s="17"/>
      <c r="I14" s="18"/>
      <c r="J14" s="18"/>
    </row>
    <row r="15" spans="1:10" ht="23.25" customHeight="1" x14ac:dyDescent="0.25">
      <c r="A15" s="59" t="s">
        <v>32</v>
      </c>
      <c r="B15" s="60"/>
      <c r="C15" s="60"/>
      <c r="D15" s="60"/>
      <c r="E15" s="60"/>
      <c r="F15" s="60"/>
      <c r="G15" s="60"/>
      <c r="H15" s="60"/>
      <c r="I15" s="61"/>
      <c r="J15" s="15">
        <f>(H9+H10)*11</f>
        <v>0</v>
      </c>
    </row>
    <row r="16" spans="1:10" x14ac:dyDescent="0.25">
      <c r="A16" s="7"/>
      <c r="B16" s="5"/>
      <c r="C16" s="5"/>
      <c r="D16" s="5"/>
      <c r="E16" s="5"/>
      <c r="F16" s="2"/>
      <c r="G16" s="2"/>
      <c r="H16" s="2"/>
      <c r="I16" s="2"/>
      <c r="J16" s="2"/>
    </row>
    <row r="17" spans="1:10" ht="44.25" customHeight="1" x14ac:dyDescent="0.25">
      <c r="A17" s="43" t="s">
        <v>0</v>
      </c>
      <c r="B17" s="44"/>
      <c r="C17" s="45"/>
      <c r="D17" s="43" t="s">
        <v>16</v>
      </c>
      <c r="E17" s="45"/>
      <c r="F17" s="3" t="s">
        <v>38</v>
      </c>
      <c r="G17" s="3" t="s">
        <v>20</v>
      </c>
      <c r="H17" s="3" t="s">
        <v>39</v>
      </c>
      <c r="I17" s="3" t="s">
        <v>19</v>
      </c>
      <c r="J17" s="3" t="s">
        <v>18</v>
      </c>
    </row>
    <row r="18" spans="1:10" ht="55.15" customHeight="1" x14ac:dyDescent="0.25">
      <c r="A18" s="8" t="s">
        <v>5</v>
      </c>
      <c r="B18" s="46" t="s">
        <v>75</v>
      </c>
      <c r="C18" s="47"/>
      <c r="D18" s="35" t="s">
        <v>74</v>
      </c>
      <c r="E18" s="10">
        <f>11*154</f>
        <v>1694</v>
      </c>
      <c r="F18" s="15"/>
      <c r="G18" s="12"/>
      <c r="H18" s="32"/>
      <c r="I18" s="25">
        <f>E18*F18</f>
        <v>0</v>
      </c>
      <c r="J18" s="25">
        <f>E18*H18</f>
        <v>0</v>
      </c>
    </row>
    <row r="19" spans="1:10" ht="55.15" customHeight="1" x14ac:dyDescent="0.25">
      <c r="A19" s="8" t="s">
        <v>6</v>
      </c>
      <c r="B19" s="46" t="s">
        <v>83</v>
      </c>
      <c r="C19" s="47"/>
      <c r="D19" s="35" t="s">
        <v>76</v>
      </c>
      <c r="E19" s="10">
        <v>2</v>
      </c>
      <c r="F19" s="15"/>
      <c r="G19" s="12"/>
      <c r="H19" s="32"/>
      <c r="I19" s="25">
        <f t="shared" ref="I19:I25" si="2">E19*F19</f>
        <v>0</v>
      </c>
      <c r="J19" s="25">
        <f t="shared" ref="J19:J25" si="3">E19*H19</f>
        <v>0</v>
      </c>
    </row>
    <row r="20" spans="1:10" ht="55.15" customHeight="1" x14ac:dyDescent="0.25">
      <c r="A20" s="8" t="s">
        <v>7</v>
      </c>
      <c r="B20" s="46" t="s">
        <v>81</v>
      </c>
      <c r="C20" s="47"/>
      <c r="D20" s="35" t="s">
        <v>77</v>
      </c>
      <c r="E20" s="10">
        <f>11*154</f>
        <v>1694</v>
      </c>
      <c r="F20" s="15"/>
      <c r="G20" s="12"/>
      <c r="H20" s="32"/>
      <c r="I20" s="25">
        <f t="shared" si="2"/>
        <v>0</v>
      </c>
      <c r="J20" s="25">
        <f t="shared" si="3"/>
        <v>0</v>
      </c>
    </row>
    <row r="21" spans="1:10" ht="55.15" customHeight="1" x14ac:dyDescent="0.25">
      <c r="A21" s="8" t="s">
        <v>8</v>
      </c>
      <c r="B21" s="46" t="s">
        <v>82</v>
      </c>
      <c r="C21" s="47"/>
      <c r="D21" s="35" t="s">
        <v>78</v>
      </c>
      <c r="E21" s="10">
        <v>2</v>
      </c>
      <c r="F21" s="15"/>
      <c r="G21" s="12"/>
      <c r="H21" s="32"/>
      <c r="I21" s="25">
        <f t="shared" si="2"/>
        <v>0</v>
      </c>
      <c r="J21" s="25">
        <f t="shared" si="3"/>
        <v>0</v>
      </c>
    </row>
    <row r="22" spans="1:10" ht="55.15" customHeight="1" x14ac:dyDescent="0.25">
      <c r="A22" s="8" t="s">
        <v>9</v>
      </c>
      <c r="B22" s="46" t="s">
        <v>80</v>
      </c>
      <c r="C22" s="47"/>
      <c r="D22" s="35" t="s">
        <v>79</v>
      </c>
      <c r="E22" s="10">
        <f>11*154</f>
        <v>1694</v>
      </c>
      <c r="F22" s="15"/>
      <c r="G22" s="12"/>
      <c r="H22" s="32"/>
      <c r="I22" s="25">
        <f t="shared" si="2"/>
        <v>0</v>
      </c>
      <c r="J22" s="25">
        <f t="shared" si="3"/>
        <v>0</v>
      </c>
    </row>
    <row r="23" spans="1:10" ht="55.15" customHeight="1" x14ac:dyDescent="0.25">
      <c r="A23" s="8" t="s">
        <v>10</v>
      </c>
      <c r="B23" s="46" t="s">
        <v>84</v>
      </c>
      <c r="C23" s="47"/>
      <c r="D23" s="35" t="s">
        <v>85</v>
      </c>
      <c r="E23" s="10">
        <v>2</v>
      </c>
      <c r="F23" s="15"/>
      <c r="G23" s="12"/>
      <c r="H23" s="32"/>
      <c r="I23" s="25">
        <f t="shared" si="2"/>
        <v>0</v>
      </c>
      <c r="J23" s="25">
        <f t="shared" si="3"/>
        <v>0</v>
      </c>
    </row>
    <row r="24" spans="1:10" ht="55.15" customHeight="1" x14ac:dyDescent="0.25">
      <c r="A24" s="8" t="s">
        <v>11</v>
      </c>
      <c r="B24" s="46" t="s">
        <v>87</v>
      </c>
      <c r="C24" s="47"/>
      <c r="D24" s="35" t="s">
        <v>86</v>
      </c>
      <c r="E24" s="10">
        <f>11*154</f>
        <v>1694</v>
      </c>
      <c r="F24" s="15"/>
      <c r="G24" s="12"/>
      <c r="H24" s="32"/>
      <c r="I24" s="25">
        <f t="shared" si="2"/>
        <v>0</v>
      </c>
      <c r="J24" s="25">
        <f>E24*H24</f>
        <v>0</v>
      </c>
    </row>
    <row r="25" spans="1:10" ht="51.95" customHeight="1" x14ac:dyDescent="0.25">
      <c r="A25" s="8" t="s">
        <v>12</v>
      </c>
      <c r="B25" s="46" t="s">
        <v>88</v>
      </c>
      <c r="C25" s="47"/>
      <c r="D25" s="35" t="s">
        <v>89</v>
      </c>
      <c r="E25" s="10">
        <v>2</v>
      </c>
      <c r="F25" s="15"/>
      <c r="G25" s="12"/>
      <c r="H25" s="32"/>
      <c r="I25" s="25">
        <f t="shared" si="2"/>
        <v>0</v>
      </c>
      <c r="J25" s="25">
        <f t="shared" si="3"/>
        <v>0</v>
      </c>
    </row>
    <row r="26" spans="1:10" ht="30" customHeight="1" x14ac:dyDescent="0.25">
      <c r="A26" s="27" t="s">
        <v>31</v>
      </c>
      <c r="B26" s="59" t="s">
        <v>23</v>
      </c>
      <c r="C26" s="60"/>
      <c r="D26" s="60"/>
      <c r="E26" s="60"/>
      <c r="F26" s="60"/>
      <c r="G26" s="60"/>
      <c r="H26" s="61"/>
      <c r="I26" s="26">
        <f>SUM(I18:I25)</f>
        <v>0</v>
      </c>
      <c r="J26" s="26">
        <f>SUM(J18:J25)</f>
        <v>0</v>
      </c>
    </row>
    <row r="27" spans="1:10" ht="30" customHeight="1" x14ac:dyDescent="0.25">
      <c r="A27" s="16"/>
      <c r="B27" s="17"/>
      <c r="C27" s="17"/>
      <c r="D27" s="17"/>
      <c r="E27" s="17"/>
      <c r="F27" s="17"/>
      <c r="G27" s="17"/>
      <c r="H27" s="17"/>
      <c r="I27" s="18"/>
      <c r="J27" s="14"/>
    </row>
    <row r="28" spans="1:10" ht="30" customHeight="1" x14ac:dyDescent="0.25">
      <c r="A28" s="59" t="s">
        <v>33</v>
      </c>
      <c r="B28" s="60"/>
      <c r="C28" s="60"/>
      <c r="D28" s="60"/>
      <c r="E28" s="60"/>
      <c r="F28" s="60"/>
      <c r="G28" s="60"/>
      <c r="H28" s="60"/>
      <c r="I28" s="61"/>
      <c r="J28" s="15">
        <f>(J18+J20+J22+J24)/154</f>
        <v>0</v>
      </c>
    </row>
    <row r="30" spans="1:10" x14ac:dyDescent="0.25">
      <c r="I30" s="13" t="s">
        <v>25</v>
      </c>
      <c r="J30" s="13" t="s">
        <v>26</v>
      </c>
    </row>
    <row r="31" spans="1:10" ht="25.5" customHeight="1" x14ac:dyDescent="0.25">
      <c r="A31" s="51" t="s">
        <v>24</v>
      </c>
      <c r="B31" s="52"/>
      <c r="C31" s="52"/>
      <c r="D31" s="52"/>
      <c r="E31" s="52"/>
      <c r="F31" s="52"/>
      <c r="G31" s="52"/>
      <c r="H31" s="53"/>
      <c r="I31" s="22">
        <f>I13+I26</f>
        <v>0</v>
      </c>
      <c r="J31" s="22">
        <f>J13+J26</f>
        <v>0</v>
      </c>
    </row>
    <row r="32" spans="1:10" ht="12" customHeight="1" x14ac:dyDescent="0.25">
      <c r="A32" s="20"/>
      <c r="B32" s="20"/>
      <c r="C32" s="20"/>
      <c r="D32" s="20"/>
      <c r="E32" s="20"/>
      <c r="F32" s="20"/>
      <c r="G32" s="20"/>
      <c r="H32" s="20"/>
      <c r="I32" s="21"/>
      <c r="J32" s="21"/>
    </row>
    <row r="33" spans="1:10" ht="25.5" customHeight="1" x14ac:dyDescent="0.25">
      <c r="A33" s="51" t="s">
        <v>45</v>
      </c>
      <c r="B33" s="52"/>
      <c r="C33" s="52"/>
      <c r="D33" s="52"/>
      <c r="E33" s="52"/>
      <c r="F33" s="52"/>
      <c r="G33" s="52"/>
      <c r="H33" s="52"/>
      <c r="I33" s="53"/>
      <c r="J33" s="22">
        <f>J15+J28</f>
        <v>0</v>
      </c>
    </row>
    <row r="35" spans="1:10" ht="48" customHeight="1" x14ac:dyDescent="0.25">
      <c r="A35" s="43" t="s">
        <v>50</v>
      </c>
      <c r="B35" s="44"/>
      <c r="C35" s="45"/>
      <c r="D35" s="43" t="s">
        <v>16</v>
      </c>
      <c r="E35" s="45"/>
      <c r="F35" s="3" t="s">
        <v>35</v>
      </c>
      <c r="G35" s="3" t="s">
        <v>20</v>
      </c>
      <c r="H35" s="3" t="s">
        <v>34</v>
      </c>
      <c r="I35" s="3" t="s">
        <v>19</v>
      </c>
      <c r="J35" s="3" t="s">
        <v>18</v>
      </c>
    </row>
    <row r="36" spans="1:10" ht="258" customHeight="1" x14ac:dyDescent="0.25">
      <c r="A36" s="8" t="s">
        <v>13</v>
      </c>
      <c r="B36" s="57" t="s">
        <v>44</v>
      </c>
      <c r="C36" s="58"/>
      <c r="D36" s="64">
        <v>154</v>
      </c>
      <c r="E36" s="63"/>
      <c r="F36" s="15"/>
      <c r="G36" s="11">
        <v>0</v>
      </c>
      <c r="H36" s="15"/>
      <c r="I36" s="15">
        <f>D36*F36</f>
        <v>0</v>
      </c>
      <c r="J36" s="15">
        <f>D36*H36</f>
        <v>0</v>
      </c>
    </row>
    <row r="37" spans="1:10" ht="25.5" customHeight="1" x14ac:dyDescent="0.25">
      <c r="A37"/>
      <c r="B37"/>
      <c r="C37"/>
      <c r="D37"/>
      <c r="E37"/>
    </row>
    <row r="38" spans="1:10" ht="60.75" customHeight="1" x14ac:dyDescent="0.25">
      <c r="A38" s="43" t="s">
        <v>46</v>
      </c>
      <c r="B38" s="44"/>
      <c r="C38" s="45"/>
      <c r="D38" s="43" t="s">
        <v>16</v>
      </c>
      <c r="E38" s="45"/>
      <c r="F38" s="3" t="s">
        <v>35</v>
      </c>
      <c r="G38" s="3" t="s">
        <v>20</v>
      </c>
      <c r="H38" s="3" t="s">
        <v>34</v>
      </c>
      <c r="I38" s="3" t="s">
        <v>19</v>
      </c>
      <c r="J38" s="3" t="s">
        <v>18</v>
      </c>
    </row>
    <row r="39" spans="1:10" ht="100.5" customHeight="1" x14ac:dyDescent="0.25">
      <c r="A39" s="8" t="s">
        <v>14</v>
      </c>
      <c r="B39" s="46" t="s">
        <v>43</v>
      </c>
      <c r="C39" s="47"/>
      <c r="D39" s="64">
        <v>154</v>
      </c>
      <c r="E39" s="63"/>
      <c r="F39" s="15"/>
      <c r="G39" s="12">
        <v>0</v>
      </c>
      <c r="H39" s="32"/>
      <c r="I39" s="15">
        <f>D39*F39</f>
        <v>0</v>
      </c>
      <c r="J39" s="15">
        <f>D39*H39</f>
        <v>0</v>
      </c>
    </row>
    <row r="41" spans="1:10" x14ac:dyDescent="0.25">
      <c r="A41" s="48" t="s">
        <v>40</v>
      </c>
      <c r="B41" s="49"/>
      <c r="C41" s="49"/>
      <c r="D41" s="49"/>
      <c r="E41" s="49"/>
      <c r="F41" s="49"/>
      <c r="G41" s="49"/>
      <c r="H41" s="49"/>
      <c r="I41" s="50"/>
      <c r="J41" s="23">
        <f>H36+H39</f>
        <v>0</v>
      </c>
    </row>
    <row r="43" spans="1:10" x14ac:dyDescent="0.25">
      <c r="I43" s="13" t="s">
        <v>25</v>
      </c>
      <c r="J43" s="13" t="s">
        <v>26</v>
      </c>
    </row>
    <row r="44" spans="1:10" ht="15.75" x14ac:dyDescent="0.25">
      <c r="A44" s="51" t="s">
        <v>27</v>
      </c>
      <c r="B44" s="52"/>
      <c r="C44" s="52"/>
      <c r="D44" s="52"/>
      <c r="E44" s="52"/>
      <c r="F44" s="52"/>
      <c r="G44" s="52"/>
      <c r="H44" s="53"/>
      <c r="I44" s="22">
        <f>I36+I39</f>
        <v>0</v>
      </c>
      <c r="J44" s="22">
        <f>J36+J39</f>
        <v>0</v>
      </c>
    </row>
    <row r="46" spans="1:10" x14ac:dyDescent="0.25">
      <c r="I46" s="13" t="s">
        <v>25</v>
      </c>
      <c r="J46" s="13" t="s">
        <v>26</v>
      </c>
    </row>
    <row r="47" spans="1:10" ht="27.75" customHeight="1" x14ac:dyDescent="0.25">
      <c r="A47" s="54" t="s">
        <v>28</v>
      </c>
      <c r="B47" s="55"/>
      <c r="C47" s="55"/>
      <c r="D47" s="55"/>
      <c r="E47" s="55"/>
      <c r="F47" s="55"/>
      <c r="G47" s="55"/>
      <c r="H47" s="56"/>
      <c r="I47" s="24">
        <f>I13+I26+I36+I39</f>
        <v>0</v>
      </c>
      <c r="J47" s="24">
        <f>J13+J26+J36+J39</f>
        <v>0</v>
      </c>
    </row>
    <row r="49" spans="1:10" x14ac:dyDescent="0.25">
      <c r="A49" s="38" t="s">
        <v>29</v>
      </c>
      <c r="B49" s="39"/>
      <c r="C49" s="39"/>
      <c r="D49" s="39"/>
      <c r="E49" s="39"/>
      <c r="F49" s="39"/>
      <c r="G49" s="39"/>
      <c r="H49" s="40"/>
      <c r="I49" s="41">
        <f>J33+J41</f>
        <v>0</v>
      </c>
      <c r="J49" s="42"/>
    </row>
    <row r="53" spans="1:10" ht="30.75" customHeight="1" x14ac:dyDescent="0.25">
      <c r="A53" s="37" t="s">
        <v>47</v>
      </c>
      <c r="B53" s="37"/>
      <c r="C53" s="37"/>
      <c r="D53" s="37"/>
      <c r="E53" s="37"/>
      <c r="F53" s="37"/>
      <c r="G53" s="37"/>
      <c r="I53" s="33">
        <f>J33+H39</f>
        <v>0</v>
      </c>
    </row>
  </sheetData>
  <mergeCells count="39">
    <mergeCell ref="B19:C19"/>
    <mergeCell ref="A2:J2"/>
    <mergeCell ref="A4:J4"/>
    <mergeCell ref="A8:C8"/>
    <mergeCell ref="B9:C9"/>
    <mergeCell ref="B10:C10"/>
    <mergeCell ref="B11:C11"/>
    <mergeCell ref="B12:C12"/>
    <mergeCell ref="B13:H13"/>
    <mergeCell ref="A15:I15"/>
    <mergeCell ref="A17:C17"/>
    <mergeCell ref="B18:C18"/>
    <mergeCell ref="A6:J6"/>
    <mergeCell ref="D17:E17"/>
    <mergeCell ref="D8:E8"/>
    <mergeCell ref="B36:C36"/>
    <mergeCell ref="B20:C20"/>
    <mergeCell ref="B21:C21"/>
    <mergeCell ref="B22:C22"/>
    <mergeCell ref="B23:C23"/>
    <mergeCell ref="B24:C24"/>
    <mergeCell ref="B25:C25"/>
    <mergeCell ref="B26:H26"/>
    <mergeCell ref="A28:I28"/>
    <mergeCell ref="A31:H31"/>
    <mergeCell ref="A33:I33"/>
    <mergeCell ref="A35:C35"/>
    <mergeCell ref="D35:E35"/>
    <mergeCell ref="D36:E36"/>
    <mergeCell ref="A53:G53"/>
    <mergeCell ref="A49:H49"/>
    <mergeCell ref="I49:J49"/>
    <mergeCell ref="A38:C38"/>
    <mergeCell ref="B39:C39"/>
    <mergeCell ref="A41:I41"/>
    <mergeCell ref="A44:H44"/>
    <mergeCell ref="A47:H47"/>
    <mergeCell ref="D38:E38"/>
    <mergeCell ref="D39:E39"/>
  </mergeCells>
  <printOptions horizontalCentered="1"/>
  <pageMargins left="0.31496062992125984" right="0.31496062992125984" top="0.35433070866141736" bottom="0.35433070866141736" header="0.31496062992125984" footer="0.31496062992125984"/>
  <pageSetup paperSize="9" scale="46"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41DA9-240D-4A8A-973F-F4B3291A4EFB}">
  <sheetPr>
    <pageSetUpPr fitToPage="1"/>
  </sheetPr>
  <dimension ref="A2:J51"/>
  <sheetViews>
    <sheetView topLeftCell="A13" workbookViewId="0">
      <selection activeCell="B18" sqref="B18:C25"/>
    </sheetView>
  </sheetViews>
  <sheetFormatPr baseColWidth="10" defaultRowHeight="39" customHeight="1" x14ac:dyDescent="0.25"/>
  <cols>
    <col min="1" max="1" width="9.7109375" style="30" customWidth="1"/>
    <col min="2" max="2" width="17.42578125" style="7" customWidth="1"/>
    <col min="3" max="3" width="31.42578125" style="7" customWidth="1"/>
    <col min="4" max="4" width="25.5703125"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77" t="s">
        <v>65</v>
      </c>
      <c r="B4" s="78"/>
      <c r="C4" s="78"/>
      <c r="D4" s="78"/>
      <c r="E4" s="78"/>
      <c r="F4" s="78"/>
      <c r="G4" s="78"/>
      <c r="H4" s="78"/>
      <c r="I4" s="78"/>
      <c r="J4" s="79"/>
    </row>
    <row r="5" spans="1:10" ht="39" customHeight="1" thickBot="1" x14ac:dyDescent="0.3">
      <c r="A5" s="34"/>
      <c r="B5" s="34"/>
      <c r="C5" s="34"/>
      <c r="D5" s="34"/>
      <c r="E5" s="34"/>
      <c r="F5" s="34"/>
      <c r="G5" s="34"/>
      <c r="H5" s="34"/>
      <c r="I5" s="34"/>
      <c r="J5" s="34"/>
    </row>
    <row r="6" spans="1:10" ht="75" customHeight="1" thickBot="1" x14ac:dyDescent="0.3">
      <c r="A6" s="71" t="s">
        <v>66</v>
      </c>
      <c r="B6" s="72"/>
      <c r="C6" s="72"/>
      <c r="D6" s="72"/>
      <c r="E6" s="72"/>
      <c r="F6" s="72"/>
      <c r="G6" s="72"/>
      <c r="H6" s="72"/>
      <c r="I6" s="72"/>
      <c r="J6" s="73"/>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120</v>
      </c>
      <c r="E9" s="9">
        <f>168*11</f>
        <v>1848</v>
      </c>
      <c r="F9" s="15"/>
      <c r="G9" s="12"/>
      <c r="H9" s="32"/>
      <c r="I9" s="15">
        <f>E9*F9</f>
        <v>0</v>
      </c>
      <c r="J9" s="15">
        <f>E9*H9</f>
        <v>0</v>
      </c>
    </row>
    <row r="10" spans="1:10" ht="39" customHeight="1" x14ac:dyDescent="0.25">
      <c r="A10" s="8" t="s">
        <v>2</v>
      </c>
      <c r="B10" s="46" t="s">
        <v>73</v>
      </c>
      <c r="C10" s="47"/>
      <c r="D10" s="35" t="s">
        <v>120</v>
      </c>
      <c r="E10" s="9">
        <f>168*11</f>
        <v>1848</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121</v>
      </c>
      <c r="E18" s="10">
        <f>11*168</f>
        <v>1848</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122</v>
      </c>
      <c r="E20" s="10">
        <f>11*168</f>
        <v>1848</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123</v>
      </c>
      <c r="E22" s="10">
        <f>11*168</f>
        <v>1848</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124</v>
      </c>
      <c r="E24" s="10">
        <f>11*168</f>
        <v>1848</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(J18+J20+J22+J24)/168</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168</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168</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45214-EB2C-4C74-8DF6-19ACF898C290}">
  <sheetPr>
    <pageSetUpPr fitToPage="1"/>
  </sheetPr>
  <dimension ref="A2:J51"/>
  <sheetViews>
    <sheetView topLeftCell="A4" workbookViewId="0">
      <selection activeCell="I40" sqref="I40"/>
    </sheetView>
  </sheetViews>
  <sheetFormatPr baseColWidth="10" defaultRowHeight="39" customHeight="1" x14ac:dyDescent="0.25"/>
  <cols>
    <col min="1" max="1" width="9.7109375" style="30" customWidth="1"/>
    <col min="2" max="2" width="17.42578125" style="7" customWidth="1"/>
    <col min="3" max="3" width="31.42578125" style="7" customWidth="1"/>
    <col min="4" max="4" width="23"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68" t="s">
        <v>67</v>
      </c>
      <c r="B4" s="69"/>
      <c r="C4" s="69"/>
      <c r="D4" s="69"/>
      <c r="E4" s="69"/>
      <c r="F4" s="69"/>
      <c r="G4" s="69"/>
      <c r="H4" s="69"/>
      <c r="I4" s="69"/>
      <c r="J4" s="70"/>
    </row>
    <row r="5" spans="1:10" ht="39" customHeight="1" thickBot="1" x14ac:dyDescent="0.3">
      <c r="A5" s="34"/>
      <c r="B5" s="34"/>
      <c r="C5" s="34"/>
      <c r="D5" s="34"/>
      <c r="E5" s="34"/>
      <c r="F5" s="34"/>
      <c r="G5" s="34"/>
      <c r="H5" s="34"/>
      <c r="I5" s="34"/>
      <c r="J5" s="34"/>
    </row>
    <row r="6" spans="1:10" ht="75" customHeight="1" thickBot="1" x14ac:dyDescent="0.3">
      <c r="A6" s="65" t="s">
        <v>68</v>
      </c>
      <c r="B6" s="66"/>
      <c r="C6" s="66"/>
      <c r="D6" s="66"/>
      <c r="E6" s="66"/>
      <c r="F6" s="66"/>
      <c r="G6" s="66"/>
      <c r="H6" s="66"/>
      <c r="I6" s="66"/>
      <c r="J6" s="67"/>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125</v>
      </c>
      <c r="E9" s="9">
        <f>130*11</f>
        <v>1430</v>
      </c>
      <c r="F9" s="15"/>
      <c r="G9" s="12"/>
      <c r="H9" s="32"/>
      <c r="I9" s="15">
        <f>E9*F9</f>
        <v>0</v>
      </c>
      <c r="J9" s="15">
        <f>E9*H9</f>
        <v>0</v>
      </c>
    </row>
    <row r="10" spans="1:10" ht="39" customHeight="1" x14ac:dyDescent="0.25">
      <c r="A10" s="8" t="s">
        <v>2</v>
      </c>
      <c r="B10" s="46" t="s">
        <v>73</v>
      </c>
      <c r="C10" s="47"/>
      <c r="D10" s="35" t="s">
        <v>125</v>
      </c>
      <c r="E10" s="9">
        <f>130*11</f>
        <v>1430</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126</v>
      </c>
      <c r="E18" s="10">
        <f>11*130</f>
        <v>1430</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127</v>
      </c>
      <c r="E20" s="10">
        <f>11*130</f>
        <v>1430</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128</v>
      </c>
      <c r="E22" s="10">
        <f>11*130</f>
        <v>1430</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129</v>
      </c>
      <c r="E24" s="10">
        <f>11*130</f>
        <v>1430</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(J18+J20+J22+J24)/130</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130</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130</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83C98-E838-4AA8-BECA-F50B427B656C}">
  <sheetPr>
    <pageSetUpPr fitToPage="1"/>
  </sheetPr>
  <dimension ref="A2:J51"/>
  <sheetViews>
    <sheetView tabSelected="1" topLeftCell="A28" workbookViewId="0">
      <selection activeCell="I40" sqref="I40"/>
    </sheetView>
  </sheetViews>
  <sheetFormatPr baseColWidth="10" defaultRowHeight="39" customHeight="1" x14ac:dyDescent="0.25"/>
  <cols>
    <col min="1" max="1" width="9.7109375" style="30" customWidth="1"/>
    <col min="2" max="2" width="17.42578125" style="7" customWidth="1"/>
    <col min="3" max="3" width="31.42578125" style="7" customWidth="1"/>
    <col min="4" max="4" width="23.140625"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77" t="s">
        <v>69</v>
      </c>
      <c r="B4" s="78"/>
      <c r="C4" s="78"/>
      <c r="D4" s="78"/>
      <c r="E4" s="78"/>
      <c r="F4" s="78"/>
      <c r="G4" s="78"/>
      <c r="H4" s="78"/>
      <c r="I4" s="78"/>
      <c r="J4" s="79"/>
    </row>
    <row r="5" spans="1:10" ht="39" customHeight="1" thickBot="1" x14ac:dyDescent="0.3">
      <c r="A5" s="34"/>
      <c r="B5" s="34"/>
      <c r="C5" s="34"/>
      <c r="D5" s="34"/>
      <c r="E5" s="34"/>
      <c r="F5" s="34"/>
      <c r="G5" s="34"/>
      <c r="H5" s="34"/>
      <c r="I5" s="34"/>
      <c r="J5" s="34"/>
    </row>
    <row r="6" spans="1:10" ht="75" customHeight="1" thickBot="1" x14ac:dyDescent="0.3">
      <c r="A6" s="71" t="s">
        <v>56</v>
      </c>
      <c r="B6" s="72"/>
      <c r="C6" s="72"/>
      <c r="D6" s="72"/>
      <c r="E6" s="72"/>
      <c r="F6" s="72"/>
      <c r="G6" s="72"/>
      <c r="H6" s="72"/>
      <c r="I6" s="72"/>
      <c r="J6" s="73"/>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100</v>
      </c>
      <c r="E9" s="9">
        <f>124*11</f>
        <v>1364</v>
      </c>
      <c r="F9" s="15"/>
      <c r="G9" s="12"/>
      <c r="H9" s="32"/>
      <c r="I9" s="15">
        <f>E9*F9</f>
        <v>0</v>
      </c>
      <c r="J9" s="15">
        <f>E9*H9</f>
        <v>0</v>
      </c>
    </row>
    <row r="10" spans="1:10" ht="39" customHeight="1" x14ac:dyDescent="0.25">
      <c r="A10" s="8" t="s">
        <v>2</v>
      </c>
      <c r="B10" s="46" t="s">
        <v>73</v>
      </c>
      <c r="C10" s="47"/>
      <c r="D10" s="35" t="s">
        <v>100</v>
      </c>
      <c r="E10" s="9">
        <f>124*11</f>
        <v>1364</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101</v>
      </c>
      <c r="E18" s="10">
        <f>11*124</f>
        <v>1364</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102</v>
      </c>
      <c r="E20" s="10">
        <f>11*124</f>
        <v>1364</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103</v>
      </c>
      <c r="E22" s="10">
        <f>11*124</f>
        <v>1364</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104</v>
      </c>
      <c r="E24" s="10">
        <f>11*124</f>
        <v>1364</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(J18+J20+J22+J24)/124</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124</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124</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844BA-376E-4080-8FB6-41BEA78AC40F}">
  <sheetPr>
    <pageSetUpPr fitToPage="1"/>
  </sheetPr>
  <dimension ref="A2:J53"/>
  <sheetViews>
    <sheetView workbookViewId="0">
      <selection activeCell="A6" sqref="A6:J6"/>
    </sheetView>
  </sheetViews>
  <sheetFormatPr baseColWidth="10" defaultRowHeight="15" x14ac:dyDescent="0.25"/>
  <cols>
    <col min="1" max="1" width="9.7109375" style="30" customWidth="1"/>
    <col min="2" max="2" width="17.42578125" style="7" customWidth="1"/>
    <col min="3" max="3" width="31.42578125" style="7" customWidth="1"/>
    <col min="4" max="4" width="22.42578125" style="7" customWidth="1"/>
    <col min="5" max="5" width="14.85546875" style="7" customWidth="1"/>
    <col min="6" max="9" width="21.28515625" customWidth="1"/>
    <col min="10" max="10" width="25.28515625" customWidth="1"/>
  </cols>
  <sheetData>
    <row r="2" spans="1:10" s="4" customFormat="1" ht="57.75" customHeight="1" x14ac:dyDescent="0.2">
      <c r="A2" s="62" t="s">
        <v>42</v>
      </c>
      <c r="B2" s="62"/>
      <c r="C2" s="62"/>
      <c r="D2" s="62"/>
      <c r="E2" s="62"/>
      <c r="F2" s="62"/>
      <c r="G2" s="62"/>
      <c r="H2" s="62"/>
      <c r="I2" s="62"/>
      <c r="J2" s="62"/>
    </row>
    <row r="3" spans="1:10" s="4" customFormat="1" ht="34.5" customHeight="1" x14ac:dyDescent="0.2">
      <c r="A3" s="31"/>
      <c r="B3" s="31"/>
      <c r="C3" s="31"/>
      <c r="D3" s="36"/>
      <c r="E3" s="31"/>
      <c r="F3" s="31"/>
      <c r="G3" s="31"/>
      <c r="H3" s="31"/>
      <c r="I3" s="31"/>
      <c r="J3" s="31"/>
    </row>
    <row r="4" spans="1:10" ht="83.25" customHeight="1" x14ac:dyDescent="0.25">
      <c r="A4" s="68" t="s">
        <v>51</v>
      </c>
      <c r="B4" s="69"/>
      <c r="C4" s="69"/>
      <c r="D4" s="69"/>
      <c r="E4" s="69"/>
      <c r="F4" s="69"/>
      <c r="G4" s="69"/>
      <c r="H4" s="69"/>
      <c r="I4" s="69"/>
      <c r="J4" s="70"/>
    </row>
    <row r="5" spans="1:10" ht="21" customHeight="1" thickBot="1" x14ac:dyDescent="0.3">
      <c r="A5" s="34"/>
      <c r="B5" s="34"/>
      <c r="C5" s="34"/>
      <c r="D5" s="34"/>
      <c r="E5" s="34"/>
      <c r="F5" s="34"/>
      <c r="G5" s="34"/>
      <c r="H5" s="34"/>
      <c r="I5" s="34"/>
      <c r="J5" s="34"/>
    </row>
    <row r="6" spans="1:10" ht="68.25" customHeight="1" thickBot="1" x14ac:dyDescent="0.3">
      <c r="A6" s="65" t="s">
        <v>52</v>
      </c>
      <c r="B6" s="66"/>
      <c r="C6" s="66"/>
      <c r="D6" s="66"/>
      <c r="E6" s="66"/>
      <c r="F6" s="66"/>
      <c r="G6" s="66"/>
      <c r="H6" s="66"/>
      <c r="I6" s="66"/>
      <c r="J6" s="67"/>
    </row>
    <row r="7" spans="1:10" x14ac:dyDescent="0.25">
      <c r="A7" s="5"/>
      <c r="B7" s="5"/>
      <c r="C7" s="5"/>
      <c r="D7" s="5"/>
      <c r="E7" s="5"/>
      <c r="F7" s="1"/>
      <c r="G7" s="1"/>
      <c r="H7" s="1"/>
      <c r="I7" s="1"/>
      <c r="J7" s="1"/>
    </row>
    <row r="8" spans="1:10" ht="45" customHeight="1" x14ac:dyDescent="0.25">
      <c r="A8" s="43" t="s">
        <v>41</v>
      </c>
      <c r="B8" s="44"/>
      <c r="C8" s="45"/>
      <c r="D8" s="43" t="s">
        <v>16</v>
      </c>
      <c r="E8" s="45"/>
      <c r="F8" s="3" t="s">
        <v>36</v>
      </c>
      <c r="G8" s="3" t="s">
        <v>20</v>
      </c>
      <c r="H8" s="3" t="s">
        <v>37</v>
      </c>
      <c r="I8" s="3" t="s">
        <v>17</v>
      </c>
      <c r="J8" s="3" t="s">
        <v>18</v>
      </c>
    </row>
    <row r="9" spans="1:10" ht="53.25" customHeight="1" x14ac:dyDescent="0.25">
      <c r="A9" s="8" t="s">
        <v>1</v>
      </c>
      <c r="B9" s="46" t="s">
        <v>72</v>
      </c>
      <c r="C9" s="47"/>
      <c r="D9" s="35" t="s">
        <v>90</v>
      </c>
      <c r="E9" s="9">
        <f>176*11</f>
        <v>1936</v>
      </c>
      <c r="F9" s="15"/>
      <c r="G9" s="12"/>
      <c r="H9" s="32"/>
      <c r="I9" s="15">
        <f>E9*F9</f>
        <v>0</v>
      </c>
      <c r="J9" s="15">
        <f>E9*H9</f>
        <v>0</v>
      </c>
    </row>
    <row r="10" spans="1:10" ht="53.25" customHeight="1" x14ac:dyDescent="0.25">
      <c r="A10" s="8" t="s">
        <v>2</v>
      </c>
      <c r="B10" s="46" t="s">
        <v>73</v>
      </c>
      <c r="C10" s="47"/>
      <c r="D10" s="35" t="s">
        <v>90</v>
      </c>
      <c r="E10" s="9">
        <f>176*11</f>
        <v>1936</v>
      </c>
      <c r="F10" s="15"/>
      <c r="G10" s="12"/>
      <c r="H10" s="32"/>
      <c r="I10" s="15">
        <f t="shared" ref="I10:I12" si="0">E10*F10</f>
        <v>0</v>
      </c>
      <c r="J10" s="15">
        <f t="shared" ref="J10:J12" si="1">E10*H10</f>
        <v>0</v>
      </c>
    </row>
    <row r="11" spans="1:10" ht="53.25" customHeight="1" x14ac:dyDescent="0.25">
      <c r="A11" s="8" t="s">
        <v>3</v>
      </c>
      <c r="B11" s="46" t="s">
        <v>15</v>
      </c>
      <c r="C11" s="47"/>
      <c r="D11" s="35" t="s">
        <v>71</v>
      </c>
      <c r="E11" s="9">
        <v>2</v>
      </c>
      <c r="F11" s="15"/>
      <c r="G11" s="12"/>
      <c r="H11" s="32"/>
      <c r="I11" s="15">
        <f t="shared" si="0"/>
        <v>0</v>
      </c>
      <c r="J11" s="15">
        <f t="shared" si="1"/>
        <v>0</v>
      </c>
    </row>
    <row r="12" spans="1:10" ht="53.25" customHeight="1" x14ac:dyDescent="0.25">
      <c r="A12" s="8" t="s">
        <v>4</v>
      </c>
      <c r="B12" s="46" t="s">
        <v>21</v>
      </c>
      <c r="C12" s="47"/>
      <c r="D12" s="35" t="s">
        <v>71</v>
      </c>
      <c r="E12" s="9">
        <v>2</v>
      </c>
      <c r="F12" s="15"/>
      <c r="G12" s="12"/>
      <c r="H12" s="32"/>
      <c r="I12" s="15">
        <f t="shared" si="0"/>
        <v>0</v>
      </c>
      <c r="J12" s="15">
        <f t="shared" si="1"/>
        <v>0</v>
      </c>
    </row>
    <row r="13" spans="1:10" ht="33.75" customHeight="1" x14ac:dyDescent="0.25">
      <c r="A13" s="28" t="s">
        <v>30</v>
      </c>
      <c r="B13" s="59" t="s">
        <v>22</v>
      </c>
      <c r="C13" s="60"/>
      <c r="D13" s="60"/>
      <c r="E13" s="60"/>
      <c r="F13" s="60"/>
      <c r="G13" s="60"/>
      <c r="H13" s="61"/>
      <c r="I13" s="15">
        <f>SUM(I9:I12)</f>
        <v>0</v>
      </c>
      <c r="J13" s="15">
        <f>SUM(J9:J12)</f>
        <v>0</v>
      </c>
    </row>
    <row r="14" spans="1:10" s="19" customFormat="1" ht="15" customHeight="1" x14ac:dyDescent="0.25">
      <c r="A14" s="16"/>
      <c r="B14" s="17"/>
      <c r="C14" s="17"/>
      <c r="D14" s="17"/>
      <c r="E14" s="17"/>
      <c r="F14" s="17"/>
      <c r="G14" s="17"/>
      <c r="H14" s="17"/>
      <c r="I14" s="18"/>
      <c r="J14" s="18"/>
    </row>
    <row r="15" spans="1:10" ht="23.25" customHeight="1" x14ac:dyDescent="0.25">
      <c r="A15" s="59" t="s">
        <v>32</v>
      </c>
      <c r="B15" s="60"/>
      <c r="C15" s="60"/>
      <c r="D15" s="60"/>
      <c r="E15" s="60"/>
      <c r="F15" s="60"/>
      <c r="G15" s="60"/>
      <c r="H15" s="60"/>
      <c r="I15" s="61"/>
      <c r="J15" s="15">
        <f>(H9+H10)*11</f>
        <v>0</v>
      </c>
    </row>
    <row r="16" spans="1:10" x14ac:dyDescent="0.25">
      <c r="A16" s="7"/>
      <c r="B16" s="5"/>
      <c r="C16" s="5"/>
      <c r="D16" s="5"/>
      <c r="E16" s="5"/>
      <c r="F16" s="2"/>
      <c r="G16" s="2"/>
      <c r="H16" s="2"/>
      <c r="I16" s="2"/>
      <c r="J16" s="2"/>
    </row>
    <row r="17" spans="1:10" ht="44.25" customHeight="1" x14ac:dyDescent="0.25">
      <c r="A17" s="43" t="s">
        <v>0</v>
      </c>
      <c r="B17" s="44"/>
      <c r="C17" s="45"/>
      <c r="D17" s="43" t="s">
        <v>16</v>
      </c>
      <c r="E17" s="45"/>
      <c r="F17" s="3" t="s">
        <v>38</v>
      </c>
      <c r="G17" s="3" t="s">
        <v>20</v>
      </c>
      <c r="H17" s="3" t="s">
        <v>39</v>
      </c>
      <c r="I17" s="3" t="s">
        <v>19</v>
      </c>
      <c r="J17" s="3" t="s">
        <v>18</v>
      </c>
    </row>
    <row r="18" spans="1:10" ht="55.15" customHeight="1" x14ac:dyDescent="0.25">
      <c r="A18" s="8" t="s">
        <v>5</v>
      </c>
      <c r="B18" s="46" t="s">
        <v>75</v>
      </c>
      <c r="C18" s="47"/>
      <c r="D18" s="35" t="s">
        <v>91</v>
      </c>
      <c r="E18" s="10">
        <f>11*176</f>
        <v>1936</v>
      </c>
      <c r="F18" s="15"/>
      <c r="G18" s="12"/>
      <c r="H18" s="32"/>
      <c r="I18" s="25">
        <f>E18*F18</f>
        <v>0</v>
      </c>
      <c r="J18" s="25">
        <f>E18*H18</f>
        <v>0</v>
      </c>
    </row>
    <row r="19" spans="1:10" ht="55.15" customHeight="1" x14ac:dyDescent="0.25">
      <c r="A19" s="8" t="s">
        <v>6</v>
      </c>
      <c r="B19" s="46" t="s">
        <v>83</v>
      </c>
      <c r="C19" s="47"/>
      <c r="D19" s="35" t="s">
        <v>76</v>
      </c>
      <c r="E19" s="10">
        <v>2</v>
      </c>
      <c r="F19" s="15"/>
      <c r="G19" s="12"/>
      <c r="H19" s="32"/>
      <c r="I19" s="25">
        <f t="shared" ref="I19:I25" si="2">E19*F19</f>
        <v>0</v>
      </c>
      <c r="J19" s="25">
        <f t="shared" ref="J19:J25" si="3">E19*H19</f>
        <v>0</v>
      </c>
    </row>
    <row r="20" spans="1:10" ht="55.15" customHeight="1" x14ac:dyDescent="0.25">
      <c r="A20" s="8" t="s">
        <v>7</v>
      </c>
      <c r="B20" s="46" t="s">
        <v>81</v>
      </c>
      <c r="C20" s="47"/>
      <c r="D20" s="35" t="s">
        <v>92</v>
      </c>
      <c r="E20" s="10">
        <f>11*176</f>
        <v>1936</v>
      </c>
      <c r="F20" s="15"/>
      <c r="G20" s="12"/>
      <c r="H20" s="32"/>
      <c r="I20" s="25">
        <f t="shared" si="2"/>
        <v>0</v>
      </c>
      <c r="J20" s="25">
        <f t="shared" si="3"/>
        <v>0</v>
      </c>
    </row>
    <row r="21" spans="1:10" ht="55.15" customHeight="1" x14ac:dyDescent="0.25">
      <c r="A21" s="8" t="s">
        <v>8</v>
      </c>
      <c r="B21" s="46" t="s">
        <v>82</v>
      </c>
      <c r="C21" s="47"/>
      <c r="D21" s="35" t="s">
        <v>78</v>
      </c>
      <c r="E21" s="10">
        <v>2</v>
      </c>
      <c r="F21" s="15"/>
      <c r="G21" s="12"/>
      <c r="H21" s="32"/>
      <c r="I21" s="25">
        <f t="shared" si="2"/>
        <v>0</v>
      </c>
      <c r="J21" s="25">
        <f t="shared" si="3"/>
        <v>0</v>
      </c>
    </row>
    <row r="22" spans="1:10" ht="55.15" customHeight="1" x14ac:dyDescent="0.25">
      <c r="A22" s="8" t="s">
        <v>9</v>
      </c>
      <c r="B22" s="46" t="s">
        <v>80</v>
      </c>
      <c r="C22" s="47"/>
      <c r="D22" s="35" t="s">
        <v>93</v>
      </c>
      <c r="E22" s="10">
        <f>11*176</f>
        <v>1936</v>
      </c>
      <c r="F22" s="15"/>
      <c r="G22" s="12"/>
      <c r="H22" s="32"/>
      <c r="I22" s="25">
        <f t="shared" si="2"/>
        <v>0</v>
      </c>
      <c r="J22" s="25">
        <f t="shared" si="3"/>
        <v>0</v>
      </c>
    </row>
    <row r="23" spans="1:10" ht="55.15" customHeight="1" x14ac:dyDescent="0.25">
      <c r="A23" s="8" t="s">
        <v>10</v>
      </c>
      <c r="B23" s="46" t="s">
        <v>84</v>
      </c>
      <c r="C23" s="47"/>
      <c r="D23" s="35" t="s">
        <v>85</v>
      </c>
      <c r="E23" s="10">
        <v>2</v>
      </c>
      <c r="F23" s="15"/>
      <c r="G23" s="12"/>
      <c r="H23" s="32"/>
      <c r="I23" s="25">
        <f t="shared" si="2"/>
        <v>0</v>
      </c>
      <c r="J23" s="25">
        <f t="shared" si="3"/>
        <v>0</v>
      </c>
    </row>
    <row r="24" spans="1:10" ht="55.15" customHeight="1" x14ac:dyDescent="0.25">
      <c r="A24" s="8" t="s">
        <v>11</v>
      </c>
      <c r="B24" s="46" t="s">
        <v>87</v>
      </c>
      <c r="C24" s="47"/>
      <c r="D24" s="35" t="s">
        <v>94</v>
      </c>
      <c r="E24" s="10">
        <f>11*176</f>
        <v>1936</v>
      </c>
      <c r="F24" s="15"/>
      <c r="G24" s="12"/>
      <c r="H24" s="32"/>
      <c r="I24" s="25">
        <f t="shared" si="2"/>
        <v>0</v>
      </c>
      <c r="J24" s="25">
        <f>E24*H24</f>
        <v>0</v>
      </c>
    </row>
    <row r="25" spans="1:10" ht="51.95" customHeight="1" x14ac:dyDescent="0.25">
      <c r="A25" s="8" t="s">
        <v>12</v>
      </c>
      <c r="B25" s="46" t="s">
        <v>88</v>
      </c>
      <c r="C25" s="47"/>
      <c r="D25" s="35" t="s">
        <v>89</v>
      </c>
      <c r="E25" s="10">
        <v>2</v>
      </c>
      <c r="F25" s="15"/>
      <c r="G25" s="12"/>
      <c r="H25" s="32"/>
      <c r="I25" s="25">
        <f t="shared" si="2"/>
        <v>0</v>
      </c>
      <c r="J25" s="25">
        <f t="shared" si="3"/>
        <v>0</v>
      </c>
    </row>
    <row r="26" spans="1:10" ht="30" customHeight="1" x14ac:dyDescent="0.25">
      <c r="A26" s="28" t="s">
        <v>31</v>
      </c>
      <c r="B26" s="59" t="s">
        <v>23</v>
      </c>
      <c r="C26" s="60"/>
      <c r="D26" s="60"/>
      <c r="E26" s="60"/>
      <c r="F26" s="60"/>
      <c r="G26" s="60"/>
      <c r="H26" s="61"/>
      <c r="I26" s="26">
        <f>SUM(I18:I25)</f>
        <v>0</v>
      </c>
      <c r="J26" s="26">
        <f>SUM(J18:J25)</f>
        <v>0</v>
      </c>
    </row>
    <row r="27" spans="1:10" ht="30" customHeight="1" x14ac:dyDescent="0.25">
      <c r="A27" s="16"/>
      <c r="B27" s="17"/>
      <c r="C27" s="17"/>
      <c r="D27" s="17"/>
      <c r="E27" s="17"/>
      <c r="F27" s="17"/>
      <c r="G27" s="17"/>
      <c r="H27" s="17"/>
      <c r="I27" s="18"/>
      <c r="J27" s="14"/>
    </row>
    <row r="28" spans="1:10" ht="30" customHeight="1" x14ac:dyDescent="0.25">
      <c r="A28" s="59" t="s">
        <v>33</v>
      </c>
      <c r="B28" s="60"/>
      <c r="C28" s="60"/>
      <c r="D28" s="60"/>
      <c r="E28" s="60"/>
      <c r="F28" s="60"/>
      <c r="G28" s="60"/>
      <c r="H28" s="60"/>
      <c r="I28" s="61"/>
      <c r="J28" s="15">
        <f>(J18+J20+J22+J24)/176</f>
        <v>0</v>
      </c>
    </row>
    <row r="30" spans="1:10" x14ac:dyDescent="0.25">
      <c r="I30" s="13" t="s">
        <v>25</v>
      </c>
      <c r="J30" s="13" t="s">
        <v>26</v>
      </c>
    </row>
    <row r="31" spans="1:10" ht="25.5" customHeight="1" x14ac:dyDescent="0.25">
      <c r="A31" s="51" t="s">
        <v>24</v>
      </c>
      <c r="B31" s="52"/>
      <c r="C31" s="52"/>
      <c r="D31" s="52"/>
      <c r="E31" s="52"/>
      <c r="F31" s="52"/>
      <c r="G31" s="52"/>
      <c r="H31" s="53"/>
      <c r="I31" s="22">
        <f>I13+I26</f>
        <v>0</v>
      </c>
      <c r="J31" s="22">
        <f>J13+J26</f>
        <v>0</v>
      </c>
    </row>
    <row r="32" spans="1:10" ht="12" customHeight="1" x14ac:dyDescent="0.25">
      <c r="A32" s="20"/>
      <c r="B32" s="20"/>
      <c r="C32" s="20"/>
      <c r="D32" s="20"/>
      <c r="E32" s="20"/>
      <c r="F32" s="20"/>
      <c r="G32" s="20"/>
      <c r="H32" s="20"/>
      <c r="I32" s="21"/>
      <c r="J32" s="21"/>
    </row>
    <row r="33" spans="1:10" ht="25.5" customHeight="1" x14ac:dyDescent="0.25">
      <c r="A33" s="51" t="s">
        <v>45</v>
      </c>
      <c r="B33" s="52"/>
      <c r="C33" s="52"/>
      <c r="D33" s="52"/>
      <c r="E33" s="52"/>
      <c r="F33" s="52"/>
      <c r="G33" s="52"/>
      <c r="H33" s="52"/>
      <c r="I33" s="53"/>
      <c r="J33" s="22">
        <f>J15+J28</f>
        <v>0</v>
      </c>
    </row>
    <row r="35" spans="1:10" ht="48" customHeight="1" x14ac:dyDescent="0.25">
      <c r="A35" s="43" t="s">
        <v>50</v>
      </c>
      <c r="B35" s="44"/>
      <c r="C35" s="45"/>
      <c r="D35" s="43" t="s">
        <v>16</v>
      </c>
      <c r="E35" s="45"/>
      <c r="F35" s="3" t="s">
        <v>35</v>
      </c>
      <c r="G35" s="3" t="s">
        <v>20</v>
      </c>
      <c r="H35" s="3" t="s">
        <v>34</v>
      </c>
      <c r="I35" s="3" t="s">
        <v>19</v>
      </c>
      <c r="J35" s="3" t="s">
        <v>18</v>
      </c>
    </row>
    <row r="36" spans="1:10" ht="258" customHeight="1" x14ac:dyDescent="0.25">
      <c r="A36" s="8" t="s">
        <v>13</v>
      </c>
      <c r="B36" s="57" t="s">
        <v>44</v>
      </c>
      <c r="C36" s="58"/>
      <c r="D36" s="64">
        <v>176</v>
      </c>
      <c r="E36" s="63"/>
      <c r="F36" s="15"/>
      <c r="G36" s="11">
        <v>0</v>
      </c>
      <c r="H36" s="15"/>
      <c r="I36" s="15">
        <f>D36*F36</f>
        <v>0</v>
      </c>
      <c r="J36" s="15">
        <f>D36*H36</f>
        <v>0</v>
      </c>
    </row>
    <row r="37" spans="1:10" ht="25.5" customHeight="1" x14ac:dyDescent="0.25">
      <c r="A37"/>
      <c r="B37"/>
      <c r="C37"/>
      <c r="D37"/>
      <c r="E37"/>
    </row>
    <row r="38" spans="1:10" ht="60.75" customHeight="1" x14ac:dyDescent="0.25">
      <c r="A38" s="43" t="s">
        <v>46</v>
      </c>
      <c r="B38" s="44"/>
      <c r="C38" s="45"/>
      <c r="D38" s="43" t="s">
        <v>16</v>
      </c>
      <c r="E38" s="45"/>
      <c r="F38" s="3" t="s">
        <v>35</v>
      </c>
      <c r="G38" s="3" t="s">
        <v>20</v>
      </c>
      <c r="H38" s="3" t="s">
        <v>34</v>
      </c>
      <c r="I38" s="3" t="s">
        <v>19</v>
      </c>
      <c r="J38" s="3" t="s">
        <v>18</v>
      </c>
    </row>
    <row r="39" spans="1:10" ht="100.5" customHeight="1" x14ac:dyDescent="0.25">
      <c r="A39" s="8" t="s">
        <v>14</v>
      </c>
      <c r="B39" s="46" t="s">
        <v>43</v>
      </c>
      <c r="C39" s="47"/>
      <c r="D39" s="64">
        <v>176</v>
      </c>
      <c r="E39" s="63"/>
      <c r="F39" s="15"/>
      <c r="G39" s="12">
        <v>0</v>
      </c>
      <c r="H39" s="32"/>
      <c r="I39" s="15">
        <f>D39*F39</f>
        <v>0</v>
      </c>
      <c r="J39" s="15">
        <f>D39*H39</f>
        <v>0</v>
      </c>
    </row>
    <row r="41" spans="1:10" x14ac:dyDescent="0.25">
      <c r="A41" s="48" t="s">
        <v>40</v>
      </c>
      <c r="B41" s="49"/>
      <c r="C41" s="49"/>
      <c r="D41" s="49"/>
      <c r="E41" s="49"/>
      <c r="F41" s="49"/>
      <c r="G41" s="49"/>
      <c r="H41" s="49"/>
      <c r="I41" s="50"/>
      <c r="J41" s="23">
        <f>H36+H39</f>
        <v>0</v>
      </c>
    </row>
    <row r="43" spans="1:10" x14ac:dyDescent="0.25">
      <c r="I43" s="13" t="s">
        <v>25</v>
      </c>
      <c r="J43" s="13" t="s">
        <v>26</v>
      </c>
    </row>
    <row r="44" spans="1:10" ht="15.75" x14ac:dyDescent="0.25">
      <c r="A44" s="51" t="s">
        <v>27</v>
      </c>
      <c r="B44" s="52"/>
      <c r="C44" s="52"/>
      <c r="D44" s="52"/>
      <c r="E44" s="52"/>
      <c r="F44" s="52"/>
      <c r="G44" s="52"/>
      <c r="H44" s="53"/>
      <c r="I44" s="22">
        <f>I36+I39</f>
        <v>0</v>
      </c>
      <c r="J44" s="22">
        <f>J36+J39</f>
        <v>0</v>
      </c>
    </row>
    <row r="46" spans="1:10" x14ac:dyDescent="0.25">
      <c r="I46" s="13" t="s">
        <v>25</v>
      </c>
      <c r="J46" s="13" t="s">
        <v>26</v>
      </c>
    </row>
    <row r="47" spans="1:10" ht="27.75" customHeight="1" x14ac:dyDescent="0.25">
      <c r="A47" s="54" t="s">
        <v>28</v>
      </c>
      <c r="B47" s="55"/>
      <c r="C47" s="55"/>
      <c r="D47" s="55"/>
      <c r="E47" s="55"/>
      <c r="F47" s="55"/>
      <c r="G47" s="55"/>
      <c r="H47" s="56"/>
      <c r="I47" s="24">
        <f>I13+I26+I36+I39</f>
        <v>0</v>
      </c>
      <c r="J47" s="24">
        <f>J13+J26+J36+J39</f>
        <v>0</v>
      </c>
    </row>
    <row r="49" spans="1:10" x14ac:dyDescent="0.25">
      <c r="A49" s="38" t="s">
        <v>29</v>
      </c>
      <c r="B49" s="39"/>
      <c r="C49" s="39"/>
      <c r="D49" s="39"/>
      <c r="E49" s="39"/>
      <c r="F49" s="39"/>
      <c r="G49" s="39"/>
      <c r="H49" s="40"/>
      <c r="I49" s="41">
        <f>J33+J41</f>
        <v>0</v>
      </c>
      <c r="J49" s="42"/>
    </row>
    <row r="53" spans="1:10" ht="30" customHeight="1" x14ac:dyDescent="0.25">
      <c r="A53" s="37" t="s">
        <v>47</v>
      </c>
      <c r="B53" s="37"/>
      <c r="C53" s="37"/>
      <c r="D53" s="37"/>
      <c r="E53" s="37"/>
      <c r="F53" s="37"/>
      <c r="G53" s="37"/>
      <c r="I53" s="33">
        <f>J33+H39</f>
        <v>0</v>
      </c>
    </row>
  </sheetData>
  <mergeCells count="39">
    <mergeCell ref="D35:E35"/>
    <mergeCell ref="D36:E36"/>
    <mergeCell ref="D38:E38"/>
    <mergeCell ref="D39:E39"/>
    <mergeCell ref="D17:E17"/>
    <mergeCell ref="B18:C18"/>
    <mergeCell ref="A2:J2"/>
    <mergeCell ref="A4:J4"/>
    <mergeCell ref="A6:J6"/>
    <mergeCell ref="A8:C8"/>
    <mergeCell ref="B9:C9"/>
    <mergeCell ref="B10:C10"/>
    <mergeCell ref="D8:E8"/>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3:G53"/>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77B06-5B78-44C7-9670-704FF8526D14}">
  <sheetPr>
    <pageSetUpPr fitToPage="1"/>
  </sheetPr>
  <dimension ref="A2:J51"/>
  <sheetViews>
    <sheetView topLeftCell="A16" workbookViewId="0">
      <selection activeCell="B18" sqref="B18:D25"/>
    </sheetView>
  </sheetViews>
  <sheetFormatPr baseColWidth="10" defaultRowHeight="39" customHeight="1" x14ac:dyDescent="0.25"/>
  <cols>
    <col min="1" max="1" width="9.7109375" style="30" customWidth="1"/>
    <col min="2" max="2" width="17.42578125" style="7" customWidth="1"/>
    <col min="3" max="3" width="31.42578125" style="7" customWidth="1"/>
    <col min="4" max="4" width="23"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67.5" customHeight="1" x14ac:dyDescent="0.25">
      <c r="A4" s="68" t="s">
        <v>53</v>
      </c>
      <c r="B4" s="69"/>
      <c r="C4" s="69"/>
      <c r="D4" s="69"/>
      <c r="E4" s="69"/>
      <c r="F4" s="69"/>
      <c r="G4" s="69"/>
      <c r="H4" s="69"/>
      <c r="I4" s="69"/>
      <c r="J4" s="70"/>
    </row>
    <row r="5" spans="1:10" ht="39" customHeight="1" thickBot="1" x14ac:dyDescent="0.3">
      <c r="A5" s="34"/>
      <c r="B5" s="34"/>
      <c r="C5" s="34"/>
      <c r="D5" s="34"/>
      <c r="E5" s="34"/>
      <c r="F5" s="34"/>
      <c r="G5" s="34"/>
      <c r="H5" s="34"/>
      <c r="I5" s="34"/>
      <c r="J5" s="34"/>
    </row>
    <row r="6" spans="1:10" ht="75" customHeight="1" thickBot="1" x14ac:dyDescent="0.3">
      <c r="A6" s="65" t="s">
        <v>54</v>
      </c>
      <c r="B6" s="66"/>
      <c r="C6" s="66"/>
      <c r="D6" s="66"/>
      <c r="E6" s="66"/>
      <c r="F6" s="66"/>
      <c r="G6" s="66"/>
      <c r="H6" s="66"/>
      <c r="I6" s="66"/>
      <c r="J6" s="67"/>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95</v>
      </c>
      <c r="E9" s="9">
        <f>132*11</f>
        <v>1452</v>
      </c>
      <c r="F9" s="15"/>
      <c r="G9" s="12"/>
      <c r="H9" s="32"/>
      <c r="I9" s="15">
        <f>E9*F9</f>
        <v>0</v>
      </c>
      <c r="J9" s="15">
        <f>E9*H9</f>
        <v>0</v>
      </c>
    </row>
    <row r="10" spans="1:10" ht="39" customHeight="1" x14ac:dyDescent="0.25">
      <c r="A10" s="8" t="s">
        <v>2</v>
      </c>
      <c r="B10" s="46" t="s">
        <v>73</v>
      </c>
      <c r="C10" s="47"/>
      <c r="D10" s="35" t="s">
        <v>95</v>
      </c>
      <c r="E10" s="9">
        <f>132*11</f>
        <v>1452</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39" customHeight="1" x14ac:dyDescent="0.25">
      <c r="A14" s="16"/>
      <c r="B14" s="17"/>
      <c r="C14" s="17"/>
      <c r="D14" s="17"/>
      <c r="E14" s="17"/>
      <c r="F14" s="17"/>
      <c r="G14" s="17"/>
      <c r="H14" s="17"/>
      <c r="I14" s="18"/>
      <c r="J14" s="18"/>
    </row>
    <row r="15" spans="1:10" ht="39" customHeight="1" x14ac:dyDescent="0.25">
      <c r="A15" s="59" t="s">
        <v>32</v>
      </c>
      <c r="B15" s="60"/>
      <c r="C15" s="60"/>
      <c r="D15" s="60"/>
      <c r="E15" s="60"/>
      <c r="F15" s="60"/>
      <c r="G15" s="60"/>
      <c r="H15" s="60"/>
      <c r="I15" s="61"/>
      <c r="J15" s="15">
        <f>(H9+H10)*11</f>
        <v>0</v>
      </c>
    </row>
    <row r="16" spans="1:10" ht="39"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96</v>
      </c>
      <c r="E18" s="10">
        <f>11*132</f>
        <v>1452</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97</v>
      </c>
      <c r="E20" s="10">
        <f>11*132</f>
        <v>1452</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98</v>
      </c>
      <c r="E22" s="10">
        <f>11*132</f>
        <v>1452</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99</v>
      </c>
      <c r="E24" s="10">
        <f>11*132</f>
        <v>1452</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39" customHeight="1" x14ac:dyDescent="0.25">
      <c r="A27" s="16"/>
      <c r="B27" s="17"/>
      <c r="C27" s="17"/>
      <c r="D27" s="17"/>
      <c r="E27" s="17"/>
      <c r="F27" s="17"/>
      <c r="G27" s="17"/>
      <c r="H27" s="17"/>
      <c r="I27" s="18"/>
      <c r="J27" s="14"/>
    </row>
    <row r="28" spans="1:10" ht="39" customHeight="1" x14ac:dyDescent="0.25">
      <c r="A28" s="59" t="s">
        <v>33</v>
      </c>
      <c r="B28" s="60"/>
      <c r="C28" s="60"/>
      <c r="D28" s="60"/>
      <c r="E28" s="60"/>
      <c r="F28" s="60"/>
      <c r="G28" s="60"/>
      <c r="H28" s="60"/>
      <c r="I28" s="61"/>
      <c r="J28" s="15">
        <f>(J18+J20+J22+J24)/132</f>
        <v>0</v>
      </c>
    </row>
    <row r="30" spans="1:10" ht="39" customHeight="1" x14ac:dyDescent="0.25">
      <c r="I30" s="13" t="s">
        <v>25</v>
      </c>
      <c r="J30" s="13" t="s">
        <v>26</v>
      </c>
    </row>
    <row r="31" spans="1:10" ht="39"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9"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132</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132</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C5C65-902D-41AD-867A-597E2893523A}">
  <sheetPr>
    <pageSetUpPr fitToPage="1"/>
  </sheetPr>
  <dimension ref="A2:J51"/>
  <sheetViews>
    <sheetView topLeftCell="A15" workbookViewId="0">
      <selection activeCell="B18" sqref="B18:D25"/>
    </sheetView>
  </sheetViews>
  <sheetFormatPr baseColWidth="10" defaultRowHeight="39" customHeight="1" x14ac:dyDescent="0.25"/>
  <cols>
    <col min="1" max="1" width="9.7109375" style="30" customWidth="1"/>
    <col min="2" max="2" width="17.42578125" style="7" customWidth="1"/>
    <col min="3" max="3" width="31.42578125" style="7" customWidth="1"/>
    <col min="4" max="4" width="20.5703125"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68" t="s">
        <v>55</v>
      </c>
      <c r="B4" s="69"/>
      <c r="C4" s="69"/>
      <c r="D4" s="69"/>
      <c r="E4" s="69"/>
      <c r="F4" s="69"/>
      <c r="G4" s="69"/>
      <c r="H4" s="69"/>
      <c r="I4" s="69"/>
      <c r="J4" s="70"/>
    </row>
    <row r="5" spans="1:10" ht="39" customHeight="1" thickBot="1" x14ac:dyDescent="0.3">
      <c r="A5" s="34"/>
      <c r="B5" s="34"/>
      <c r="C5" s="34"/>
      <c r="D5" s="34"/>
      <c r="E5" s="34"/>
      <c r="F5" s="34"/>
      <c r="G5" s="34"/>
      <c r="H5" s="34"/>
      <c r="I5" s="34"/>
      <c r="J5" s="34"/>
    </row>
    <row r="6" spans="1:10" ht="75" customHeight="1" thickBot="1" x14ac:dyDescent="0.3">
      <c r="A6" s="71" t="s">
        <v>56</v>
      </c>
      <c r="B6" s="72"/>
      <c r="C6" s="72"/>
      <c r="D6" s="72"/>
      <c r="E6" s="72"/>
      <c r="F6" s="72"/>
      <c r="G6" s="72"/>
      <c r="H6" s="72"/>
      <c r="I6" s="72"/>
      <c r="J6" s="73"/>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100</v>
      </c>
      <c r="E9" s="9">
        <f>124*11</f>
        <v>1364</v>
      </c>
      <c r="F9" s="15"/>
      <c r="G9" s="12"/>
      <c r="H9" s="32"/>
      <c r="I9" s="15">
        <f>E9*F9</f>
        <v>0</v>
      </c>
      <c r="J9" s="15">
        <f>E9*H9</f>
        <v>0</v>
      </c>
    </row>
    <row r="10" spans="1:10" ht="39" customHeight="1" x14ac:dyDescent="0.25">
      <c r="A10" s="8" t="s">
        <v>2</v>
      </c>
      <c r="B10" s="46" t="s">
        <v>73</v>
      </c>
      <c r="C10" s="47"/>
      <c r="D10" s="35" t="s">
        <v>100</v>
      </c>
      <c r="E10" s="9">
        <f>124*11</f>
        <v>1364</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101</v>
      </c>
      <c r="E18" s="10">
        <f>11*124</f>
        <v>1364</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102</v>
      </c>
      <c r="E20" s="10">
        <f>11*124</f>
        <v>1364</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103</v>
      </c>
      <c r="E22" s="10">
        <f>11*124</f>
        <v>1364</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104</v>
      </c>
      <c r="E24" s="10">
        <f>11*124</f>
        <v>1364</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(J18+J20+J22+J24)/124</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124</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124</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9AE3C-E395-4F0B-AA98-B9A6BA47D0C9}">
  <sheetPr>
    <pageSetUpPr fitToPage="1"/>
  </sheetPr>
  <dimension ref="A2:J51"/>
  <sheetViews>
    <sheetView topLeftCell="A13" workbookViewId="0">
      <selection activeCell="B18" sqref="B18:C25"/>
    </sheetView>
  </sheetViews>
  <sheetFormatPr baseColWidth="10" defaultRowHeight="39" customHeight="1" x14ac:dyDescent="0.25"/>
  <cols>
    <col min="1" max="1" width="9.7109375" style="30" customWidth="1"/>
    <col min="2" max="2" width="17.42578125" style="7" customWidth="1"/>
    <col min="3" max="3" width="31.42578125" style="7" customWidth="1"/>
    <col min="4" max="4" width="18.28515625"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77" t="s">
        <v>57</v>
      </c>
      <c r="B4" s="78"/>
      <c r="C4" s="78"/>
      <c r="D4" s="78"/>
      <c r="E4" s="78"/>
      <c r="F4" s="78"/>
      <c r="G4" s="78"/>
      <c r="H4" s="78"/>
      <c r="I4" s="78"/>
      <c r="J4" s="79"/>
    </row>
    <row r="5" spans="1:10" ht="39" customHeight="1" thickBot="1" x14ac:dyDescent="0.3">
      <c r="A5" s="34"/>
      <c r="B5" s="34"/>
      <c r="C5" s="34"/>
      <c r="D5" s="34"/>
      <c r="E5" s="34"/>
      <c r="F5" s="34"/>
      <c r="G5" s="34"/>
      <c r="H5" s="34"/>
      <c r="I5" s="34"/>
      <c r="J5" s="34"/>
    </row>
    <row r="6" spans="1:10" ht="75" customHeight="1" thickBot="1" x14ac:dyDescent="0.3">
      <c r="A6" s="65" t="s">
        <v>56</v>
      </c>
      <c r="B6" s="66"/>
      <c r="C6" s="66"/>
      <c r="D6" s="66"/>
      <c r="E6" s="66"/>
      <c r="F6" s="66"/>
      <c r="G6" s="66"/>
      <c r="H6" s="66"/>
      <c r="I6" s="66"/>
      <c r="J6" s="67"/>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100</v>
      </c>
      <c r="E9" s="9">
        <f>124*11</f>
        <v>1364</v>
      </c>
      <c r="F9" s="15"/>
      <c r="G9" s="12"/>
      <c r="H9" s="32"/>
      <c r="I9" s="15">
        <f>E9*F9</f>
        <v>0</v>
      </c>
      <c r="J9" s="15">
        <f>E9*H9</f>
        <v>0</v>
      </c>
    </row>
    <row r="10" spans="1:10" ht="39" customHeight="1" x14ac:dyDescent="0.25">
      <c r="A10" s="8" t="s">
        <v>2</v>
      </c>
      <c r="B10" s="46" t="s">
        <v>73</v>
      </c>
      <c r="C10" s="47"/>
      <c r="D10" s="35" t="s">
        <v>100</v>
      </c>
      <c r="E10" s="9">
        <f>124*11</f>
        <v>1364</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101</v>
      </c>
      <c r="E18" s="10">
        <f>11*124</f>
        <v>1364</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102</v>
      </c>
      <c r="E20" s="10">
        <f>11*124</f>
        <v>1364</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103</v>
      </c>
      <c r="E22" s="10">
        <f>11*124</f>
        <v>1364</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104</v>
      </c>
      <c r="E24" s="10">
        <f>11*124</f>
        <v>1364</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(J18+J20+J22+J24)/124</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124</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124</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8B6AA-37BA-4A29-8643-D0E43122E28F}">
  <sheetPr>
    <pageSetUpPr fitToPage="1"/>
  </sheetPr>
  <dimension ref="A2:J51"/>
  <sheetViews>
    <sheetView topLeftCell="A13" workbookViewId="0">
      <selection activeCell="B18" sqref="B18:C25"/>
    </sheetView>
  </sheetViews>
  <sheetFormatPr baseColWidth="10" defaultRowHeight="39" customHeight="1" x14ac:dyDescent="0.25"/>
  <cols>
    <col min="1" max="1" width="9.7109375" style="30" customWidth="1"/>
    <col min="2" max="2" width="17.42578125" style="7" customWidth="1"/>
    <col min="3" max="3" width="31.42578125" style="7" customWidth="1"/>
    <col min="4" max="4" width="20.28515625" style="7" customWidth="1"/>
    <col min="5" max="5" width="12.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68" t="s">
        <v>58</v>
      </c>
      <c r="B4" s="69"/>
      <c r="C4" s="69"/>
      <c r="D4" s="69"/>
      <c r="E4" s="69"/>
      <c r="F4" s="69"/>
      <c r="G4" s="69"/>
      <c r="H4" s="69"/>
      <c r="I4" s="69"/>
      <c r="J4" s="70"/>
    </row>
    <row r="5" spans="1:10" ht="39" customHeight="1" thickBot="1" x14ac:dyDescent="0.3">
      <c r="A5" s="34"/>
      <c r="B5" s="34"/>
      <c r="C5" s="34"/>
      <c r="D5" s="34"/>
      <c r="E5" s="34"/>
      <c r="F5" s="34"/>
      <c r="G5" s="34"/>
      <c r="H5" s="34"/>
      <c r="I5" s="34"/>
      <c r="J5" s="34"/>
    </row>
    <row r="6" spans="1:10" ht="75" customHeight="1" thickBot="1" x14ac:dyDescent="0.3">
      <c r="A6" s="65" t="s">
        <v>59</v>
      </c>
      <c r="B6" s="66"/>
      <c r="C6" s="66"/>
      <c r="D6" s="66"/>
      <c r="E6" s="66"/>
      <c r="F6" s="66"/>
      <c r="G6" s="66"/>
      <c r="H6" s="66"/>
      <c r="I6" s="66"/>
      <c r="J6" s="67"/>
    </row>
    <row r="7" spans="1:10" ht="39" customHeight="1" x14ac:dyDescent="0.25">
      <c r="A7" s="5"/>
      <c r="B7" s="5"/>
      <c r="C7" s="5"/>
      <c r="D7" s="5"/>
      <c r="E7" s="5"/>
      <c r="F7" s="1"/>
      <c r="G7" s="1"/>
      <c r="H7" s="1"/>
      <c r="I7" s="1"/>
      <c r="J7" s="1"/>
    </row>
    <row r="8" spans="1:10" ht="39" customHeight="1" x14ac:dyDescent="0.25">
      <c r="A8" s="80" t="s">
        <v>41</v>
      </c>
      <c r="B8" s="81"/>
      <c r="C8" s="82"/>
      <c r="D8" s="43" t="s">
        <v>16</v>
      </c>
      <c r="E8" s="45"/>
      <c r="F8" s="3" t="s">
        <v>36</v>
      </c>
      <c r="G8" s="3" t="s">
        <v>20</v>
      </c>
      <c r="H8" s="3" t="s">
        <v>37</v>
      </c>
      <c r="I8" s="3" t="s">
        <v>17</v>
      </c>
      <c r="J8" s="3" t="s">
        <v>18</v>
      </c>
    </row>
    <row r="9" spans="1:10" ht="39" customHeight="1" x14ac:dyDescent="0.25">
      <c r="A9" s="8" t="s">
        <v>1</v>
      </c>
      <c r="B9" s="46" t="s">
        <v>72</v>
      </c>
      <c r="C9" s="47"/>
      <c r="D9" s="35" t="s">
        <v>105</v>
      </c>
      <c r="E9" s="9">
        <f>166*11</f>
        <v>1826</v>
      </c>
      <c r="F9" s="15"/>
      <c r="G9" s="12"/>
      <c r="H9" s="32"/>
      <c r="I9" s="15">
        <f>E9*F9</f>
        <v>0</v>
      </c>
      <c r="J9" s="15">
        <f>E9*H9</f>
        <v>0</v>
      </c>
    </row>
    <row r="10" spans="1:10" ht="39" customHeight="1" x14ac:dyDescent="0.25">
      <c r="A10" s="8" t="s">
        <v>2</v>
      </c>
      <c r="B10" s="46" t="s">
        <v>73</v>
      </c>
      <c r="C10" s="47"/>
      <c r="D10" s="35" t="s">
        <v>105</v>
      </c>
      <c r="E10" s="9">
        <f>124*11</f>
        <v>1364</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106</v>
      </c>
      <c r="E18" s="10">
        <f>11*166</f>
        <v>1826</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107</v>
      </c>
      <c r="E20" s="10">
        <f>11*166</f>
        <v>1826</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108</v>
      </c>
      <c r="E22" s="10">
        <f>11*166</f>
        <v>1826</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109</v>
      </c>
      <c r="E24" s="10">
        <f>11*166</f>
        <v>1826</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(J18+J20+J22+J24)/166</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166</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166</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1397C-6A76-4412-AD21-CDCD450269F6}">
  <sheetPr>
    <pageSetUpPr fitToPage="1"/>
  </sheetPr>
  <dimension ref="A2:J51"/>
  <sheetViews>
    <sheetView topLeftCell="A14" workbookViewId="0">
      <selection activeCell="I40" sqref="I40"/>
    </sheetView>
  </sheetViews>
  <sheetFormatPr baseColWidth="10" defaultRowHeight="39" customHeight="1" x14ac:dyDescent="0.25"/>
  <cols>
    <col min="1" max="1" width="9.7109375" style="30" customWidth="1"/>
    <col min="2" max="2" width="17.42578125" style="7" customWidth="1"/>
    <col min="3" max="3" width="31.42578125" style="7" customWidth="1"/>
    <col min="4" max="4" width="20.42578125"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77" t="s">
        <v>60</v>
      </c>
      <c r="B4" s="78"/>
      <c r="C4" s="78"/>
      <c r="D4" s="78"/>
      <c r="E4" s="78"/>
      <c r="F4" s="78"/>
      <c r="G4" s="78"/>
      <c r="H4" s="78"/>
      <c r="I4" s="78"/>
      <c r="J4" s="79"/>
    </row>
    <row r="5" spans="1:10" ht="39" customHeight="1" thickBot="1" x14ac:dyDescent="0.3">
      <c r="A5" s="34"/>
      <c r="B5" s="34"/>
      <c r="C5" s="34"/>
      <c r="D5" s="34"/>
      <c r="E5" s="34"/>
      <c r="F5" s="34"/>
      <c r="G5" s="34"/>
      <c r="H5" s="34"/>
      <c r="I5" s="34"/>
      <c r="J5" s="34"/>
    </row>
    <row r="6" spans="1:10" ht="75" customHeight="1" thickBot="1" x14ac:dyDescent="0.3">
      <c r="A6" s="71" t="s">
        <v>61</v>
      </c>
      <c r="B6" s="72"/>
      <c r="C6" s="72"/>
      <c r="D6" s="72"/>
      <c r="E6" s="72"/>
      <c r="F6" s="72"/>
      <c r="G6" s="72"/>
      <c r="H6" s="72"/>
      <c r="I6" s="72"/>
      <c r="J6" s="73"/>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110</v>
      </c>
      <c r="E9" s="9">
        <f>182*11</f>
        <v>2002</v>
      </c>
      <c r="F9" s="15"/>
      <c r="G9" s="12"/>
      <c r="H9" s="32"/>
      <c r="I9" s="15">
        <f>E9*F9</f>
        <v>0</v>
      </c>
      <c r="J9" s="15">
        <f>E9*H9</f>
        <v>0</v>
      </c>
    </row>
    <row r="10" spans="1:10" ht="39" customHeight="1" x14ac:dyDescent="0.25">
      <c r="A10" s="8" t="s">
        <v>2</v>
      </c>
      <c r="B10" s="46" t="s">
        <v>73</v>
      </c>
      <c r="C10" s="47"/>
      <c r="D10" s="35" t="s">
        <v>110</v>
      </c>
      <c r="E10" s="9">
        <f>182*11</f>
        <v>2002</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111</v>
      </c>
      <c r="E18" s="10">
        <f>11*182</f>
        <v>2002</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112</v>
      </c>
      <c r="E20" s="10">
        <f>11*182</f>
        <v>2002</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113</v>
      </c>
      <c r="E22" s="10">
        <f>11*182</f>
        <v>2002</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114</v>
      </c>
      <c r="E24" s="10">
        <f>11*182</f>
        <v>2002</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(J18+J20+J22+J24)/182</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182</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182</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F0197-AFAF-4EA6-B595-3886699FE29E}">
  <sheetPr>
    <pageSetUpPr fitToPage="1"/>
  </sheetPr>
  <dimension ref="A2:J51"/>
  <sheetViews>
    <sheetView topLeftCell="A15" workbookViewId="0">
      <selection activeCell="B18" sqref="B18:C25"/>
    </sheetView>
  </sheetViews>
  <sheetFormatPr baseColWidth="10" defaultRowHeight="39" customHeight="1" x14ac:dyDescent="0.25"/>
  <cols>
    <col min="1" max="1" width="9.7109375" style="30" customWidth="1"/>
    <col min="2" max="2" width="17.42578125" style="7" customWidth="1"/>
    <col min="3" max="3" width="31.42578125" style="7" customWidth="1"/>
    <col min="4" max="4" width="26"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74" t="s">
        <v>62</v>
      </c>
      <c r="B4" s="75"/>
      <c r="C4" s="75"/>
      <c r="D4" s="75"/>
      <c r="E4" s="75"/>
      <c r="F4" s="75"/>
      <c r="G4" s="75"/>
      <c r="H4" s="75"/>
      <c r="I4" s="75"/>
      <c r="J4" s="76"/>
    </row>
    <row r="5" spans="1:10" ht="39" customHeight="1" thickBot="1" x14ac:dyDescent="0.3">
      <c r="A5" s="34"/>
      <c r="B5" s="34"/>
      <c r="C5" s="34"/>
      <c r="D5" s="34"/>
      <c r="E5" s="34"/>
      <c r="F5" s="34"/>
      <c r="G5" s="34"/>
      <c r="H5" s="34"/>
      <c r="I5" s="34"/>
      <c r="J5" s="34"/>
    </row>
    <row r="6" spans="1:10" ht="75" customHeight="1" thickBot="1" x14ac:dyDescent="0.3">
      <c r="A6" s="65" t="s">
        <v>54</v>
      </c>
      <c r="B6" s="66"/>
      <c r="C6" s="66"/>
      <c r="D6" s="66"/>
      <c r="E6" s="66"/>
      <c r="F6" s="66"/>
      <c r="G6" s="66"/>
      <c r="H6" s="66"/>
      <c r="I6" s="66"/>
      <c r="J6" s="67"/>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95</v>
      </c>
      <c r="E9" s="9">
        <f>132*11</f>
        <v>1452</v>
      </c>
      <c r="F9" s="15"/>
      <c r="G9" s="12"/>
      <c r="H9" s="32"/>
      <c r="I9" s="15">
        <f>E9*F9</f>
        <v>0</v>
      </c>
      <c r="J9" s="15">
        <f>E9*H9</f>
        <v>0</v>
      </c>
    </row>
    <row r="10" spans="1:10" ht="39" customHeight="1" x14ac:dyDescent="0.25">
      <c r="A10" s="8" t="s">
        <v>2</v>
      </c>
      <c r="B10" s="46" t="s">
        <v>73</v>
      </c>
      <c r="C10" s="47"/>
      <c r="D10" s="35" t="s">
        <v>95</v>
      </c>
      <c r="E10" s="9">
        <f>132*11</f>
        <v>1452</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96</v>
      </c>
      <c r="E18" s="10">
        <f>11*132</f>
        <v>1452</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97</v>
      </c>
      <c r="E20" s="10">
        <f>11*132</f>
        <v>1452</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98</v>
      </c>
      <c r="E22" s="10">
        <f>11*132</f>
        <v>1452</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99</v>
      </c>
      <c r="E24" s="10">
        <f>11*132</f>
        <v>1452</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(J18+J20+J22+J24)/132</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132</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132</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22392-4950-4109-9C96-FB8BB8FDA200}">
  <sheetPr>
    <pageSetUpPr fitToPage="1"/>
  </sheetPr>
  <dimension ref="A2:J51"/>
  <sheetViews>
    <sheetView topLeftCell="A13" workbookViewId="0">
      <selection activeCell="B18" sqref="B18:C25"/>
    </sheetView>
  </sheetViews>
  <sheetFormatPr baseColWidth="10" defaultRowHeight="39" customHeight="1" x14ac:dyDescent="0.25"/>
  <cols>
    <col min="1" max="1" width="9.7109375" style="30" customWidth="1"/>
    <col min="2" max="2" width="17.42578125" style="7" customWidth="1"/>
    <col min="3" max="3" width="31.42578125" style="7" customWidth="1"/>
    <col min="4" max="4" width="24.140625" style="7" customWidth="1"/>
    <col min="5" max="5" width="14.85546875" style="7" customWidth="1"/>
    <col min="6" max="9" width="21.28515625" customWidth="1"/>
    <col min="10" max="10" width="25.28515625" customWidth="1"/>
  </cols>
  <sheetData>
    <row r="2" spans="1:10" s="4" customFormat="1" ht="39" customHeight="1" x14ac:dyDescent="0.2">
      <c r="A2" s="62" t="s">
        <v>42</v>
      </c>
      <c r="B2" s="62"/>
      <c r="C2" s="62"/>
      <c r="D2" s="62"/>
      <c r="E2" s="62"/>
      <c r="F2" s="62"/>
      <c r="G2" s="62"/>
      <c r="H2" s="62"/>
      <c r="I2" s="62"/>
      <c r="J2" s="62"/>
    </row>
    <row r="3" spans="1:10" s="4" customFormat="1" ht="39" customHeight="1" x14ac:dyDescent="0.2">
      <c r="A3" s="31"/>
      <c r="B3" s="31"/>
      <c r="C3" s="31"/>
      <c r="D3" s="36"/>
      <c r="E3" s="31"/>
      <c r="F3" s="31"/>
      <c r="G3" s="31"/>
      <c r="H3" s="31"/>
      <c r="I3" s="31"/>
      <c r="J3" s="31"/>
    </row>
    <row r="4" spans="1:10" ht="72.75" customHeight="1" x14ac:dyDescent="0.25">
      <c r="A4" s="77" t="s">
        <v>63</v>
      </c>
      <c r="B4" s="78"/>
      <c r="C4" s="78"/>
      <c r="D4" s="78"/>
      <c r="E4" s="78"/>
      <c r="F4" s="78"/>
      <c r="G4" s="78"/>
      <c r="H4" s="78"/>
      <c r="I4" s="78"/>
      <c r="J4" s="79"/>
    </row>
    <row r="5" spans="1:10" ht="39" customHeight="1" thickBot="1" x14ac:dyDescent="0.3">
      <c r="A5" s="34"/>
      <c r="B5" s="34"/>
      <c r="C5" s="34"/>
      <c r="D5" s="34"/>
      <c r="E5" s="34"/>
      <c r="F5" s="34"/>
      <c r="G5" s="34"/>
      <c r="H5" s="34"/>
      <c r="I5" s="34"/>
      <c r="J5" s="34"/>
    </row>
    <row r="6" spans="1:10" ht="75" customHeight="1" thickBot="1" x14ac:dyDescent="0.3">
      <c r="A6" s="65" t="s">
        <v>64</v>
      </c>
      <c r="B6" s="66"/>
      <c r="C6" s="66"/>
      <c r="D6" s="66"/>
      <c r="E6" s="66"/>
      <c r="F6" s="66"/>
      <c r="G6" s="66"/>
      <c r="H6" s="66"/>
      <c r="I6" s="66"/>
      <c r="J6" s="67"/>
    </row>
    <row r="7" spans="1:10" ht="39" customHeight="1" x14ac:dyDescent="0.25">
      <c r="A7" s="5"/>
      <c r="B7" s="5"/>
      <c r="C7" s="5"/>
      <c r="D7" s="5"/>
      <c r="E7" s="5"/>
      <c r="F7" s="1"/>
      <c r="G7" s="1"/>
      <c r="H7" s="1"/>
      <c r="I7" s="1"/>
      <c r="J7" s="1"/>
    </row>
    <row r="8" spans="1:10" ht="39" customHeight="1" x14ac:dyDescent="0.25">
      <c r="A8" s="43" t="s">
        <v>41</v>
      </c>
      <c r="B8" s="44"/>
      <c r="C8" s="45"/>
      <c r="D8" s="43" t="s">
        <v>16</v>
      </c>
      <c r="E8" s="45"/>
      <c r="F8" s="3" t="s">
        <v>36</v>
      </c>
      <c r="G8" s="3" t="s">
        <v>20</v>
      </c>
      <c r="H8" s="3" t="s">
        <v>37</v>
      </c>
      <c r="I8" s="3" t="s">
        <v>17</v>
      </c>
      <c r="J8" s="3" t="s">
        <v>18</v>
      </c>
    </row>
    <row r="9" spans="1:10" ht="39" customHeight="1" x14ac:dyDescent="0.25">
      <c r="A9" s="8" t="s">
        <v>1</v>
      </c>
      <c r="B9" s="46" t="s">
        <v>72</v>
      </c>
      <c r="C9" s="47"/>
      <c r="D9" s="35" t="s">
        <v>115</v>
      </c>
      <c r="E9" s="9">
        <f>140*11</f>
        <v>1540</v>
      </c>
      <c r="F9" s="15"/>
      <c r="G9" s="12"/>
      <c r="H9" s="32"/>
      <c r="I9" s="15">
        <f>E9*F9</f>
        <v>0</v>
      </c>
      <c r="J9" s="15">
        <f>E9*H9</f>
        <v>0</v>
      </c>
    </row>
    <row r="10" spans="1:10" ht="39" customHeight="1" x14ac:dyDescent="0.25">
      <c r="A10" s="8" t="s">
        <v>2</v>
      </c>
      <c r="B10" s="46" t="s">
        <v>73</v>
      </c>
      <c r="C10" s="47"/>
      <c r="D10" s="35" t="s">
        <v>115</v>
      </c>
      <c r="E10" s="9">
        <f>140*11</f>
        <v>1540</v>
      </c>
      <c r="F10" s="15"/>
      <c r="G10" s="12"/>
      <c r="H10" s="32"/>
      <c r="I10" s="15">
        <f t="shared" ref="I10:I12" si="0">E10*F10</f>
        <v>0</v>
      </c>
      <c r="J10" s="15">
        <f t="shared" ref="J10:J12" si="1">E10*H10</f>
        <v>0</v>
      </c>
    </row>
    <row r="11" spans="1:10" ht="39" customHeight="1" x14ac:dyDescent="0.25">
      <c r="A11" s="8" t="s">
        <v>3</v>
      </c>
      <c r="B11" s="46" t="s">
        <v>15</v>
      </c>
      <c r="C11" s="47"/>
      <c r="D11" s="35" t="s">
        <v>71</v>
      </c>
      <c r="E11" s="9">
        <v>2</v>
      </c>
      <c r="F11" s="15"/>
      <c r="G11" s="12"/>
      <c r="H11" s="32"/>
      <c r="I11" s="15">
        <f t="shared" si="0"/>
        <v>0</v>
      </c>
      <c r="J11" s="15">
        <f t="shared" si="1"/>
        <v>0</v>
      </c>
    </row>
    <row r="12" spans="1:10" ht="39" customHeight="1" x14ac:dyDescent="0.25">
      <c r="A12" s="8" t="s">
        <v>4</v>
      </c>
      <c r="B12" s="46" t="s">
        <v>21</v>
      </c>
      <c r="C12" s="47"/>
      <c r="D12" s="35" t="s">
        <v>71</v>
      </c>
      <c r="E12" s="9">
        <v>2</v>
      </c>
      <c r="F12" s="15"/>
      <c r="G12" s="12"/>
      <c r="H12" s="32"/>
      <c r="I12" s="15">
        <f t="shared" si="0"/>
        <v>0</v>
      </c>
      <c r="J12" s="15">
        <f t="shared" si="1"/>
        <v>0</v>
      </c>
    </row>
    <row r="13" spans="1:10" ht="39" customHeight="1" x14ac:dyDescent="0.25">
      <c r="A13" s="28" t="s">
        <v>30</v>
      </c>
      <c r="B13" s="59" t="s">
        <v>22</v>
      </c>
      <c r="C13" s="60"/>
      <c r="D13" s="60"/>
      <c r="E13" s="60"/>
      <c r="F13" s="60"/>
      <c r="G13" s="60"/>
      <c r="H13" s="61"/>
      <c r="I13" s="15">
        <f>SUM(I9:I12)</f>
        <v>0</v>
      </c>
      <c r="J13" s="15">
        <f>SUM(J9:J12)</f>
        <v>0</v>
      </c>
    </row>
    <row r="14" spans="1:10" s="19" customFormat="1" ht="24.75" customHeight="1" x14ac:dyDescent="0.25">
      <c r="A14" s="16"/>
      <c r="B14" s="17"/>
      <c r="C14" s="17"/>
      <c r="D14" s="17"/>
      <c r="E14" s="17"/>
      <c r="F14" s="17"/>
      <c r="G14" s="17"/>
      <c r="H14" s="17"/>
      <c r="I14" s="18"/>
      <c r="J14" s="18"/>
    </row>
    <row r="15" spans="1:10" ht="35.25" customHeight="1" x14ac:dyDescent="0.25">
      <c r="A15" s="59" t="s">
        <v>32</v>
      </c>
      <c r="B15" s="60"/>
      <c r="C15" s="60"/>
      <c r="D15" s="60"/>
      <c r="E15" s="60"/>
      <c r="F15" s="60"/>
      <c r="G15" s="60"/>
      <c r="H15" s="60"/>
      <c r="I15" s="61"/>
      <c r="J15" s="15">
        <f>(H9+H10)*11</f>
        <v>0</v>
      </c>
    </row>
    <row r="16" spans="1:10" ht="20.25" customHeight="1" x14ac:dyDescent="0.25">
      <c r="A16" s="7"/>
      <c r="B16" s="5"/>
      <c r="C16" s="5"/>
      <c r="D16" s="5"/>
      <c r="E16" s="5"/>
      <c r="F16" s="2"/>
      <c r="G16" s="2"/>
      <c r="H16" s="2"/>
      <c r="I16" s="2"/>
      <c r="J16" s="2"/>
    </row>
    <row r="17" spans="1:10" ht="39" customHeight="1" x14ac:dyDescent="0.25">
      <c r="A17" s="43" t="s">
        <v>0</v>
      </c>
      <c r="B17" s="44"/>
      <c r="C17" s="45"/>
      <c r="D17" s="43" t="s">
        <v>16</v>
      </c>
      <c r="E17" s="45"/>
      <c r="F17" s="3" t="s">
        <v>38</v>
      </c>
      <c r="G17" s="3" t="s">
        <v>20</v>
      </c>
      <c r="H17" s="3" t="s">
        <v>39</v>
      </c>
      <c r="I17" s="3" t="s">
        <v>19</v>
      </c>
      <c r="J17" s="3" t="s">
        <v>18</v>
      </c>
    </row>
    <row r="18" spans="1:10" ht="39" customHeight="1" x14ac:dyDescent="0.25">
      <c r="A18" s="8" t="s">
        <v>5</v>
      </c>
      <c r="B18" s="46" t="s">
        <v>75</v>
      </c>
      <c r="C18" s="47"/>
      <c r="D18" s="35" t="s">
        <v>116</v>
      </c>
      <c r="E18" s="10">
        <f>11*140</f>
        <v>1540</v>
      </c>
      <c r="F18" s="15"/>
      <c r="G18" s="12"/>
      <c r="H18" s="32"/>
      <c r="I18" s="25">
        <f>E18*F18</f>
        <v>0</v>
      </c>
      <c r="J18" s="25">
        <f>E18*H18</f>
        <v>0</v>
      </c>
    </row>
    <row r="19" spans="1:10" ht="39" customHeight="1" x14ac:dyDescent="0.25">
      <c r="A19" s="8" t="s">
        <v>6</v>
      </c>
      <c r="B19" s="46" t="s">
        <v>83</v>
      </c>
      <c r="C19" s="47"/>
      <c r="D19" s="35" t="s">
        <v>76</v>
      </c>
      <c r="E19" s="10">
        <v>2</v>
      </c>
      <c r="F19" s="15"/>
      <c r="G19" s="12"/>
      <c r="H19" s="32"/>
      <c r="I19" s="25">
        <f t="shared" ref="I19:I25" si="2">E19*F19</f>
        <v>0</v>
      </c>
      <c r="J19" s="25">
        <f t="shared" ref="J19:J25" si="3">E19*H19</f>
        <v>0</v>
      </c>
    </row>
    <row r="20" spans="1:10" ht="39" customHeight="1" x14ac:dyDescent="0.25">
      <c r="A20" s="8" t="s">
        <v>7</v>
      </c>
      <c r="B20" s="46" t="s">
        <v>81</v>
      </c>
      <c r="C20" s="47"/>
      <c r="D20" s="35" t="s">
        <v>117</v>
      </c>
      <c r="E20" s="10">
        <f>11*140</f>
        <v>1540</v>
      </c>
      <c r="F20" s="15"/>
      <c r="G20" s="12"/>
      <c r="H20" s="32"/>
      <c r="I20" s="25">
        <f t="shared" si="2"/>
        <v>0</v>
      </c>
      <c r="J20" s="25">
        <f t="shared" si="3"/>
        <v>0</v>
      </c>
    </row>
    <row r="21" spans="1:10" ht="39" customHeight="1" x14ac:dyDescent="0.25">
      <c r="A21" s="8" t="s">
        <v>8</v>
      </c>
      <c r="B21" s="46" t="s">
        <v>82</v>
      </c>
      <c r="C21" s="47"/>
      <c r="D21" s="35" t="s">
        <v>78</v>
      </c>
      <c r="E21" s="10">
        <v>2</v>
      </c>
      <c r="F21" s="15"/>
      <c r="G21" s="12"/>
      <c r="H21" s="32"/>
      <c r="I21" s="25">
        <f t="shared" si="2"/>
        <v>0</v>
      </c>
      <c r="J21" s="25">
        <f t="shared" si="3"/>
        <v>0</v>
      </c>
    </row>
    <row r="22" spans="1:10" ht="39" customHeight="1" x14ac:dyDescent="0.25">
      <c r="A22" s="8" t="s">
        <v>9</v>
      </c>
      <c r="B22" s="46" t="s">
        <v>80</v>
      </c>
      <c r="C22" s="47"/>
      <c r="D22" s="35" t="s">
        <v>118</v>
      </c>
      <c r="E22" s="10">
        <f>11*140</f>
        <v>1540</v>
      </c>
      <c r="F22" s="15"/>
      <c r="G22" s="12"/>
      <c r="H22" s="32"/>
      <c r="I22" s="25">
        <f t="shared" si="2"/>
        <v>0</v>
      </c>
      <c r="J22" s="25">
        <f t="shared" si="3"/>
        <v>0</v>
      </c>
    </row>
    <row r="23" spans="1:10" ht="39" customHeight="1" x14ac:dyDescent="0.25">
      <c r="A23" s="8" t="s">
        <v>10</v>
      </c>
      <c r="B23" s="46" t="s">
        <v>84</v>
      </c>
      <c r="C23" s="47"/>
      <c r="D23" s="35" t="s">
        <v>85</v>
      </c>
      <c r="E23" s="10">
        <v>2</v>
      </c>
      <c r="F23" s="15"/>
      <c r="G23" s="12"/>
      <c r="H23" s="32"/>
      <c r="I23" s="25">
        <f t="shared" si="2"/>
        <v>0</v>
      </c>
      <c r="J23" s="25">
        <f t="shared" si="3"/>
        <v>0</v>
      </c>
    </row>
    <row r="24" spans="1:10" ht="39" customHeight="1" x14ac:dyDescent="0.25">
      <c r="A24" s="8" t="s">
        <v>11</v>
      </c>
      <c r="B24" s="46" t="s">
        <v>87</v>
      </c>
      <c r="C24" s="47"/>
      <c r="D24" s="35" t="s">
        <v>119</v>
      </c>
      <c r="E24" s="10">
        <f>11*140</f>
        <v>1540</v>
      </c>
      <c r="F24" s="15"/>
      <c r="G24" s="12"/>
      <c r="H24" s="32"/>
      <c r="I24" s="25">
        <f t="shared" si="2"/>
        <v>0</v>
      </c>
      <c r="J24" s="25">
        <f>E24*H24</f>
        <v>0</v>
      </c>
    </row>
    <row r="25" spans="1:10" ht="39" customHeight="1" x14ac:dyDescent="0.25">
      <c r="A25" s="8" t="s">
        <v>12</v>
      </c>
      <c r="B25" s="46" t="s">
        <v>88</v>
      </c>
      <c r="C25" s="47"/>
      <c r="D25" s="35" t="s">
        <v>89</v>
      </c>
      <c r="E25" s="10">
        <v>2</v>
      </c>
      <c r="F25" s="15"/>
      <c r="G25" s="12"/>
      <c r="H25" s="32"/>
      <c r="I25" s="25">
        <f t="shared" si="2"/>
        <v>0</v>
      </c>
      <c r="J25" s="25">
        <f t="shared" si="3"/>
        <v>0</v>
      </c>
    </row>
    <row r="26" spans="1:10" ht="39" customHeight="1" x14ac:dyDescent="0.25">
      <c r="A26" s="28" t="s">
        <v>31</v>
      </c>
      <c r="B26" s="59" t="s">
        <v>23</v>
      </c>
      <c r="C26" s="60"/>
      <c r="D26" s="60"/>
      <c r="E26" s="60"/>
      <c r="F26" s="60"/>
      <c r="G26" s="60"/>
      <c r="H26" s="61"/>
      <c r="I26" s="26">
        <f>SUM(I18:I25)</f>
        <v>0</v>
      </c>
      <c r="J26" s="26">
        <f>SUM(J18:J25)</f>
        <v>0</v>
      </c>
    </row>
    <row r="27" spans="1:10" ht="25.5" customHeight="1" x14ac:dyDescent="0.25">
      <c r="A27" s="16"/>
      <c r="B27" s="17"/>
      <c r="C27" s="17"/>
      <c r="D27" s="17"/>
      <c r="E27" s="17"/>
      <c r="F27" s="17"/>
      <c r="G27" s="17"/>
      <c r="H27" s="17"/>
      <c r="I27" s="18"/>
      <c r="J27" s="14"/>
    </row>
    <row r="28" spans="1:10" ht="32.25" customHeight="1" x14ac:dyDescent="0.25">
      <c r="A28" s="59" t="s">
        <v>33</v>
      </c>
      <c r="B28" s="60"/>
      <c r="C28" s="60"/>
      <c r="D28" s="60"/>
      <c r="E28" s="60"/>
      <c r="F28" s="60"/>
      <c r="G28" s="60"/>
      <c r="H28" s="60"/>
      <c r="I28" s="61"/>
      <c r="J28" s="15">
        <f>(J18+J20+J22+J24)/140</f>
        <v>0</v>
      </c>
    </row>
    <row r="29" spans="1:10" ht="25.5" customHeight="1" x14ac:dyDescent="0.25"/>
    <row r="30" spans="1:10" ht="39" customHeight="1" x14ac:dyDescent="0.25">
      <c r="I30" s="13" t="s">
        <v>25</v>
      </c>
      <c r="J30" s="13" t="s">
        <v>26</v>
      </c>
    </row>
    <row r="31" spans="1:10" ht="30" customHeight="1" x14ac:dyDescent="0.25">
      <c r="A31" s="51" t="s">
        <v>24</v>
      </c>
      <c r="B31" s="52"/>
      <c r="C31" s="52"/>
      <c r="D31" s="52"/>
      <c r="E31" s="52"/>
      <c r="F31" s="52"/>
      <c r="G31" s="52"/>
      <c r="H31" s="53"/>
      <c r="I31" s="22">
        <f>I13+I26</f>
        <v>0</v>
      </c>
      <c r="J31" s="22">
        <f>J13+J26</f>
        <v>0</v>
      </c>
    </row>
    <row r="32" spans="1:10" ht="39" customHeight="1" x14ac:dyDescent="0.25">
      <c r="A32" s="20"/>
      <c r="B32" s="20"/>
      <c r="C32" s="20"/>
      <c r="D32" s="20"/>
      <c r="E32" s="20"/>
      <c r="F32" s="20"/>
      <c r="G32" s="20"/>
      <c r="H32" s="20"/>
      <c r="I32" s="21"/>
      <c r="J32" s="21"/>
    </row>
    <row r="33" spans="1:10" ht="33.75" customHeight="1" x14ac:dyDescent="0.25">
      <c r="A33" s="51" t="s">
        <v>45</v>
      </c>
      <c r="B33" s="52"/>
      <c r="C33" s="52"/>
      <c r="D33" s="52"/>
      <c r="E33" s="52"/>
      <c r="F33" s="52"/>
      <c r="G33" s="52"/>
      <c r="H33" s="52"/>
      <c r="I33" s="53"/>
      <c r="J33" s="22">
        <f>J15+J28</f>
        <v>0</v>
      </c>
    </row>
    <row r="35" spans="1:10" ht="39" customHeight="1" x14ac:dyDescent="0.25">
      <c r="A35" s="43" t="s">
        <v>50</v>
      </c>
      <c r="B35" s="44"/>
      <c r="C35" s="45"/>
      <c r="D35" s="43" t="s">
        <v>16</v>
      </c>
      <c r="E35" s="45"/>
      <c r="F35" s="3" t="s">
        <v>35</v>
      </c>
      <c r="G35" s="3" t="s">
        <v>20</v>
      </c>
      <c r="H35" s="3" t="s">
        <v>34</v>
      </c>
      <c r="I35" s="3" t="s">
        <v>19</v>
      </c>
      <c r="J35" s="3" t="s">
        <v>18</v>
      </c>
    </row>
    <row r="36" spans="1:10" ht="245.25" customHeight="1" x14ac:dyDescent="0.25">
      <c r="A36" s="8" t="s">
        <v>13</v>
      </c>
      <c r="B36" s="57" t="s">
        <v>44</v>
      </c>
      <c r="C36" s="58"/>
      <c r="D36" s="64">
        <v>140</v>
      </c>
      <c r="E36" s="63"/>
      <c r="F36" s="15"/>
      <c r="G36" s="11">
        <v>0</v>
      </c>
      <c r="H36" s="15"/>
      <c r="I36" s="15">
        <f>D36*F36</f>
        <v>0</v>
      </c>
      <c r="J36" s="15">
        <f>D36*H36</f>
        <v>0</v>
      </c>
    </row>
    <row r="37" spans="1:10" ht="39" customHeight="1" x14ac:dyDescent="0.25">
      <c r="A37"/>
      <c r="B37"/>
      <c r="C37"/>
      <c r="D37"/>
      <c r="E37"/>
    </row>
    <row r="38" spans="1:10" ht="39" customHeight="1" x14ac:dyDescent="0.25">
      <c r="A38" s="43" t="s">
        <v>46</v>
      </c>
      <c r="B38" s="44"/>
      <c r="C38" s="45"/>
      <c r="D38" s="43" t="s">
        <v>16</v>
      </c>
      <c r="E38" s="45"/>
      <c r="F38" s="3" t="s">
        <v>35</v>
      </c>
      <c r="G38" s="3" t="s">
        <v>20</v>
      </c>
      <c r="H38" s="3" t="s">
        <v>34</v>
      </c>
      <c r="I38" s="3" t="s">
        <v>19</v>
      </c>
      <c r="J38" s="3" t="s">
        <v>18</v>
      </c>
    </row>
    <row r="39" spans="1:10" ht="79.5" customHeight="1" x14ac:dyDescent="0.25">
      <c r="A39" s="8" t="s">
        <v>14</v>
      </c>
      <c r="B39" s="46" t="s">
        <v>43</v>
      </c>
      <c r="C39" s="47"/>
      <c r="D39" s="64">
        <v>140</v>
      </c>
      <c r="E39" s="63"/>
      <c r="F39" s="15"/>
      <c r="G39" s="12">
        <v>0</v>
      </c>
      <c r="H39" s="32"/>
      <c r="I39" s="15">
        <f>D39*F39</f>
        <v>0</v>
      </c>
      <c r="J39" s="15">
        <f>D39*H39</f>
        <v>0</v>
      </c>
    </row>
    <row r="40" spans="1:10" ht="33" customHeight="1" x14ac:dyDescent="0.25"/>
    <row r="41" spans="1:10" ht="23.25" customHeight="1" x14ac:dyDescent="0.25">
      <c r="A41" s="48" t="s">
        <v>40</v>
      </c>
      <c r="B41" s="49"/>
      <c r="C41" s="49"/>
      <c r="D41" s="49"/>
      <c r="E41" s="49"/>
      <c r="F41" s="49"/>
      <c r="G41" s="49"/>
      <c r="H41" s="49"/>
      <c r="I41" s="50"/>
      <c r="J41" s="23">
        <f>H36+H39</f>
        <v>0</v>
      </c>
    </row>
    <row r="42" spans="1:10" ht="21.75" customHeight="1" x14ac:dyDescent="0.25"/>
    <row r="43" spans="1:10" ht="39" customHeight="1" x14ac:dyDescent="0.25">
      <c r="I43" s="13" t="s">
        <v>25</v>
      </c>
      <c r="J43" s="13" t="s">
        <v>26</v>
      </c>
    </row>
    <row r="44" spans="1:10" ht="19.5" customHeight="1" x14ac:dyDescent="0.25">
      <c r="A44" s="51" t="s">
        <v>27</v>
      </c>
      <c r="B44" s="52"/>
      <c r="C44" s="52"/>
      <c r="D44" s="52"/>
      <c r="E44" s="52"/>
      <c r="F44" s="52"/>
      <c r="G44" s="52"/>
      <c r="H44" s="53"/>
      <c r="I44" s="22">
        <f>I36+I39</f>
        <v>0</v>
      </c>
      <c r="J44" s="22">
        <f>J36+J39</f>
        <v>0</v>
      </c>
    </row>
    <row r="45" spans="1:10" ht="18.75" customHeight="1" x14ac:dyDescent="0.25"/>
    <row r="46" spans="1:10" ht="39" customHeight="1" x14ac:dyDescent="0.25">
      <c r="I46" s="13" t="s">
        <v>25</v>
      </c>
      <c r="J46" s="13" t="s">
        <v>26</v>
      </c>
    </row>
    <row r="47" spans="1:10" ht="39" customHeight="1" x14ac:dyDescent="0.25">
      <c r="A47" s="54" t="s">
        <v>28</v>
      </c>
      <c r="B47" s="55"/>
      <c r="C47" s="55"/>
      <c r="D47" s="55"/>
      <c r="E47" s="55"/>
      <c r="F47" s="55"/>
      <c r="G47" s="55"/>
      <c r="H47" s="56"/>
      <c r="I47" s="24">
        <f>I13+I26+I36+I39</f>
        <v>0</v>
      </c>
      <c r="J47" s="24">
        <f>J13+J26+J36+J39</f>
        <v>0</v>
      </c>
    </row>
    <row r="49" spans="1:10" ht="21.75" customHeight="1" x14ac:dyDescent="0.25">
      <c r="A49" s="38" t="s">
        <v>29</v>
      </c>
      <c r="B49" s="39"/>
      <c r="C49" s="39"/>
      <c r="D49" s="39"/>
      <c r="E49" s="39"/>
      <c r="F49" s="39"/>
      <c r="G49" s="39"/>
      <c r="H49" s="40"/>
      <c r="I49" s="41">
        <f>J33+J41</f>
        <v>0</v>
      </c>
      <c r="J49" s="42"/>
    </row>
    <row r="51" spans="1:10" ht="31.5" customHeight="1" x14ac:dyDescent="0.25">
      <c r="A51" s="37" t="s">
        <v>47</v>
      </c>
      <c r="B51" s="37"/>
      <c r="C51" s="37"/>
      <c r="D51" s="37"/>
      <c r="E51" s="37"/>
      <c r="F51" s="37"/>
      <c r="G51" s="37"/>
      <c r="I51" s="33">
        <f>J33+H39</f>
        <v>0</v>
      </c>
    </row>
  </sheetData>
  <mergeCells count="39">
    <mergeCell ref="D35:E35"/>
    <mergeCell ref="D36:E36"/>
    <mergeCell ref="D38:E38"/>
    <mergeCell ref="D39:E39"/>
    <mergeCell ref="B18:C18"/>
    <mergeCell ref="A2:J2"/>
    <mergeCell ref="A4:J4"/>
    <mergeCell ref="A6:J6"/>
    <mergeCell ref="A8:C8"/>
    <mergeCell ref="B9:C9"/>
    <mergeCell ref="B10:C10"/>
    <mergeCell ref="D8:E8"/>
    <mergeCell ref="D17:E17"/>
    <mergeCell ref="B11:C11"/>
    <mergeCell ref="B12:C12"/>
    <mergeCell ref="B13:H13"/>
    <mergeCell ref="A15:I15"/>
    <mergeCell ref="A17:C17"/>
    <mergeCell ref="A35:C35"/>
    <mergeCell ref="B19:C19"/>
    <mergeCell ref="B20:C20"/>
    <mergeCell ref="B21:C21"/>
    <mergeCell ref="B22:C22"/>
    <mergeCell ref="B23:C23"/>
    <mergeCell ref="B24:C24"/>
    <mergeCell ref="B25:C25"/>
    <mergeCell ref="B26:H26"/>
    <mergeCell ref="A28:I28"/>
    <mergeCell ref="A31:H31"/>
    <mergeCell ref="A33:I33"/>
    <mergeCell ref="A49:H49"/>
    <mergeCell ref="I49:J49"/>
    <mergeCell ref="A51:G51"/>
    <mergeCell ref="B36:C36"/>
    <mergeCell ref="A38:C38"/>
    <mergeCell ref="B39:C39"/>
    <mergeCell ref="A41:I41"/>
    <mergeCell ref="A44:H44"/>
    <mergeCell ref="A47:H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12</vt:i4>
      </vt:variant>
    </vt:vector>
  </HeadingPairs>
  <TitlesOfParts>
    <vt:vector size="24" baseType="lpstr">
      <vt:lpstr>LOT 1 </vt:lpstr>
      <vt:lpstr>LOT 2</vt:lpstr>
      <vt:lpstr>LOT 3</vt:lpstr>
      <vt:lpstr>LOT 4</vt:lpstr>
      <vt:lpstr>LOT 5</vt:lpstr>
      <vt:lpstr>LOT 6</vt:lpstr>
      <vt:lpstr>LOT 7</vt:lpstr>
      <vt:lpstr>LOT 8</vt:lpstr>
      <vt:lpstr>LOT 9</vt:lpstr>
      <vt:lpstr>LOT 10</vt:lpstr>
      <vt:lpstr>LOT 11</vt:lpstr>
      <vt:lpstr>LOT 12</vt:lpstr>
      <vt:lpstr>'LOT 1 '!Zone_d_impression</vt:lpstr>
      <vt:lpstr>'LOT 10'!Zone_d_impression</vt:lpstr>
      <vt:lpstr>'LOT 11'!Zone_d_impression</vt:lpstr>
      <vt:lpstr>'LOT 12'!Zone_d_impression</vt:lpstr>
      <vt:lpstr>'LOT 2'!Zone_d_impression</vt:lpstr>
      <vt:lpstr>'LOT 3'!Zone_d_impression</vt:lpstr>
      <vt:lpstr>'LOT 4'!Zone_d_impression</vt:lpstr>
      <vt:lpstr>'LOT 5'!Zone_d_impression</vt:lpstr>
      <vt:lpstr>'LOT 6'!Zone_d_impression</vt:lpstr>
      <vt:lpstr>'LOT 7'!Zone_d_impression</vt:lpstr>
      <vt:lpstr>'LOT 8'!Zone_d_impression</vt:lpstr>
      <vt:lpstr>'LOT 9'!Zone_d_impression</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Virginie Martino</cp:lastModifiedBy>
  <cp:lastPrinted>2025-02-06T08:46:20Z</cp:lastPrinted>
  <dcterms:created xsi:type="dcterms:W3CDTF">2021-10-27T11:55:14Z</dcterms:created>
  <dcterms:modified xsi:type="dcterms:W3CDTF">2025-02-06T09:40:04Z</dcterms:modified>
</cp:coreProperties>
</file>