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eme.intra\angers$\PROJETS\SFUSP2019\4_MO_SRD\SRD\Nouvelle_Aquitaine\33_CHALLENGER_Lanton\3_consultation\2025 Travaux\"/>
    </mc:Choice>
  </mc:AlternateContent>
  <xr:revisionPtr revIDLastSave="0" documentId="8_{AC3E5A5A-A65B-490D-AF19-AEE4B277B99D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Synthèse" sheetId="7" r:id="rId1"/>
    <sheet name="DQE_TF_Lanton" sheetId="5" r:id="rId2"/>
    <sheet name="DQE_TO_Lanton" sheetId="6" r:id="rId3"/>
  </sheets>
  <definedNames>
    <definedName name="_xlnm.Print_Area" localSheetId="1">DQE_TF_Lanton!$A$1:$F$44</definedName>
    <definedName name="_xlnm.Print_Area" localSheetId="2">DQE_TO_Lanton!$A$1:$F$9</definedName>
    <definedName name="_xlnm.Print_Area" localSheetId="0">Synthèse!$A$1:$G$9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5" l="1"/>
  <c r="F16" i="5"/>
  <c r="F25" i="5"/>
  <c r="F29" i="5"/>
  <c r="C31" i="5"/>
  <c r="F24" i="5"/>
  <c r="F23" i="5"/>
  <c r="C26" i="5"/>
  <c r="C27" i="5" s="1"/>
  <c r="C28" i="5" s="1"/>
  <c r="C30" i="5" s="1"/>
  <c r="F30" i="5" s="1"/>
  <c r="F28" i="5" l="1"/>
  <c r="F27" i="5"/>
  <c r="F26" i="5"/>
  <c r="C35" i="5"/>
  <c r="F22" i="5" l="1"/>
  <c r="F6" i="6"/>
  <c r="F4" i="6"/>
  <c r="D7" i="7" s="1"/>
  <c r="F14" i="5"/>
  <c r="F38" i="5"/>
  <c r="F37" i="5"/>
  <c r="F5" i="6" l="1"/>
  <c r="D8" i="7"/>
  <c r="E7" i="7"/>
  <c r="F7" i="7"/>
  <c r="G7" i="7" s="1"/>
  <c r="F36" i="5"/>
  <c r="E8" i="7" l="1"/>
  <c r="F8" i="7"/>
  <c r="G8" i="7" s="1"/>
  <c r="F3" i="6"/>
  <c r="F7" i="6" s="1"/>
  <c r="F4" i="5"/>
  <c r="C41" i="5"/>
  <c r="F41" i="5" s="1"/>
  <c r="F40" i="5"/>
  <c r="F35" i="5"/>
  <c r="F34" i="5"/>
  <c r="F32" i="5"/>
  <c r="F20" i="5"/>
  <c r="F19" i="5"/>
  <c r="F17" i="5"/>
  <c r="F13" i="5"/>
  <c r="F11" i="5"/>
  <c r="F10" i="5"/>
  <c r="F9" i="5"/>
  <c r="F8" i="5"/>
  <c r="F7" i="5"/>
  <c r="F6" i="5"/>
  <c r="F5" i="5"/>
  <c r="B6" i="7" l="1"/>
  <c r="F8" i="6"/>
  <c r="F9" i="6" s="1"/>
  <c r="F3" i="5"/>
  <c r="F12" i="5"/>
  <c r="F39" i="5"/>
  <c r="F18" i="5"/>
  <c r="F31" i="5"/>
  <c r="D6" i="7" s="1"/>
  <c r="C6" i="7" l="1"/>
  <c r="C9" i="7" s="1"/>
  <c r="B9" i="7"/>
  <c r="F33" i="5"/>
  <c r="F21" i="5" s="1"/>
  <c r="F42" i="5" l="1"/>
  <c r="F43" i="5" s="1"/>
  <c r="F44" i="5" s="1"/>
  <c r="D9" i="7" l="1"/>
  <c r="E6" i="7"/>
  <c r="E9" i="7" s="1"/>
  <c r="F6" i="7"/>
  <c r="F9" i="7" l="1"/>
  <c r="G6" i="7"/>
  <c r="G9" i="7" s="1"/>
</calcChain>
</file>

<file path=xl/sharedStrings.xml><?xml version="1.0" encoding="utf-8"?>
<sst xmlns="http://schemas.openxmlformats.org/spreadsheetml/2006/main" count="160" uniqueCount="115">
  <si>
    <t>Q</t>
  </si>
  <si>
    <t>U</t>
  </si>
  <si>
    <t>PU € HT</t>
  </si>
  <si>
    <t xml:space="preserve">Total € </t>
  </si>
  <si>
    <t>Installations de chantier, dont atelier criblage</t>
  </si>
  <si>
    <t>Forfait</t>
  </si>
  <si>
    <t>Topographie chantier</t>
  </si>
  <si>
    <t>Assurance QSE</t>
  </si>
  <si>
    <t>Documents d'EXE</t>
  </si>
  <si>
    <t>Désinstallation en fin de chantier et mise au propre</t>
  </si>
  <si>
    <t>Contrôles analytiques lots criblés</t>
  </si>
  <si>
    <t>Mission G3</t>
  </si>
  <si>
    <t>m²</t>
  </si>
  <si>
    <r>
      <t>m</t>
    </r>
    <r>
      <rPr>
        <vertAlign val="superscript"/>
        <sz val="10"/>
        <color theme="1"/>
        <rFont val="Arial"/>
        <family val="2"/>
      </rPr>
      <t>3</t>
    </r>
  </si>
  <si>
    <t>Nettoyage superficiel déchets épars et dépôt sur CHALLENGER</t>
  </si>
  <si>
    <t>Déblai tas de papiers et dépôt sur CHALLENGER</t>
  </si>
  <si>
    <t>Déblai grande masse de la décharge communale et transport vers atelier criblage</t>
  </si>
  <si>
    <t>Déblais et modelage fossés EP, dont connexion lagune Est, remblais sur CHALLENGER</t>
  </si>
  <si>
    <r>
      <t>m</t>
    </r>
    <r>
      <rPr>
        <vertAlign val="superscript"/>
        <sz val="10"/>
        <color theme="1"/>
        <rFont val="Arial"/>
        <family val="2"/>
      </rPr>
      <t>3</t>
    </r>
    <r>
      <rPr>
        <sz val="11"/>
        <color theme="1"/>
        <rFont val="Calibri"/>
        <family val="2"/>
        <scheme val="minor"/>
      </rPr>
      <t/>
    </r>
  </si>
  <si>
    <t>Remodelage (déblais/remblais) et compactage de CHALLENGER, dont modelage des cunettes</t>
  </si>
  <si>
    <t>Descentes béton EP dont entonnements amont et aval</t>
  </si>
  <si>
    <t>ml</t>
  </si>
  <si>
    <t>Fourniture et mise en œuvre géotextile anti-contaminant piste</t>
  </si>
  <si>
    <t>REVEGETALISATION</t>
  </si>
  <si>
    <t>1er passage 100% surfaces travaillées</t>
  </si>
  <si>
    <t>2ème passage 50% surfaces travaillées</t>
  </si>
  <si>
    <t>SOUS-TOTAL € HT</t>
  </si>
  <si>
    <t>TVA 20%</t>
  </si>
  <si>
    <t>TOTAL € TTC</t>
  </si>
  <si>
    <t>Dossier de récolement pour DOE</t>
  </si>
  <si>
    <t xml:space="preserve"> MESURES DE GESTION DE LA BIODIVERSITE</t>
  </si>
  <si>
    <t>Suivi écologique de chantier</t>
  </si>
  <si>
    <t>Charte chantier à faibles nuisances</t>
  </si>
  <si>
    <t>TO101</t>
  </si>
  <si>
    <t>TF100</t>
  </si>
  <si>
    <t>TF101</t>
  </si>
  <si>
    <t>TF102</t>
  </si>
  <si>
    <t>TF103</t>
  </si>
  <si>
    <t>TF104</t>
  </si>
  <si>
    <t>TF105</t>
  </si>
  <si>
    <t>TF106</t>
  </si>
  <si>
    <t>TF107</t>
  </si>
  <si>
    <t>TF108</t>
  </si>
  <si>
    <t>TF200</t>
  </si>
  <si>
    <t>TF201</t>
  </si>
  <si>
    <t>TF202</t>
  </si>
  <si>
    <t>TF203</t>
  </si>
  <si>
    <t>TF300</t>
  </si>
  <si>
    <t>TF301</t>
  </si>
  <si>
    <t>TF302</t>
  </si>
  <si>
    <t>TF400</t>
  </si>
  <si>
    <t>TF401</t>
  </si>
  <si>
    <t>TF402</t>
  </si>
  <si>
    <t>TF403</t>
  </si>
  <si>
    <t>TF404</t>
  </si>
  <si>
    <t>TF405</t>
  </si>
  <si>
    <t>TF406</t>
  </si>
  <si>
    <t>TF407</t>
  </si>
  <si>
    <t>TF408</t>
  </si>
  <si>
    <t>TF409</t>
  </si>
  <si>
    <t>TF410</t>
  </si>
  <si>
    <t>TF411</t>
  </si>
  <si>
    <t>TF412</t>
  </si>
  <si>
    <t>TF413</t>
  </si>
  <si>
    <t>TF414</t>
  </si>
  <si>
    <t>TF415</t>
  </si>
  <si>
    <t>TF416</t>
  </si>
  <si>
    <t>TF417</t>
  </si>
  <si>
    <t>TF500</t>
  </si>
  <si>
    <t>TF501</t>
  </si>
  <si>
    <t>TF502</t>
  </si>
  <si>
    <t>N°TF</t>
  </si>
  <si>
    <t>N°TO</t>
  </si>
  <si>
    <t>Détail Quantitatif Estimatif (DQE) - Tranche ferme (TF)</t>
  </si>
  <si>
    <t>TO100</t>
  </si>
  <si>
    <t>TO200</t>
  </si>
  <si>
    <t>FOURNITURE DE MATERIAUX INERTES</t>
  </si>
  <si>
    <t>TO201</t>
  </si>
  <si>
    <t>Fourniture sur site de matériaux inertes</t>
  </si>
  <si>
    <t>FOURNITURE DE MATERIAUX VGETALISABLES</t>
  </si>
  <si>
    <t>Fourniture sur site de matériaux végétalisables</t>
  </si>
  <si>
    <t>GESTION DU CHANTIER EN CONDITION SS4</t>
  </si>
  <si>
    <t>Reprise amiante et réenfouissement in situ</t>
  </si>
  <si>
    <t xml:space="preserve">DISPOSITIONS GENERALES ET PREPARATION DE CHANTIER </t>
  </si>
  <si>
    <t>Tri-criblage des matériaux</t>
  </si>
  <si>
    <t>Stockage provisoire déchets triés</t>
  </si>
  <si>
    <t>Stockage provisoire déblais triés réutilisables</t>
  </si>
  <si>
    <t>Reprise déchets triés et déchargement dans CHALLENGER</t>
  </si>
  <si>
    <t>Création du pierrier pour lézards des murailles</t>
  </si>
  <si>
    <t>Démolition et concassage ruines béton</t>
  </si>
  <si>
    <t>TF204</t>
  </si>
  <si>
    <t>Balisage des emprises travaux</t>
  </si>
  <si>
    <t>TF205</t>
  </si>
  <si>
    <t>Reprise matériaux réutilisables et régalage sur CHALLENGER remodelée</t>
  </si>
  <si>
    <t>Reprise matériaux réutilisables pour couche propreté base décharge communale</t>
  </si>
  <si>
    <t>Décapage soigné et mise en stock de la couche superficielle décharge communale</t>
  </si>
  <si>
    <t>Reprise matériaux réutilisables pour diguette Ouest, piste et fossé en remblais</t>
  </si>
  <si>
    <t>Couche de roulage piste d'entretien en 0/31,5 ou bétons concassés (ép. 30 cm)</t>
  </si>
  <si>
    <t>Dévégétalisation et gestion des EVEE</t>
  </si>
  <si>
    <t>Préparation et gestion administrative et règlementaire</t>
  </si>
  <si>
    <t>Détail Quantitatif Estimatif (DQE) - Tranches optionnelles (TO)</t>
  </si>
  <si>
    <t>CALCUL AUTOMATIQUE - NE PAS MODIFIER</t>
  </si>
  <si>
    <t>SYNTHESE DE LA REPARTITION DES PRIX FORFAITAIRES ET UNITAIRES</t>
  </si>
  <si>
    <t>TRANCHES</t>
  </si>
  <si>
    <t>PRIX FORFAITAIRES</t>
  </si>
  <si>
    <t>TOTAL</t>
  </si>
  <si>
    <t>€ HT</t>
  </si>
  <si>
    <t>€ TTC</t>
  </si>
  <si>
    <t>Tranche ferme</t>
  </si>
  <si>
    <t>Tranche optionnelle n°1</t>
  </si>
  <si>
    <t>Tranche optionnelle n°2</t>
  </si>
  <si>
    <t>Total toutes tranches</t>
  </si>
  <si>
    <t>PRIX UNITAIRES</t>
  </si>
  <si>
    <t>sans objet</t>
  </si>
  <si>
    <t>TERRASSEMENTS, GC, VRD ET CONFINEMENT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</si>
</sst>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vertAlign val="superscript"/>
      <sz val="10"/>
      <color theme="1"/>
      <name val="Arial"/>
      <family val="2"/>
    </font>
    <font>
      <b/>
      <sz val="12"/>
      <color theme="0"/>
      <name val="Arial"/>
      <family val="2"/>
    </font>
    <font>
      <sz val="10"/>
      <color rgb="FFFF0000"/>
      <name val="Arial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i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theme="8" tint="0.39991454817346722"/>
      </left>
      <right style="thin">
        <color theme="8" tint="0.39991454817346722"/>
      </right>
      <top style="thin">
        <color theme="8" tint="0.39991454817346722"/>
      </top>
      <bottom style="thin">
        <color theme="8" tint="0.39991454817346722"/>
      </bottom>
      <diagonal/>
    </border>
    <border>
      <left style="thin">
        <color theme="8" tint="0.39991454817346722"/>
      </left>
      <right/>
      <top style="thin">
        <color theme="8" tint="0.39991454817346722"/>
      </top>
      <bottom style="thin">
        <color theme="8" tint="0.39991454817346722"/>
      </bottom>
      <diagonal/>
    </border>
    <border>
      <left/>
      <right/>
      <top style="thin">
        <color theme="8" tint="0.39991454817346722"/>
      </top>
      <bottom style="thin">
        <color theme="8" tint="0.39991454817346722"/>
      </bottom>
      <diagonal/>
    </border>
    <border>
      <left/>
      <right style="thin">
        <color theme="8" tint="0.39991454817346722"/>
      </right>
      <top style="thin">
        <color theme="8" tint="0.39991454817346722"/>
      </top>
      <bottom style="thin">
        <color theme="8" tint="0.39991454817346722"/>
      </bottom>
      <diagonal/>
    </border>
    <border>
      <left style="thin">
        <color theme="8" tint="0.39991454817346722"/>
      </left>
      <right style="thin">
        <color theme="8" tint="0.39991454817346722"/>
      </right>
      <top style="thin">
        <color theme="8" tint="0.39991454817346722"/>
      </top>
      <bottom/>
      <diagonal/>
    </border>
    <border>
      <left style="thin">
        <color theme="8" tint="0.39991454817346722"/>
      </left>
      <right style="thin">
        <color theme="8" tint="0.39991454817346722"/>
      </right>
      <top/>
      <bottom style="thin">
        <color theme="8" tint="0.3999145481734672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44">
    <xf numFmtId="0" fontId="0" fillId="0" borderId="0" xfId="0"/>
    <xf numFmtId="4" fontId="1" fillId="2" borderId="0" xfId="0" applyNumberFormat="1" applyFont="1" applyFill="1" applyAlignment="1">
      <alignment vertical="center"/>
    </xf>
    <xf numFmtId="4" fontId="1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4" fillId="3" borderId="4" xfId="0" applyNumberFormat="1" applyFont="1" applyFill="1" applyBorder="1" applyAlignment="1">
      <alignment horizontal="right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4" fontId="5" fillId="2" borderId="0" xfId="0" applyNumberFormat="1" applyFont="1" applyFill="1" applyAlignment="1">
      <alignment vertical="center"/>
    </xf>
    <xf numFmtId="1" fontId="1" fillId="2" borderId="3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center" vertical="center"/>
    </xf>
    <xf numFmtId="4" fontId="7" fillId="2" borderId="0" xfId="0" applyNumberFormat="1" applyFont="1" applyFill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7" fillId="2" borderId="7" xfId="0" applyNumberFormat="1" applyFont="1" applyFill="1" applyBorder="1" applyAlignment="1">
      <alignment vertical="center"/>
    </xf>
    <xf numFmtId="4" fontId="2" fillId="5" borderId="8" xfId="0" applyNumberFormat="1" applyFont="1" applyFill="1" applyBorder="1" applyAlignment="1">
      <alignment vertical="center"/>
    </xf>
    <xf numFmtId="165" fontId="7" fillId="2" borderId="7" xfId="0" applyNumberFormat="1" applyFont="1" applyFill="1" applyBorder="1" applyAlignment="1">
      <alignment horizontal="center" vertical="center"/>
    </xf>
    <xf numFmtId="165" fontId="2" fillId="5" borderId="9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right" vertical="center"/>
    </xf>
    <xf numFmtId="165" fontId="7" fillId="2" borderId="7" xfId="0" applyNumberFormat="1" applyFont="1" applyFill="1" applyBorder="1" applyAlignment="1">
      <alignment horizontal="right" vertical="center"/>
    </xf>
    <xf numFmtId="4" fontId="2" fillId="5" borderId="9" xfId="0" applyNumberFormat="1" applyFont="1" applyFill="1" applyBorder="1" applyAlignment="1">
      <alignment horizontal="center" vertical="center"/>
    </xf>
    <xf numFmtId="4" fontId="2" fillId="5" borderId="10" xfId="0" applyNumberFormat="1" applyFont="1" applyFill="1" applyBorder="1" applyAlignment="1">
      <alignment horizontal="center" vertical="center"/>
    </xf>
    <xf numFmtId="164" fontId="4" fillId="3" borderId="5" xfId="0" applyNumberFormat="1" applyFont="1" applyFill="1" applyBorder="1" applyAlignment="1">
      <alignment horizontal="right" vertical="center"/>
    </xf>
    <xf numFmtId="164" fontId="4" fillId="3" borderId="6" xfId="0" applyNumberFormat="1" applyFont="1" applyFill="1" applyBorder="1" applyAlignment="1">
      <alignment horizontal="right" vertical="center"/>
    </xf>
    <xf numFmtId="1" fontId="4" fillId="3" borderId="2" xfId="0" applyNumberFormat="1" applyFont="1" applyFill="1" applyBorder="1" applyAlignment="1">
      <alignment horizontal="right" vertical="center"/>
    </xf>
    <xf numFmtId="1" fontId="4" fillId="3" borderId="3" xfId="0" applyNumberFormat="1" applyFont="1" applyFill="1" applyBorder="1" applyAlignment="1">
      <alignment horizontal="right" vertical="center"/>
    </xf>
    <xf numFmtId="1" fontId="4" fillId="3" borderId="5" xfId="0" applyNumberFormat="1" applyFont="1" applyFill="1" applyBorder="1" applyAlignment="1">
      <alignment horizontal="center" vertical="center"/>
    </xf>
    <xf numFmtId="1" fontId="4" fillId="3" borderId="6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164" fontId="4" fillId="3" borderId="5" xfId="0" applyNumberFormat="1" applyFont="1" applyFill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left" vertical="center" wrapText="1"/>
    </xf>
    <xf numFmtId="4" fontId="4" fillId="3" borderId="6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CE2A3-E798-994B-ACB0-7EAD9F1F431D}">
  <sheetPr>
    <pageSetUpPr fitToPage="1"/>
  </sheetPr>
  <dimension ref="A1:G11"/>
  <sheetViews>
    <sheetView topLeftCell="A4" zoomScale="169" zoomScaleNormal="100" zoomScaleSheetLayoutView="133" workbookViewId="0"/>
  </sheetViews>
  <sheetFormatPr baseColWidth="10" defaultColWidth="11.453125" defaultRowHeight="15.75" customHeight="1" x14ac:dyDescent="0.35"/>
  <cols>
    <col min="1" max="1" width="21" style="1" customWidth="1"/>
    <col min="2" max="7" width="17.453125" style="21" customWidth="1"/>
    <col min="8" max="16384" width="11.453125" style="1"/>
  </cols>
  <sheetData>
    <row r="1" spans="1:7" ht="22.5" customHeight="1" x14ac:dyDescent="0.35">
      <c r="A1" s="22" t="s">
        <v>102</v>
      </c>
    </row>
    <row r="2" spans="1:7" ht="23.25" customHeight="1" x14ac:dyDescent="0.35">
      <c r="A2" s="23" t="s">
        <v>101</v>
      </c>
    </row>
    <row r="3" spans="1:7" ht="16" customHeight="1" x14ac:dyDescent="0.35"/>
    <row r="4" spans="1:7" ht="39" customHeight="1" x14ac:dyDescent="0.35">
      <c r="B4" s="30" t="s">
        <v>104</v>
      </c>
      <c r="C4" s="30"/>
      <c r="D4" s="30" t="s">
        <v>112</v>
      </c>
      <c r="E4" s="30"/>
      <c r="F4" s="30" t="s">
        <v>105</v>
      </c>
      <c r="G4" s="31"/>
    </row>
    <row r="5" spans="1:7" ht="39" customHeight="1" x14ac:dyDescent="0.35">
      <c r="A5" s="25" t="s">
        <v>103</v>
      </c>
      <c r="B5" s="28" t="s">
        <v>106</v>
      </c>
      <c r="C5" s="28" t="s">
        <v>107</v>
      </c>
      <c r="D5" s="28" t="s">
        <v>106</v>
      </c>
      <c r="E5" s="28" t="s">
        <v>107</v>
      </c>
      <c r="F5" s="28" t="s">
        <v>106</v>
      </c>
      <c r="G5" s="28" t="s">
        <v>107</v>
      </c>
    </row>
    <row r="6" spans="1:7" ht="39" customHeight="1" x14ac:dyDescent="0.35">
      <c r="A6" s="24" t="s">
        <v>108</v>
      </c>
      <c r="B6" s="26">
        <f>SUM(DQE_TF_Lanton!F4:F9,DQE_TF_Lanton!F11,DQE_TF_Lanton!F13:F17,DQE_TF_Lanton!F19:F20,DQE_TF_Lanton!F25)</f>
        <v>0</v>
      </c>
      <c r="C6" s="26">
        <f>B6*1.2</f>
        <v>0</v>
      </c>
      <c r="D6" s="26">
        <f>SUM(DQE_TF_Lanton!F10,DQE_TF_Lanton!F22:F24,DQE_TF_Lanton!F26:F38,DQE_TF_Lanton!F40,DQE_TF_Lanton!F40,DQE_TF_Lanton!F41)</f>
        <v>0</v>
      </c>
      <c r="E6" s="26">
        <f>D6*1.2</f>
        <v>0</v>
      </c>
      <c r="F6" s="26">
        <f>SUM(B6,D6)</f>
        <v>0</v>
      </c>
      <c r="G6" s="26">
        <f>F6*1.2</f>
        <v>0</v>
      </c>
    </row>
    <row r="7" spans="1:7" ht="39" customHeight="1" x14ac:dyDescent="0.35">
      <c r="A7" s="24" t="s">
        <v>109</v>
      </c>
      <c r="B7" s="29" t="s">
        <v>113</v>
      </c>
      <c r="C7" s="29" t="s">
        <v>113</v>
      </c>
      <c r="D7" s="26">
        <f>+DQE_TO_Lanton!F4</f>
        <v>0</v>
      </c>
      <c r="E7" s="26">
        <f>D7*1.2</f>
        <v>0</v>
      </c>
      <c r="F7" s="26">
        <f>SUM(B7,D7)</f>
        <v>0</v>
      </c>
      <c r="G7" s="26">
        <f>F7*1.2</f>
        <v>0</v>
      </c>
    </row>
    <row r="8" spans="1:7" ht="39" customHeight="1" x14ac:dyDescent="0.35">
      <c r="A8" s="24" t="s">
        <v>110</v>
      </c>
      <c r="B8" s="29" t="s">
        <v>113</v>
      </c>
      <c r="C8" s="29" t="s">
        <v>113</v>
      </c>
      <c r="D8" s="26">
        <f>+DQE_TO_Lanton!F6</f>
        <v>0</v>
      </c>
      <c r="E8" s="26">
        <f t="shared" ref="E8" si="0">D8*1.2</f>
        <v>0</v>
      </c>
      <c r="F8" s="26">
        <f t="shared" ref="F8" si="1">SUM(B8,D8)</f>
        <v>0</v>
      </c>
      <c r="G8" s="26">
        <f t="shared" ref="G8" si="2">F8*1.2</f>
        <v>0</v>
      </c>
    </row>
    <row r="9" spans="1:7" ht="39" customHeight="1" x14ac:dyDescent="0.35">
      <c r="A9" s="25" t="s">
        <v>111</v>
      </c>
      <c r="B9" s="27">
        <f>SUM(B6:B8)</f>
        <v>0</v>
      </c>
      <c r="C9" s="27">
        <f t="shared" ref="C9:G9" si="3">SUM(C6:C8)</f>
        <v>0</v>
      </c>
      <c r="D9" s="27">
        <f t="shared" si="3"/>
        <v>0</v>
      </c>
      <c r="E9" s="27">
        <f t="shared" si="3"/>
        <v>0</v>
      </c>
      <c r="F9" s="27">
        <f t="shared" si="3"/>
        <v>0</v>
      </c>
      <c r="G9" s="27">
        <f t="shared" si="3"/>
        <v>0</v>
      </c>
    </row>
    <row r="10" spans="1:7" ht="35" customHeight="1" x14ac:dyDescent="0.35"/>
    <row r="11" spans="1:7" ht="409" customHeight="1" x14ac:dyDescent="0.35"/>
  </sheetData>
  <mergeCells count="3">
    <mergeCell ref="B4:C4"/>
    <mergeCell ref="D4:E4"/>
    <mergeCell ref="F4:G4"/>
  </mergeCells>
  <phoneticPr fontId="6" type="noConversion"/>
  <printOptions horizontalCentered="1" verticalCentered="1"/>
  <pageMargins left="0.511811023622047" right="0.511811023622047" top="0.35433070866141703" bottom="0.35433070866141703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FA80B-BD06-BC4C-8DBF-621C5FAE9A67}">
  <sheetPr>
    <pageSetUpPr fitToPage="1"/>
  </sheetPr>
  <dimension ref="A1:H45"/>
  <sheetViews>
    <sheetView tabSelected="1" zoomScale="133" zoomScaleNormal="80" zoomScaleSheetLayoutView="133" workbookViewId="0">
      <selection activeCell="E4" sqref="E4"/>
    </sheetView>
  </sheetViews>
  <sheetFormatPr baseColWidth="10" defaultColWidth="11.453125" defaultRowHeight="15.75" customHeight="1" x14ac:dyDescent="0.35"/>
  <cols>
    <col min="1" max="1" width="7.6328125" style="12" customWidth="1"/>
    <col min="2" max="2" width="73.453125" style="4" bestFit="1" customWidth="1"/>
    <col min="3" max="3" width="10.81640625" style="5" customWidth="1"/>
    <col min="4" max="4" width="9.1796875" style="5" customWidth="1"/>
    <col min="5" max="5" width="13.36328125" style="6" bestFit="1" customWidth="1"/>
    <col min="6" max="6" width="18.453125" style="6" customWidth="1"/>
    <col min="7" max="16384" width="11.453125" style="1"/>
  </cols>
  <sheetData>
    <row r="1" spans="1:8" ht="22.5" customHeight="1" x14ac:dyDescent="0.35">
      <c r="A1" s="36" t="s">
        <v>71</v>
      </c>
      <c r="B1" s="42" t="s">
        <v>73</v>
      </c>
      <c r="C1" s="38" t="s">
        <v>0</v>
      </c>
      <c r="D1" s="38" t="s">
        <v>1</v>
      </c>
      <c r="E1" s="40" t="s">
        <v>2</v>
      </c>
      <c r="F1" s="32" t="s">
        <v>3</v>
      </c>
    </row>
    <row r="2" spans="1:8" ht="23" customHeight="1" x14ac:dyDescent="0.35">
      <c r="A2" s="37"/>
      <c r="B2" s="43"/>
      <c r="C2" s="39"/>
      <c r="D2" s="39"/>
      <c r="E2" s="41"/>
      <c r="F2" s="33"/>
    </row>
    <row r="3" spans="1:8" ht="19" customHeight="1" x14ac:dyDescent="0.35">
      <c r="A3" s="11" t="s">
        <v>34</v>
      </c>
      <c r="B3" s="7" t="s">
        <v>83</v>
      </c>
      <c r="C3" s="2"/>
      <c r="D3" s="2"/>
      <c r="E3" s="3"/>
      <c r="F3" s="8">
        <f>SUM(F4:F11)</f>
        <v>0</v>
      </c>
    </row>
    <row r="4" spans="1:8" ht="19" customHeight="1" x14ac:dyDescent="0.35">
      <c r="A4" s="12" t="s">
        <v>35</v>
      </c>
      <c r="B4" s="4" t="s">
        <v>4</v>
      </c>
      <c r="C4" s="5">
        <v>1</v>
      </c>
      <c r="D4" s="5" t="s">
        <v>5</v>
      </c>
      <c r="F4" s="6">
        <f>+E4</f>
        <v>0</v>
      </c>
    </row>
    <row r="5" spans="1:8" ht="19" customHeight="1" x14ac:dyDescent="0.35">
      <c r="A5" s="12" t="s">
        <v>36</v>
      </c>
      <c r="B5" s="4" t="s">
        <v>6</v>
      </c>
      <c r="C5" s="5">
        <v>1</v>
      </c>
      <c r="D5" s="5" t="s">
        <v>5</v>
      </c>
      <c r="F5" s="6">
        <f t="shared" ref="F5:F11" si="0">+C5*E5</f>
        <v>0</v>
      </c>
      <c r="H5" s="16"/>
    </row>
    <row r="6" spans="1:8" ht="19" customHeight="1" x14ac:dyDescent="0.35">
      <c r="A6" s="12" t="s">
        <v>37</v>
      </c>
      <c r="B6" s="4" t="s">
        <v>7</v>
      </c>
      <c r="C6" s="5">
        <v>1</v>
      </c>
      <c r="D6" s="5" t="s">
        <v>5</v>
      </c>
      <c r="F6" s="6">
        <f t="shared" si="0"/>
        <v>0</v>
      </c>
    </row>
    <row r="7" spans="1:8" ht="19" customHeight="1" x14ac:dyDescent="0.35">
      <c r="A7" s="12" t="s">
        <v>38</v>
      </c>
      <c r="B7" s="4" t="s">
        <v>8</v>
      </c>
      <c r="C7" s="5">
        <v>1</v>
      </c>
      <c r="D7" s="5" t="s">
        <v>5</v>
      </c>
      <c r="F7" s="6">
        <f t="shared" si="0"/>
        <v>0</v>
      </c>
    </row>
    <row r="8" spans="1:8" ht="19" customHeight="1" x14ac:dyDescent="0.35">
      <c r="A8" s="12" t="s">
        <v>39</v>
      </c>
      <c r="B8" s="4" t="s">
        <v>9</v>
      </c>
      <c r="C8" s="5">
        <v>1</v>
      </c>
      <c r="D8" s="5" t="s">
        <v>5</v>
      </c>
      <c r="F8" s="6">
        <f t="shared" si="0"/>
        <v>0</v>
      </c>
    </row>
    <row r="9" spans="1:8" ht="19" customHeight="1" x14ac:dyDescent="0.35">
      <c r="A9" s="12" t="s">
        <v>40</v>
      </c>
      <c r="B9" s="4" t="s">
        <v>29</v>
      </c>
      <c r="C9" s="5">
        <v>1</v>
      </c>
      <c r="D9" s="5" t="s">
        <v>5</v>
      </c>
      <c r="F9" s="6">
        <f t="shared" si="0"/>
        <v>0</v>
      </c>
    </row>
    <row r="10" spans="1:8" ht="19" customHeight="1" x14ac:dyDescent="0.35">
      <c r="A10" s="12" t="s">
        <v>41</v>
      </c>
      <c r="B10" s="4" t="s">
        <v>10</v>
      </c>
      <c r="C10" s="5">
        <v>60</v>
      </c>
      <c r="D10" s="5" t="s">
        <v>1</v>
      </c>
      <c r="F10" s="6">
        <f t="shared" si="0"/>
        <v>0</v>
      </c>
    </row>
    <row r="11" spans="1:8" ht="19" customHeight="1" x14ac:dyDescent="0.35">
      <c r="A11" s="12" t="s">
        <v>42</v>
      </c>
      <c r="B11" s="4" t="s">
        <v>11</v>
      </c>
      <c r="C11" s="5">
        <v>1</v>
      </c>
      <c r="D11" s="5" t="s">
        <v>5</v>
      </c>
      <c r="F11" s="6">
        <f t="shared" si="0"/>
        <v>0</v>
      </c>
    </row>
    <row r="12" spans="1:8" ht="19" customHeight="1" x14ac:dyDescent="0.35">
      <c r="A12" s="11" t="s">
        <v>43</v>
      </c>
      <c r="B12" s="7" t="s">
        <v>30</v>
      </c>
      <c r="C12" s="2"/>
      <c r="D12" s="2"/>
      <c r="E12" s="3"/>
      <c r="F12" s="8">
        <f>SUM(F13:F17)</f>
        <v>0</v>
      </c>
    </row>
    <row r="13" spans="1:8" ht="19" customHeight="1" x14ac:dyDescent="0.35">
      <c r="A13" s="12" t="s">
        <v>44</v>
      </c>
      <c r="B13" s="4" t="s">
        <v>31</v>
      </c>
      <c r="C13" s="5">
        <v>1</v>
      </c>
      <c r="D13" s="5" t="s">
        <v>5</v>
      </c>
      <c r="F13" s="6">
        <f t="shared" ref="F13:F17" si="1">+C13*E13</f>
        <v>0</v>
      </c>
    </row>
    <row r="14" spans="1:8" ht="19" customHeight="1" x14ac:dyDescent="0.35">
      <c r="A14" s="12" t="s">
        <v>45</v>
      </c>
      <c r="B14" s="4" t="s">
        <v>32</v>
      </c>
      <c r="C14" s="5">
        <v>1</v>
      </c>
      <c r="D14" s="5" t="s">
        <v>5</v>
      </c>
      <c r="F14" s="6">
        <f t="shared" ref="F14:F16" si="2">+C14*E14</f>
        <v>0</v>
      </c>
    </row>
    <row r="15" spans="1:8" ht="19" customHeight="1" x14ac:dyDescent="0.35">
      <c r="A15" s="12" t="s">
        <v>46</v>
      </c>
      <c r="B15" s="4" t="s">
        <v>91</v>
      </c>
      <c r="C15" s="5">
        <v>1</v>
      </c>
      <c r="D15" s="5" t="s">
        <v>5</v>
      </c>
      <c r="F15" s="6">
        <f t="shared" si="2"/>
        <v>0</v>
      </c>
    </row>
    <row r="16" spans="1:8" ht="19" customHeight="1" x14ac:dyDescent="0.35">
      <c r="A16" s="12" t="s">
        <v>90</v>
      </c>
      <c r="B16" s="4" t="s">
        <v>98</v>
      </c>
      <c r="C16" s="5">
        <v>1</v>
      </c>
      <c r="D16" s="5" t="s">
        <v>5</v>
      </c>
      <c r="F16" s="6">
        <f t="shared" si="2"/>
        <v>0</v>
      </c>
    </row>
    <row r="17" spans="1:6" ht="19" customHeight="1" x14ac:dyDescent="0.35">
      <c r="A17" s="12" t="s">
        <v>92</v>
      </c>
      <c r="B17" s="4" t="s">
        <v>88</v>
      </c>
      <c r="C17" s="5">
        <v>1</v>
      </c>
      <c r="D17" s="5" t="s">
        <v>5</v>
      </c>
      <c r="F17" s="6">
        <f t="shared" si="1"/>
        <v>0</v>
      </c>
    </row>
    <row r="18" spans="1:6" ht="19" customHeight="1" x14ac:dyDescent="0.35">
      <c r="A18" s="11" t="s">
        <v>47</v>
      </c>
      <c r="B18" s="7" t="s">
        <v>81</v>
      </c>
      <c r="C18" s="2"/>
      <c r="D18" s="2"/>
      <c r="E18" s="3"/>
      <c r="F18" s="8">
        <f>SUM(F19:F20)</f>
        <v>0</v>
      </c>
    </row>
    <row r="19" spans="1:6" ht="19" customHeight="1" x14ac:dyDescent="0.35">
      <c r="A19" s="12" t="s">
        <v>48</v>
      </c>
      <c r="B19" s="4" t="s">
        <v>99</v>
      </c>
      <c r="C19" s="14">
        <v>1</v>
      </c>
      <c r="D19" s="14" t="s">
        <v>5</v>
      </c>
      <c r="F19" s="6">
        <f t="shared" ref="F19:F20" si="3">+C19*E19</f>
        <v>0</v>
      </c>
    </row>
    <row r="20" spans="1:6" ht="19" customHeight="1" x14ac:dyDescent="0.35">
      <c r="A20" s="12" t="s">
        <v>49</v>
      </c>
      <c r="B20" s="4" t="s">
        <v>82</v>
      </c>
      <c r="C20" s="14">
        <v>1</v>
      </c>
      <c r="D20" s="14" t="s">
        <v>5</v>
      </c>
      <c r="F20" s="6">
        <f t="shared" si="3"/>
        <v>0</v>
      </c>
    </row>
    <row r="21" spans="1:6" ht="19" customHeight="1" x14ac:dyDescent="0.35">
      <c r="A21" s="11" t="s">
        <v>50</v>
      </c>
      <c r="B21" s="7" t="s">
        <v>114</v>
      </c>
      <c r="C21" s="2"/>
      <c r="D21" s="2"/>
      <c r="E21" s="3"/>
      <c r="F21" s="8">
        <f>SUM(F22:F38)</f>
        <v>0</v>
      </c>
    </row>
    <row r="22" spans="1:6" ht="19" customHeight="1" x14ac:dyDescent="0.35">
      <c r="A22" s="12" t="s">
        <v>51</v>
      </c>
      <c r="B22" s="4" t="s">
        <v>14</v>
      </c>
      <c r="C22" s="5">
        <v>500</v>
      </c>
      <c r="D22" s="5" t="s">
        <v>13</v>
      </c>
      <c r="F22" s="6">
        <f t="shared" ref="F22:F30" si="4">+C22*E22</f>
        <v>0</v>
      </c>
    </row>
    <row r="23" spans="1:6" ht="19" customHeight="1" x14ac:dyDescent="0.35">
      <c r="A23" s="12" t="s">
        <v>52</v>
      </c>
      <c r="B23" s="4" t="s">
        <v>15</v>
      </c>
      <c r="C23" s="5">
        <v>500</v>
      </c>
      <c r="D23" s="5" t="s">
        <v>13</v>
      </c>
      <c r="F23" s="6">
        <f t="shared" si="4"/>
        <v>0</v>
      </c>
    </row>
    <row r="24" spans="1:6" s="15" customFormat="1" ht="19" customHeight="1" x14ac:dyDescent="0.35">
      <c r="A24" s="12" t="s">
        <v>53</v>
      </c>
      <c r="B24" s="4" t="s">
        <v>17</v>
      </c>
      <c r="C24" s="14">
        <v>350</v>
      </c>
      <c r="D24" s="14" t="s">
        <v>13</v>
      </c>
      <c r="E24" s="9"/>
      <c r="F24" s="9">
        <f t="shared" si="4"/>
        <v>0</v>
      </c>
    </row>
    <row r="25" spans="1:6" s="15" customFormat="1" ht="19" customHeight="1" x14ac:dyDescent="0.35">
      <c r="A25" s="12" t="s">
        <v>54</v>
      </c>
      <c r="B25" s="4" t="s">
        <v>89</v>
      </c>
      <c r="C25" s="14">
        <v>1</v>
      </c>
      <c r="D25" s="14" t="s">
        <v>5</v>
      </c>
      <c r="E25" s="9"/>
      <c r="F25" s="9">
        <f t="shared" si="4"/>
        <v>0</v>
      </c>
    </row>
    <row r="26" spans="1:6" ht="19" customHeight="1" x14ac:dyDescent="0.35">
      <c r="A26" s="12" t="s">
        <v>55</v>
      </c>
      <c r="B26" s="4" t="s">
        <v>95</v>
      </c>
      <c r="C26" s="5">
        <f>7000*0.5</f>
        <v>3500</v>
      </c>
      <c r="D26" s="5" t="s">
        <v>13</v>
      </c>
      <c r="F26" s="9">
        <f t="shared" si="4"/>
        <v>0</v>
      </c>
    </row>
    <row r="27" spans="1:6" s="15" customFormat="1" ht="19" customHeight="1" x14ac:dyDescent="0.35">
      <c r="A27" s="12" t="s">
        <v>56</v>
      </c>
      <c r="B27" s="13" t="s">
        <v>16</v>
      </c>
      <c r="C27" s="14">
        <f>22100-C26</f>
        <v>18600</v>
      </c>
      <c r="D27" s="14" t="s">
        <v>13</v>
      </c>
      <c r="E27" s="9"/>
      <c r="F27" s="9">
        <f t="shared" si="4"/>
        <v>0</v>
      </c>
    </row>
    <row r="28" spans="1:6" ht="19" customHeight="1" x14ac:dyDescent="0.35">
      <c r="A28" s="12" t="s">
        <v>57</v>
      </c>
      <c r="B28" s="4" t="s">
        <v>84</v>
      </c>
      <c r="C28" s="5">
        <f>C27</f>
        <v>18600</v>
      </c>
      <c r="D28" s="5" t="s">
        <v>13</v>
      </c>
      <c r="F28" s="9">
        <f t="shared" si="4"/>
        <v>0</v>
      </c>
    </row>
    <row r="29" spans="1:6" ht="19" customHeight="1" x14ac:dyDescent="0.35">
      <c r="A29" s="12" t="s">
        <v>58</v>
      </c>
      <c r="B29" s="4" t="s">
        <v>85</v>
      </c>
      <c r="C29" s="5">
        <v>5600</v>
      </c>
      <c r="D29" s="5" t="s">
        <v>13</v>
      </c>
      <c r="F29" s="9">
        <f t="shared" si="4"/>
        <v>0</v>
      </c>
    </row>
    <row r="30" spans="1:6" ht="19" customHeight="1" x14ac:dyDescent="0.35">
      <c r="A30" s="12" t="s">
        <v>59</v>
      </c>
      <c r="B30" s="4" t="s">
        <v>86</v>
      </c>
      <c r="C30" s="5">
        <f>C28-C29</f>
        <v>13000</v>
      </c>
      <c r="D30" s="5" t="s">
        <v>13</v>
      </c>
      <c r="F30" s="9">
        <f t="shared" si="4"/>
        <v>0</v>
      </c>
    </row>
    <row r="31" spans="1:6" ht="19" customHeight="1" x14ac:dyDescent="0.35">
      <c r="A31" s="12" t="s">
        <v>60</v>
      </c>
      <c r="B31" s="4" t="s">
        <v>87</v>
      </c>
      <c r="C31" s="5">
        <f>C29</f>
        <v>5600</v>
      </c>
      <c r="D31" s="5" t="s">
        <v>18</v>
      </c>
      <c r="F31" s="6">
        <f t="shared" ref="F31:F35" si="5">+C31*E31</f>
        <v>0</v>
      </c>
    </row>
    <row r="32" spans="1:6" ht="19" customHeight="1" x14ac:dyDescent="0.35">
      <c r="A32" s="12" t="s">
        <v>61</v>
      </c>
      <c r="B32" s="4" t="s">
        <v>19</v>
      </c>
      <c r="C32" s="5">
        <v>10000</v>
      </c>
      <c r="D32" s="5" t="s">
        <v>13</v>
      </c>
      <c r="F32" s="6">
        <f t="shared" si="5"/>
        <v>0</v>
      </c>
    </row>
    <row r="33" spans="1:6" ht="19" customHeight="1" x14ac:dyDescent="0.35">
      <c r="A33" s="12" t="s">
        <v>62</v>
      </c>
      <c r="B33" s="4" t="s">
        <v>94</v>
      </c>
      <c r="C33" s="5">
        <v>3500</v>
      </c>
      <c r="D33" s="5" t="s">
        <v>13</v>
      </c>
      <c r="F33" s="6">
        <f t="shared" si="5"/>
        <v>0</v>
      </c>
    </row>
    <row r="34" spans="1:6" ht="19" customHeight="1" x14ac:dyDescent="0.35">
      <c r="A34" s="12" t="s">
        <v>63</v>
      </c>
      <c r="B34" s="4" t="s">
        <v>96</v>
      </c>
      <c r="C34" s="5">
        <v>2500</v>
      </c>
      <c r="D34" s="5" t="s">
        <v>18</v>
      </c>
      <c r="F34" s="6">
        <f t="shared" si="5"/>
        <v>0</v>
      </c>
    </row>
    <row r="35" spans="1:6" ht="19" customHeight="1" x14ac:dyDescent="0.35">
      <c r="A35" s="12" t="s">
        <v>64</v>
      </c>
      <c r="B35" s="4" t="s">
        <v>93</v>
      </c>
      <c r="C35" s="5">
        <f>C26+C30-C33-C34</f>
        <v>10500</v>
      </c>
      <c r="D35" s="5" t="s">
        <v>18</v>
      </c>
      <c r="F35" s="6">
        <f t="shared" si="5"/>
        <v>0</v>
      </c>
    </row>
    <row r="36" spans="1:6" ht="19" customHeight="1" x14ac:dyDescent="0.35">
      <c r="A36" s="12" t="s">
        <v>65</v>
      </c>
      <c r="B36" s="4" t="s">
        <v>20</v>
      </c>
      <c r="C36" s="5">
        <v>50</v>
      </c>
      <c r="D36" s="5" t="s">
        <v>21</v>
      </c>
      <c r="F36" s="6">
        <f t="shared" ref="F36:F38" si="6">+C36*E36</f>
        <v>0</v>
      </c>
    </row>
    <row r="37" spans="1:6" ht="19" customHeight="1" x14ac:dyDescent="0.35">
      <c r="A37" s="12" t="s">
        <v>66</v>
      </c>
      <c r="B37" s="4" t="s">
        <v>97</v>
      </c>
      <c r="C37" s="5">
        <v>300</v>
      </c>
      <c r="D37" s="5" t="s">
        <v>13</v>
      </c>
      <c r="F37" s="6">
        <f t="shared" si="6"/>
        <v>0</v>
      </c>
    </row>
    <row r="38" spans="1:6" ht="19" customHeight="1" x14ac:dyDescent="0.35">
      <c r="A38" s="12" t="s">
        <v>67</v>
      </c>
      <c r="B38" s="4" t="s">
        <v>22</v>
      </c>
      <c r="C38" s="5">
        <v>900</v>
      </c>
      <c r="D38" s="5" t="s">
        <v>12</v>
      </c>
      <c r="F38" s="6">
        <f t="shared" si="6"/>
        <v>0</v>
      </c>
    </row>
    <row r="39" spans="1:6" ht="19" customHeight="1" x14ac:dyDescent="0.35">
      <c r="A39" s="11" t="s">
        <v>68</v>
      </c>
      <c r="B39" s="7" t="s">
        <v>23</v>
      </c>
      <c r="C39" s="2"/>
      <c r="D39" s="2"/>
      <c r="E39" s="3"/>
      <c r="F39" s="8">
        <f>SUM(F40:F41)</f>
        <v>0</v>
      </c>
    </row>
    <row r="40" spans="1:6" ht="19" customHeight="1" x14ac:dyDescent="0.35">
      <c r="A40" s="12" t="s">
        <v>69</v>
      </c>
      <c r="B40" s="4" t="s">
        <v>24</v>
      </c>
      <c r="C40" s="5">
        <v>25000</v>
      </c>
      <c r="D40" s="5" t="s">
        <v>12</v>
      </c>
      <c r="E40" s="9"/>
      <c r="F40" s="6">
        <f t="shared" ref="F40:F41" si="7">+C40*E40</f>
        <v>0</v>
      </c>
    </row>
    <row r="41" spans="1:6" ht="19" customHeight="1" x14ac:dyDescent="0.35">
      <c r="A41" s="12" t="s">
        <v>70</v>
      </c>
      <c r="B41" s="4" t="s">
        <v>25</v>
      </c>
      <c r="C41" s="5">
        <f>C40/2</f>
        <v>12500</v>
      </c>
      <c r="D41" s="5" t="s">
        <v>12</v>
      </c>
      <c r="E41" s="9"/>
      <c r="F41" s="6">
        <f t="shared" si="7"/>
        <v>0</v>
      </c>
    </row>
    <row r="42" spans="1:6" ht="23.25" customHeight="1" x14ac:dyDescent="0.35">
      <c r="A42" s="34" t="s">
        <v>26</v>
      </c>
      <c r="B42" s="35"/>
      <c r="C42" s="35"/>
      <c r="D42" s="35"/>
      <c r="E42" s="35"/>
      <c r="F42" s="10">
        <f>SUM(F39,F21,F18,F12,F3)</f>
        <v>0</v>
      </c>
    </row>
    <row r="43" spans="1:6" ht="23.25" customHeight="1" x14ac:dyDescent="0.35">
      <c r="A43" s="34" t="s">
        <v>27</v>
      </c>
      <c r="B43" s="35"/>
      <c r="C43" s="35"/>
      <c r="D43" s="35"/>
      <c r="E43" s="35"/>
      <c r="F43" s="10">
        <f>+F42*0.2</f>
        <v>0</v>
      </c>
    </row>
    <row r="44" spans="1:6" ht="23.25" customHeight="1" x14ac:dyDescent="0.35">
      <c r="A44" s="34" t="s">
        <v>28</v>
      </c>
      <c r="B44" s="35"/>
      <c r="C44" s="35"/>
      <c r="D44" s="35"/>
      <c r="E44" s="35"/>
      <c r="F44" s="10">
        <f>SUM(F42:F43)</f>
        <v>0</v>
      </c>
    </row>
    <row r="45" spans="1:6" ht="409" customHeight="1" x14ac:dyDescent="0.35">
      <c r="A45" s="17"/>
      <c r="B45" s="18"/>
      <c r="C45" s="19"/>
      <c r="D45" s="19"/>
      <c r="E45" s="20"/>
      <c r="F45" s="20"/>
    </row>
  </sheetData>
  <mergeCells count="9">
    <mergeCell ref="F1:F2"/>
    <mergeCell ref="A42:E42"/>
    <mergeCell ref="A43:E43"/>
    <mergeCell ref="A44:E44"/>
    <mergeCell ref="A1:A2"/>
    <mergeCell ref="C1:C2"/>
    <mergeCell ref="D1:D2"/>
    <mergeCell ref="E1:E2"/>
    <mergeCell ref="B1:B2"/>
  </mergeCells>
  <phoneticPr fontId="6" type="noConversion"/>
  <printOptions horizontalCentered="1" verticalCentered="1"/>
  <pageMargins left="0.51181102362204722" right="0.51181102362204722" top="0.35433070866141736" bottom="0.35433070866141736" header="0.31496062992125984" footer="0.31496062992125984"/>
  <pageSetup paperSize="9" scale="65" orientation="portrait" r:id="rId1"/>
  <ignoredErrors>
    <ignoredError sqref="F39:F41 F17 F12:F13 F18:F2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56F6B-8526-F147-8EBE-E26BC4790116}">
  <sheetPr>
    <pageSetUpPr fitToPage="1"/>
  </sheetPr>
  <dimension ref="A1:F10"/>
  <sheetViews>
    <sheetView zoomScale="117" zoomScaleNormal="100" zoomScaleSheetLayoutView="133" workbookViewId="0">
      <selection activeCell="D10" sqref="D10"/>
    </sheetView>
  </sheetViews>
  <sheetFormatPr baseColWidth="10" defaultColWidth="11.453125" defaultRowHeight="15.75" customHeight="1" x14ac:dyDescent="0.35"/>
  <cols>
    <col min="1" max="1" width="7.6328125" style="12" customWidth="1"/>
    <col min="2" max="2" width="62" style="4" customWidth="1"/>
    <col min="3" max="3" width="10.81640625" style="5" customWidth="1"/>
    <col min="4" max="4" width="9.1796875" style="5" customWidth="1"/>
    <col min="5" max="5" width="13.36328125" style="6" bestFit="1" customWidth="1"/>
    <col min="6" max="6" width="18.453125" style="6" customWidth="1"/>
    <col min="7" max="16384" width="11.453125" style="1"/>
  </cols>
  <sheetData>
    <row r="1" spans="1:6" ht="22.5" customHeight="1" x14ac:dyDescent="0.35">
      <c r="A1" s="36" t="s">
        <v>72</v>
      </c>
      <c r="B1" s="42" t="s">
        <v>100</v>
      </c>
      <c r="C1" s="38" t="s">
        <v>0</v>
      </c>
      <c r="D1" s="38" t="s">
        <v>1</v>
      </c>
      <c r="E1" s="40" t="s">
        <v>2</v>
      </c>
      <c r="F1" s="32" t="s">
        <v>3</v>
      </c>
    </row>
    <row r="2" spans="1:6" ht="23.25" customHeight="1" x14ac:dyDescent="0.35">
      <c r="A2" s="37"/>
      <c r="B2" s="43"/>
      <c r="C2" s="39"/>
      <c r="D2" s="39"/>
      <c r="E2" s="41"/>
      <c r="F2" s="33"/>
    </row>
    <row r="3" spans="1:6" ht="25" customHeight="1" x14ac:dyDescent="0.35">
      <c r="A3" s="11" t="s">
        <v>74</v>
      </c>
      <c r="B3" s="7" t="s">
        <v>76</v>
      </c>
      <c r="C3" s="2"/>
      <c r="D3" s="2"/>
      <c r="E3" s="3"/>
      <c r="F3" s="8">
        <f>SUM(F4:F4)</f>
        <v>0</v>
      </c>
    </row>
    <row r="4" spans="1:6" ht="25" customHeight="1" x14ac:dyDescent="0.35">
      <c r="A4" s="12" t="s">
        <v>33</v>
      </c>
      <c r="B4" s="4" t="s">
        <v>78</v>
      </c>
      <c r="C4" s="5">
        <v>1000</v>
      </c>
      <c r="D4" s="5" t="s">
        <v>13</v>
      </c>
      <c r="F4" s="6">
        <f t="shared" ref="F4" si="0">+C4*E4</f>
        <v>0</v>
      </c>
    </row>
    <row r="5" spans="1:6" ht="25" customHeight="1" x14ac:dyDescent="0.35">
      <c r="A5" s="11" t="s">
        <v>75</v>
      </c>
      <c r="B5" s="7" t="s">
        <v>79</v>
      </c>
      <c r="C5" s="2"/>
      <c r="D5" s="2"/>
      <c r="E5" s="3"/>
      <c r="F5" s="8">
        <f>SUM(F6:F6)</f>
        <v>0</v>
      </c>
    </row>
    <row r="6" spans="1:6" ht="25" customHeight="1" x14ac:dyDescent="0.35">
      <c r="A6" s="12" t="s">
        <v>77</v>
      </c>
      <c r="B6" s="4" t="s">
        <v>80</v>
      </c>
      <c r="C6" s="5">
        <v>1000</v>
      </c>
      <c r="D6" s="5" t="s">
        <v>13</v>
      </c>
      <c r="F6" s="6">
        <f t="shared" ref="F6" si="1">+C6*E6</f>
        <v>0</v>
      </c>
    </row>
    <row r="7" spans="1:6" ht="23.25" customHeight="1" x14ac:dyDescent="0.35">
      <c r="A7" s="34" t="s">
        <v>27</v>
      </c>
      <c r="B7" s="35"/>
      <c r="C7" s="35"/>
      <c r="D7" s="35"/>
      <c r="E7" s="35"/>
      <c r="F7" s="10">
        <f>SUM(F3,F5)</f>
        <v>0</v>
      </c>
    </row>
    <row r="8" spans="1:6" ht="23.25" customHeight="1" x14ac:dyDescent="0.35">
      <c r="A8" s="34" t="s">
        <v>27</v>
      </c>
      <c r="B8" s="35"/>
      <c r="C8" s="35"/>
      <c r="D8" s="35"/>
      <c r="E8" s="35"/>
      <c r="F8" s="10">
        <f>+F7*0.2</f>
        <v>0</v>
      </c>
    </row>
    <row r="9" spans="1:6" ht="23.25" customHeight="1" x14ac:dyDescent="0.35">
      <c r="A9" s="34" t="s">
        <v>28</v>
      </c>
      <c r="B9" s="35"/>
      <c r="C9" s="35"/>
      <c r="D9" s="35"/>
      <c r="E9" s="35"/>
      <c r="F9" s="10">
        <f>SUM(F7:F8)</f>
        <v>0</v>
      </c>
    </row>
    <row r="10" spans="1:6" ht="409" customHeight="1" x14ac:dyDescent="0.35">
      <c r="A10" s="17"/>
      <c r="B10" s="18"/>
      <c r="C10" s="19"/>
      <c r="D10" s="19"/>
      <c r="E10" s="20"/>
      <c r="F10" s="20"/>
    </row>
  </sheetData>
  <mergeCells count="9">
    <mergeCell ref="F1:F2"/>
    <mergeCell ref="A7:E7"/>
    <mergeCell ref="A9:E9"/>
    <mergeCell ref="A8:E8"/>
    <mergeCell ref="A1:A2"/>
    <mergeCell ref="B1:B2"/>
    <mergeCell ref="C1:C2"/>
    <mergeCell ref="D1:D2"/>
    <mergeCell ref="E1:E2"/>
  </mergeCells>
  <phoneticPr fontId="6" type="noConversion"/>
  <printOptions horizontalCentered="1" verticalCentered="1"/>
  <pageMargins left="0.51181102362204722" right="0.51181102362204722" top="0.35433070866141736" bottom="0.35433070866141736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Synthèse</vt:lpstr>
      <vt:lpstr>DQE_TF_Lanton</vt:lpstr>
      <vt:lpstr>DQE_TO_Lanton</vt:lpstr>
      <vt:lpstr>DQE_TF_Lanton!Zone_d_impression</vt:lpstr>
      <vt:lpstr>DQE_TO_Lanton!Zone_d_impression</vt:lpstr>
      <vt:lpstr>Synthèse!Zone_d_impression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Guillaume LACOUR</dc:creator>
  <cp:keywords/>
  <dc:description/>
  <cp:lastModifiedBy>LUNEL Alexis</cp:lastModifiedBy>
  <cp:revision/>
  <cp:lastPrinted>2024-12-30T10:10:52Z</cp:lastPrinted>
  <dcterms:created xsi:type="dcterms:W3CDTF">2018-03-16T11:47:17Z</dcterms:created>
  <dcterms:modified xsi:type="dcterms:W3CDTF">2025-01-27T16:11:11Z</dcterms:modified>
  <cp:category/>
  <cp:contentStatus/>
</cp:coreProperties>
</file>