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Z:\PROJETS\SFUSP2019\4_MO_SRD\SRD\DOM TOM\974_INNOVEOX_Le Port\3_consultation\EdD_2025\"/>
    </mc:Choice>
  </mc:AlternateContent>
  <xr:revisionPtr revIDLastSave="0" documentId="13_ncr:1_{C970CFD6-A034-462A-9B63-37755329B8B4}" xr6:coauthVersionLast="47" xr6:coauthVersionMax="47" xr10:uidLastSave="{00000000-0000-0000-0000-000000000000}"/>
  <bookViews>
    <workbookView xWindow="-120" yWindow="-120" windowWidth="29040" windowHeight="15840" tabRatio="896" xr2:uid="{00000000-000D-0000-FFFF-FFFF00000000}"/>
  </bookViews>
  <sheets>
    <sheet name="BPU  " sheetId="16" r:id="rId1"/>
    <sheet name="chargement_condition_transp" sheetId="35" r:id="rId2"/>
    <sheet name="Intervenants " sheetId="18" r:id="rId3"/>
    <sheet name="Filières et proximité" sheetId="31" r:id="rId4"/>
    <sheet name="planning " sheetId="29" r:id="rId5"/>
    <sheet name="Menu déroulant" sheetId="2" r:id="rId6"/>
  </sheets>
  <externalReferences>
    <externalReference r:id="rId7"/>
    <externalReference r:id="rId8"/>
    <externalReference r:id="rId9"/>
  </externalReferences>
  <definedNames>
    <definedName name="__oe38" localSheetId="1">#REF!</definedName>
    <definedName name="__oe38">#REF!</definedName>
    <definedName name="__trk1" localSheetId="1">#REF!</definedName>
    <definedName name="__trk1">#REF!</definedName>
    <definedName name="__trk2" localSheetId="1">#REF!</definedName>
    <definedName name="__trk2">#REF!</definedName>
    <definedName name="__trk3" localSheetId="1">#REF!</definedName>
    <definedName name="__trk3">#REF!</definedName>
    <definedName name="_xlnm._FilterDatabase" localSheetId="0" hidden="1">'BPU  '!$G$1:$G$2</definedName>
    <definedName name="_xlnm._FilterDatabase" localSheetId="3" hidden="1">'Filières et proximité'!#REF!</definedName>
    <definedName name="_ftn1" localSheetId="0">'BPU  '!#REF!</definedName>
    <definedName name="_ftn1" localSheetId="1">chargement_condition_transp!#REF!</definedName>
    <definedName name="_ftn2" localSheetId="2">'Intervenants '!$B$32</definedName>
    <definedName name="_ftn3" localSheetId="2">'Intervenants '!$B$33</definedName>
    <definedName name="_ftnref1" localSheetId="0">'BPU  '!#REF!</definedName>
    <definedName name="_ftnref1" localSheetId="1">chargement_condition_transp!#REF!</definedName>
    <definedName name="_ftnref2" localSheetId="2">'Intervenants '!#REF!</definedName>
    <definedName name="_ftnref3" localSheetId="2">'Intervenants '!#REF!</definedName>
    <definedName name="bbq" localSheetId="1">#REF!</definedName>
    <definedName name="bbq">#REF!</definedName>
    <definedName name="bio">[1]DETAIL!$N$208</definedName>
    <definedName name="ca" localSheetId="1">#REF!</definedName>
    <definedName name="ca">#REF!</definedName>
    <definedName name="casimir" localSheetId="1">#REF!</definedName>
    <definedName name="casimir">#REF!</definedName>
    <definedName name="centresA">'Menu déroulant'!$J$3:$J$4</definedName>
    <definedName name="centresB">'Menu déroulant'!$L$3:$L$4</definedName>
    <definedName name="co" localSheetId="1">#REF!</definedName>
    <definedName name="co">#REF!</definedName>
    <definedName name="code1" localSheetId="1">#REF!</definedName>
    <definedName name="code1">#REF!</definedName>
    <definedName name="conditionnement">'[2]menu deroulant'!$D$5:$D$8</definedName>
    <definedName name="conditionnement_traitement">'Menu déroulant'!$D$5:$D$8</definedName>
    <definedName name="conditionnement_transport">'Menu déroulant'!$F$4:$F$11</definedName>
    <definedName name="conditionnement2_transport">'Menu déroulant'!$F$4:$F$11</definedName>
    <definedName name="cp" localSheetId="1">#REF!</definedName>
    <definedName name="cp">#REF!</definedName>
    <definedName name="ct" localSheetId="1">#REF!</definedName>
    <definedName name="ct">#REF!</definedName>
    <definedName name="datahydro" localSheetId="1">#REF!</definedName>
    <definedName name="datahydro">#REF!</definedName>
    <definedName name="div" localSheetId="1">#REF!</definedName>
    <definedName name="div">#REF!</definedName>
    <definedName name="dp" localSheetId="1">#REF!</definedName>
    <definedName name="dp">#REF!</definedName>
    <definedName name="e" localSheetId="1">#REF!</definedName>
    <definedName name="e">#REF!</definedName>
    <definedName name="elim" localSheetId="1">#REF!</definedName>
    <definedName name="elim">#REF!</definedName>
    <definedName name="elimamend" localSheetId="1">#REF!</definedName>
    <definedName name="elimamend">#REF!</definedName>
    <definedName name="elimbioext" localSheetId="1">#REF!</definedName>
    <definedName name="elimbioext">#REF!</definedName>
    <definedName name="elimcim" localSheetId="1">#REF!</definedName>
    <definedName name="elimcim">#REF!</definedName>
    <definedName name="elimdes" localSheetId="1">#REF!</definedName>
    <definedName name="elimdes">#REF!</definedName>
    <definedName name="elimdiv" localSheetId="1">#REF!</definedName>
    <definedName name="elimdiv">#REF!</definedName>
    <definedName name="eliminc" localSheetId="1">#REF!</definedName>
    <definedName name="eliminc">#REF!</definedName>
    <definedName name="elimk1">[1]DETAIL!$N$202</definedName>
    <definedName name="elimk2" localSheetId="1">#REF!</definedName>
    <definedName name="elimk2">#REF!</definedName>
    <definedName name="elimk3" localSheetId="1">#REF!</definedName>
    <definedName name="elimk3">#REF!</definedName>
    <definedName name="elimktrois">[1]DETAIL!$N$198</definedName>
    <definedName name="f" localSheetId="1">#REF!</definedName>
    <definedName name="f">#REF!</definedName>
    <definedName name="forage" localSheetId="1">#REF!</definedName>
    <definedName name="forage">#REF!</definedName>
    <definedName name="g" localSheetId="1">#REF!</definedName>
    <definedName name="g">#REF!</definedName>
    <definedName name="gme" localSheetId="1">#REF!</definedName>
    <definedName name="gme">#REF!</definedName>
    <definedName name="h" localSheetId="1">#REF!</definedName>
    <definedName name="h">#REF!</definedName>
    <definedName name="inc" localSheetId="1">#REF!</definedName>
    <definedName name="inc">#REF!</definedName>
    <definedName name="interim" localSheetId="1">#REF!</definedName>
    <definedName name="interim">#REF!</definedName>
    <definedName name="interne" localSheetId="1">#REF!</definedName>
    <definedName name="interne">#REF!</definedName>
    <definedName name="isdi" localSheetId="1">#REF!</definedName>
    <definedName name="isdi">#REF!</definedName>
    <definedName name="isdnd" localSheetId="1">#REF!</definedName>
    <definedName name="isdnd">#REF!</definedName>
    <definedName name="j" localSheetId="1">#REF!</definedName>
    <definedName name="j">#REF!</definedName>
    <definedName name="k" localSheetId="1">#REF!</definedName>
    <definedName name="k">#REF!</definedName>
    <definedName name="Kilomètres_parcourus">'Menu déroulant'!$N$3:$N$5</definedName>
    <definedName name="Kilomètres_parcourus_et_densité">'Menu déroulant'!$N$3:$N$14</definedName>
    <definedName name="la" localSheetId="1">#REF!</definedName>
    <definedName name="la">#REF!</definedName>
    <definedName name="lab" localSheetId="1">#REF!</definedName>
    <definedName name="lab">#REF!</definedName>
    <definedName name="labo">[1]DETAIL!$J$224</definedName>
    <definedName name="lo" localSheetId="1">#REF!</definedName>
    <definedName name="lo">#REF!</definedName>
    <definedName name="m" localSheetId="1">#REF!</definedName>
    <definedName name="m">#REF!</definedName>
    <definedName name="mat" localSheetId="1">#REF!</definedName>
    <definedName name="mat">#REF!</definedName>
    <definedName name="natuer_de_dechets">'Menu déroulant'!$H$3:$H$105</definedName>
    <definedName name="nature">'[2]menu deroulant'!$H$3:$H$103</definedName>
    <definedName name="Nature_de_dechets">'Menu déroulant'!$H$3:$H$96</definedName>
    <definedName name="nature_de_dechets_notation">'[3]menu deroulant'!$H$3:$H$104</definedName>
    <definedName name="Nature_des_dechets_non_dangereux" localSheetId="1">#REF!</definedName>
    <definedName name="Nature_des_dechets_non_dangereux">#REF!</definedName>
    <definedName name="oe" localSheetId="1">#REF!</definedName>
    <definedName name="oe">#REF!</definedName>
    <definedName name="petra" localSheetId="1">#REF!</definedName>
    <definedName name="petra">#REF!</definedName>
    <definedName name="pil" localSheetId="1">#REF!</definedName>
    <definedName name="pil">#REF!</definedName>
    <definedName name="prixunitaires" localSheetId="1">#REF!</definedName>
    <definedName name="prixunitaires">#REF!</definedName>
    <definedName name="stdiv" localSheetId="1">#REF!</definedName>
    <definedName name="stdiv">#REF!</definedName>
    <definedName name="stpr" localSheetId="1">#REF!</definedName>
    <definedName name="stpr">#REF!</definedName>
    <definedName name="tp">[1]DETAIL!$J$207</definedName>
    <definedName name="tr" localSheetId="1">#REF!</definedName>
    <definedName name="tr">#REF!</definedName>
    <definedName name="tramend" localSheetId="1">#REF!</definedName>
    <definedName name="tramend">#REF!</definedName>
    <definedName name="tran">[1]DETAIL!$J$209</definedName>
    <definedName name="trcim" localSheetId="1">#REF!</definedName>
    <definedName name="trcim">#REF!</definedName>
    <definedName name="trdes" localSheetId="1">#REF!</definedName>
    <definedName name="trdes">#REF!</definedName>
    <definedName name="trinc" localSheetId="1">#REF!</definedName>
    <definedName name="trinc">#REF!</definedName>
    <definedName name="Type_de_traitement">'Menu déroulant'!$B$3:$B$17</definedName>
    <definedName name="valo" localSheetId="1">#REF!</definedName>
    <definedName name="valo">#REF!</definedName>
    <definedName name="_xlnm.Print_Area" localSheetId="0">'BPU  '!$A$1:$K$130</definedName>
    <definedName name="_xlnm.Print_Area" localSheetId="1">chargement_condition_transp!$A$4:$O$41</definedName>
    <definedName name="_xlnm.Print_Area" localSheetId="3">'Filières et proximité'!$B$1:$W$78</definedName>
    <definedName name="zz" localSheetId="1">#REF!</definedName>
    <definedName name="z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28" i="16" l="1"/>
  <c r="H130" i="16"/>
  <c r="H129" i="16"/>
  <c r="H109" i="16"/>
  <c r="H86" i="16"/>
  <c r="H65" i="16"/>
  <c r="H59" i="16"/>
  <c r="H54" i="16"/>
  <c r="H38" i="16"/>
  <c r="H36" i="16"/>
  <c r="H11" i="16"/>
  <c r="H20" i="16"/>
  <c r="H25" i="16"/>
  <c r="H30" i="16"/>
  <c r="E25" i="31" l="1"/>
  <c r="E26" i="31"/>
  <c r="E24" i="31"/>
  <c r="E23" i="31"/>
  <c r="E22" i="31"/>
  <c r="E21" i="31"/>
  <c r="E20" i="31"/>
  <c r="E19" i="31"/>
  <c r="E17" i="31"/>
  <c r="E16" i="31"/>
  <c r="E15" i="31"/>
  <c r="E14" i="31"/>
  <c r="E13" i="31"/>
  <c r="H75" i="16"/>
  <c r="H96" i="16"/>
  <c r="G28" i="35"/>
  <c r="F91" i="16"/>
  <c r="G37" i="35"/>
  <c r="G32" i="35"/>
  <c r="G29" i="35"/>
  <c r="G27" i="35"/>
  <c r="G26" i="35"/>
  <c r="G25" i="35"/>
  <c r="G24" i="35"/>
  <c r="G23" i="35"/>
  <c r="G22" i="35"/>
  <c r="G21" i="35"/>
  <c r="G20" i="35"/>
  <c r="G19" i="35"/>
  <c r="G18" i="35"/>
  <c r="G17" i="35"/>
  <c r="G16" i="35"/>
  <c r="G14" i="35"/>
  <c r="G12" i="35"/>
  <c r="G11" i="35"/>
  <c r="F106" i="16"/>
  <c r="F104" i="16"/>
  <c r="F102" i="16"/>
  <c r="F101" i="16"/>
  <c r="F100" i="16"/>
  <c r="F99" i="16"/>
  <c r="F98" i="16"/>
  <c r="F97" i="16"/>
  <c r="F95" i="16"/>
  <c r="F94" i="16"/>
  <c r="F93" i="16"/>
  <c r="F92" i="16"/>
  <c r="H35" i="16"/>
  <c r="H34" i="16"/>
  <c r="H33" i="16"/>
  <c r="H63" i="16"/>
  <c r="H47" i="16" l="1"/>
  <c r="H48" i="16" s="1"/>
  <c r="H64" i="16"/>
  <c r="H14" i="16"/>
  <c r="H101" i="16"/>
  <c r="H80" i="16"/>
  <c r="H62" i="16"/>
  <c r="H72" i="16" l="1"/>
  <c r="H77" i="16"/>
  <c r="H98" i="16"/>
  <c r="H99" i="16"/>
  <c r="H100" i="16"/>
  <c r="H102" i="16"/>
  <c r="G34" i="35"/>
  <c r="H79" i="16"/>
  <c r="G39" i="35"/>
  <c r="G30" i="35"/>
  <c r="H106" i="16" l="1"/>
  <c r="H104" i="16"/>
  <c r="H97" i="16"/>
  <c r="H95" i="16"/>
  <c r="H94" i="16"/>
  <c r="H93" i="16"/>
  <c r="H92" i="16"/>
  <c r="H91" i="16"/>
  <c r="H107" i="16" l="1"/>
  <c r="H15" i="16"/>
  <c r="H16" i="16"/>
  <c r="H17" i="16"/>
  <c r="H18" i="16"/>
  <c r="H57" i="16" l="1"/>
  <c r="H53" i="16"/>
  <c r="H52" i="16"/>
  <c r="H58" i="16"/>
  <c r="H76" i="16" l="1"/>
  <c r="H73" i="16"/>
  <c r="H70" i="16"/>
  <c r="H29" i="16"/>
  <c r="H28" i="16"/>
  <c r="H83" i="16"/>
  <c r="H85" i="16"/>
  <c r="H74" i="16"/>
  <c r="H78" i="16"/>
  <c r="H81" i="16"/>
  <c r="H24" i="16"/>
  <c r="H23" i="16"/>
  <c r="H19" i="16"/>
  <c r="H9" i="16"/>
  <c r="H10" i="16"/>
  <c r="H8" i="16"/>
  <c r="E62" i="31" l="1"/>
  <c r="H118" i="16" l="1"/>
  <c r="H39" i="16" l="1"/>
  <c r="H40" i="16" s="1"/>
  <c r="H119" i="16"/>
  <c r="H120" i="16" l="1"/>
  <c r="H71" i="16"/>
  <c r="H123" i="16" l="1"/>
  <c r="H110" i="16"/>
  <c r="H111" i="16" s="1"/>
  <c r="H124" i="16" l="1"/>
  <c r="H125" i="16" l="1"/>
</calcChain>
</file>

<file path=xl/sharedStrings.xml><?xml version="1.0" encoding="utf-8"?>
<sst xmlns="http://schemas.openxmlformats.org/spreadsheetml/2006/main" count="628" uniqueCount="477">
  <si>
    <t>Déchets dangereux et non dangereux</t>
  </si>
  <si>
    <t>Unité - Contenant</t>
  </si>
  <si>
    <t>Le tonnage des contenants souillés et à éliminer suite aux reconditionnement</t>
  </si>
  <si>
    <t>Petits conditionnements (bidons etc.)</t>
  </si>
  <si>
    <t>Acides liquides minéraux  toxiques et/ou oxydants</t>
  </si>
  <si>
    <t>Acides liquides minéraux non toxiques et oxydants</t>
  </si>
  <si>
    <t>Aérosols</t>
  </si>
  <si>
    <t>Bases liquides minérales non toxiques et oxydantes</t>
  </si>
  <si>
    <t>Boues minérales non toxiques et oxydantes</t>
  </si>
  <si>
    <t>Emballages, consommables, et autres déchets souillés par des substances dangereuses</t>
  </si>
  <si>
    <t>Liquides organiques non halogénés  PCI&lt; ou = 6000 (&lt; 1% halogènes et soufre)</t>
  </si>
  <si>
    <t>Produits chimiques de laboratoires,  réactifs de traitement de surface en petits conditionnements</t>
  </si>
  <si>
    <t>Solides organiques pulvérulents non halogénés (&lt; 1% halogènes et soufre)</t>
  </si>
  <si>
    <t>Solvant non halogénés et non soufrés PCI&gt;6000 (&lt; 1% halogènes et soufre)</t>
  </si>
  <si>
    <t>DEEE</t>
  </si>
  <si>
    <t>TOTAL</t>
  </si>
  <si>
    <t>Absorbant ou matériaux contenant des produits halogénés</t>
  </si>
  <si>
    <t>Pâteux organiques non halogénés  (&lt; 1% halogènes et soufre)</t>
  </si>
  <si>
    <t>Solides minéraux alcalins non toxiques pulvérulents</t>
  </si>
  <si>
    <t>Autres déchets minéraux/salins solides</t>
  </si>
  <si>
    <t>Solides minéraux acides toxiques et/ou oxydants</t>
  </si>
  <si>
    <t>Amiante libre, amiante friable</t>
  </si>
  <si>
    <t>Solides minéraux oxydants et/ou toxiques pulvérulents</t>
  </si>
  <si>
    <t>Fluide de coupe, émulsion eau/hydrocarbures</t>
  </si>
  <si>
    <t>Amiante-ciment</t>
  </si>
  <si>
    <t>Solides organiques pulvérulents halogénés (&gt; ou = 40 % d'halogènes)</t>
  </si>
  <si>
    <t>Déchets issus du nettoyage</t>
  </si>
  <si>
    <t>Métaux (déchets non dangereux)</t>
  </si>
  <si>
    <t xml:space="preserve">Cadre de décomposition des prix </t>
  </si>
  <si>
    <t>Entreprise :</t>
  </si>
  <si>
    <t>………………….</t>
  </si>
  <si>
    <t>Prestation à rémunération FORFAITAIRE</t>
  </si>
  <si>
    <t>remplissage par l'ADEME</t>
  </si>
  <si>
    <t xml:space="preserve">PU HT </t>
  </si>
  <si>
    <t>Montant total HT</t>
  </si>
  <si>
    <t xml:space="preserve"> remplissage  par les candidats</t>
  </si>
  <si>
    <t>Sous- total "Suivi de l'intervention"</t>
  </si>
  <si>
    <t>Sous- total "Préparation, installation et repli du chantier"</t>
  </si>
  <si>
    <t xml:space="preserve"> Les quantités sont indiquées par l'ADEME et conformes aux quantités indiquées dans le Cahier des charges. </t>
  </si>
  <si>
    <t>remplissage par les candidats (les quantités pour ces postes sont à remplir et à definir par les candidats)</t>
  </si>
  <si>
    <t>Montant total prestations forfaitaires (euros HT)</t>
  </si>
  <si>
    <t>Montant total prestations forfaitaires (euros TTC)</t>
  </si>
  <si>
    <t>Prestation à rémunération par montant maximum prévisionnel basé sur les couts UNITAIRES</t>
  </si>
  <si>
    <t>Unité</t>
  </si>
  <si>
    <t xml:space="preserve">conditionnement </t>
  </si>
  <si>
    <t>PU HT</t>
  </si>
  <si>
    <t>Montant total prestations  non forfaitaires (euros HT)</t>
  </si>
  <si>
    <t>Montant total prestations non forfaitaires (euros TTC)</t>
  </si>
  <si>
    <t>MONTANT TOTAL des Prestations</t>
  </si>
  <si>
    <t>euros HT</t>
  </si>
  <si>
    <t>euros TTC</t>
  </si>
  <si>
    <t xml:space="preserve">Montant total prestations  non forfaitaires </t>
  </si>
  <si>
    <t>Intervenants relatifs aux opérations                                                        « enlèvements des déchets »</t>
  </si>
  <si>
    <t>Compétence et expérience en lien avec le chantier</t>
  </si>
  <si>
    <t>Qualifications/habilitations/formations</t>
  </si>
  <si>
    <r>
      <t xml:space="preserve"> </t>
    </r>
    <r>
      <rPr>
        <sz val="10"/>
        <color theme="1"/>
        <rFont val="Arial"/>
        <family val="2"/>
      </rPr>
      <t xml:space="preserve">à compléter avec les </t>
    </r>
    <r>
      <rPr>
        <u/>
        <sz val="10"/>
        <color theme="1"/>
        <rFont val="Arial"/>
        <family val="2"/>
      </rPr>
      <t>dates d’obtention des certificats/attestations</t>
    </r>
  </si>
  <si>
    <t xml:space="preserve">Nom </t>
  </si>
  <si>
    <t xml:space="preserve">Rôle </t>
  </si>
  <si>
    <t>Phase de chantier</t>
  </si>
  <si>
    <t>N1</t>
  </si>
  <si>
    <t>N2</t>
  </si>
  <si>
    <t>SST</t>
  </si>
  <si>
    <t>CACES</t>
  </si>
  <si>
    <t>PEMP</t>
  </si>
  <si>
    <t>CATEC</t>
  </si>
  <si>
    <t>autres à préciser</t>
  </si>
  <si>
    <t>Entreprise titulaire :…………..</t>
  </si>
  <si>
    <t>Entreprise sous-traitante : …………</t>
  </si>
  <si>
    <t xml:space="preserve">Compétence et expérience en lien avec le chantier </t>
  </si>
  <si>
    <r>
      <t xml:space="preserve">à compléter avec les </t>
    </r>
    <r>
      <rPr>
        <u/>
        <sz val="10"/>
        <color theme="1"/>
        <rFont val="Arial"/>
        <family val="2"/>
      </rPr>
      <t>dates d’obtention des certificats/attestations</t>
    </r>
  </si>
  <si>
    <t>Intervenants relatifs aux opérations « amiante »</t>
  </si>
  <si>
    <t>Rôle //amiante</t>
  </si>
  <si>
    <t>SS3</t>
  </si>
  <si>
    <t>SS4</t>
  </si>
  <si>
    <t>Critère de filière de valorisation/traitement et de proximité</t>
  </si>
  <si>
    <t>distance prise en compte pour la notation "proximité"</t>
  </si>
  <si>
    <t xml:space="preserve">Filière de traitement finale </t>
  </si>
  <si>
    <t>Centre de regroupement  (hors mélange)</t>
  </si>
  <si>
    <t>Centre de pré- traitement</t>
  </si>
  <si>
    <r>
      <t xml:space="preserve">Distance totale </t>
    </r>
    <r>
      <rPr>
        <b/>
        <vertAlign val="superscript"/>
        <sz val="8"/>
        <color theme="1"/>
        <rFont val="Arial"/>
        <family val="2"/>
      </rPr>
      <t xml:space="preserve">2 </t>
    </r>
    <r>
      <rPr>
        <b/>
        <sz val="8"/>
        <color theme="1"/>
        <rFont val="Arial"/>
        <family val="2"/>
      </rPr>
      <t xml:space="preserve">parcourue                                                          </t>
    </r>
    <r>
      <rPr>
        <b/>
        <sz val="8"/>
        <color rgb="FFFF0000"/>
        <rFont val="Arial"/>
        <family val="2"/>
      </rPr>
      <t>du site S jusqu’au centre de traitement C</t>
    </r>
  </si>
  <si>
    <t>Centre de transit</t>
  </si>
  <si>
    <t>Centre de regroupement (mélange)</t>
  </si>
  <si>
    <t>Soit Site à C</t>
  </si>
  <si>
    <t>Soit Site à A à C</t>
  </si>
  <si>
    <t>C</t>
  </si>
  <si>
    <t>A</t>
  </si>
  <si>
    <t>B</t>
  </si>
  <si>
    <t>Soit Site à B à C</t>
  </si>
  <si>
    <t>Soit Site à A à B à C</t>
  </si>
  <si>
    <r>
      <t>Nature de déchets  accord cadre et autres</t>
    </r>
    <r>
      <rPr>
        <b/>
        <vertAlign val="superscript"/>
        <sz val="8"/>
        <color theme="1"/>
        <rFont val="Arial"/>
        <family val="2"/>
      </rPr>
      <t xml:space="preserve"> 4</t>
    </r>
  </si>
  <si>
    <t>Quantité</t>
  </si>
  <si>
    <t>dép.</t>
  </si>
  <si>
    <t xml:space="preserve">Type de traitement </t>
  </si>
  <si>
    <t>Traçabilité du déchet</t>
  </si>
  <si>
    <t xml:space="preserve">Nature du centre </t>
  </si>
  <si>
    <t>Nom + ville</t>
  </si>
  <si>
    <t xml:space="preserve"> sous-détail (km)</t>
  </si>
  <si>
    <t>Km total</t>
  </si>
  <si>
    <t>S à A</t>
  </si>
  <si>
    <t>S à B</t>
  </si>
  <si>
    <t>S à C</t>
  </si>
  <si>
    <t>A à C</t>
  </si>
  <si>
    <t>A à B</t>
  </si>
  <si>
    <t>B à C</t>
  </si>
  <si>
    <t xml:space="preserve">Déchets identifiés dans le Cahier de charges </t>
  </si>
  <si>
    <t>Tonnage total CdC</t>
  </si>
  <si>
    <t>Renseignements obligatoires si les  déchets transitent par des centres de regroupement, de transit ou de prétraitement (A et/ou B) avant leur destination finale en centre de traitement C</t>
  </si>
  <si>
    <t>Tonnage total</t>
  </si>
  <si>
    <r>
      <t xml:space="preserve">Distance totale </t>
    </r>
    <r>
      <rPr>
        <vertAlign val="superscript"/>
        <sz val="8"/>
        <color theme="1"/>
        <rFont val="Arial"/>
        <family val="2"/>
      </rPr>
      <t>2</t>
    </r>
    <r>
      <rPr>
        <sz val="8"/>
        <color theme="1"/>
        <rFont val="Arial"/>
        <family val="2"/>
      </rPr>
      <t xml:space="preserve"> et sous détail indiquer</t>
    </r>
    <r>
      <rPr>
        <vertAlign val="superscript"/>
        <sz val="8"/>
        <color theme="1"/>
        <rFont val="Arial"/>
        <family val="2"/>
      </rPr>
      <t xml:space="preserve"> 3</t>
    </r>
  </si>
  <si>
    <r>
      <t xml:space="preserve">Site </t>
    </r>
    <r>
      <rPr>
        <sz val="10"/>
        <color theme="1"/>
        <rFont val="Wingdings"/>
        <charset val="2"/>
      </rPr>
      <t>à</t>
    </r>
    <r>
      <rPr>
        <sz val="10"/>
        <color theme="1"/>
        <rFont val="Arial"/>
        <family val="2"/>
      </rPr>
      <t>A</t>
    </r>
    <r>
      <rPr>
        <sz val="10"/>
        <color theme="1"/>
        <rFont val="Wingdings"/>
        <charset val="2"/>
      </rPr>
      <t>à</t>
    </r>
    <r>
      <rPr>
        <sz val="10"/>
        <color theme="1"/>
        <rFont val="Arial"/>
        <family val="2"/>
      </rPr>
      <t>B</t>
    </r>
    <r>
      <rPr>
        <sz val="10"/>
        <color theme="1"/>
        <rFont val="Wingdings"/>
        <charset val="2"/>
      </rPr>
      <t>à</t>
    </r>
    <r>
      <rPr>
        <sz val="10"/>
        <color theme="1"/>
        <rFont val="Arial"/>
        <family val="2"/>
      </rPr>
      <t>C </t>
    </r>
  </si>
  <si>
    <r>
      <t xml:space="preserve">km </t>
    </r>
    <r>
      <rPr>
        <vertAlign val="superscript"/>
        <sz val="10"/>
        <color theme="1"/>
        <rFont val="Arial"/>
        <family val="2"/>
      </rPr>
      <t>total</t>
    </r>
    <r>
      <rPr>
        <sz val="10"/>
        <color theme="1"/>
        <rFont val="Arial"/>
        <family val="2"/>
      </rPr>
      <t xml:space="preserve"> = ….km</t>
    </r>
    <r>
      <rPr>
        <vertAlign val="superscript"/>
        <sz val="10"/>
        <color theme="1"/>
        <rFont val="Arial"/>
        <family val="2"/>
      </rPr>
      <t>SàA</t>
    </r>
    <r>
      <rPr>
        <sz val="10"/>
        <color theme="1"/>
        <rFont val="Arial"/>
        <family val="2"/>
      </rPr>
      <t xml:space="preserve"> + ….km </t>
    </r>
    <r>
      <rPr>
        <vertAlign val="superscript"/>
        <sz val="10"/>
        <color theme="1"/>
        <rFont val="Arial"/>
        <family val="2"/>
      </rPr>
      <t>AàB</t>
    </r>
    <r>
      <rPr>
        <sz val="10"/>
        <color theme="1"/>
        <rFont val="Arial"/>
        <family val="2"/>
      </rPr>
      <t xml:space="preserve">+ …..km </t>
    </r>
    <r>
      <rPr>
        <vertAlign val="superscript"/>
        <sz val="10"/>
        <color theme="1"/>
        <rFont val="Arial"/>
        <family val="2"/>
      </rPr>
      <t>BàC</t>
    </r>
  </si>
  <si>
    <r>
      <t xml:space="preserve">Site </t>
    </r>
    <r>
      <rPr>
        <sz val="10"/>
        <color theme="1"/>
        <rFont val="Wingdings"/>
        <charset val="2"/>
      </rPr>
      <t>à</t>
    </r>
    <r>
      <rPr>
        <sz val="10"/>
        <color theme="1"/>
        <rFont val="Arial"/>
        <family val="2"/>
      </rPr>
      <t>A</t>
    </r>
    <r>
      <rPr>
        <sz val="10"/>
        <color theme="1"/>
        <rFont val="Wingdings"/>
        <charset val="2"/>
      </rPr>
      <t>à</t>
    </r>
    <r>
      <rPr>
        <sz val="10"/>
        <color theme="1"/>
        <rFont val="Arial"/>
        <family val="2"/>
      </rPr>
      <t>C </t>
    </r>
  </si>
  <si>
    <r>
      <t xml:space="preserve">km </t>
    </r>
    <r>
      <rPr>
        <vertAlign val="superscript"/>
        <sz val="10"/>
        <color theme="1"/>
        <rFont val="Arial"/>
        <family val="2"/>
      </rPr>
      <t>total</t>
    </r>
    <r>
      <rPr>
        <sz val="10"/>
        <color theme="1"/>
        <rFont val="Arial"/>
        <family val="2"/>
      </rPr>
      <t xml:space="preserve"> = …..km</t>
    </r>
    <r>
      <rPr>
        <vertAlign val="superscript"/>
        <sz val="10"/>
        <color theme="1"/>
        <rFont val="Arial"/>
        <family val="2"/>
      </rPr>
      <t>SàA</t>
    </r>
    <r>
      <rPr>
        <sz val="10"/>
        <color theme="1"/>
        <rFont val="Arial"/>
        <family val="2"/>
      </rPr>
      <t xml:space="preserve"> + ….km </t>
    </r>
    <r>
      <rPr>
        <vertAlign val="superscript"/>
        <sz val="10"/>
        <color theme="1"/>
        <rFont val="Arial"/>
        <family val="2"/>
      </rPr>
      <t>AàC</t>
    </r>
  </si>
  <si>
    <r>
      <t xml:space="preserve">Site </t>
    </r>
    <r>
      <rPr>
        <sz val="10"/>
        <color theme="1"/>
        <rFont val="Wingdings"/>
        <charset val="2"/>
      </rPr>
      <t>à</t>
    </r>
    <r>
      <rPr>
        <sz val="10"/>
        <color theme="1"/>
        <rFont val="Arial"/>
        <family val="2"/>
      </rPr>
      <t>A</t>
    </r>
    <r>
      <rPr>
        <sz val="10"/>
        <color theme="1"/>
        <rFont val="Wingdings"/>
        <charset val="2"/>
      </rPr>
      <t>à</t>
    </r>
    <r>
      <rPr>
        <sz val="10"/>
        <color theme="1"/>
        <rFont val="Arial"/>
        <family val="2"/>
      </rPr>
      <t>B </t>
    </r>
  </si>
  <si>
    <r>
      <t xml:space="preserve">km </t>
    </r>
    <r>
      <rPr>
        <vertAlign val="superscript"/>
        <sz val="10"/>
        <color theme="1"/>
        <rFont val="Arial"/>
        <family val="2"/>
      </rPr>
      <t>total</t>
    </r>
    <r>
      <rPr>
        <sz val="10"/>
        <color theme="1"/>
        <rFont val="Arial"/>
        <family val="2"/>
      </rPr>
      <t xml:space="preserve"> = …..km</t>
    </r>
    <r>
      <rPr>
        <vertAlign val="superscript"/>
        <sz val="10"/>
        <color theme="1"/>
        <rFont val="Arial"/>
        <family val="2"/>
      </rPr>
      <t>SàA</t>
    </r>
    <r>
      <rPr>
        <sz val="10"/>
        <color theme="1"/>
        <rFont val="Arial"/>
        <family val="2"/>
      </rPr>
      <t xml:space="preserve"> +….. km </t>
    </r>
    <r>
      <rPr>
        <vertAlign val="superscript"/>
        <sz val="10"/>
        <color theme="1"/>
        <rFont val="Arial"/>
        <family val="2"/>
      </rPr>
      <t>AàC</t>
    </r>
  </si>
  <si>
    <r>
      <t xml:space="preserve">Site </t>
    </r>
    <r>
      <rPr>
        <sz val="10"/>
        <color theme="1"/>
        <rFont val="Wingdings"/>
        <charset val="2"/>
      </rPr>
      <t>à</t>
    </r>
    <r>
      <rPr>
        <sz val="10"/>
        <color theme="1"/>
        <rFont val="Arial"/>
        <family val="2"/>
      </rPr>
      <t>B</t>
    </r>
    <r>
      <rPr>
        <sz val="10"/>
        <color theme="1"/>
        <rFont val="Wingdings"/>
        <charset val="2"/>
      </rPr>
      <t>à</t>
    </r>
    <r>
      <rPr>
        <sz val="10"/>
        <color theme="1"/>
        <rFont val="Arial"/>
        <family val="2"/>
      </rPr>
      <t xml:space="preserve">C  </t>
    </r>
  </si>
  <si>
    <r>
      <t xml:space="preserve">km </t>
    </r>
    <r>
      <rPr>
        <vertAlign val="superscript"/>
        <sz val="10"/>
        <color theme="1"/>
        <rFont val="Arial"/>
        <family val="2"/>
      </rPr>
      <t>total</t>
    </r>
    <r>
      <rPr>
        <sz val="10"/>
        <color theme="1"/>
        <rFont val="Arial"/>
        <family val="2"/>
      </rPr>
      <t xml:space="preserve"> = ... km </t>
    </r>
    <r>
      <rPr>
        <vertAlign val="superscript"/>
        <sz val="10"/>
        <color theme="1"/>
        <rFont val="Arial"/>
        <family val="2"/>
      </rPr>
      <t xml:space="preserve">SàB </t>
    </r>
    <r>
      <rPr>
        <sz val="10"/>
        <color theme="1"/>
        <rFont val="Arial"/>
        <family val="2"/>
      </rPr>
      <t xml:space="preserve">+...km </t>
    </r>
    <r>
      <rPr>
        <vertAlign val="superscript"/>
        <sz val="10"/>
        <color theme="1"/>
        <rFont val="Arial"/>
        <family val="2"/>
      </rPr>
      <t>BàC</t>
    </r>
  </si>
  <si>
    <r>
      <t xml:space="preserve">Site </t>
    </r>
    <r>
      <rPr>
        <sz val="10"/>
        <color theme="1"/>
        <rFont val="Wingdings"/>
        <charset val="2"/>
      </rPr>
      <t>à</t>
    </r>
    <r>
      <rPr>
        <sz val="10"/>
        <color theme="1"/>
        <rFont val="Arial"/>
        <family val="2"/>
      </rPr>
      <t xml:space="preserve">C  </t>
    </r>
  </si>
  <si>
    <r>
      <t xml:space="preserve">km </t>
    </r>
    <r>
      <rPr>
        <vertAlign val="superscript"/>
        <sz val="10"/>
        <color theme="1"/>
        <rFont val="Arial"/>
        <family val="2"/>
      </rPr>
      <t>total</t>
    </r>
    <r>
      <rPr>
        <sz val="10"/>
        <color theme="1"/>
        <rFont val="Arial"/>
        <family val="2"/>
      </rPr>
      <t xml:space="preserve"> = ...km </t>
    </r>
    <r>
      <rPr>
        <vertAlign val="superscript"/>
        <sz val="10"/>
        <color theme="1"/>
        <rFont val="Arial"/>
        <family val="2"/>
      </rPr>
      <t>SàC</t>
    </r>
  </si>
  <si>
    <t>Type de traitement</t>
  </si>
  <si>
    <t>conditionnement_traitement</t>
  </si>
  <si>
    <t>conditionnement2_ transport</t>
  </si>
  <si>
    <t>Nature-de-dechets</t>
  </si>
  <si>
    <t>centres A</t>
  </si>
  <si>
    <t>centres B</t>
  </si>
  <si>
    <t>Co-incinération en cimenterie</t>
  </si>
  <si>
    <t>(selon BPU-traitement)</t>
  </si>
  <si>
    <t>Centre de regroupement (hors mélange)</t>
  </si>
  <si>
    <t>CSDU 1 avec stabilisation</t>
  </si>
  <si>
    <t>déchets dangereux liquides en vrac (citerne)</t>
  </si>
  <si>
    <t>Absorbants ou matériaux contenant des produits acides ou alcalins</t>
  </si>
  <si>
    <t>CSDU 1 sans stabilisation</t>
  </si>
  <si>
    <t>Grands conditionnements (fûts 200 l, cubitainers, big bags etc.)</t>
  </si>
  <si>
    <t>déchets dangereux liquides conditionnés (fûts, containers…)</t>
  </si>
  <si>
    <t>Acides et bases organiques</t>
  </si>
  <si>
    <t>CSDU 2</t>
  </si>
  <si>
    <t>déchets dangereux solides en vrac (benne)</t>
  </si>
  <si>
    <t>CSDU 3</t>
  </si>
  <si>
    <t>Vrac (benne, citerne)</t>
  </si>
  <si>
    <t>déchets dangereux solides conditionnés (fûts, containers, big-bag…)</t>
  </si>
  <si>
    <t>Evapo-incinération</t>
  </si>
  <si>
    <t>autres</t>
  </si>
  <si>
    <t>déchets non dangereux liquides en vrac (citerne)</t>
  </si>
  <si>
    <t>Incinération</t>
  </si>
  <si>
    <t>déchets non dangereux liquides conditionnés (fûts, containers, …)</t>
  </si>
  <si>
    <t>Incinération spécifique (1200 °C)</t>
  </si>
  <si>
    <t>déchets non dangereux solides en vrac (benne)</t>
  </si>
  <si>
    <t xml:space="preserve">Amiante liée (non friable) en matrice non inerte </t>
  </si>
  <si>
    <t>Régénération/Valorisation matière</t>
  </si>
  <si>
    <t>déchets non dangereux solides conditionnés (fûts, containers, big-bag…)</t>
  </si>
  <si>
    <t>Stockage en mine de sel</t>
  </si>
  <si>
    <t>Traitement biologique (compostage, méthanisation)</t>
  </si>
  <si>
    <t>Base liquides minérales toxiques et oxydantes</t>
  </si>
  <si>
    <t xml:space="preserve">Traitement en centre spécifique </t>
  </si>
  <si>
    <t>Traitement physico-chimique</t>
  </si>
  <si>
    <t>Batteries</t>
  </si>
  <si>
    <t>Valorisation matière</t>
  </si>
  <si>
    <t>Boues minérales  toxiques et/ou oxydantes</t>
  </si>
  <si>
    <t>Vitrification</t>
  </si>
  <si>
    <t>autre 1</t>
  </si>
  <si>
    <t>Bouteilles de gaz (acétylène)</t>
  </si>
  <si>
    <t>autre 2</t>
  </si>
  <si>
    <t>Bouteilles de gaz (gaz de l'air)</t>
  </si>
  <si>
    <t>autre 3</t>
  </si>
  <si>
    <t>Bouteilles de gaz (inflammable non toxique hors acétylène)</t>
  </si>
  <si>
    <t>Bouteilles de gaz (minéral toxique)</t>
  </si>
  <si>
    <t>Bouteilles de gaz (organique toxique)</t>
  </si>
  <si>
    <t>Bouteilles de gaz (oxydant)</t>
  </si>
  <si>
    <t>Bouteilles de gaz inconnu</t>
  </si>
  <si>
    <t>Bouteilles de résine</t>
  </si>
  <si>
    <t>Brai fond de cuve fuel lourd (&lt; ou = 1 % S)</t>
  </si>
  <si>
    <t>Brai fond de cuve fuel lourd (&gt;1% S) prix supplémentaire par tranche de 1% de S</t>
  </si>
  <si>
    <t>Condensateur au PCB</t>
  </si>
  <si>
    <t>Déchets contenant de l'arsenic</t>
  </si>
  <si>
    <t>Déchets contenant du cyanure</t>
  </si>
  <si>
    <t>Déchets contenant du mercure</t>
  </si>
  <si>
    <t>Déchets d'activités de soins à risques infectieux</t>
  </si>
  <si>
    <t>Déchets inertes non pollués</t>
  </si>
  <si>
    <t>Déchets non valorisables (déchets non dangereux)</t>
  </si>
  <si>
    <t>Déchets solides contenant des PCB</t>
  </si>
  <si>
    <t>Déchets valorisables (déchets non dangereux)</t>
  </si>
  <si>
    <t>Effluent contenant des PCB</t>
  </si>
  <si>
    <t>Eléments de transformateur souillés de fluide diélectrique</t>
  </si>
  <si>
    <t>Eléments de transformateur souillés de PCB</t>
  </si>
  <si>
    <t>Extincteurs halons</t>
  </si>
  <si>
    <t>Extincteurs hors halons</t>
  </si>
  <si>
    <t>Fluide diélectrique et huiles contaminées (&gt;50 ppm)</t>
  </si>
  <si>
    <t>Fuel domestique (&lt; ou = 1% S)</t>
  </si>
  <si>
    <t>Fuel domestique (&gt;1% S) prix supplémentaire par tranche de 1% de S</t>
  </si>
  <si>
    <t>Fuel lourd (&lt; ou = 1% S)</t>
  </si>
  <si>
    <t>Fuel lourd (&gt;1% S) prix supplémentaire par tranche de 1% de S</t>
  </si>
  <si>
    <t>goudrons sulfuriques</t>
  </si>
  <si>
    <t>Gravats, déblais</t>
  </si>
  <si>
    <t>Huiles claires</t>
  </si>
  <si>
    <t>Huiles noires</t>
  </si>
  <si>
    <t>Liquides organiques halogénés  PCI &lt; ou = 6000 (1%&lt; ou = halogènes&lt;20%)</t>
  </si>
  <si>
    <t>Liquides organiques halogénés  PCI&lt; ou = 6000 (20%&lt; ou = halogènes&lt;40%)</t>
  </si>
  <si>
    <t>Liquides organiques halogénés  PCI&lt; ou = 6000 (&gt; ou =40% halogènes)</t>
  </si>
  <si>
    <t xml:space="preserve">Liquides organiques polymérisables </t>
  </si>
  <si>
    <r>
      <t xml:space="preserve">Liquides organiques soufrés  PCI&lt; ou = 6000 (soufré </t>
    </r>
    <r>
      <rPr>
        <sz val="11"/>
        <color rgb="FF0070C0"/>
        <rFont val="Calibri"/>
        <family val="2"/>
      </rPr>
      <t>≤</t>
    </r>
    <r>
      <rPr>
        <sz val="11"/>
        <color rgb="FF0070C0"/>
        <rFont val="Calibri"/>
        <family val="2"/>
        <scheme val="minor"/>
      </rPr>
      <t xml:space="preserve"> 5%)</t>
    </r>
  </si>
  <si>
    <t>Liquides organiques soufrés  PCI&lt; ou = 6000 (tranche de 5% au-dessus de 5%)</t>
  </si>
  <si>
    <t>Pâteux organiques halogénés (&gt; ou = 40 % d'halogènes)</t>
  </si>
  <si>
    <t>Pâteux organiques halogénés (1%&lt; ou = halogènes&lt;20%)</t>
  </si>
  <si>
    <t>Pâteux organiques halogénés (20%&lt; ou = halogènes&lt;40%)</t>
  </si>
  <si>
    <t>Pâteux organiques soufrés – soufre  ≤ 5%)</t>
  </si>
  <si>
    <t>Pâteux organiques soufrés (tranche de 5% au-dessus de 5%)</t>
  </si>
  <si>
    <t>Piles autres que lithium</t>
  </si>
  <si>
    <t>Piles lithium</t>
  </si>
  <si>
    <t>Pneumatiques (déchets non dangereux)</t>
  </si>
  <si>
    <t>Solides contenant des métaux lourds autres qu'arsenic et mercure</t>
  </si>
  <si>
    <t>Solides minéraux acides non toxiques et non oxydants</t>
  </si>
  <si>
    <t>Solides minéraux acides non toxiques et non oxydants pulvérulents</t>
  </si>
  <si>
    <t>Solides minéraux acides toxiques et/ou oxydants pulvérulents</t>
  </si>
  <si>
    <t>Solides minéraux alcalins non toxiques</t>
  </si>
  <si>
    <t>Solides minéraux alcalins toxiques</t>
  </si>
  <si>
    <t>Solides minéraux alcalins toxiques pulvérulents</t>
  </si>
  <si>
    <t>Solides minéraux oxydants et/ou toxiques</t>
  </si>
  <si>
    <t>Solides organiques pulvérulents halogénés (1%&lt; ou = halogènes&lt;20%)</t>
  </si>
  <si>
    <t>Solides organiques pulvérulents halogénés (20%&lt; ou = halogènes&lt;40%)</t>
  </si>
  <si>
    <t>Solides organiques pulvérulents soufrés – soufre  ≤ 5%</t>
  </si>
  <si>
    <t>Solides organiques pulvérulents soufrés (tranche de 5% au-dessus de 5%)</t>
  </si>
  <si>
    <r>
      <t>Solvants halogénés  PCI&gt;6000 (&gt; ou = 40 % d'halogènes)</t>
    </r>
    <r>
      <rPr>
        <strike/>
        <sz val="11"/>
        <color rgb="FF0070C0"/>
        <rFont val="Calibri"/>
        <family val="2"/>
        <scheme val="minor"/>
      </rPr>
      <t xml:space="preserve"> </t>
    </r>
    <r>
      <rPr>
        <sz val="11"/>
        <color rgb="FF0070C0"/>
        <rFont val="Calibri"/>
        <family val="2"/>
        <scheme val="minor"/>
      </rPr>
      <t xml:space="preserve">                                  </t>
    </r>
    <r>
      <rPr>
        <strike/>
        <sz val="11"/>
        <color rgb="FF0070C0"/>
        <rFont val="Calibri"/>
        <family val="2"/>
        <scheme val="minor"/>
      </rPr>
      <t xml:space="preserve"> </t>
    </r>
  </si>
  <si>
    <t>Solvants halogénés  PCI&gt;6000 (1%&lt; ou = halogènes&lt;20%)</t>
  </si>
  <si>
    <r>
      <t>Solvants halogénés  PCI&gt;6000 (20%&lt; ou = halogènes&lt;40%)</t>
    </r>
    <r>
      <rPr>
        <strike/>
        <sz val="11"/>
        <color rgb="FF0070C0"/>
        <rFont val="Calibri"/>
        <family val="2"/>
        <scheme val="minor"/>
      </rPr>
      <t xml:space="preserve">    </t>
    </r>
    <r>
      <rPr>
        <sz val="11"/>
        <color rgb="FF0070C0"/>
        <rFont val="Calibri"/>
        <family val="2"/>
        <scheme val="minor"/>
      </rPr>
      <t xml:space="preserve">                                   </t>
    </r>
  </si>
  <si>
    <t>Solvants soufrés  PCI&gt;6000  ( tranche de 5% au-dessus de 5%)</t>
  </si>
  <si>
    <t>Solvants soufrés  PCI&gt;6000 – soufre ≤ 5%</t>
  </si>
  <si>
    <t>Tubes néons ou autres sources lumineuses</t>
  </si>
  <si>
    <t>autres 1</t>
  </si>
  <si>
    <t>autres 2</t>
  </si>
  <si>
    <t>autres 3</t>
  </si>
  <si>
    <t>autres 4</t>
  </si>
  <si>
    <t>autres 5</t>
  </si>
  <si>
    <t>autres 6</t>
  </si>
  <si>
    <t>autres 7</t>
  </si>
  <si>
    <t>autres 8</t>
  </si>
  <si>
    <t>autres 9</t>
  </si>
  <si>
    <t>autres 10</t>
  </si>
  <si>
    <t xml:space="preserve">Amené, installation et repli de la base vie </t>
  </si>
  <si>
    <t>Nature des prestations</t>
  </si>
  <si>
    <t>Code prix</t>
  </si>
  <si>
    <t xml:space="preserve">Nature des dechets </t>
  </si>
  <si>
    <t xml:space="preserve">Conditionnement </t>
  </si>
  <si>
    <t>Déchets de nettoyage  du sol</t>
  </si>
  <si>
    <t>Sous- total "TRAITEMENT des déchets"</t>
  </si>
  <si>
    <t>Montant total prestations</t>
  </si>
  <si>
    <t>Traçabilité du déchet par BSD</t>
  </si>
  <si>
    <t xml:space="preserve"> Tableau "Chargement, Conditionnement et transport" </t>
  </si>
  <si>
    <t xml:space="preserve"> Tableaux des intervenants</t>
  </si>
  <si>
    <t>Tableau "Filières de traitement  retenues et proximité"</t>
  </si>
  <si>
    <t>BSD</t>
  </si>
  <si>
    <t>Déclaration sur l'honneur</t>
  </si>
  <si>
    <t>ml</t>
  </si>
  <si>
    <t>1.1</t>
  </si>
  <si>
    <t>1.2</t>
  </si>
  <si>
    <t>1.3</t>
  </si>
  <si>
    <t xml:space="preserve">Nom du site : </t>
  </si>
  <si>
    <t>Etat des lieux avant et après travaux par un huissier</t>
  </si>
  <si>
    <t>Tonne</t>
  </si>
  <si>
    <t>Déchets issus du reconditionnement</t>
  </si>
  <si>
    <t>Possibilité de dupliquer les codes prix d'un même déchet dangereux pour répartir le tonnage entre 2 types de conditionnement. Le total du tonnage doit rester identique</t>
  </si>
  <si>
    <t>Planning  : Operations d'enlevement des déchets  …………..</t>
  </si>
  <si>
    <t xml:space="preserve">Evacuation du reservoirs </t>
  </si>
  <si>
    <t>TVA 20%</t>
  </si>
  <si>
    <t>Phase préparatoire</t>
  </si>
  <si>
    <t xml:space="preserve"> Phase de suivi du chantier</t>
  </si>
  <si>
    <t>Phase finale</t>
  </si>
  <si>
    <t>Location d'une base vie</t>
  </si>
  <si>
    <t>Contrôle des installations électriques de chantier par un organisme agréé</t>
  </si>
  <si>
    <t>Nettoyage final du chantier</t>
  </si>
  <si>
    <t>Tonnage estimé ADEME</t>
  </si>
  <si>
    <t>Mélange de liquides organiques non inflammables</t>
  </si>
  <si>
    <t>Liquide organique non inflammable</t>
  </si>
  <si>
    <t>Eaux issues des traitements : liquide organique non inflammable</t>
  </si>
  <si>
    <t>Boues organiques en fond de cuve</t>
  </si>
  <si>
    <t xml:space="preserve">Liquide non inflammable </t>
  </si>
  <si>
    <t>Dispersés sur le site</t>
  </si>
  <si>
    <t xml:space="preserve">Emballages, consommables et autres déchets souillés par des substances dangereuses </t>
  </si>
  <si>
    <t>Eaux souillées</t>
  </si>
  <si>
    <t>Cuve n°R2180 : capacité de 12 300 L</t>
  </si>
  <si>
    <t>Cuves n°2150 et n°2160 pleines d'un mélange de liquides organiques (déchets huileux, huiles de coupe, solvant, résidu encre, LR ...)</t>
  </si>
  <si>
    <r>
      <rPr>
        <i/>
        <sz val="10"/>
        <rFont val="Arial"/>
        <family val="2"/>
      </rPr>
      <t>Cuves de stockage de déchets entrants :</t>
    </r>
    <r>
      <rPr>
        <sz val="10"/>
        <rFont val="Arial"/>
        <family val="2"/>
      </rPr>
      <t xml:space="preserve">
Cuve n°2150 : capacité de 5050 L
Cuve n°2160 : capacité de 5050 L</t>
    </r>
  </si>
  <si>
    <t>Déchets stockés sur site</t>
  </si>
  <si>
    <t>Produits chimiques divers de laboratoire</t>
  </si>
  <si>
    <t>Flacons et bouteilles</t>
  </si>
  <si>
    <t xml:space="preserve">Canalisation des installations du process </t>
  </si>
  <si>
    <t>Mélange de produits de traitement</t>
  </si>
  <si>
    <t>Produit liquide étiqueté « Tergitol surfactant »</t>
  </si>
  <si>
    <t xml:space="preserve">Liquide organique </t>
  </si>
  <si>
    <t>1 fût de 300 L</t>
  </si>
  <si>
    <t xml:space="preserve">Liquide organique non inflammable </t>
  </si>
  <si>
    <t>Liquide inflammable BPE</t>
  </si>
  <si>
    <t xml:space="preserve">Liquide organique corrosif, acide </t>
  </si>
  <si>
    <t>A définir par l'ADEME</t>
  </si>
  <si>
    <t>A définir par les candidats</t>
  </si>
  <si>
    <t xml:space="preserve"> Reconditionnement et /ou conditionnement sur site </t>
  </si>
  <si>
    <t>Intervention sur site</t>
  </si>
  <si>
    <t>Chargement et transport transport</t>
  </si>
  <si>
    <t>Nature des conditionnement (contenant conformes à l'ADR, capacité, matériaux...)</t>
  </si>
  <si>
    <t>Nature conditionnement au sens du BPU</t>
  </si>
  <si>
    <t>Equipements/aménagements spécifiques d'intervention</t>
  </si>
  <si>
    <t>Moyen de  pesée</t>
  </si>
  <si>
    <t xml:space="preserve">Moyen de chargement </t>
  </si>
  <si>
    <t>Type de transport</t>
  </si>
  <si>
    <t>Nature des déchets selon BPU</t>
  </si>
  <si>
    <t>Localisation</t>
  </si>
  <si>
    <t>Désignations déchets et contenants</t>
  </si>
  <si>
    <t>GRV, fûts et autres contenants</t>
  </si>
  <si>
    <t>Dispersé sur le site</t>
  </si>
  <si>
    <t>1 GRV</t>
  </si>
  <si>
    <t>GRV ¾ plein d’un mélange boue + liquide noire (étiquette illisible)</t>
  </si>
  <si>
    <t xml:space="preserve"> 
    - 2 fûts de 100 L rempli d’eau stagnante
    - 1 fût de 300 L d’eau souillée de laboratoire
    - 1 cubitainer rempli d’eau souillées
</t>
  </si>
  <si>
    <t xml:space="preserve">Centre de la plateforme 1
Dispersés sur le site </t>
  </si>
  <si>
    <t>Calorifuge (déversement au sol) 
Autres déversements</t>
  </si>
  <si>
    <t>1 big bag
Vrac</t>
  </si>
  <si>
    <t>Cuve métallique de 20 m3</t>
  </si>
  <si>
    <t>Produit visqueux - Peinture ZOLPAN</t>
  </si>
  <si>
    <t>Pâteux organique halogéné</t>
  </si>
  <si>
    <t>Informations complémentaires</t>
  </si>
  <si>
    <t>Vérification du contenu des canalisations impossible au moment de la caractérisation des déchets sur le site : le tonnage indiqué est approximatif</t>
  </si>
  <si>
    <t>Aucun prélèvement n'a été réalisé</t>
  </si>
  <si>
    <t xml:space="preserve">
Cuve n°R2130 : capacité de 18 000 L
</t>
  </si>
  <si>
    <t>Cuve n°R2140 : capacité de 12 300 L</t>
  </si>
  <si>
    <t xml:space="preserve">Cuve quasiment remplie de liquide organique </t>
  </si>
  <si>
    <t>Cuve  ¾ remplie de liquide organique</t>
  </si>
  <si>
    <t>Cuve n°R2170 : capacité de 12 300 L</t>
  </si>
  <si>
    <t>Cuve à moitié remplie d'un liquide incolore
produit pâteux inconnu en fond de cuve</t>
  </si>
  <si>
    <t>Cuve ¾ pleine d’un liquide incolore (a priori absence de boue)</t>
  </si>
  <si>
    <t xml:space="preserve">Produits chimiques de laboratoire en petit conditionnement </t>
  </si>
  <si>
    <t>DIB</t>
  </si>
  <si>
    <t xml:space="preserve">    - 1 GRV plein de produit liquide, sans étiquetage
    - 2 GRV pleins de produits liquides – étiquetés comme « Glycérol »
    - 1 GRV plein de produit liquide étiqueté comme mélange 
« Glycol + eau »
    - 1 GRV plein de produit liquide étiqueté comme « Adhesinen A2279 »
    - 1 GRV ½ plein d’un liquide noir
    - 1 GRV avec résidu de liquide noir en fond</t>
  </si>
  <si>
    <t>7 GRV</t>
  </si>
  <si>
    <t>Description</t>
  </si>
  <si>
    <t>Remplissage par l'ADEME</t>
  </si>
  <si>
    <t xml:space="preserve"> Remplissage  par les candidats</t>
  </si>
  <si>
    <t>Remplissage par les candidats (les quantités pour ces postes sont à remplir et à definir par les candidats)</t>
  </si>
  <si>
    <t>Location d'une installation de décontamination
- zone rouge (hors amiante)</t>
  </si>
  <si>
    <t>Location d'une installation de décontamination
spécifique "amiante" - 3 SAS 1D</t>
  </si>
  <si>
    <t xml:space="preserve">Mise en sécurité des zones d’intervention au regard de la présence de matériaux contenant de l’amiante </t>
  </si>
  <si>
    <t>2.1</t>
  </si>
  <si>
    <t>2.2</t>
  </si>
  <si>
    <t>2.3</t>
  </si>
  <si>
    <t>2.4</t>
  </si>
  <si>
    <t>2.5</t>
  </si>
  <si>
    <t>2.6</t>
  </si>
  <si>
    <t>3.1</t>
  </si>
  <si>
    <t>4.1</t>
  </si>
  <si>
    <t>4.2</t>
  </si>
  <si>
    <t>5.1</t>
  </si>
  <si>
    <t>6.1</t>
  </si>
  <si>
    <t>8.1</t>
  </si>
  <si>
    <t>8.2</t>
  </si>
  <si>
    <t>Eaux issues des traitements - liquide organique non inflammable (cuves n°R2170 et R2180)</t>
  </si>
  <si>
    <t xml:space="preserve">Produits chimiques de laboratoire </t>
  </si>
  <si>
    <t>Liquide organique corrosif, acide (GRV)</t>
  </si>
  <si>
    <t>Liquide inflammable BPE (GRV)</t>
  </si>
  <si>
    <t>Cuve métallique 20 m3</t>
  </si>
  <si>
    <t>Déchets de nettoyage du sol</t>
  </si>
  <si>
    <t>Emballages, consommables et autres déchets souillés par des substances dangereuses</t>
  </si>
  <si>
    <t>Pâteux organiques halogénés</t>
  </si>
  <si>
    <t>Liquides et mélanges organiques non inflammables (cuves n°2150, 2160, R2140, R2130, canalisations et installations du process, GRV, fûts...)</t>
  </si>
  <si>
    <t>Boues organiques</t>
  </si>
  <si>
    <r>
      <t xml:space="preserve">Plateforme 1 (partie nord)
</t>
    </r>
    <r>
      <rPr>
        <i/>
        <sz val="11"/>
        <rFont val="Arial"/>
        <family val="2"/>
      </rPr>
      <t>N°1 sur le plan</t>
    </r>
  </si>
  <si>
    <r>
      <t xml:space="preserve">Plateforme 1 (partie est)
</t>
    </r>
    <r>
      <rPr>
        <i/>
        <sz val="11"/>
        <rFont val="Arial"/>
        <family val="2"/>
      </rPr>
      <t>N°2 sur le plan</t>
    </r>
  </si>
  <si>
    <r>
      <t xml:space="preserve">Plateforme 1 (partie ouest)
</t>
    </r>
    <r>
      <rPr>
        <i/>
        <sz val="11"/>
        <rFont val="Arial"/>
        <family val="2"/>
      </rPr>
      <t>N°3 sur le plan</t>
    </r>
  </si>
  <si>
    <r>
      <t xml:space="preserve">Local laboratoire
</t>
    </r>
    <r>
      <rPr>
        <sz val="11"/>
        <rFont val="Arial"/>
        <family val="2"/>
      </rPr>
      <t xml:space="preserve">
</t>
    </r>
    <r>
      <rPr>
        <i/>
        <sz val="11"/>
        <rFont val="Arial"/>
        <family val="2"/>
      </rPr>
      <t>N°4 sur le plan</t>
    </r>
  </si>
  <si>
    <r>
      <t xml:space="preserve">Entrée du site
</t>
    </r>
    <r>
      <rPr>
        <b/>
        <i/>
        <sz val="11"/>
        <rFont val="Arial"/>
        <family val="2"/>
      </rPr>
      <t xml:space="preserve">
</t>
    </r>
    <r>
      <rPr>
        <i/>
        <sz val="11"/>
        <rFont val="Arial"/>
        <family val="2"/>
      </rPr>
      <t xml:space="preserve">N°5 sur le plan
</t>
    </r>
    <r>
      <rPr>
        <sz val="11"/>
        <rFont val="Arial"/>
        <family val="2"/>
      </rPr>
      <t xml:space="preserve">
N°3/9 à 6/9 caractérisation SUEZ</t>
    </r>
  </si>
  <si>
    <r>
      <t xml:space="preserve">Entrée du site
</t>
    </r>
    <r>
      <rPr>
        <sz val="11"/>
        <rFont val="Arial"/>
        <family val="2"/>
      </rPr>
      <t xml:space="preserve">
</t>
    </r>
    <r>
      <rPr>
        <i/>
        <sz val="11"/>
        <rFont val="Arial"/>
        <family val="2"/>
      </rPr>
      <t>N°5 sur le plan</t>
    </r>
    <r>
      <rPr>
        <sz val="11"/>
        <rFont val="Arial"/>
        <family val="2"/>
      </rPr>
      <t xml:space="preserve">
N°1/9 caractérisation SUEZ</t>
    </r>
  </si>
  <si>
    <t>Vérification du contenu impossible au moment de la caractérisation des déchets (problématique ouverture cuve) : l'ADEME fait l'hypothèse que la cuve est pleine</t>
  </si>
  <si>
    <t>Curage et nettoyage  des canalisations non reliées   Ø ≤ 200 mm</t>
  </si>
  <si>
    <t>Nettoyage sols souillés (surface estimée : 50 m2)</t>
  </si>
  <si>
    <t>Ensemble de la plateforme 1</t>
  </si>
  <si>
    <r>
      <t xml:space="preserve">Plateforme 1 (partie sud-ouest)
</t>
    </r>
    <r>
      <rPr>
        <i/>
        <sz val="11"/>
        <rFont val="Arial"/>
        <family val="2"/>
      </rPr>
      <t xml:space="preserve">
N°6 sur le plan</t>
    </r>
  </si>
  <si>
    <t>m2</t>
  </si>
  <si>
    <t>Plateforme 1 (partie nord-ouest)</t>
  </si>
  <si>
    <t>Produit inconnu</t>
  </si>
  <si>
    <t>Produit inconnu (cuve P11)</t>
  </si>
  <si>
    <t>Cuve P11 métallique d'environ 3 m3</t>
  </si>
  <si>
    <t>Produit cuve P11</t>
  </si>
  <si>
    <t>FORFAIT</t>
  </si>
  <si>
    <t>Le prix rémunère (au forfait) la participation à la réception du chantier, la rédaction du rapport final et la réalisation d'un plan de récolement localisant  suite au(x) différent(s) levé(s) référencé(s) spatialement l'ensemble des opérations exécutés (localisation des déchets avant travaux (de manière macro), localisation de potentiels déchets laissés sur site après travaux, localisation des réseaux et capacités gérés, localisation des impacts constatés) intégrant une légende adaptée et des photographies si nécessaire. Le plan de récolement sera communiqué en .pdf et .dwg.</t>
  </si>
  <si>
    <t>Le prix rémunère (au forfait) les frais préparatoire à l'installation de vie, d'amenée, d'installation, de raccordement et de repli.
Sont notamment compris : la création (tous frais compris) et le démontage en fin de chantier des plateformes et pistes de chantier si nécessaire, la création et la sécurisation des accès.</t>
  </si>
  <si>
    <t>Le prix rémunère (au forfait) la mobilisation d'un (ou plusieurs) collaborateur(s) responsable(s) de la gestion globale du chantier et comprend également la participation à l'inspection commune de potentiels sous-traitant(s) déclaré(s) en phase chantier, aux réunions de chantier, du registre déchets (ou SOSED), la gestion des BSD sous Trackdéchets (yc FID, CAP associé(s) et gestion de la bascule), la rédaction et la diffusion de la fiche de synthèse de fin de journée et la rédaction et la diffusion d'un accostage financier hebdomadaire. A noter également l'obligation de présence d'un Sauveteur Secouriste du Travail, cette mission pouvant être emplie par le chef de chantier ou tout autre(s) personne(s) sur le site clairement identifié(s).</t>
  </si>
  <si>
    <t>INNOVEOX OCEANIA</t>
  </si>
  <si>
    <t>Le prix rémunère (au forfait) le contrôle et la conformité des installations électriques de chantier par un organisme agréé (autant que nécessaire). Les travaux liés à la levée des non-conformités relevées par ce contrôle seront à la charge de l'entreprise.</t>
  </si>
  <si>
    <t>Le prix rémunère (au forfait) la création d'aire(s) de stockage permettant l'accueil des déchets post reconditionnement et en attente d'évacuation. Le prestataire sera vigilant vis à vis de la qualité de l'aire (ou des aires) qu'il mobilisera, cela en lien avec une compatibilité des substances stockées entres elles et d'une comptabilité substances / matière de l'aire. L'aire (ou les aires) et/ou son implantation sur site permettra(ont) une protection vis à vis des précipitations (absence de contamination par des eaux météoriques). Les frais alloués aux opérations préalables à l'installation de(s) aire(s) sera(ont) intégré(s) au présent poste, ainsi que les frais alloués aux dispositifs de collecte des produits accidentellement répandus et des équipements mobiles de lutte contre l'incendie.</t>
  </si>
  <si>
    <t>Amené, installation, maintien et repli des aires de stockage</t>
  </si>
  <si>
    <t>Fourniture et pose de 2 panneaux en dur "Défense d'entrer"</t>
  </si>
  <si>
    <t>Le prix rémunère (au forfait) l'enlèvement des menus déchets éventuellement trouvés sur place après repli de toutes les installations, afin de laisser "place nette"</t>
  </si>
  <si>
    <t>Le prix rémunère (au forfait) la fourniture, la pose puis la dépose de deux panneaux d'informations ainsi que leur entretien durant toute la durée des travaux sur site. 
Les panneaux devront apporter les informations suivantes :
- Les logos en couleur du maître d'ouvrage, de l'entreprise mandataire et co- traitant(s) et sous-traitant(s) éventuel(s) ;
- Les coordonnées (adresse postale, téléphone, fax, ...) du maître d'ouvrage, de l'entreprise mandataire et co-traitant(s) éventuel(s) ;
- Le lieu et la nature des travaux ;
- Les informations relatives à l'opération ;
- La date de démarrage des travaux et le délai des travaux ;
- Un espace sera réservé à recevoir l'APTO et l'APOS (uniquement pour le panneau donnant sur la route de Coulogne) ;
- Le montant global des travaux.</t>
  </si>
  <si>
    <t>Curage et nettoyage des canalisations non reliées   
Ø &gt; 200 mm</t>
  </si>
  <si>
    <t>Nettoyage surfacique</t>
  </si>
  <si>
    <t>Le prix rémunère (au mètre linéaire) le curage et nettoyage  des canalisations. Le prix n'inclut pas le traitement des déchets de curage. Le prix au ml peut varier en fonction de la forme et du diamètre des canalisations, le prestataire retiendra une section circulaire pour son évaluation. La fourniture des fluides (eaux) est intégrée dans le prix de la prestation. Le prix comprent également les équipements de protection individuelle adaptés et la gestion des déchets générés par le port de ces EPI (et EPC le cas échéant). Pour rappel, le prestataire se sera assuré de l'acceptation déchet auprès de la filière.</t>
  </si>
  <si>
    <t>Jour</t>
  </si>
  <si>
    <t>Le prix rémunère (au forfait) l'ensemble des opérations nécessaires à la préparation du chantier (demandes d'autorisation de voirie (yc coûts associés), contacts les sociétés implantées sur les parcelles à proximité du site, approvisionnement fournitures, ...) et comprend également la rédaction et la mise à jour des documents préliminaires (PPSPS, DICT, PAE-RSE, planning prévisionnel, ...), les modes opératoires (amiante, installation des aires de stockage temporaire, déconditionnement - conditionnement et prévention de l'incident, gestion des effluents (pompage, nettoyage, curage réseau et gestion hors site ou stockage sur site), plans de circulation permettant l'accès à la zone de chantier et isolement des zones chantier).
Dans le cadre de l'organisation du chantier en matière de sécurité et de protection de la santé des travailleurs, le présent poste intègre la participation aux réunions de prévention associées ainsi que l'ensemble des documents y découlant et devant être mis à jour.</t>
  </si>
  <si>
    <t>Le prix rémunère (à la journée) la location d'une base de vie comprenant un ensemble de bungalows (bureau/salle de réunion, sanitaires, réfectoire, vestiaires, salle), incluant l'entretien et l'ensemble des fluides pour son fonctionnement.
A cette base vie sera adossé un espace dédié et barriéré à l'entreprise pour le stockage de son matériel, de ses véhicules et ses engins. L'ensemble de l'affichage renseignant sur le fonctionnement de l'aire de vie sera implanté au droit de la zone (nom de l'entreprise, parking, bureau, réfectoire, sanitaire, aire de stockage, ...).
Le Titulaire aura mis à disposition des kit d'EPI permettant d'accueillir un maximum de 3 visiteurs simultanément.</t>
  </si>
  <si>
    <r>
      <t xml:space="preserve">Ouverture des réservoirs, identification du contenu </t>
    </r>
    <r>
      <rPr>
        <sz val="8"/>
        <color rgb="FF000000"/>
        <rFont val="Calibri"/>
        <family val="2"/>
        <scheme val="minor"/>
      </rPr>
      <t>des</t>
    </r>
    <r>
      <rPr>
        <sz val="8"/>
        <color indexed="8"/>
        <rFont val="Calibri"/>
        <family val="2"/>
        <scheme val="minor"/>
      </rPr>
      <t xml:space="preserve"> réservoirs aériens fermés</t>
    </r>
  </si>
  <si>
    <r>
      <t xml:space="preserve">Manutention, pompage, regroupement, reconditionnement et conditionnement, chargement des déchets 
</t>
    </r>
    <r>
      <rPr>
        <i/>
        <sz val="8"/>
        <color rgb="FF000000"/>
        <rFont val="Calibri"/>
        <family val="2"/>
        <scheme val="minor"/>
      </rPr>
      <t>(hors réservoirs aériens fermés)</t>
    </r>
  </si>
  <si>
    <r>
      <t xml:space="preserve">Identification et inventaire des déchets 
</t>
    </r>
    <r>
      <rPr>
        <i/>
        <sz val="8"/>
        <color rgb="FF000000"/>
        <rFont val="Calibri"/>
        <family val="2"/>
        <scheme val="minor"/>
      </rPr>
      <t>(hors réservoirs aériens fermés)</t>
    </r>
  </si>
  <si>
    <t>Le prix rémunère (à l'unité) la réalisation des opérations d'ouverture des réservoirs fermés, de prélèvement d'échantillons, leur analyse (permettant l'obtention des CAP et leur acceptation en filière) et le marquage des réservoirs. Le prix comprend l'ensemble des consommables et moyens humains (personnel compétent formé aux risques chimiques) et matériels nécessaires à la bonne exécution de l'opération. Le prix comprent également les équipements de protection individuelle adaptés et la gestion des déchets générés par le port de ces EPI (et EPC le cas échéant)</t>
  </si>
  <si>
    <t>Le prix rémunère (à la journée) l'ensemble des opérations de manutention, pompage, regroupement, reconditionnement et conditionnement des déchets (yc fourniture de tous les consommables et de tous moyens matériels nécessaires à la bonne exécution des opérations). Ces opérations s'appuyeront notamment sur les caractérisations menées en phase d'avant projet. L'entreprise s'assurera de mener à bien l'ensemble des opérations nécessaires dans le cadre de la règlementation ADR liée au transport sur route de déchets ainsi qu'aux spécicifités de chaque filière retenue. Le personnel intervenant sera notamment habilité aux risques chimiques. Le prix comprend les équipements de protection individuelle adaptés et la gestion des déchets générés par le port de ces EPI (et EPC le cas échéant)</t>
  </si>
  <si>
    <t>Le prix rémunère (à la journée) la réalisation de l'ensemble des étapes de caractérisations et missions nécessaires permettant l'acceptation filière. Les caractérisations sur site seront réalisées par du personnel habilité aux risques chimiques notamment et disposant du savoir-faire vis à vis de la particularité des substances pouvant être rencontrées. Les opérations consistent en des prélèvements d'échantillons, des analyses sur site ou hors site (permettant notamment l'obtention des CAP) ainsi que le marquage des contenants. Le prix comprend l'ensemble des consommables et moyens matériels nécessaires à la bonne exécution de l'opération. Le prix comprent également les équipements de protection individuelle adaptés et la gestion des déchets générés par le port de ces EPI (et EPC le cas échéant)</t>
  </si>
  <si>
    <t>Le prix rémunère (au mètre carré) le nettoyage des sols par grattage, aspiration et/ou à l'eau à haute ou très haute pression. La fourniture des fluides (eaux) ainsi que les coûts de récupération des eaux de nettoyage sont intégrés dans le prix de la prestation</t>
  </si>
  <si>
    <t>Le prix rémunère (au forfait) la mise en sécurité des opérations vis-à-vis de l'intervention sur la cuve P11. Le prix comprend les équipements de protection individuelle adaptés et la gestion des déchets générés par le port de ces EPI (et EPC le cas échéant).</t>
  </si>
  <si>
    <t>Le prix rémunère la location (à la semaine) de bungalows spécifiques amiante (3 sas-1 douche) équipé de plusieurs compartiments et incluant les frais d'amenée, repli, entretien et fonctionnement</t>
  </si>
  <si>
    <t>Le prix rémunère la location (à la semaine) de bungalows de décontamination équipés de plusieurs compartiments et incluant les frais d'amenée, repli, entretien et fonctionnement</t>
  </si>
  <si>
    <r>
      <t xml:space="preserve">Enlèvement de la </t>
    </r>
    <r>
      <rPr>
        <sz val="8"/>
        <color rgb="FF000000"/>
        <rFont val="Calibri"/>
        <family val="2"/>
        <scheme val="minor"/>
      </rPr>
      <t>cuve de peinture</t>
    </r>
  </si>
  <si>
    <t>Le prix rémunère (au forfait) la réalisation, par un huissier, d'un constat avant travaux sur site et sur le parcours entre la rue Henri Cornu et le site. Le constat après travaux devra porter sur les mêmes ouvrages qu'avant travaux.</t>
  </si>
  <si>
    <t>Sous- total "Missions autres "</t>
  </si>
  <si>
    <t>Le prix rémunère (à la journée) l’enlèvement et  le découpage de la cuve, incluant l'évacuation et la valorisation de la ferraille. Les opérateurs sont habilités risques chimiques et formés aux interventions en atmosphère explosive. Le prix comprent également les équipements de protection individuelle adaptés et la gestion des déchets générés par le port de ces EPI (et EPC le cas échéant).</t>
  </si>
  <si>
    <t xml:space="preserve">à fournir par le candidat </t>
  </si>
  <si>
    <t>Poste 1 - Suivi de l'intervention</t>
  </si>
  <si>
    <t>Poste 2 - Préparation, installation et repli du chantier</t>
  </si>
  <si>
    <t xml:space="preserve">Poste 3 - Missions autres </t>
  </si>
  <si>
    <t>3.3</t>
  </si>
  <si>
    <t>Poste 4 - Mise en sécurité au regard des risques amiante et chute</t>
  </si>
  <si>
    <t>Sous- total "Mise en sécurité au regard des risques amiante et chute "</t>
  </si>
  <si>
    <t>7.1</t>
  </si>
  <si>
    <t>7.2</t>
  </si>
  <si>
    <r>
      <t>Le prix rémunère (à l'unité) la mobilisation des matériels et des équipements adaptés à la vidange, au nettoyage et au dégazage d'un réservoir fermé aérien (</t>
    </r>
    <r>
      <rPr>
        <u/>
        <sz val="6"/>
        <rFont val="Calibri"/>
        <family val="2"/>
        <scheme val="minor"/>
      </rPr>
      <t>et les canalisations reliées</t>
    </r>
    <r>
      <rPr>
        <sz val="6"/>
        <rFont val="Calibri"/>
        <family val="2"/>
        <scheme val="minor"/>
      </rPr>
      <t xml:space="preserve">) contenant des produits </t>
    </r>
    <r>
      <rPr>
        <u/>
        <sz val="6"/>
        <rFont val="Calibri"/>
        <family val="2"/>
        <scheme val="minor"/>
      </rPr>
      <t>pompables</t>
    </r>
    <r>
      <rPr>
        <sz val="6"/>
        <rFont val="Calibri"/>
        <family val="2"/>
        <scheme val="minor"/>
      </rPr>
      <t>. Le prix comprend la fourniture d'un certificat de dégazage par réservoir, l'évacuation et le traitement des eaux de nettoyage. Les opérateurs sont habilités risques chimiques et formés aux interventions en atmosphère explosive. Le prix comprent également les équipements de protection individuelle adaptés et la gestion des déchets générés par le port de ces EPI (et EPC le cas échéant).
Pour rappel, le prestataire se sera assuré de l'acceptation déchet auprès de la filière (en référence au poste 7.1).</t>
    </r>
  </si>
  <si>
    <r>
      <t>Le prix rémunère (à l'unité) la mobilisation des matériels et des équipements adaptés à la vidange, au nettoyage et au dégazage d'un réservoir fermé aérien (</t>
    </r>
    <r>
      <rPr>
        <u/>
        <sz val="6"/>
        <rFont val="Calibri"/>
        <family val="2"/>
        <scheme val="minor"/>
      </rPr>
      <t>et les canalisations reliées</t>
    </r>
    <r>
      <rPr>
        <sz val="6"/>
        <rFont val="Calibri"/>
        <family val="2"/>
        <scheme val="minor"/>
      </rPr>
      <t xml:space="preserve">) contenant des produits </t>
    </r>
    <r>
      <rPr>
        <u/>
        <sz val="6"/>
        <rFont val="Calibri"/>
        <family val="2"/>
        <scheme val="minor"/>
      </rPr>
      <t>solidifiés</t>
    </r>
    <r>
      <rPr>
        <sz val="6"/>
        <rFont val="Calibri"/>
        <family val="2"/>
        <scheme val="minor"/>
      </rPr>
      <t>. Le prix comprend la fourniture d'un certificat de dégazage par réservoir, l'évacuation et le traitement des eaux de nettoyage. Les opérateurs sont habilités risques chimiques et formés aux interventions en atmosphère explosive. Le prix comprent également les équipements de protection individuelle adaptés et la gestion des déchets générés par le port de ces EPI (et EPC le cas échéant).
Pour rappel, le prestataire se sera assuré de l'acceptation déchet auprès de la filière (en référence au poste 7.1).</t>
    </r>
  </si>
  <si>
    <r>
      <t>Le prix rémunère (à l'unité) la mobilisation des matériels et des équipements adaptés à la vidange, au nettoyage et au dégazage d'un réservoir fermé aérien (</t>
    </r>
    <r>
      <rPr>
        <u/>
        <sz val="6"/>
        <rFont val="Calibri"/>
        <family val="2"/>
        <scheme val="minor"/>
      </rPr>
      <t>et les canalisations reliées</t>
    </r>
    <r>
      <rPr>
        <sz val="6"/>
        <rFont val="Calibri"/>
        <family val="2"/>
        <scheme val="minor"/>
      </rPr>
      <t xml:space="preserve">) contenant des produits </t>
    </r>
    <r>
      <rPr>
        <u/>
        <sz val="6"/>
        <rFont val="Calibri"/>
        <family val="2"/>
        <scheme val="minor"/>
      </rPr>
      <t>cristallisés</t>
    </r>
    <r>
      <rPr>
        <sz val="6"/>
        <rFont val="Calibri"/>
        <family val="2"/>
        <scheme val="minor"/>
      </rPr>
      <t>. Le prix comprend la fourniture d'un certificat de dégazage par réservoir, l'évacuation et le traitement des eaux de nettoyage. Les opérateurs sont habilités risques chimiques et formés aux interventions en atmosphère explosive. Le prix comprent également les équipements de protection individuelle adaptés et la gestion des déchets générés par le port de ces EPI (et EPC le cas échéant).
Pour rappel, le prestataire se sera assuré de l'acceptation déchet auprès de la filière (en référence au poste 7.1).</t>
    </r>
  </si>
  <si>
    <r>
      <t xml:space="preserve">Sous- total "Intervention sur les déchets </t>
    </r>
    <r>
      <rPr>
        <b/>
        <i/>
        <sz val="8"/>
        <color rgb="FF000000"/>
        <rFont val="Calibri"/>
        <family val="2"/>
        <scheme val="minor"/>
      </rPr>
      <t>(hors réservoirs aériens fermés)</t>
    </r>
    <r>
      <rPr>
        <b/>
        <sz val="8"/>
        <color indexed="8"/>
        <rFont val="Calibri"/>
        <family val="2"/>
        <scheme val="minor"/>
      </rPr>
      <t>"</t>
    </r>
  </si>
  <si>
    <t>Sous- total "Intervention sur les réservoirs aériens fermés"</t>
  </si>
  <si>
    <t>Sous- total "Nettoyage des sols et curage des canalisations non reliées"</t>
  </si>
  <si>
    <r>
      <t xml:space="preserve">Vidange, nettoyage et dégazage de </t>
    </r>
    <r>
      <rPr>
        <b/>
        <sz val="8"/>
        <color rgb="FF000000"/>
        <rFont val="Calibri"/>
        <family val="2"/>
        <scheme val="minor"/>
      </rPr>
      <t>6 réservoirs aériens fermés</t>
    </r>
    <r>
      <rPr>
        <sz val="8"/>
        <color indexed="8"/>
        <rFont val="Calibri"/>
        <family val="2"/>
        <scheme val="minor"/>
      </rPr>
      <t xml:space="preserve"> avec produits </t>
    </r>
    <r>
      <rPr>
        <u/>
        <sz val="8"/>
        <color rgb="FF000000"/>
        <rFont val="Calibri"/>
        <family val="2"/>
        <scheme val="minor"/>
      </rPr>
      <t>solidifiés</t>
    </r>
  </si>
  <si>
    <r>
      <t xml:space="preserve">Vidange, nettoyage et dégazage de </t>
    </r>
    <r>
      <rPr>
        <b/>
        <sz val="8"/>
        <color rgb="FF000000"/>
        <rFont val="Calibri"/>
        <family val="2"/>
        <scheme val="minor"/>
      </rPr>
      <t>6 réservoirs aériens fermés</t>
    </r>
    <r>
      <rPr>
        <sz val="8"/>
        <color indexed="8"/>
        <rFont val="Calibri"/>
        <family val="2"/>
        <scheme val="minor"/>
      </rPr>
      <t xml:space="preserve"> avec produits </t>
    </r>
    <r>
      <rPr>
        <u/>
        <sz val="8"/>
        <color rgb="FF000000"/>
        <rFont val="Calibri"/>
        <family val="2"/>
        <scheme val="minor"/>
      </rPr>
      <t>pompables</t>
    </r>
  </si>
  <si>
    <r>
      <t>Vidange, nettoyage et dégazage de</t>
    </r>
    <r>
      <rPr>
        <b/>
        <sz val="8"/>
        <color rgb="FF000000"/>
        <rFont val="Calibri"/>
        <family val="2"/>
        <scheme val="minor"/>
      </rPr>
      <t xml:space="preserve"> 6 réservoirs aériens fermés </t>
    </r>
    <r>
      <rPr>
        <sz val="8"/>
        <color indexed="8"/>
        <rFont val="Calibri"/>
        <family val="2"/>
        <scheme val="minor"/>
      </rPr>
      <t xml:space="preserve">avec produits </t>
    </r>
    <r>
      <rPr>
        <u/>
        <sz val="8"/>
        <color rgb="FF000000"/>
        <rFont val="Calibri"/>
        <family val="2"/>
        <scheme val="minor"/>
      </rPr>
      <t>cristallisés</t>
    </r>
  </si>
  <si>
    <t>Poste 5 - Intervention sur les réservoirs aériens fermés</t>
  </si>
  <si>
    <t>5.2</t>
  </si>
  <si>
    <t>5.3</t>
  </si>
  <si>
    <t>Poste 6 - Préparation, installation et repli du chantier</t>
  </si>
  <si>
    <r>
      <t xml:space="preserve">Poste 7 - Intervention sur les déchets : identification, manutention, tri, regroupement et reconditionnement des déchets </t>
    </r>
    <r>
      <rPr>
        <b/>
        <i/>
        <sz val="8"/>
        <color rgb="FF000000"/>
        <rFont val="Calibri"/>
        <family val="2"/>
        <scheme val="minor"/>
      </rPr>
      <t>(hors réservoirs aériens fermés)</t>
    </r>
  </si>
  <si>
    <t>Poste 8 - Intervention sur les réservoirs aériens fermés</t>
  </si>
  <si>
    <t>Poste 9 - Nettoyage des sols et curage des canalisations non reliées</t>
  </si>
  <si>
    <t>9.1</t>
  </si>
  <si>
    <t>9.2</t>
  </si>
  <si>
    <t>9.3</t>
  </si>
  <si>
    <t>Poste 10 - Elimination des déchets  - Chargement et transport vers les centres de traitement</t>
  </si>
  <si>
    <t>10.1</t>
  </si>
  <si>
    <t>10.2</t>
  </si>
  <si>
    <t>10.3</t>
  </si>
  <si>
    <t>10.4</t>
  </si>
  <si>
    <t>10.5</t>
  </si>
  <si>
    <t>10.6</t>
  </si>
  <si>
    <t>10.7</t>
  </si>
  <si>
    <t>10.8</t>
  </si>
  <si>
    <t>10.9</t>
  </si>
  <si>
    <t>10.10</t>
  </si>
  <si>
    <t>10.11</t>
  </si>
  <si>
    <t>10.12</t>
  </si>
  <si>
    <t>10.13</t>
  </si>
  <si>
    <t>Poste 11 - TRAITEMENT des déchets (coûts avec TGAP)</t>
  </si>
  <si>
    <t>Sous- total "Chargement et transport"</t>
  </si>
  <si>
    <t>11.1</t>
  </si>
  <si>
    <t>11.2</t>
  </si>
  <si>
    <t>11.3</t>
  </si>
  <si>
    <t>11.4</t>
  </si>
  <si>
    <t>11.5</t>
  </si>
  <si>
    <t>11.6</t>
  </si>
  <si>
    <t>11.7</t>
  </si>
  <si>
    <t>11.8</t>
  </si>
  <si>
    <t>11.9</t>
  </si>
  <si>
    <t>11.10</t>
  </si>
  <si>
    <t>11.11</t>
  </si>
  <si>
    <t>11.12</t>
  </si>
  <si>
    <t>11.13</t>
  </si>
  <si>
    <t>Mise en sécurité du périmètre du chantier au regard des risques liés à l'environnement proche du site</t>
  </si>
  <si>
    <t>Le prix rémunère (au forfait) la mise en sécurité des opérations vis-à-vis des risques liés à l'environnement proche du site. Le prix comprend l'ensemble des équipements et du matériel permettant la délimitation et la fermeture des zones de chantier et la régulation de la circulation piétonne et des véhicules. Le prix comprend l'entretien de ces dispositifs pendant toute la durée du chantier. Le prix comprend également la gestion des déchets générés.</t>
  </si>
  <si>
    <t>Liquide organique "Tergitol sufactant"</t>
  </si>
  <si>
    <t>11.14</t>
  </si>
  <si>
    <t>10.14</t>
  </si>
  <si>
    <t>Variation de prix partie forfaitaire</t>
  </si>
  <si>
    <t xml:space="preserve">
variation selon les indices ING + MATP conformément au marché</t>
  </si>
  <si>
    <t>Coefficient de variation selon les indices ING et MATP conformément au marché</t>
  </si>
  <si>
    <t>Variation de prix partie non forfaitaire</t>
  </si>
  <si>
    <t>Coefficient de variation selon l'indice CNR REG PORTEUR (avec gazole)</t>
  </si>
  <si>
    <t>Coefficient de variation selon les indices CPF 38.22 (déchets dangereux) et CPF 38.21 (déchets non dangereux)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</si>
</sst>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9" x14ac:knownFonts="1">
    <font>
      <sz val="11"/>
      <color theme="1"/>
      <name val="Calibri"/>
      <family val="2"/>
      <scheme val="minor"/>
    </font>
    <font>
      <b/>
      <sz val="8"/>
      <color theme="1"/>
      <name val="Arial"/>
      <family val="2"/>
    </font>
    <font>
      <sz val="8"/>
      <color theme="1"/>
      <name val="Arial"/>
      <family val="2"/>
    </font>
    <font>
      <b/>
      <vertAlign val="superscript"/>
      <sz val="8"/>
      <color theme="1"/>
      <name val="Arial"/>
      <family val="2"/>
    </font>
    <font>
      <sz val="9"/>
      <color theme="1"/>
      <name val="Arial"/>
      <family val="2"/>
    </font>
    <font>
      <sz val="10"/>
      <color theme="1"/>
      <name val="Arial"/>
      <family val="2"/>
    </font>
    <font>
      <b/>
      <sz val="8"/>
      <color rgb="FFFF0000"/>
      <name val="Arial"/>
      <family val="2"/>
    </font>
    <font>
      <b/>
      <sz val="14"/>
      <color theme="1"/>
      <name val="Arial"/>
      <family val="2"/>
    </font>
    <font>
      <sz val="11"/>
      <color rgb="FF0070C0"/>
      <name val="Calibri"/>
      <family val="2"/>
      <scheme val="minor"/>
    </font>
    <font>
      <sz val="8"/>
      <color rgb="FF0070C0"/>
      <name val="Arial"/>
      <family val="2"/>
    </font>
    <font>
      <vertAlign val="superscript"/>
      <sz val="8"/>
      <color theme="1"/>
      <name val="Arial"/>
      <family val="2"/>
    </font>
    <font>
      <b/>
      <sz val="10"/>
      <color theme="1"/>
      <name val="Arial"/>
      <family val="2"/>
    </font>
    <font>
      <sz val="10"/>
      <color theme="1"/>
      <name val="Wingdings"/>
      <charset val="2"/>
    </font>
    <font>
      <vertAlign val="superscript"/>
      <sz val="10"/>
      <color theme="1"/>
      <name val="Arial"/>
      <family val="2"/>
    </font>
    <font>
      <sz val="8"/>
      <color rgb="FFFF0000"/>
      <name val="Arial"/>
      <family val="2"/>
    </font>
    <font>
      <sz val="6"/>
      <color theme="1"/>
      <name val="Arial"/>
      <family val="2"/>
    </font>
    <font>
      <sz val="11"/>
      <color theme="1"/>
      <name val="Calibri"/>
      <family val="2"/>
      <scheme val="minor"/>
    </font>
    <font>
      <u/>
      <sz val="11"/>
      <color theme="10"/>
      <name val="Calibri"/>
      <family val="2"/>
      <scheme val="minor"/>
    </font>
    <font>
      <b/>
      <sz val="6"/>
      <color theme="1"/>
      <name val="Arial"/>
      <family val="2"/>
    </font>
    <font>
      <b/>
      <sz val="6"/>
      <color rgb="FFFF0000"/>
      <name val="Arial"/>
      <family val="2"/>
    </font>
    <font>
      <b/>
      <sz val="12"/>
      <color theme="1"/>
      <name val="Arial"/>
      <family val="2"/>
    </font>
    <font>
      <b/>
      <sz val="11"/>
      <color theme="1"/>
      <name val="Arial"/>
      <family val="2"/>
    </font>
    <font>
      <u/>
      <sz val="10"/>
      <color theme="1"/>
      <name val="Arial"/>
      <family val="2"/>
    </font>
    <font>
      <i/>
      <sz val="11"/>
      <color theme="1"/>
      <name val="Arial"/>
      <family val="2"/>
    </font>
    <font>
      <sz val="11"/>
      <color theme="1"/>
      <name val="Arial"/>
      <family val="2"/>
    </font>
    <font>
      <sz val="12"/>
      <color theme="1"/>
      <name val="Arial"/>
      <family val="2"/>
    </font>
    <font>
      <u/>
      <sz val="11"/>
      <color theme="10"/>
      <name val="Arial"/>
      <family val="2"/>
    </font>
    <font>
      <b/>
      <sz val="8"/>
      <name val="Arial"/>
      <family val="2"/>
    </font>
    <font>
      <b/>
      <sz val="10"/>
      <name val="Arial"/>
      <family val="2"/>
    </font>
    <font>
      <strike/>
      <sz val="11"/>
      <color rgb="FF0070C0"/>
      <name val="Calibri"/>
      <family val="2"/>
      <scheme val="minor"/>
    </font>
    <font>
      <sz val="8"/>
      <color theme="4"/>
      <name val="Arial"/>
      <family val="2"/>
    </font>
    <font>
      <sz val="11"/>
      <color rgb="FF0070C0"/>
      <name val="Calibri"/>
      <family val="2"/>
    </font>
    <font>
      <b/>
      <sz val="14"/>
      <color rgb="FFFF0000"/>
      <name val="Arial"/>
      <family val="2"/>
    </font>
    <font>
      <sz val="10"/>
      <color rgb="FF000000"/>
      <name val="Arial"/>
      <family val="2"/>
    </font>
    <font>
      <sz val="8"/>
      <color theme="1"/>
      <name val="Calibri"/>
      <family val="2"/>
      <scheme val="minor"/>
    </font>
    <font>
      <b/>
      <sz val="8"/>
      <color theme="1"/>
      <name val="Calibri"/>
      <family val="2"/>
      <scheme val="minor"/>
    </font>
    <font>
      <b/>
      <sz val="8"/>
      <color indexed="8"/>
      <name val="Calibri"/>
      <family val="2"/>
      <scheme val="minor"/>
    </font>
    <font>
      <sz val="8"/>
      <color indexed="8"/>
      <name val="Calibri"/>
      <family val="2"/>
      <scheme val="minor"/>
    </font>
    <font>
      <sz val="6"/>
      <color theme="1"/>
      <name val="Calibri"/>
      <family val="2"/>
      <scheme val="minor"/>
    </font>
    <font>
      <sz val="10"/>
      <color theme="1"/>
      <name val="Calibri"/>
      <family val="2"/>
      <scheme val="minor"/>
    </font>
    <font>
      <sz val="8"/>
      <name val="Calibri"/>
      <family val="2"/>
      <scheme val="minor"/>
    </font>
    <font>
      <sz val="8"/>
      <color rgb="FFFF0000"/>
      <name val="Calibri"/>
      <family val="2"/>
      <scheme val="minor"/>
    </font>
    <font>
      <b/>
      <i/>
      <sz val="8"/>
      <color theme="1"/>
      <name val="Calibri"/>
      <family val="2"/>
      <scheme val="minor"/>
    </font>
    <font>
      <b/>
      <sz val="8"/>
      <name val="Calibri"/>
      <family val="2"/>
      <scheme val="minor"/>
    </font>
    <font>
      <sz val="8"/>
      <color rgb="FF000000"/>
      <name val="Calibri"/>
      <family val="2"/>
      <scheme val="minor"/>
    </font>
    <font>
      <b/>
      <sz val="8"/>
      <color rgb="FF000000"/>
      <name val="Calibri"/>
      <family val="2"/>
      <scheme val="minor"/>
    </font>
    <font>
      <b/>
      <sz val="14"/>
      <color theme="1"/>
      <name val="Calibri"/>
      <family val="2"/>
      <scheme val="minor"/>
    </font>
    <font>
      <sz val="8"/>
      <color theme="4" tint="-0.249977111117893"/>
      <name val="Calibri"/>
      <family val="2"/>
      <scheme val="minor"/>
    </font>
    <font>
      <b/>
      <sz val="11"/>
      <color rgb="FF0070C0"/>
      <name val="Calibri"/>
      <family val="2"/>
      <scheme val="minor"/>
    </font>
    <font>
      <i/>
      <sz val="10"/>
      <color theme="1"/>
      <name val="Calibri"/>
      <family val="2"/>
      <scheme val="minor"/>
    </font>
    <font>
      <b/>
      <sz val="10"/>
      <color rgb="FF0070C0"/>
      <name val="Arial"/>
      <family val="2"/>
    </font>
    <font>
      <b/>
      <i/>
      <sz val="10"/>
      <color rgb="FF0070C0"/>
      <name val="Arial"/>
      <family val="2"/>
    </font>
    <font>
      <i/>
      <sz val="10"/>
      <color rgb="FF0070C0"/>
      <name val="Arial"/>
      <family val="2"/>
    </font>
    <font>
      <i/>
      <sz val="10"/>
      <color theme="1"/>
      <name val="Arial"/>
      <family val="2"/>
    </font>
    <font>
      <b/>
      <i/>
      <sz val="10"/>
      <color theme="1"/>
      <name val="Arial"/>
      <family val="2"/>
    </font>
    <font>
      <i/>
      <sz val="10"/>
      <name val="Arial"/>
      <family val="2"/>
    </font>
    <font>
      <b/>
      <sz val="11"/>
      <name val="Arial"/>
      <family val="2"/>
    </font>
    <font>
      <sz val="10"/>
      <name val="Arial"/>
      <family val="2"/>
    </font>
    <font>
      <sz val="11"/>
      <name val="Arial"/>
      <family val="2"/>
    </font>
    <font>
      <sz val="6"/>
      <name val="Calibri"/>
      <family val="2"/>
      <scheme val="minor"/>
    </font>
    <font>
      <u/>
      <sz val="6"/>
      <name val="Calibri"/>
      <family val="2"/>
      <scheme val="minor"/>
    </font>
    <font>
      <b/>
      <sz val="18"/>
      <color theme="1"/>
      <name val="Arial"/>
      <family val="2"/>
    </font>
    <font>
      <i/>
      <sz val="11"/>
      <name val="Arial"/>
      <family val="2"/>
    </font>
    <font>
      <b/>
      <i/>
      <sz val="11"/>
      <name val="Arial"/>
      <family val="2"/>
    </font>
    <font>
      <b/>
      <sz val="10"/>
      <color rgb="FFFF0000"/>
      <name val="Arial"/>
      <family val="2"/>
    </font>
    <font>
      <i/>
      <sz val="8"/>
      <color rgb="FF000000"/>
      <name val="Calibri"/>
      <family val="2"/>
      <scheme val="minor"/>
    </font>
    <font>
      <i/>
      <sz val="11"/>
      <color theme="1"/>
      <name val="Calibri"/>
      <family val="2"/>
      <scheme val="minor"/>
    </font>
    <font>
      <u/>
      <sz val="8"/>
      <color rgb="FF000000"/>
      <name val="Calibri"/>
      <family val="2"/>
      <scheme val="minor"/>
    </font>
    <font>
      <b/>
      <i/>
      <sz val="8"/>
      <color rgb="FF000000"/>
      <name val="Calibri"/>
      <family val="2"/>
      <scheme val="minor"/>
    </font>
  </fonts>
  <fills count="23">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B0F0"/>
        <bgColor indexed="64"/>
      </patternFill>
    </fill>
    <fill>
      <patternFill patternType="solid">
        <fgColor rgb="FFFF660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BFBFBF"/>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rgb="FFFFC000"/>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rgb="FFFFCCFF"/>
        <bgColor indexed="64"/>
      </patternFill>
    </fill>
    <fill>
      <patternFill patternType="solid">
        <fgColor theme="7"/>
        <bgColor indexed="64"/>
      </patternFill>
    </fill>
    <fill>
      <patternFill patternType="solid">
        <fgColor theme="4"/>
        <bgColor indexed="64"/>
      </patternFill>
    </fill>
    <fill>
      <patternFill patternType="solid">
        <fgColor theme="0"/>
        <bgColor indexed="64"/>
      </patternFill>
    </fill>
  </fills>
  <borders count="59">
    <border>
      <left/>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s>
  <cellStyleXfs count="3">
    <xf numFmtId="0" fontId="0" fillId="0" borderId="0"/>
    <xf numFmtId="0" fontId="16" fillId="0" borderId="0"/>
    <xf numFmtId="0" fontId="17" fillId="0" borderId="0" applyNumberFormat="0" applyFill="0" applyBorder="0" applyAlignment="0" applyProtection="0"/>
  </cellStyleXfs>
  <cellXfs count="536">
    <xf numFmtId="0" fontId="0" fillId="0" borderId="0" xfId="0"/>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0" xfId="0" applyFont="1" applyAlignment="1">
      <alignment vertical="center" wrapText="1"/>
    </xf>
    <xf numFmtId="0" fontId="1" fillId="2" borderId="5" xfId="0" applyFont="1" applyFill="1" applyBorder="1" applyAlignment="1">
      <alignment vertical="center" wrapText="1"/>
    </xf>
    <xf numFmtId="0" fontId="1" fillId="2" borderId="7" xfId="0" applyFont="1" applyFill="1" applyBorder="1" applyAlignment="1">
      <alignment vertical="center" wrapText="1"/>
    </xf>
    <xf numFmtId="0" fontId="1" fillId="2" borderId="2" xfId="0" applyFont="1" applyFill="1" applyBorder="1" applyAlignment="1">
      <alignment vertical="center" wrapText="1"/>
    </xf>
    <xf numFmtId="0" fontId="1" fillId="2" borderId="8" xfId="0" applyFont="1" applyFill="1" applyBorder="1" applyAlignment="1">
      <alignment vertical="center" wrapText="1"/>
    </xf>
    <xf numFmtId="0" fontId="2" fillId="0" borderId="0" xfId="0" applyFont="1"/>
    <xf numFmtId="0" fontId="2" fillId="0" borderId="0" xfId="0" applyFont="1" applyAlignment="1">
      <alignment wrapText="1"/>
    </xf>
    <xf numFmtId="0" fontId="2" fillId="0" borderId="0" xfId="0" applyFont="1" applyAlignment="1">
      <alignment vertical="top" wrapText="1"/>
    </xf>
    <xf numFmtId="0" fontId="2" fillId="0" borderId="9" xfId="0" applyFont="1" applyBorder="1" applyAlignment="1">
      <alignment vertical="center" wrapText="1"/>
    </xf>
    <xf numFmtId="0" fontId="2" fillId="2" borderId="2"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7" fillId="0" borderId="0" xfId="0" applyFont="1"/>
    <xf numFmtId="0" fontId="8" fillId="0" borderId="0" xfId="0" applyFont="1"/>
    <xf numFmtId="0" fontId="1" fillId="0" borderId="0" xfId="0"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0" fontId="1" fillId="2"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1" fillId="0" borderId="15" xfId="0" applyFont="1" applyBorder="1" applyAlignment="1">
      <alignment horizontal="center"/>
    </xf>
    <xf numFmtId="0" fontId="1" fillId="0" borderId="6" xfId="0" applyFont="1" applyBorder="1" applyAlignment="1">
      <alignment horizontal="center"/>
    </xf>
    <xf numFmtId="0" fontId="1" fillId="6" borderId="7" xfId="0" applyFont="1" applyFill="1" applyBorder="1" applyAlignment="1">
      <alignment vertical="center" wrapText="1"/>
    </xf>
    <xf numFmtId="0" fontId="1" fillId="6" borderId="5" xfId="0" applyFont="1" applyFill="1" applyBorder="1" applyAlignment="1">
      <alignment vertical="center" wrapText="1"/>
    </xf>
    <xf numFmtId="0" fontId="1" fillId="6" borderId="2" xfId="0" applyFont="1" applyFill="1" applyBorder="1" applyAlignment="1">
      <alignment vertical="center" wrapText="1"/>
    </xf>
    <xf numFmtId="0" fontId="1" fillId="8" borderId="5" xfId="0" applyFont="1" applyFill="1" applyBorder="1" applyAlignment="1">
      <alignment horizontal="center" vertical="center" wrapText="1"/>
    </xf>
    <xf numFmtId="0" fontId="5" fillId="0" borderId="16" xfId="0" applyFont="1" applyBorder="1" applyAlignment="1">
      <alignment horizontal="left" vertical="center"/>
    </xf>
    <xf numFmtId="0" fontId="1" fillId="0" borderId="15"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Alignment="1">
      <alignment vertical="center" wrapText="1"/>
    </xf>
    <xf numFmtId="0" fontId="15" fillId="0" borderId="0" xfId="0" applyFont="1"/>
    <xf numFmtId="0" fontId="18" fillId="0" borderId="3" xfId="0" applyFont="1" applyBorder="1" applyAlignment="1">
      <alignment vertical="center" wrapText="1"/>
    </xf>
    <xf numFmtId="0" fontId="18" fillId="2" borderId="7" xfId="0" applyFont="1" applyFill="1" applyBorder="1" applyAlignment="1">
      <alignment vertical="center" wrapText="1"/>
    </xf>
    <xf numFmtId="0" fontId="19" fillId="0" borderId="0" xfId="0" applyFont="1" applyAlignment="1">
      <alignment horizontal="center" vertical="center" wrapText="1"/>
    </xf>
    <xf numFmtId="0" fontId="18" fillId="6" borderId="37" xfId="0" applyFont="1" applyFill="1" applyBorder="1" applyAlignment="1">
      <alignment vertical="center" wrapText="1"/>
    </xf>
    <xf numFmtId="0" fontId="18" fillId="6" borderId="36" xfId="0" applyFont="1" applyFill="1" applyBorder="1" applyAlignment="1">
      <alignment vertical="center" wrapText="1"/>
    </xf>
    <xf numFmtId="0" fontId="18" fillId="6" borderId="35" xfId="0" applyFont="1" applyFill="1" applyBorder="1" applyAlignment="1">
      <alignment vertical="center" wrapText="1"/>
    </xf>
    <xf numFmtId="0" fontId="18" fillId="0" borderId="20" xfId="0" applyFont="1" applyBorder="1" applyAlignment="1">
      <alignment horizontal="center" vertical="center" wrapText="1"/>
    </xf>
    <xf numFmtId="0" fontId="18" fillId="10" borderId="33"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18" fillId="10" borderId="33" xfId="0" applyFont="1" applyFill="1" applyBorder="1" applyAlignment="1">
      <alignment horizontal="center" vertical="center"/>
    </xf>
    <xf numFmtId="0" fontId="2" fillId="11" borderId="5" xfId="0" applyFont="1" applyFill="1" applyBorder="1" applyAlignment="1">
      <alignment horizontal="center" vertical="center" wrapText="1"/>
    </xf>
    <xf numFmtId="0" fontId="2" fillId="11" borderId="6" xfId="0" applyFont="1" applyFill="1" applyBorder="1" applyAlignment="1">
      <alignment horizontal="center" vertical="center" wrapText="1"/>
    </xf>
    <xf numFmtId="0" fontId="1" fillId="14" borderId="9" xfId="0" applyFont="1" applyFill="1" applyBorder="1" applyAlignment="1">
      <alignment vertical="center" wrapText="1"/>
    </xf>
    <xf numFmtId="0" fontId="1" fillId="14" borderId="8" xfId="0" applyFont="1" applyFill="1" applyBorder="1" applyAlignment="1">
      <alignment horizontal="center" vertical="center" wrapText="1"/>
    </xf>
    <xf numFmtId="0" fontId="1" fillId="14" borderId="8" xfId="0" applyFont="1" applyFill="1" applyBorder="1" applyAlignment="1">
      <alignment horizontal="right" wrapText="1"/>
    </xf>
    <xf numFmtId="0" fontId="1" fillId="14" borderId="5" xfId="0" applyFont="1" applyFill="1" applyBorder="1"/>
    <xf numFmtId="0" fontId="21" fillId="0" borderId="0" xfId="0" applyFont="1"/>
    <xf numFmtId="0" fontId="8" fillId="0" borderId="0" xfId="0" applyFont="1" applyAlignment="1">
      <alignment wrapText="1"/>
    </xf>
    <xf numFmtId="0" fontId="8" fillId="2" borderId="0" xfId="0" applyFont="1" applyFill="1"/>
    <xf numFmtId="0" fontId="9" fillId="0" borderId="0" xfId="0" applyFont="1" applyAlignment="1">
      <alignment vertical="center" wrapText="1"/>
    </xf>
    <xf numFmtId="0" fontId="1" fillId="0" borderId="4" xfId="0" applyFont="1" applyBorder="1" applyAlignment="1">
      <alignment horizontal="center" vertical="center" wrapText="1"/>
    </xf>
    <xf numFmtId="0" fontId="5" fillId="0" borderId="6" xfId="0" applyFont="1" applyBorder="1" applyAlignment="1">
      <alignment vertical="center" wrapText="1"/>
    </xf>
    <xf numFmtId="0" fontId="5" fillId="0" borderId="4" xfId="0" applyFont="1" applyBorder="1" applyAlignment="1">
      <alignment horizontal="center" vertical="center" wrapText="1"/>
    </xf>
    <xf numFmtId="0" fontId="5" fillId="0" borderId="4" xfId="0" applyFont="1" applyBorder="1" applyAlignment="1">
      <alignment vertical="center" wrapText="1"/>
    </xf>
    <xf numFmtId="0" fontId="2" fillId="0" borderId="4" xfId="0" applyFont="1" applyBorder="1" applyAlignment="1">
      <alignment vertical="center" wrapText="1"/>
    </xf>
    <xf numFmtId="0" fontId="23" fillId="0" borderId="0" xfId="0" applyFont="1" applyAlignment="1">
      <alignment horizontal="justify" vertical="center"/>
    </xf>
    <xf numFmtId="0" fontId="11" fillId="0" borderId="0" xfId="0" applyFont="1" applyAlignment="1">
      <alignment vertical="center"/>
    </xf>
    <xf numFmtId="0" fontId="24" fillId="0" borderId="0" xfId="0" applyFont="1"/>
    <xf numFmtId="0" fontId="24" fillId="0" borderId="0" xfId="0" applyFont="1" applyAlignment="1">
      <alignment vertical="center"/>
    </xf>
    <xf numFmtId="0" fontId="26" fillId="0" borderId="0" xfId="2" applyFont="1" applyAlignment="1">
      <alignment vertical="center"/>
    </xf>
    <xf numFmtId="0" fontId="5" fillId="0" borderId="0" xfId="0" applyFont="1" applyAlignment="1">
      <alignment vertical="center"/>
    </xf>
    <xf numFmtId="0" fontId="11" fillId="0" borderId="4" xfId="0" applyFont="1" applyBorder="1" applyAlignment="1">
      <alignment horizontal="center" vertical="center" wrapText="1"/>
    </xf>
    <xf numFmtId="0" fontId="11" fillId="0" borderId="0" xfId="0" applyFont="1" applyAlignment="1">
      <alignment horizontal="center" vertical="center"/>
    </xf>
    <xf numFmtId="0" fontId="5" fillId="0" borderId="0" xfId="0" applyFont="1" applyAlignment="1">
      <alignment horizontal="center" vertical="center" wrapText="1"/>
    </xf>
    <xf numFmtId="164" fontId="1" fillId="0" borderId="0" xfId="0" applyNumberFormat="1" applyFont="1"/>
    <xf numFmtId="0" fontId="8" fillId="17" borderId="0" xfId="0" applyFont="1" applyFill="1"/>
    <xf numFmtId="0" fontId="8" fillId="17" borderId="0" xfId="0" applyFont="1" applyFill="1" applyAlignment="1">
      <alignment vertical="center" wrapText="1"/>
    </xf>
    <xf numFmtId="0" fontId="8" fillId="11" borderId="0" xfId="0" applyFont="1" applyFill="1" applyAlignment="1">
      <alignment wrapText="1"/>
    </xf>
    <xf numFmtId="0" fontId="8" fillId="2" borderId="0" xfId="0" applyFont="1" applyFill="1" applyAlignment="1">
      <alignment vertical="center" wrapText="1"/>
    </xf>
    <xf numFmtId="0" fontId="8" fillId="0" borderId="0" xfId="0" applyFont="1" applyAlignment="1">
      <alignment horizontal="left"/>
    </xf>
    <xf numFmtId="0" fontId="8" fillId="16" borderId="0" xfId="0" applyFont="1" applyFill="1" applyAlignment="1">
      <alignment horizontal="left" vertical="center"/>
    </xf>
    <xf numFmtId="0" fontId="8" fillId="16" borderId="0" xfId="0" applyFont="1" applyFill="1" applyAlignment="1">
      <alignment horizontal="left" vertical="center" wrapText="1"/>
    </xf>
    <xf numFmtId="0" fontId="8" fillId="16" borderId="0" xfId="0" applyFont="1" applyFill="1" applyAlignment="1">
      <alignment vertical="center" wrapText="1"/>
    </xf>
    <xf numFmtId="0" fontId="8" fillId="18" borderId="0" xfId="0" applyFont="1" applyFill="1"/>
    <xf numFmtId="0" fontId="9" fillId="18" borderId="0" xfId="0" applyFont="1" applyFill="1" applyAlignment="1">
      <alignment vertical="center" wrapText="1"/>
    </xf>
    <xf numFmtId="0" fontId="8" fillId="19" borderId="0" xfId="0" applyFont="1" applyFill="1"/>
    <xf numFmtId="0" fontId="9" fillId="19" borderId="0" xfId="0" applyFont="1" applyFill="1" applyAlignment="1">
      <alignment vertical="center" wrapText="1"/>
    </xf>
    <xf numFmtId="0" fontId="9" fillId="19" borderId="0" xfId="0" applyFont="1" applyFill="1" applyAlignment="1">
      <alignment vertical="center"/>
    </xf>
    <xf numFmtId="0" fontId="4" fillId="0" borderId="0" xfId="0" applyFont="1" applyAlignment="1">
      <alignment vertical="center" wrapText="1"/>
    </xf>
    <xf numFmtId="0" fontId="9" fillId="0" borderId="0" xfId="0" applyFont="1" applyAlignment="1">
      <alignment horizontal="left" vertical="center" wrapText="1"/>
    </xf>
    <xf numFmtId="0" fontId="20" fillId="7" borderId="2"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6" xfId="0" applyFont="1" applyBorder="1" applyAlignment="1">
      <alignment horizontal="center" vertical="center" wrapText="1"/>
    </xf>
    <xf numFmtId="0" fontId="1" fillId="0" borderId="9" xfId="0" applyFont="1" applyBorder="1" applyAlignment="1">
      <alignment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0" xfId="0" applyFont="1" applyAlignment="1">
      <alignment horizontal="center" vertical="center" wrapText="1"/>
    </xf>
    <xf numFmtId="0" fontId="5" fillId="6" borderId="4" xfId="0" applyFont="1" applyFill="1" applyBorder="1" applyAlignment="1">
      <alignment horizontal="center" vertical="center" wrapText="1"/>
    </xf>
    <xf numFmtId="0" fontId="11" fillId="0" borderId="0" xfId="0" applyFont="1" applyAlignment="1">
      <alignment horizontal="center" vertical="center" wrapText="1"/>
    </xf>
    <xf numFmtId="0" fontId="28" fillId="4" borderId="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5" xfId="0" applyFont="1" applyFill="1" applyBorder="1"/>
    <xf numFmtId="0" fontId="5" fillId="4" borderId="6" xfId="0" applyFont="1" applyFill="1" applyBorder="1" applyAlignment="1">
      <alignment vertical="center"/>
    </xf>
    <xf numFmtId="164" fontId="11" fillId="4" borderId="5" xfId="0" applyNumberFormat="1" applyFont="1" applyFill="1" applyBorder="1" applyAlignment="1">
      <alignment horizontal="center" vertical="center"/>
    </xf>
    <xf numFmtId="0" fontId="24" fillId="4" borderId="5" xfId="0" applyFont="1" applyFill="1" applyBorder="1" applyAlignment="1">
      <alignment horizontal="center" vertical="center" wrapText="1"/>
    </xf>
    <xf numFmtId="0" fontId="24" fillId="4" borderId="5" xfId="0" applyFont="1" applyFill="1" applyBorder="1"/>
    <xf numFmtId="0" fontId="24" fillId="4" borderId="6" xfId="0" applyFont="1" applyFill="1" applyBorder="1" applyAlignment="1">
      <alignment vertical="center"/>
    </xf>
    <xf numFmtId="164" fontId="21" fillId="4" borderId="5" xfId="0" applyNumberFormat="1" applyFont="1" applyFill="1" applyBorder="1" applyAlignment="1">
      <alignment horizontal="center" vertical="center"/>
    </xf>
    <xf numFmtId="0" fontId="2" fillId="0" borderId="9" xfId="0" applyFont="1" applyBorder="1"/>
    <xf numFmtId="0" fontId="24" fillId="4" borderId="4" xfId="0" applyFont="1" applyFill="1" applyBorder="1" applyAlignment="1">
      <alignment horizontal="center" vertical="center" wrapText="1"/>
    </xf>
    <xf numFmtId="0" fontId="7"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wrapText="1"/>
    </xf>
    <xf numFmtId="0" fontId="11" fillId="6" borderId="14" xfId="0" applyFont="1" applyFill="1" applyBorder="1" applyAlignment="1">
      <alignment horizontal="center" vertical="center"/>
    </xf>
    <xf numFmtId="0" fontId="24" fillId="4" borderId="6"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24" fillId="4" borderId="6" xfId="0" applyFont="1" applyFill="1" applyBorder="1"/>
    <xf numFmtId="0" fontId="5" fillId="4" borderId="6" xfId="0" applyFont="1" applyFill="1" applyBorder="1"/>
    <xf numFmtId="0" fontId="11" fillId="4" borderId="4"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21" fillId="2" borderId="37" xfId="0" applyFont="1" applyFill="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center" vertical="center" wrapText="1"/>
    </xf>
    <xf numFmtId="0" fontId="20" fillId="7" borderId="7"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3" xfId="0" applyFont="1" applyBorder="1" applyAlignment="1">
      <alignment horizontal="center" vertical="center" wrapText="1"/>
    </xf>
    <xf numFmtId="0" fontId="5" fillId="4" borderId="4" xfId="0" applyFont="1" applyFill="1" applyBorder="1" applyAlignment="1">
      <alignment horizontal="center" vertical="center" wrapText="1"/>
    </xf>
    <xf numFmtId="0" fontId="34" fillId="0" borderId="0" xfId="0" applyFont="1" applyAlignment="1">
      <alignment vertical="center"/>
    </xf>
    <xf numFmtId="0" fontId="35" fillId="0" borderId="0" xfId="0" applyFont="1" applyAlignment="1">
      <alignment vertical="center"/>
    </xf>
    <xf numFmtId="0" fontId="34" fillId="0" borderId="0" xfId="0" applyFont="1" applyAlignment="1">
      <alignment horizontal="center" vertical="center"/>
    </xf>
    <xf numFmtId="2" fontId="34" fillId="0" borderId="0" xfId="0" applyNumberFormat="1" applyFont="1" applyAlignment="1">
      <alignment horizontal="center" vertical="center"/>
    </xf>
    <xf numFmtId="164" fontId="34" fillId="0" borderId="0" xfId="0" applyNumberFormat="1" applyFont="1" applyAlignment="1">
      <alignment horizontal="center" vertical="center"/>
    </xf>
    <xf numFmtId="0" fontId="46" fillId="15" borderId="0" xfId="0" applyFont="1" applyFill="1" applyAlignment="1">
      <alignment vertical="center"/>
    </xf>
    <xf numFmtId="0" fontId="46" fillId="21" borderId="0" xfId="0" applyFont="1" applyFill="1" applyAlignment="1">
      <alignment horizontal="left" vertical="center"/>
    </xf>
    <xf numFmtId="164" fontId="34" fillId="0" borderId="0" xfId="0" applyNumberFormat="1" applyFont="1" applyAlignment="1">
      <alignment vertical="center"/>
    </xf>
    <xf numFmtId="0" fontId="46" fillId="0" borderId="0" xfId="0" applyFont="1" applyAlignment="1">
      <alignment vertical="center"/>
    </xf>
    <xf numFmtId="0" fontId="46" fillId="0" borderId="0" xfId="0" applyFont="1" applyAlignment="1">
      <alignment horizontal="left" vertical="center"/>
    </xf>
    <xf numFmtId="164" fontId="39" fillId="0" borderId="0" xfId="0" applyNumberFormat="1" applyFont="1" applyAlignment="1">
      <alignment horizontal="center" vertical="center"/>
    </xf>
    <xf numFmtId="0" fontId="37" fillId="0" borderId="0" xfId="0" applyFont="1" applyAlignment="1">
      <alignment horizontal="center" vertical="center"/>
    </xf>
    <xf numFmtId="0" fontId="37" fillId="0" borderId="0" xfId="0" applyFont="1" applyAlignment="1">
      <alignment vertical="center" wrapText="1"/>
    </xf>
    <xf numFmtId="0" fontId="37" fillId="0" borderId="0" xfId="0" applyFont="1" applyAlignment="1">
      <alignment horizontal="center" vertical="center" wrapText="1"/>
    </xf>
    <xf numFmtId="2" fontId="37" fillId="0" borderId="0" xfId="0" applyNumberFormat="1" applyFont="1" applyAlignment="1">
      <alignment horizontal="center" vertical="center" wrapText="1"/>
    </xf>
    <xf numFmtId="0" fontId="37" fillId="0" borderId="0" xfId="0" applyFont="1" applyAlignment="1">
      <alignment horizontal="left" vertical="center" wrapText="1"/>
    </xf>
    <xf numFmtId="2" fontId="34" fillId="21" borderId="16" xfId="0" applyNumberFormat="1" applyFont="1" applyFill="1" applyBorder="1" applyAlignment="1">
      <alignment horizontal="center" vertical="center" wrapText="1"/>
    </xf>
    <xf numFmtId="2" fontId="34" fillId="21" borderId="33" xfId="0" applyNumberFormat="1" applyFont="1" applyFill="1" applyBorder="1" applyAlignment="1">
      <alignment horizontal="center" vertical="center" wrapText="1"/>
    </xf>
    <xf numFmtId="0" fontId="35" fillId="0" borderId="28" xfId="0" applyFont="1" applyBorder="1" applyAlignment="1">
      <alignment horizontal="center" vertical="center" wrapText="1"/>
    </xf>
    <xf numFmtId="2" fontId="35" fillId="0" borderId="39" xfId="0" applyNumberFormat="1" applyFont="1" applyBorder="1" applyAlignment="1">
      <alignment horizontal="center" vertical="center" wrapText="1"/>
    </xf>
    <xf numFmtId="164" fontId="35" fillId="0" borderId="38" xfId="0" applyNumberFormat="1" applyFont="1" applyBorder="1" applyAlignment="1">
      <alignment horizontal="center" vertical="center" wrapText="1"/>
    </xf>
    <xf numFmtId="0" fontId="44" fillId="20" borderId="16" xfId="0" applyFont="1" applyFill="1" applyBorder="1" applyAlignment="1">
      <alignment horizontal="center" vertical="center"/>
    </xf>
    <xf numFmtId="0" fontId="44" fillId="15" borderId="16" xfId="0" applyFont="1" applyFill="1" applyBorder="1" applyAlignment="1">
      <alignment horizontal="center" vertical="center"/>
    </xf>
    <xf numFmtId="0" fontId="34" fillId="21" borderId="33" xfId="0" applyFont="1" applyFill="1" applyBorder="1" applyAlignment="1">
      <alignment horizontal="center" vertical="center"/>
    </xf>
    <xf numFmtId="2" fontId="34" fillId="21" borderId="33" xfId="0" applyNumberFormat="1" applyFont="1" applyFill="1" applyBorder="1" applyAlignment="1">
      <alignment horizontal="center" vertical="center"/>
    </xf>
    <xf numFmtId="0" fontId="35" fillId="0" borderId="37" xfId="0" applyFont="1" applyBorder="1" applyAlignment="1">
      <alignment horizontal="center" vertical="center" wrapText="1"/>
    </xf>
    <xf numFmtId="0" fontId="35" fillId="0" borderId="36" xfId="0" applyFont="1" applyBorder="1" applyAlignment="1">
      <alignment horizontal="center" vertical="center" wrapText="1"/>
    </xf>
    <xf numFmtId="2" fontId="35" fillId="0" borderId="36" xfId="0" applyNumberFormat="1" applyFont="1" applyBorder="1" applyAlignment="1">
      <alignment horizontal="center" vertical="center" wrapText="1"/>
    </xf>
    <xf numFmtId="164" fontId="35" fillId="0" borderId="35" xfId="0" applyNumberFormat="1" applyFont="1" applyBorder="1" applyAlignment="1">
      <alignment horizontal="center" vertical="center" wrapText="1"/>
    </xf>
    <xf numFmtId="0" fontId="35" fillId="0" borderId="36" xfId="0" applyFont="1" applyBorder="1" applyAlignment="1">
      <alignment horizontal="center" vertical="center"/>
    </xf>
    <xf numFmtId="0" fontId="44" fillId="9" borderId="36" xfId="0" applyFont="1" applyFill="1" applyBorder="1" applyAlignment="1">
      <alignment horizontal="center" vertical="center"/>
    </xf>
    <xf numFmtId="0" fontId="34" fillId="9" borderId="39" xfId="0" applyFont="1" applyFill="1" applyBorder="1" applyAlignment="1">
      <alignment horizontal="center" vertical="center"/>
    </xf>
    <xf numFmtId="2" fontId="34" fillId="9" borderId="39" xfId="0" applyNumberFormat="1" applyFont="1" applyFill="1" applyBorder="1" applyAlignment="1">
      <alignment horizontal="center" vertical="center" wrapText="1"/>
    </xf>
    <xf numFmtId="164" fontId="34" fillId="9" borderId="39" xfId="0" applyNumberFormat="1" applyFont="1" applyFill="1" applyBorder="1" applyAlignment="1">
      <alignment horizontal="center" vertical="center" wrapText="1"/>
    </xf>
    <xf numFmtId="164" fontId="34" fillId="9" borderId="38" xfId="0" applyNumberFormat="1" applyFont="1" applyFill="1" applyBorder="1" applyAlignment="1">
      <alignment horizontal="center" vertical="center" wrapText="1"/>
    </xf>
    <xf numFmtId="0" fontId="44" fillId="20" borderId="34" xfId="0" applyFont="1" applyFill="1" applyBorder="1" applyAlignment="1">
      <alignment horizontal="center" vertical="center"/>
    </xf>
    <xf numFmtId="0" fontId="30" fillId="0" borderId="0" xfId="0" applyFont="1"/>
    <xf numFmtId="0" fontId="11" fillId="0" borderId="0" xfId="0" applyFont="1" applyAlignment="1">
      <alignment horizontal="left" vertical="center"/>
    </xf>
    <xf numFmtId="0" fontId="46" fillId="15" borderId="0" xfId="0" applyFont="1" applyFill="1" applyAlignment="1">
      <alignment horizontal="left" vertical="center"/>
    </xf>
    <xf numFmtId="0" fontId="0" fillId="15" borderId="0" xfId="0" applyFill="1"/>
    <xf numFmtId="0" fontId="8" fillId="0" borderId="16" xfId="0" applyFont="1" applyBorder="1" applyAlignment="1">
      <alignment vertical="center"/>
    </xf>
    <xf numFmtId="0" fontId="48" fillId="0" borderId="16" xfId="0" applyFont="1" applyBorder="1" applyAlignment="1">
      <alignment vertical="center"/>
    </xf>
    <xf numFmtId="0" fontId="35" fillId="0" borderId="39" xfId="0" applyFont="1" applyBorder="1" applyAlignment="1">
      <alignment horizontal="center" vertical="center" wrapText="1"/>
    </xf>
    <xf numFmtId="49" fontId="34" fillId="15" borderId="17" xfId="0" applyNumberFormat="1" applyFont="1" applyFill="1" applyBorder="1" applyAlignment="1">
      <alignment horizontal="center" vertical="center"/>
    </xf>
    <xf numFmtId="0" fontId="37" fillId="15" borderId="42" xfId="0" applyFont="1" applyFill="1" applyBorder="1" applyAlignment="1">
      <alignment horizontal="center" vertical="center"/>
    </xf>
    <xf numFmtId="0" fontId="37" fillId="15" borderId="19" xfId="0" applyFont="1" applyFill="1" applyBorder="1" applyAlignment="1">
      <alignment horizontal="center" vertical="center"/>
    </xf>
    <xf numFmtId="0" fontId="37" fillId="15" borderId="17" xfId="0" applyFont="1" applyFill="1" applyBorder="1" applyAlignment="1">
      <alignment horizontal="center" vertical="center"/>
    </xf>
    <xf numFmtId="0" fontId="46" fillId="0" borderId="0" xfId="0" applyFont="1" applyAlignment="1">
      <alignment horizontal="center" vertical="center"/>
    </xf>
    <xf numFmtId="164" fontId="35" fillId="0" borderId="0" xfId="0" applyNumberFormat="1" applyFont="1" applyAlignment="1">
      <alignment horizontal="center" vertical="center" wrapText="1"/>
    </xf>
    <xf numFmtId="0" fontId="35" fillId="0" borderId="0" xfId="0" applyFont="1" applyAlignment="1">
      <alignment horizontal="center" vertical="center" wrapText="1"/>
    </xf>
    <xf numFmtId="0" fontId="39" fillId="0" borderId="0" xfId="0" applyFont="1" applyAlignment="1">
      <alignment vertical="center"/>
    </xf>
    <xf numFmtId="164" fontId="39" fillId="0" borderId="0" xfId="0" applyNumberFormat="1" applyFont="1" applyAlignment="1">
      <alignment vertical="center"/>
    </xf>
    <xf numFmtId="0" fontId="34" fillId="0" borderId="0" xfId="0" applyFont="1" applyAlignment="1">
      <alignment horizontal="left" vertical="center" wrapText="1"/>
    </xf>
    <xf numFmtId="164" fontId="46" fillId="0" borderId="0" xfId="0" applyNumberFormat="1" applyFont="1" applyAlignment="1">
      <alignment vertical="center"/>
    </xf>
    <xf numFmtId="0" fontId="39" fillId="0" borderId="0" xfId="0" applyFont="1" applyAlignment="1">
      <alignment horizontal="center" vertical="center"/>
    </xf>
    <xf numFmtId="0" fontId="49" fillId="0" borderId="0" xfId="0" applyFont="1" applyAlignment="1">
      <alignment vertical="center"/>
    </xf>
    <xf numFmtId="164" fontId="49" fillId="0" borderId="0" xfId="0" applyNumberFormat="1" applyFont="1" applyAlignment="1">
      <alignment vertical="center"/>
    </xf>
    <xf numFmtId="0" fontId="34" fillId="21" borderId="16" xfId="0" applyFont="1" applyFill="1" applyBorder="1" applyAlignment="1">
      <alignment horizontal="center" vertical="center"/>
    </xf>
    <xf numFmtId="49" fontId="34" fillId="15" borderId="19" xfId="0" applyNumberFormat="1" applyFont="1" applyFill="1" applyBorder="1" applyAlignment="1">
      <alignment horizontal="center" vertical="center"/>
    </xf>
    <xf numFmtId="0" fontId="34" fillId="0" borderId="0" xfId="0" applyFont="1" applyAlignment="1">
      <alignment horizontal="center" vertical="center" wrapText="1"/>
    </xf>
    <xf numFmtId="2" fontId="34" fillId="21" borderId="16" xfId="0" applyNumberFormat="1" applyFont="1" applyFill="1" applyBorder="1" applyAlignment="1">
      <alignment horizontal="center" vertical="center"/>
    </xf>
    <xf numFmtId="0" fontId="46" fillId="15" borderId="0" xfId="0" applyFont="1" applyFill="1" applyAlignment="1">
      <alignment horizontal="center" vertical="center"/>
    </xf>
    <xf numFmtId="0" fontId="34" fillId="21" borderId="34" xfId="0" applyFont="1" applyFill="1" applyBorder="1" applyAlignment="1">
      <alignment horizontal="center" vertical="center"/>
    </xf>
    <xf numFmtId="2" fontId="34" fillId="21" borderId="34" xfId="0" applyNumberFormat="1" applyFont="1" applyFill="1" applyBorder="1" applyAlignment="1">
      <alignment horizontal="center" vertical="center"/>
    </xf>
    <xf numFmtId="2" fontId="39" fillId="0" borderId="0" xfId="0" applyNumberFormat="1" applyFont="1" applyAlignment="1">
      <alignment horizontal="center" vertical="center"/>
    </xf>
    <xf numFmtId="0" fontId="47" fillId="21" borderId="34" xfId="0" applyFont="1" applyFill="1" applyBorder="1" applyAlignment="1">
      <alignment horizontal="center" vertical="center" wrapText="1"/>
    </xf>
    <xf numFmtId="0" fontId="47" fillId="21" borderId="16" xfId="0" applyFont="1" applyFill="1" applyBorder="1" applyAlignment="1">
      <alignment horizontal="center" vertical="center" wrapText="1"/>
    </xf>
    <xf numFmtId="0" fontId="47" fillId="21" borderId="40" xfId="0" applyFont="1" applyFill="1" applyBorder="1" applyAlignment="1">
      <alignment horizontal="center" vertical="center" wrapText="1"/>
    </xf>
    <xf numFmtId="0" fontId="47" fillId="21" borderId="33" xfId="0" applyFont="1" applyFill="1" applyBorder="1" applyAlignment="1">
      <alignment horizontal="center" vertical="center" wrapText="1"/>
    </xf>
    <xf numFmtId="0" fontId="0" fillId="0" borderId="0" xfId="0" applyAlignment="1">
      <alignment horizontal="center"/>
    </xf>
    <xf numFmtId="2" fontId="35" fillId="0" borderId="0" xfId="0" applyNumberFormat="1" applyFont="1" applyAlignment="1">
      <alignment horizontal="center" vertical="center"/>
    </xf>
    <xf numFmtId="0" fontId="35" fillId="0" borderId="0" xfId="0" applyFont="1" applyAlignment="1">
      <alignment horizontal="center" vertical="center"/>
    </xf>
    <xf numFmtId="2" fontId="35" fillId="0" borderId="0" xfId="0" applyNumberFormat="1" applyFont="1" applyAlignment="1">
      <alignment horizontal="center" vertical="center" wrapText="1"/>
    </xf>
    <xf numFmtId="0" fontId="40" fillId="0" borderId="33" xfId="0" applyFont="1" applyBorder="1" applyAlignment="1">
      <alignment horizontal="center" vertical="center"/>
    </xf>
    <xf numFmtId="0" fontId="40" fillId="0" borderId="40" xfId="0" applyFont="1" applyBorder="1" applyAlignment="1">
      <alignment horizontal="center" vertical="center"/>
    </xf>
    <xf numFmtId="0" fontId="40" fillId="0" borderId="34" xfId="0" applyFont="1" applyBorder="1" applyAlignment="1">
      <alignment horizontal="center" vertical="center"/>
    </xf>
    <xf numFmtId="0" fontId="40" fillId="0" borderId="16" xfId="0" applyFont="1" applyBorder="1" applyAlignment="1">
      <alignment horizontal="center" vertical="center"/>
    </xf>
    <xf numFmtId="0" fontId="44" fillId="9" borderId="39" xfId="0" applyFont="1" applyFill="1" applyBorder="1" applyAlignment="1">
      <alignment horizontal="center" vertical="center"/>
    </xf>
    <xf numFmtId="0" fontId="41" fillId="9" borderId="39"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11" fillId="6" borderId="0" xfId="0" applyFont="1" applyFill="1" applyAlignment="1">
      <alignment horizontal="center" vertical="center" wrapText="1"/>
    </xf>
    <xf numFmtId="0" fontId="5" fillId="6" borderId="0" xfId="0" applyFont="1" applyFill="1" applyAlignment="1">
      <alignment horizontal="center" vertical="center" wrapText="1"/>
    </xf>
    <xf numFmtId="0" fontId="11" fillId="2" borderId="5"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4"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8" fillId="4" borderId="6" xfId="0" applyFont="1" applyFill="1" applyBorder="1" applyAlignment="1">
      <alignment horizontal="center" vertical="center" wrapText="1"/>
    </xf>
    <xf numFmtId="0" fontId="50" fillId="6" borderId="9" xfId="0" applyFont="1" applyFill="1" applyBorder="1" applyAlignment="1">
      <alignment horizontal="center" vertical="center"/>
    </xf>
    <xf numFmtId="0" fontId="52" fillId="6" borderId="6" xfId="0" applyFont="1" applyFill="1" applyBorder="1" applyAlignment="1">
      <alignment horizontal="center" vertical="center" wrapText="1"/>
    </xf>
    <xf numFmtId="0" fontId="53" fillId="6" borderId="6" xfId="0" applyFont="1" applyFill="1" applyBorder="1" applyAlignment="1">
      <alignment horizontal="center" vertical="center" wrapText="1"/>
    </xf>
    <xf numFmtId="0" fontId="51" fillId="6" borderId="5" xfId="0" applyFont="1" applyFill="1" applyBorder="1" applyAlignment="1">
      <alignment horizontal="center" vertical="center" wrapText="1"/>
    </xf>
    <xf numFmtId="0" fontId="54" fillId="6" borderId="5" xfId="0" applyFont="1" applyFill="1" applyBorder="1" applyAlignment="1">
      <alignment horizontal="center" vertical="center" wrapText="1"/>
    </xf>
    <xf numFmtId="164" fontId="34" fillId="0" borderId="43" xfId="0" applyNumberFormat="1" applyFont="1" applyBorder="1" applyAlignment="1">
      <alignment horizontal="center" vertical="center" wrapText="1"/>
    </xf>
    <xf numFmtId="164" fontId="34" fillId="0" borderId="20" xfId="0" applyNumberFormat="1" applyFont="1" applyBorder="1" applyAlignment="1">
      <alignment horizontal="center" vertical="center" wrapText="1"/>
    </xf>
    <xf numFmtId="164" fontId="37" fillId="0" borderId="0" xfId="0" applyNumberFormat="1" applyFont="1" applyAlignment="1">
      <alignment horizontal="center" vertical="center" wrapText="1"/>
    </xf>
    <xf numFmtId="164" fontId="34" fillId="0" borderId="18" xfId="0" applyNumberFormat="1" applyFont="1" applyBorder="1" applyAlignment="1">
      <alignment horizontal="center" vertical="center" wrapText="1"/>
    </xf>
    <xf numFmtId="164" fontId="36" fillId="5" borderId="27" xfId="0" applyNumberFormat="1" applyFont="1" applyFill="1" applyBorder="1" applyAlignment="1">
      <alignment horizontal="center" vertical="center" wrapText="1"/>
    </xf>
    <xf numFmtId="164" fontId="34" fillId="0" borderId="18" xfId="0" applyNumberFormat="1" applyFont="1" applyBorder="1" applyAlignment="1">
      <alignment horizontal="center" vertical="center"/>
    </xf>
    <xf numFmtId="164" fontId="34" fillId="0" borderId="20" xfId="0" applyNumberFormat="1" applyFont="1" applyBorder="1" applyAlignment="1">
      <alignment horizontal="center" vertical="center"/>
    </xf>
    <xf numFmtId="164" fontId="34" fillId="0" borderId="43" xfId="0" applyNumberFormat="1" applyFont="1" applyBorder="1" applyAlignment="1">
      <alignment horizontal="center" vertical="center"/>
    </xf>
    <xf numFmtId="164" fontId="35" fillId="2" borderId="18" xfId="0" applyNumberFormat="1" applyFont="1" applyFill="1" applyBorder="1" applyAlignment="1">
      <alignment horizontal="center" vertical="center"/>
    </xf>
    <xf numFmtId="164" fontId="35" fillId="2" borderId="20" xfId="0" applyNumberFormat="1" applyFont="1" applyFill="1" applyBorder="1" applyAlignment="1">
      <alignment horizontal="center" vertical="center"/>
    </xf>
    <xf numFmtId="164" fontId="35" fillId="0" borderId="51" xfId="0" applyNumberFormat="1" applyFont="1" applyBorder="1" applyAlignment="1">
      <alignment horizontal="center"/>
    </xf>
    <xf numFmtId="164" fontId="35" fillId="0" borderId="0" xfId="0" applyNumberFormat="1" applyFont="1" applyAlignment="1">
      <alignment horizontal="center"/>
    </xf>
    <xf numFmtId="164" fontId="34" fillId="0" borderId="27" xfId="0" applyNumberFormat="1" applyFont="1" applyBorder="1" applyAlignment="1">
      <alignment horizontal="center" vertical="center"/>
    </xf>
    <xf numFmtId="164" fontId="34" fillId="9" borderId="38" xfId="0" applyNumberFormat="1" applyFont="1" applyFill="1" applyBorder="1" applyAlignment="1">
      <alignment horizontal="center" vertical="center"/>
    </xf>
    <xf numFmtId="164" fontId="36" fillId="5" borderId="2" xfId="0" applyNumberFormat="1" applyFont="1" applyFill="1" applyBorder="1" applyAlignment="1">
      <alignment horizontal="center" vertical="center" wrapText="1"/>
    </xf>
    <xf numFmtId="164" fontId="35" fillId="0" borderId="22" xfId="0" applyNumberFormat="1" applyFont="1" applyBorder="1" applyAlignment="1">
      <alignment horizontal="center" vertical="center"/>
    </xf>
    <xf numFmtId="164" fontId="35" fillId="0" borderId="24" xfId="0" applyNumberFormat="1" applyFont="1" applyBorder="1" applyAlignment="1">
      <alignment horizontal="center" vertical="center"/>
    </xf>
    <xf numFmtId="164" fontId="35" fillId="0" borderId="0" xfId="0" applyNumberFormat="1" applyFont="1" applyAlignment="1">
      <alignment horizontal="center" vertical="center"/>
    </xf>
    <xf numFmtId="164" fontId="35" fillId="5" borderId="22" xfId="0" applyNumberFormat="1" applyFont="1" applyFill="1" applyBorder="1" applyAlignment="1">
      <alignment horizontal="center" vertical="center"/>
    </xf>
    <xf numFmtId="164" fontId="42" fillId="5" borderId="23" xfId="0" applyNumberFormat="1" applyFont="1" applyFill="1" applyBorder="1" applyAlignment="1">
      <alignment horizontal="center" vertical="center"/>
    </xf>
    <xf numFmtId="164" fontId="35" fillId="5" borderId="24" xfId="0" applyNumberFormat="1" applyFont="1" applyFill="1" applyBorder="1" applyAlignment="1">
      <alignment horizontal="center" vertical="center"/>
    </xf>
    <xf numFmtId="0" fontId="34" fillId="21" borderId="40" xfId="0" applyFont="1" applyFill="1" applyBorder="1" applyAlignment="1">
      <alignment horizontal="center" vertical="center"/>
    </xf>
    <xf numFmtId="0" fontId="56" fillId="6" borderId="8" xfId="0" applyFont="1" applyFill="1" applyBorder="1" applyAlignment="1">
      <alignment horizontal="center" vertical="center" wrapText="1"/>
    </xf>
    <xf numFmtId="0" fontId="57" fillId="6" borderId="5" xfId="0" applyFont="1" applyFill="1" applyBorder="1" applyAlignment="1">
      <alignment horizontal="center" vertical="center" wrapText="1"/>
    </xf>
    <xf numFmtId="0" fontId="57" fillId="6" borderId="7" xfId="0" applyFont="1" applyFill="1" applyBorder="1" applyAlignment="1">
      <alignment horizontal="center" vertical="center" wrapText="1"/>
    </xf>
    <xf numFmtId="0" fontId="28" fillId="6" borderId="5" xfId="0" applyFont="1" applyFill="1" applyBorder="1" applyAlignment="1">
      <alignment horizontal="center" vertical="center" wrapText="1"/>
    </xf>
    <xf numFmtId="0" fontId="28" fillId="6" borderId="5" xfId="0" applyFont="1" applyFill="1" applyBorder="1" applyAlignment="1">
      <alignment horizontal="center" vertical="center"/>
    </xf>
    <xf numFmtId="0" fontId="57" fillId="6" borderId="5" xfId="0" applyFont="1" applyFill="1" applyBorder="1" applyAlignment="1">
      <alignment horizontal="left" vertical="center" wrapText="1"/>
    </xf>
    <xf numFmtId="0" fontId="57" fillId="6" borderId="4" xfId="0" applyFont="1" applyFill="1" applyBorder="1" applyAlignment="1">
      <alignment horizontal="center" vertical="center" wrapText="1"/>
    </xf>
    <xf numFmtId="0" fontId="28" fillId="6" borderId="4"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57" fillId="6" borderId="6" xfId="0" applyFont="1" applyFill="1" applyBorder="1" applyAlignment="1">
      <alignment horizontal="center" vertical="center" wrapText="1"/>
    </xf>
    <xf numFmtId="0" fontId="28" fillId="6" borderId="6" xfId="0" applyFont="1" applyFill="1" applyBorder="1" applyAlignment="1">
      <alignment horizontal="center" vertical="center" wrapText="1"/>
    </xf>
    <xf numFmtId="0" fontId="55" fillId="6" borderId="7" xfId="0" applyFont="1" applyFill="1" applyBorder="1" applyAlignment="1">
      <alignment horizontal="center" vertical="center" wrapText="1"/>
    </xf>
    <xf numFmtId="0" fontId="34" fillId="15" borderId="0" xfId="0" applyFont="1" applyFill="1" applyAlignment="1">
      <alignment horizontal="center" vertical="center" wrapText="1"/>
    </xf>
    <xf numFmtId="0" fontId="43" fillId="0" borderId="39" xfId="0" applyFont="1" applyBorder="1" applyAlignment="1">
      <alignment horizontal="center" vertical="center" wrapText="1"/>
    </xf>
    <xf numFmtId="2" fontId="34" fillId="21" borderId="34" xfId="0" applyNumberFormat="1" applyFont="1" applyFill="1" applyBorder="1" applyAlignment="1">
      <alignment horizontal="center" vertical="center" wrapText="1"/>
    </xf>
    <xf numFmtId="0" fontId="34" fillId="9" borderId="53" xfId="0" applyFont="1" applyFill="1" applyBorder="1" applyAlignment="1">
      <alignment horizontal="center" vertical="center" wrapText="1"/>
    </xf>
    <xf numFmtId="0" fontId="44" fillId="15" borderId="33" xfId="0" applyFont="1" applyFill="1" applyBorder="1" applyAlignment="1">
      <alignment horizontal="center" vertical="center"/>
    </xf>
    <xf numFmtId="0" fontId="34" fillId="21" borderId="36" xfId="0" applyFont="1" applyFill="1" applyBorder="1" applyAlignment="1">
      <alignment horizontal="center" vertical="center"/>
    </xf>
    <xf numFmtId="0" fontId="40" fillId="0" borderId="36" xfId="0" applyFont="1" applyBorder="1" applyAlignment="1">
      <alignment horizontal="center" vertical="center"/>
    </xf>
    <xf numFmtId="0" fontId="44" fillId="20" borderId="36" xfId="0" applyFont="1" applyFill="1" applyBorder="1" applyAlignment="1">
      <alignment horizontal="center" vertical="center" wrapText="1"/>
    </xf>
    <xf numFmtId="0" fontId="47" fillId="21" borderId="36" xfId="0" applyFont="1" applyFill="1" applyBorder="1" applyAlignment="1">
      <alignment horizontal="center" vertical="center" wrapText="1"/>
    </xf>
    <xf numFmtId="164" fontId="34" fillId="0" borderId="35" xfId="0" applyNumberFormat="1" applyFont="1" applyBorder="1" applyAlignment="1">
      <alignment horizontal="center" vertical="center"/>
    </xf>
    <xf numFmtId="0" fontId="41" fillId="9" borderId="36" xfId="0" applyFont="1" applyFill="1" applyBorder="1" applyAlignment="1">
      <alignment horizontal="center" vertical="center" wrapText="1"/>
    </xf>
    <xf numFmtId="164" fontId="34" fillId="9" borderId="35" xfId="0" applyNumberFormat="1" applyFont="1" applyFill="1" applyBorder="1" applyAlignment="1">
      <alignment horizontal="center" vertical="center"/>
    </xf>
    <xf numFmtId="0" fontId="37" fillId="15" borderId="37" xfId="0" applyFont="1" applyFill="1" applyBorder="1" applyAlignment="1">
      <alignment horizontal="center" vertical="center"/>
    </xf>
    <xf numFmtId="0" fontId="64" fillId="6" borderId="4" xfId="0" applyFont="1" applyFill="1" applyBorder="1" applyAlignment="1">
      <alignment horizontal="center" vertical="center" wrapText="1"/>
    </xf>
    <xf numFmtId="0" fontId="40" fillId="15" borderId="36" xfId="0" applyFont="1" applyFill="1" applyBorder="1" applyAlignment="1">
      <alignment horizontal="center" vertical="center"/>
    </xf>
    <xf numFmtId="0" fontId="34" fillId="20" borderId="34" xfId="0" applyFont="1" applyFill="1" applyBorder="1" applyAlignment="1">
      <alignment horizontal="center" vertical="center"/>
    </xf>
    <xf numFmtId="0" fontId="56" fillId="6" borderId="9" xfId="0" applyFont="1" applyFill="1" applyBorder="1" applyAlignment="1">
      <alignment horizontal="center" vertical="center" wrapText="1"/>
    </xf>
    <xf numFmtId="0" fontId="40" fillId="20" borderId="34" xfId="0" applyFont="1" applyFill="1" applyBorder="1" applyAlignment="1">
      <alignment horizontal="center" vertical="center"/>
    </xf>
    <xf numFmtId="164" fontId="42" fillId="2" borderId="43" xfId="0" applyNumberFormat="1" applyFont="1" applyFill="1" applyBorder="1" applyAlignment="1">
      <alignment horizontal="center" vertical="center"/>
    </xf>
    <xf numFmtId="164" fontId="42" fillId="0" borderId="23" xfId="0" applyNumberFormat="1" applyFont="1" applyBorder="1" applyAlignment="1">
      <alignment horizontal="center" vertical="center"/>
    </xf>
    <xf numFmtId="0" fontId="56" fillId="6" borderId="9" xfId="0" applyFont="1" applyFill="1" applyBorder="1" applyAlignment="1">
      <alignment horizontal="center" vertical="center"/>
    </xf>
    <xf numFmtId="0" fontId="34" fillId="15" borderId="34" xfId="0" applyFont="1" applyFill="1" applyBorder="1" applyAlignment="1">
      <alignment horizontal="center" vertical="center" wrapText="1"/>
    </xf>
    <xf numFmtId="0" fontId="34" fillId="15" borderId="16" xfId="0" applyFont="1" applyFill="1" applyBorder="1" applyAlignment="1">
      <alignment horizontal="center" vertical="center" wrapText="1"/>
    </xf>
    <xf numFmtId="0" fontId="34" fillId="15" borderId="33" xfId="0" applyFont="1" applyFill="1" applyBorder="1" applyAlignment="1">
      <alignment horizontal="center" vertical="center" wrapText="1"/>
    </xf>
    <xf numFmtId="0" fontId="38" fillId="0" borderId="34" xfId="0" applyFont="1" applyBorder="1" applyAlignment="1">
      <alignment horizontal="left" vertical="center" wrapText="1"/>
    </xf>
    <xf numFmtId="0" fontId="38" fillId="0" borderId="16" xfId="0" applyFont="1" applyBorder="1" applyAlignment="1">
      <alignment horizontal="left" vertical="center" wrapText="1"/>
    </xf>
    <xf numFmtId="0" fontId="38" fillId="0" borderId="33" xfId="0" applyFont="1" applyBorder="1" applyAlignment="1">
      <alignment horizontal="left" vertical="center" wrapText="1"/>
    </xf>
    <xf numFmtId="0" fontId="59" fillId="0" borderId="34" xfId="0" applyFont="1" applyBorder="1" applyAlignment="1">
      <alignment horizontal="left" vertical="center" wrapText="1"/>
    </xf>
    <xf numFmtId="0" fontId="36" fillId="0" borderId="0" xfId="0" applyFont="1" applyAlignment="1">
      <alignment horizontal="center" vertical="center" wrapText="1"/>
    </xf>
    <xf numFmtId="164" fontId="36" fillId="0" borderId="0" xfId="0" applyNumberFormat="1" applyFont="1" applyAlignment="1">
      <alignment horizontal="center" vertical="center" wrapText="1"/>
    </xf>
    <xf numFmtId="0" fontId="38" fillId="0" borderId="36" xfId="0" applyFont="1" applyBorder="1" applyAlignment="1">
      <alignment horizontal="left" vertical="center" wrapText="1"/>
    </xf>
    <xf numFmtId="0" fontId="34" fillId="15" borderId="36" xfId="0" applyFont="1" applyFill="1" applyBorder="1" applyAlignment="1">
      <alignment horizontal="center" vertical="center" wrapText="1"/>
    </xf>
    <xf numFmtId="0" fontId="59" fillId="0" borderId="16" xfId="0" applyFont="1" applyBorder="1" applyAlignment="1">
      <alignment horizontal="left" vertical="center" wrapText="1"/>
    </xf>
    <xf numFmtId="0" fontId="59" fillId="0" borderId="33" xfId="0" applyFont="1" applyBorder="1" applyAlignment="1">
      <alignment horizontal="left" vertical="center" wrapText="1"/>
    </xf>
    <xf numFmtId="2" fontId="40" fillId="15" borderId="34" xfId="0" applyNumberFormat="1" applyFont="1" applyFill="1" applyBorder="1" applyAlignment="1">
      <alignment horizontal="center" vertical="center"/>
    </xf>
    <xf numFmtId="1" fontId="40" fillId="15" borderId="34" xfId="0" applyNumberFormat="1" applyFont="1" applyFill="1" applyBorder="1" applyAlignment="1">
      <alignment horizontal="center" vertical="center"/>
    </xf>
    <xf numFmtId="0" fontId="40" fillId="20" borderId="16" xfId="0" applyFont="1" applyFill="1" applyBorder="1" applyAlignment="1">
      <alignment horizontal="center" vertical="center"/>
    </xf>
    <xf numFmtId="0" fontId="40" fillId="20" borderId="33" xfId="0" applyFont="1" applyFill="1" applyBorder="1" applyAlignment="1">
      <alignment horizontal="center" vertical="center"/>
    </xf>
    <xf numFmtId="0" fontId="34" fillId="15" borderId="16" xfId="0" applyFont="1" applyFill="1" applyBorder="1" applyAlignment="1">
      <alignment horizontal="center" vertical="center"/>
    </xf>
    <xf numFmtId="0" fontId="66" fillId="0" borderId="0" xfId="0" applyFont="1"/>
    <xf numFmtId="164" fontId="36" fillId="5" borderId="35" xfId="0" applyNumberFormat="1" applyFont="1" applyFill="1" applyBorder="1" applyAlignment="1">
      <alignment horizontal="center" vertical="center" wrapText="1"/>
    </xf>
    <xf numFmtId="164" fontId="34" fillId="0" borderId="35" xfId="0" applyNumberFormat="1" applyFont="1" applyBorder="1" applyAlignment="1">
      <alignment horizontal="center" vertical="center" wrapText="1"/>
    </xf>
    <xf numFmtId="164" fontId="34" fillId="0" borderId="47" xfId="0" applyNumberFormat="1" applyFont="1" applyBorder="1" applyAlignment="1">
      <alignment horizontal="center" vertical="center"/>
    </xf>
    <xf numFmtId="0" fontId="34" fillId="15" borderId="34" xfId="0" applyFont="1" applyFill="1" applyBorder="1" applyAlignment="1">
      <alignment horizontal="center" vertical="center"/>
    </xf>
    <xf numFmtId="2" fontId="34" fillId="21" borderId="18" xfId="0" applyNumberFormat="1" applyFont="1" applyFill="1" applyBorder="1" applyAlignment="1">
      <alignment horizontal="center" vertical="center"/>
    </xf>
    <xf numFmtId="2" fontId="34" fillId="21" borderId="43" xfId="0" applyNumberFormat="1" applyFont="1" applyFill="1" applyBorder="1" applyAlignment="1">
      <alignment horizontal="center" vertical="center"/>
    </xf>
    <xf numFmtId="0" fontId="34" fillId="15" borderId="33" xfId="0" applyFont="1" applyFill="1" applyBorder="1" applyAlignment="1">
      <alignment horizontal="center" vertical="center"/>
    </xf>
    <xf numFmtId="2" fontId="34" fillId="21" borderId="20" xfId="0" applyNumberFormat="1" applyFont="1" applyFill="1" applyBorder="1" applyAlignment="1">
      <alignment horizontal="center" vertical="center"/>
    </xf>
    <xf numFmtId="0" fontId="40" fillId="21" borderId="34" xfId="0" applyFont="1" applyFill="1" applyBorder="1" applyAlignment="1">
      <alignment horizontal="center" vertical="center"/>
    </xf>
    <xf numFmtId="0" fontId="40" fillId="21" borderId="17" xfId="0" applyFont="1" applyFill="1" applyBorder="1" applyAlignment="1">
      <alignment horizontal="center" vertical="center" wrapText="1"/>
    </xf>
    <xf numFmtId="0" fontId="40" fillId="21" borderId="42" xfId="0" applyFont="1" applyFill="1" applyBorder="1" applyAlignment="1">
      <alignment horizontal="center" vertical="center" wrapText="1"/>
    </xf>
    <xf numFmtId="0" fontId="40" fillId="21" borderId="19" xfId="0" applyFont="1" applyFill="1" applyBorder="1" applyAlignment="1">
      <alignment horizontal="center" vertical="center" wrapText="1"/>
    </xf>
    <xf numFmtId="0" fontId="34" fillId="9" borderId="40" xfId="0" applyFont="1" applyFill="1" applyBorder="1" applyAlignment="1">
      <alignment horizontal="center" vertical="center"/>
    </xf>
    <xf numFmtId="0" fontId="44" fillId="9" borderId="40" xfId="0" applyFont="1" applyFill="1" applyBorder="1" applyAlignment="1">
      <alignment horizontal="center" vertical="center"/>
    </xf>
    <xf numFmtId="0" fontId="47" fillId="9" borderId="40" xfId="0" applyFont="1" applyFill="1" applyBorder="1" applyAlignment="1">
      <alignment horizontal="center" vertical="center" wrapText="1"/>
    </xf>
    <xf numFmtId="0" fontId="34" fillId="9" borderId="27" xfId="0" applyFont="1" applyFill="1" applyBorder="1" applyAlignment="1">
      <alignment horizontal="center" vertical="center" wrapText="1"/>
    </xf>
    <xf numFmtId="0" fontId="40" fillId="21" borderId="16" xfId="0" applyFont="1" applyFill="1" applyBorder="1" applyAlignment="1">
      <alignment horizontal="center" vertical="center" wrapText="1"/>
    </xf>
    <xf numFmtId="0" fontId="40" fillId="21" borderId="37" xfId="0" applyFont="1" applyFill="1" applyBorder="1" applyAlignment="1">
      <alignment horizontal="center" vertical="center" wrapText="1"/>
    </xf>
    <xf numFmtId="0" fontId="44" fillId="21" borderId="17" xfId="0" applyFont="1" applyFill="1" applyBorder="1" applyAlignment="1">
      <alignment horizontal="center" vertical="center" wrapText="1"/>
    </xf>
    <xf numFmtId="0" fontId="5" fillId="20" borderId="8" xfId="0" applyFont="1" applyFill="1" applyBorder="1" applyAlignment="1">
      <alignment horizontal="center" vertical="center" wrapText="1"/>
    </xf>
    <xf numFmtId="0" fontId="5" fillId="20" borderId="2" xfId="0" applyFont="1" applyFill="1" applyBorder="1" applyAlignment="1">
      <alignment horizontal="center" vertical="center" wrapText="1"/>
    </xf>
    <xf numFmtId="0" fontId="61" fillId="0" borderId="0" xfId="0" applyFont="1" applyAlignment="1">
      <alignment horizontal="center"/>
    </xf>
    <xf numFmtId="0" fontId="7" fillId="0" borderId="0" xfId="0" applyFont="1" applyAlignment="1">
      <alignment horizontal="center"/>
    </xf>
    <xf numFmtId="0" fontId="2" fillId="0" borderId="0" xfId="0" applyFont="1" applyAlignment="1">
      <alignment horizontal="center" wrapText="1"/>
    </xf>
    <xf numFmtId="0" fontId="33" fillId="21" borderId="8" xfId="0" applyFont="1" applyFill="1" applyBorder="1" applyAlignment="1">
      <alignment horizontal="center" vertical="center" wrapText="1"/>
    </xf>
    <xf numFmtId="0" fontId="33" fillId="21" borderId="2" xfId="0" applyFont="1" applyFill="1" applyBorder="1" applyAlignment="1">
      <alignment horizontal="center" vertical="center" wrapText="1"/>
    </xf>
    <xf numFmtId="0" fontId="14" fillId="0" borderId="0" xfId="0" applyFont="1" applyAlignment="1">
      <alignment horizontal="center"/>
    </xf>
    <xf numFmtId="0" fontId="2" fillId="0" borderId="16" xfId="0" applyFont="1" applyBorder="1" applyAlignment="1">
      <alignment horizontal="center"/>
    </xf>
    <xf numFmtId="0" fontId="5" fillId="0" borderId="16" xfId="0" applyFont="1" applyBorder="1" applyAlignment="1">
      <alignment horizontal="center" vertical="center"/>
    </xf>
    <xf numFmtId="0" fontId="44" fillId="11" borderId="5" xfId="0" applyFont="1" applyFill="1" applyBorder="1" applyAlignment="1">
      <alignment horizontal="center" vertical="center"/>
    </xf>
    <xf numFmtId="0" fontId="44" fillId="11" borderId="5" xfId="0" applyFont="1" applyFill="1" applyBorder="1" applyAlignment="1">
      <alignment horizontal="center" vertical="center" wrapText="1"/>
    </xf>
    <xf numFmtId="0" fontId="40" fillId="11" borderId="5" xfId="0" applyFont="1" applyFill="1" applyBorder="1" applyAlignment="1">
      <alignment horizontal="center" vertical="center"/>
    </xf>
    <xf numFmtId="0" fontId="36" fillId="5" borderId="11" xfId="0" applyFont="1" applyFill="1" applyBorder="1" applyAlignment="1">
      <alignment horizontal="center" vertical="center" wrapText="1"/>
    </xf>
    <xf numFmtId="0" fontId="36" fillId="5" borderId="12" xfId="0" applyFont="1" applyFill="1" applyBorder="1" applyAlignment="1">
      <alignment horizontal="center" vertical="center" wrapText="1"/>
    </xf>
    <xf numFmtId="0" fontId="36" fillId="5" borderId="13" xfId="0" applyFont="1" applyFill="1" applyBorder="1" applyAlignment="1">
      <alignment horizontal="center" vertical="center" wrapText="1"/>
    </xf>
    <xf numFmtId="0" fontId="36" fillId="5" borderId="29" xfId="0" applyFont="1" applyFill="1" applyBorder="1" applyAlignment="1">
      <alignment horizontal="center" vertical="center" wrapText="1"/>
    </xf>
    <xf numFmtId="0" fontId="36" fillId="5" borderId="40" xfId="0" applyFont="1" applyFill="1" applyBorder="1" applyAlignment="1">
      <alignment horizontal="center" vertical="center" wrapText="1"/>
    </xf>
    <xf numFmtId="0" fontId="44" fillId="20" borderId="16" xfId="0" applyFont="1" applyFill="1" applyBorder="1" applyAlignment="1">
      <alignment horizontal="center" vertical="center" wrapText="1"/>
    </xf>
    <xf numFmtId="0" fontId="37" fillId="0" borderId="34" xfId="0" applyFont="1" applyBorder="1" applyAlignment="1">
      <alignment horizontal="center" vertical="center" wrapText="1"/>
    </xf>
    <xf numFmtId="0" fontId="37" fillId="0" borderId="33" xfId="0" applyFont="1" applyBorder="1" applyAlignment="1">
      <alignment horizontal="center" vertical="center" wrapText="1"/>
    </xf>
    <xf numFmtId="0" fontId="36" fillId="13" borderId="11" xfId="0" applyFont="1" applyFill="1" applyBorder="1" applyAlignment="1">
      <alignment horizontal="center" vertical="center" wrapText="1"/>
    </xf>
    <xf numFmtId="0" fontId="36" fillId="13" borderId="12" xfId="0" applyFont="1" applyFill="1" applyBorder="1" applyAlignment="1">
      <alignment horizontal="center" vertical="center" wrapText="1"/>
    </xf>
    <xf numFmtId="0" fontId="36" fillId="13" borderId="13" xfId="0" applyFont="1" applyFill="1" applyBorder="1" applyAlignment="1">
      <alignment horizontal="center" vertical="center" wrapText="1"/>
    </xf>
    <xf numFmtId="0" fontId="40" fillId="0" borderId="34" xfId="0" applyFont="1" applyBorder="1" applyAlignment="1">
      <alignment horizontal="center" vertical="center" wrapText="1"/>
    </xf>
    <xf numFmtId="0" fontId="37" fillId="0" borderId="41" xfId="0" applyFont="1" applyBorder="1" applyAlignment="1">
      <alignment horizontal="center" vertical="center" wrapText="1"/>
    </xf>
    <xf numFmtId="0" fontId="37" fillId="0" borderId="52" xfId="0" applyFont="1" applyBorder="1" applyAlignment="1">
      <alignment horizontal="center" vertical="center" wrapText="1"/>
    </xf>
    <xf numFmtId="0" fontId="37" fillId="0" borderId="16" xfId="0" applyFont="1" applyBorder="1" applyAlignment="1">
      <alignment horizontal="center" vertical="center" wrapText="1"/>
    </xf>
    <xf numFmtId="0" fontId="35" fillId="5" borderId="26" xfId="0" applyFont="1" applyFill="1" applyBorder="1" applyAlignment="1">
      <alignment horizontal="right" vertical="center"/>
    </xf>
    <xf numFmtId="0" fontId="35" fillId="5" borderId="45" xfId="0" applyFont="1" applyFill="1" applyBorder="1" applyAlignment="1">
      <alignment horizontal="right" vertical="center"/>
    </xf>
    <xf numFmtId="0" fontId="35" fillId="5" borderId="32" xfId="0" applyFont="1" applyFill="1" applyBorder="1" applyAlignment="1">
      <alignment horizontal="right" vertical="center"/>
    </xf>
    <xf numFmtId="0" fontId="35" fillId="5" borderId="46" xfId="0" applyFont="1" applyFill="1" applyBorder="1" applyAlignment="1">
      <alignment horizontal="right" vertical="center"/>
    </xf>
    <xf numFmtId="0" fontId="35" fillId="5" borderId="30" xfId="0" applyFont="1" applyFill="1" applyBorder="1" applyAlignment="1">
      <alignment horizontal="right" vertical="center"/>
    </xf>
    <xf numFmtId="0" fontId="35" fillId="5" borderId="47" xfId="0" applyFont="1" applyFill="1" applyBorder="1" applyAlignment="1">
      <alignment horizontal="right" vertical="center"/>
    </xf>
    <xf numFmtId="0" fontId="35" fillId="5" borderId="25" xfId="0" applyFont="1" applyFill="1" applyBorder="1" applyAlignment="1">
      <alignment horizontal="left" vertical="center"/>
    </xf>
    <xf numFmtId="0" fontId="35" fillId="5" borderId="48" xfId="0" applyFont="1" applyFill="1" applyBorder="1" applyAlignment="1">
      <alignment horizontal="left" vertical="center"/>
    </xf>
    <xf numFmtId="0" fontId="35" fillId="5" borderId="31" xfId="0" applyFont="1" applyFill="1" applyBorder="1" applyAlignment="1">
      <alignment horizontal="left" vertical="center"/>
    </xf>
    <xf numFmtId="0" fontId="35" fillId="0" borderId="26" xfId="0" applyFont="1" applyBorder="1" applyAlignment="1">
      <alignment horizontal="right" vertical="center"/>
    </xf>
    <xf numFmtId="0" fontId="35" fillId="0" borderId="45" xfId="0" applyFont="1" applyBorder="1" applyAlignment="1">
      <alignment horizontal="right" vertical="center"/>
    </xf>
    <xf numFmtId="0" fontId="35" fillId="0" borderId="32" xfId="0" applyFont="1" applyBorder="1" applyAlignment="1">
      <alignment horizontal="right" vertical="center"/>
    </xf>
    <xf numFmtId="0" fontId="35" fillId="0" borderId="46" xfId="0" applyFont="1" applyBorder="1" applyAlignment="1">
      <alignment horizontal="right" vertical="center"/>
    </xf>
    <xf numFmtId="0" fontId="35" fillId="0" borderId="30" xfId="0" applyFont="1" applyBorder="1" applyAlignment="1">
      <alignment horizontal="right" vertical="center"/>
    </xf>
    <xf numFmtId="0" fontId="35" fillId="0" borderId="47" xfId="0" applyFont="1" applyBorder="1" applyAlignment="1">
      <alignment horizontal="right" vertical="center"/>
    </xf>
    <xf numFmtId="0" fontId="44" fillId="20" borderId="34" xfId="0" applyFont="1" applyFill="1" applyBorder="1" applyAlignment="1">
      <alignment horizontal="center" vertical="center" wrapText="1"/>
    </xf>
    <xf numFmtId="0" fontId="46" fillId="9" borderId="0" xfId="0" applyFont="1" applyFill="1" applyAlignment="1">
      <alignment horizontal="center" vertical="center"/>
    </xf>
    <xf numFmtId="0" fontId="35" fillId="2" borderId="26" xfId="0" applyFont="1" applyFill="1" applyBorder="1" applyAlignment="1">
      <alignment horizontal="right" vertical="center"/>
    </xf>
    <xf numFmtId="0" fontId="35" fillId="2" borderId="45" xfId="0" applyFont="1" applyFill="1" applyBorder="1" applyAlignment="1">
      <alignment horizontal="right" vertical="center"/>
    </xf>
    <xf numFmtId="0" fontId="35" fillId="2" borderId="49" xfId="0" applyFont="1" applyFill="1" applyBorder="1" applyAlignment="1">
      <alignment horizontal="right" vertical="center"/>
    </xf>
    <xf numFmtId="0" fontId="35" fillId="2" borderId="46" xfId="0" applyFont="1" applyFill="1" applyBorder="1" applyAlignment="1">
      <alignment horizontal="right" vertical="center"/>
    </xf>
    <xf numFmtId="0" fontId="35" fillId="2" borderId="30" xfId="0" applyFont="1" applyFill="1" applyBorder="1" applyAlignment="1">
      <alignment horizontal="right" vertical="center"/>
    </xf>
    <xf numFmtId="0" fontId="35" fillId="2" borderId="44" xfId="0" applyFont="1" applyFill="1" applyBorder="1" applyAlignment="1">
      <alignment horizontal="right" vertical="center"/>
    </xf>
    <xf numFmtId="0" fontId="35" fillId="2" borderId="25" xfId="0" applyFont="1" applyFill="1" applyBorder="1" applyAlignment="1">
      <alignment horizontal="right" vertical="center"/>
    </xf>
    <xf numFmtId="0" fontId="35" fillId="2" borderId="48" xfId="0" applyFont="1" applyFill="1" applyBorder="1" applyAlignment="1">
      <alignment horizontal="right" vertical="center"/>
    </xf>
    <xf numFmtId="0" fontId="35" fillId="2" borderId="50" xfId="0" applyFont="1" applyFill="1" applyBorder="1" applyAlignment="1">
      <alignment horizontal="right" vertical="center"/>
    </xf>
    <xf numFmtId="0" fontId="36" fillId="5" borderId="8" xfId="0" applyFont="1" applyFill="1" applyBorder="1" applyAlignment="1">
      <alignment horizontal="center" vertical="center" wrapText="1"/>
    </xf>
    <xf numFmtId="0" fontId="36" fillId="5" borderId="7" xfId="0" applyFont="1" applyFill="1" applyBorder="1" applyAlignment="1">
      <alignment horizontal="center" vertical="center" wrapText="1"/>
    </xf>
    <xf numFmtId="0" fontId="35" fillId="9" borderId="9" xfId="0" applyFont="1" applyFill="1" applyBorder="1" applyAlignment="1">
      <alignment horizontal="left" vertical="center"/>
    </xf>
    <xf numFmtId="0" fontId="35" fillId="9" borderId="3" xfId="0" applyFont="1" applyFill="1" applyBorder="1" applyAlignment="1">
      <alignment horizontal="left" vertical="center"/>
    </xf>
    <xf numFmtId="0" fontId="35" fillId="9" borderId="54" xfId="0" applyFont="1" applyFill="1" applyBorder="1" applyAlignment="1">
      <alignment horizontal="left" vertical="center"/>
    </xf>
    <xf numFmtId="0" fontId="44" fillId="20" borderId="36" xfId="0" applyFont="1" applyFill="1" applyBorder="1" applyAlignment="1">
      <alignment horizontal="center" vertical="center" wrapText="1"/>
    </xf>
    <xf numFmtId="0" fontId="45" fillId="9" borderId="8" xfId="0" applyFont="1" applyFill="1" applyBorder="1" applyAlignment="1">
      <alignment horizontal="left" vertical="center" wrapText="1"/>
    </xf>
    <xf numFmtId="0" fontId="45" fillId="9" borderId="7" xfId="0" applyFont="1" applyFill="1" applyBorder="1" applyAlignment="1">
      <alignment horizontal="left" vertical="center" wrapText="1"/>
    </xf>
    <xf numFmtId="0" fontId="45" fillId="9" borderId="52" xfId="0" applyFont="1" applyFill="1" applyBorder="1" applyAlignment="1">
      <alignment horizontal="left" vertical="center" wrapText="1"/>
    </xf>
    <xf numFmtId="0" fontId="44" fillId="20" borderId="33" xfId="0" applyFont="1" applyFill="1" applyBorder="1" applyAlignment="1">
      <alignment horizontal="center" vertical="center" wrapText="1"/>
    </xf>
    <xf numFmtId="0" fontId="35" fillId="9" borderId="28" xfId="0" applyFont="1" applyFill="1" applyBorder="1" applyAlignment="1">
      <alignment horizontal="left" vertical="center" wrapText="1"/>
    </xf>
    <xf numFmtId="0" fontId="35" fillId="9" borderId="39" xfId="0" applyFont="1" applyFill="1" applyBorder="1" applyAlignment="1">
      <alignment horizontal="left" vertical="center" wrapText="1"/>
    </xf>
    <xf numFmtId="0" fontId="35" fillId="9" borderId="38" xfId="0" applyFont="1" applyFill="1" applyBorder="1" applyAlignment="1">
      <alignment horizontal="left" vertical="center" wrapText="1"/>
    </xf>
    <xf numFmtId="0" fontId="34" fillId="15" borderId="0" xfId="0" applyFont="1" applyFill="1" applyAlignment="1">
      <alignment horizontal="center" vertical="center"/>
    </xf>
    <xf numFmtId="0" fontId="35" fillId="21" borderId="0" xfId="0" applyFont="1" applyFill="1" applyAlignment="1">
      <alignment horizontal="center" vertical="center" wrapText="1"/>
    </xf>
    <xf numFmtId="0" fontId="46" fillId="9" borderId="8" xfId="0" applyFont="1" applyFill="1" applyBorder="1" applyAlignment="1">
      <alignment horizontal="center" vertical="center"/>
    </xf>
    <xf numFmtId="0" fontId="46" fillId="9" borderId="7" xfId="0" applyFont="1" applyFill="1" applyBorder="1" applyAlignment="1">
      <alignment horizontal="center" vertical="center"/>
    </xf>
    <xf numFmtId="0" fontId="46" fillId="9" borderId="2" xfId="0" applyFont="1" applyFill="1" applyBorder="1" applyAlignment="1">
      <alignment horizontal="center" vertical="center"/>
    </xf>
    <xf numFmtId="0" fontId="35" fillId="0" borderId="39" xfId="0" applyFont="1" applyBorder="1" applyAlignment="1">
      <alignment horizontal="center" vertical="center" wrapText="1"/>
    </xf>
    <xf numFmtId="0" fontId="36" fillId="5" borderId="37" xfId="0" applyFont="1" applyFill="1" applyBorder="1" applyAlignment="1">
      <alignment horizontal="center" vertical="center" wrapText="1"/>
    </xf>
    <xf numFmtId="0" fontId="36" fillId="5" borderId="36" xfId="0" applyFont="1" applyFill="1" applyBorder="1" applyAlignment="1">
      <alignment horizontal="center" vertical="center" wrapText="1"/>
    </xf>
    <xf numFmtId="0" fontId="34" fillId="0" borderId="34" xfId="0" applyFont="1" applyBorder="1" applyAlignment="1">
      <alignment horizontal="center" vertical="center" wrapText="1"/>
    </xf>
    <xf numFmtId="0" fontId="40" fillId="0" borderId="33" xfId="0" applyFont="1" applyBorder="1" applyAlignment="1">
      <alignment horizontal="center" vertical="center" wrapText="1"/>
    </xf>
    <xf numFmtId="0" fontId="41" fillId="0" borderId="0" xfId="0" applyFont="1" applyAlignment="1">
      <alignment horizontal="center" vertical="center" wrapText="1"/>
    </xf>
    <xf numFmtId="0" fontId="35" fillId="0" borderId="41" xfId="0" applyFont="1" applyBorder="1" applyAlignment="1">
      <alignment horizontal="center" vertical="center"/>
    </xf>
    <xf numFmtId="0" fontId="35" fillId="0" borderId="52" xfId="0" applyFont="1" applyBorder="1" applyAlignment="1">
      <alignment horizontal="center" vertical="center"/>
    </xf>
    <xf numFmtId="0" fontId="35" fillId="12" borderId="8" xfId="0" applyFont="1" applyFill="1" applyBorder="1" applyAlignment="1">
      <alignment horizontal="center" vertical="center"/>
    </xf>
    <xf numFmtId="0" fontId="35" fillId="12" borderId="7" xfId="0" applyFont="1" applyFill="1" applyBorder="1" applyAlignment="1">
      <alignment horizontal="center" vertical="center"/>
    </xf>
    <xf numFmtId="0" fontId="35" fillId="12" borderId="2" xfId="0" applyFont="1" applyFill="1" applyBorder="1" applyAlignment="1">
      <alignment horizontal="center" vertical="center"/>
    </xf>
    <xf numFmtId="0" fontId="34" fillId="15" borderId="0" xfId="0" applyFont="1" applyFill="1" applyAlignment="1">
      <alignment horizontal="center" vertical="center" wrapText="1"/>
    </xf>
    <xf numFmtId="0" fontId="34" fillId="21" borderId="0" xfId="0" applyFont="1" applyFill="1" applyAlignment="1">
      <alignment horizontal="center" vertical="center" wrapText="1"/>
    </xf>
    <xf numFmtId="0" fontId="44" fillId="20" borderId="21" xfId="0" applyFont="1" applyFill="1" applyBorder="1" applyAlignment="1">
      <alignment horizontal="center" vertical="center" wrapText="1"/>
    </xf>
    <xf numFmtId="0" fontId="44" fillId="20" borderId="44" xfId="0" applyFont="1" applyFill="1" applyBorder="1" applyAlignment="1">
      <alignment horizontal="center" vertical="center" wrapText="1"/>
    </xf>
    <xf numFmtId="0" fontId="0" fillId="15" borderId="0" xfId="0" applyFill="1" applyAlignment="1">
      <alignment horizontal="center" vertical="center"/>
    </xf>
    <xf numFmtId="0" fontId="0" fillId="15" borderId="0" xfId="0" applyFill="1" applyAlignment="1">
      <alignment horizontal="center" vertical="center" wrapText="1"/>
    </xf>
    <xf numFmtId="0" fontId="34" fillId="0" borderId="33" xfId="0" applyFont="1" applyBorder="1" applyAlignment="1">
      <alignment horizontal="center" vertical="center" wrapText="1"/>
    </xf>
    <xf numFmtId="0" fontId="45" fillId="5" borderId="8" xfId="0" applyFont="1" applyFill="1" applyBorder="1" applyAlignment="1">
      <alignment horizontal="center" vertical="center" wrapText="1"/>
    </xf>
    <xf numFmtId="0" fontId="36" fillId="5" borderId="2" xfId="0" applyFont="1" applyFill="1" applyBorder="1" applyAlignment="1">
      <alignment horizontal="center" vertical="center" wrapText="1"/>
    </xf>
    <xf numFmtId="0" fontId="35" fillId="0" borderId="36" xfId="0" applyFont="1" applyBorder="1" applyAlignment="1">
      <alignment horizontal="center" vertical="center" wrapText="1"/>
    </xf>
    <xf numFmtId="0" fontId="35" fillId="12" borderId="8" xfId="0" applyFont="1" applyFill="1" applyBorder="1" applyAlignment="1">
      <alignment horizontal="center" vertical="center" wrapText="1"/>
    </xf>
    <xf numFmtId="0" fontId="35" fillId="12" borderId="7" xfId="0" applyFont="1" applyFill="1" applyBorder="1" applyAlignment="1">
      <alignment horizontal="center" vertical="center" wrapText="1"/>
    </xf>
    <xf numFmtId="0" fontId="35" fillId="12" borderId="2" xfId="0" applyFont="1" applyFill="1" applyBorder="1" applyAlignment="1">
      <alignment horizontal="center" vertical="center" wrapText="1"/>
    </xf>
    <xf numFmtId="0" fontId="7" fillId="9" borderId="8" xfId="0" applyFont="1" applyFill="1" applyBorder="1" applyAlignment="1">
      <alignment horizontal="center" vertical="center"/>
    </xf>
    <xf numFmtId="0" fontId="7" fillId="9" borderId="7" xfId="0" applyFont="1" applyFill="1" applyBorder="1" applyAlignment="1">
      <alignment horizontal="center" vertical="center"/>
    </xf>
    <xf numFmtId="0" fontId="7" fillId="9" borderId="2" xfId="0" applyFont="1" applyFill="1" applyBorder="1" applyAlignment="1">
      <alignment horizontal="center" vertical="center"/>
    </xf>
    <xf numFmtId="0" fontId="7" fillId="9" borderId="8"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2" xfId="0" applyFont="1" applyFill="1" applyBorder="1" applyAlignment="1">
      <alignment horizontal="center" vertical="center" wrapText="1"/>
    </xf>
    <xf numFmtId="0" fontId="7" fillId="9" borderId="3" xfId="0" applyFont="1" applyFill="1" applyBorder="1" applyAlignment="1">
      <alignment horizontal="center" vertical="center"/>
    </xf>
    <xf numFmtId="0" fontId="7" fillId="9" borderId="4" xfId="0" applyFont="1" applyFill="1" applyBorder="1" applyAlignment="1">
      <alignment horizontal="center" vertical="center"/>
    </xf>
    <xf numFmtId="0" fontId="32" fillId="4" borderId="8" xfId="0" applyFont="1" applyFill="1" applyBorder="1" applyAlignment="1">
      <alignment horizontal="center"/>
    </xf>
    <xf numFmtId="0" fontId="32" fillId="4" borderId="7" xfId="0" applyFont="1" applyFill="1" applyBorder="1" applyAlignment="1">
      <alignment horizontal="center"/>
    </xf>
    <xf numFmtId="0" fontId="32" fillId="4" borderId="2" xfId="0" applyFont="1" applyFill="1" applyBorder="1" applyAlignment="1">
      <alignment horizontal="center"/>
    </xf>
    <xf numFmtId="0" fontId="11" fillId="4" borderId="8"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2" fillId="0" borderId="8"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2" xfId="0" applyFont="1" applyBorder="1" applyAlignment="1">
      <alignment horizontal="center" vertical="center" wrapText="1"/>
    </xf>
    <xf numFmtId="0" fontId="11" fillId="15" borderId="8"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56" fillId="6" borderId="15" xfId="0" applyFont="1" applyFill="1" applyBorder="1" applyAlignment="1">
      <alignment horizontal="center" vertical="center" wrapText="1"/>
    </xf>
    <xf numFmtId="0" fontId="56" fillId="6" borderId="10" xfId="0" applyFont="1" applyFill="1" applyBorder="1" applyAlignment="1">
      <alignment horizontal="center" vertical="center" wrapText="1"/>
    </xf>
    <xf numFmtId="0" fontId="56" fillId="6" borderId="6" xfId="0" applyFont="1" applyFill="1" applyBorder="1" applyAlignment="1">
      <alignment horizontal="center" vertical="center" wrapText="1"/>
    </xf>
    <xf numFmtId="0" fontId="57" fillId="6" borderId="15" xfId="0" applyFont="1" applyFill="1" applyBorder="1" applyAlignment="1">
      <alignment horizontal="left" vertical="center" wrapText="1"/>
    </xf>
    <xf numFmtId="0" fontId="57" fillId="6" borderId="10" xfId="0" applyFont="1" applyFill="1" applyBorder="1" applyAlignment="1">
      <alignment horizontal="left" vertical="center" wrapText="1"/>
    </xf>
    <xf numFmtId="0" fontId="57" fillId="6" borderId="6" xfId="0" applyFont="1" applyFill="1" applyBorder="1" applyAlignment="1">
      <alignment horizontal="left" vertical="center" wrapText="1"/>
    </xf>
    <xf numFmtId="0" fontId="57" fillId="6" borderId="15" xfId="0" applyFont="1" applyFill="1" applyBorder="1" applyAlignment="1">
      <alignment horizontal="center" vertical="center" wrapText="1"/>
    </xf>
    <xf numFmtId="0" fontId="57" fillId="6" borderId="10" xfId="0" applyFont="1" applyFill="1" applyBorder="1" applyAlignment="1">
      <alignment horizontal="center" vertical="center" wrapText="1"/>
    </xf>
    <xf numFmtId="0" fontId="57" fillId="6" borderId="6" xfId="0" applyFont="1" applyFill="1" applyBorder="1" applyAlignment="1">
      <alignment horizontal="center" vertical="center" wrapText="1"/>
    </xf>
    <xf numFmtId="0" fontId="55" fillId="6" borderId="15" xfId="0" applyFont="1" applyFill="1" applyBorder="1" applyAlignment="1">
      <alignment horizontal="center" vertical="center" wrapText="1"/>
    </xf>
    <xf numFmtId="0" fontId="55" fillId="6" borderId="6" xfId="0" applyFont="1" applyFill="1" applyBorder="1" applyAlignment="1">
      <alignment horizontal="center" vertical="center" wrapText="1"/>
    </xf>
    <xf numFmtId="0" fontId="28" fillId="6" borderId="15" xfId="0" applyFont="1" applyFill="1" applyBorder="1" applyAlignment="1">
      <alignment horizontal="center" vertical="center"/>
    </xf>
    <xf numFmtId="0" fontId="28" fillId="6" borderId="6" xfId="0" applyFont="1" applyFill="1" applyBorder="1" applyAlignment="1">
      <alignment horizontal="center" vertical="center"/>
    </xf>
    <xf numFmtId="0" fontId="55" fillId="6" borderId="10"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1" fillId="3" borderId="1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5" fillId="0" borderId="15" xfId="0" applyFont="1" applyBorder="1" applyAlignment="1">
      <alignment vertical="center" wrapText="1"/>
    </xf>
    <xf numFmtId="0" fontId="5" fillId="0" borderId="10" xfId="0" applyFont="1" applyBorder="1" applyAlignment="1">
      <alignment vertical="center" wrapText="1"/>
    </xf>
    <xf numFmtId="0" fontId="5" fillId="0" borderId="6" xfId="0" applyFont="1" applyBorder="1" applyAlignment="1">
      <alignment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13"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1" xfId="0" applyFont="1" applyBorder="1" applyAlignment="1">
      <alignment horizontal="left" vertical="center"/>
    </xf>
    <xf numFmtId="0" fontId="5" fillId="0" borderId="30" xfId="0" applyFont="1" applyBorder="1" applyAlignment="1">
      <alignment horizontal="left" vertic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2" fillId="0" borderId="1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5" fillId="20" borderId="8" xfId="0" applyFont="1" applyFill="1" applyBorder="1" applyAlignment="1">
      <alignment horizontal="center" vertical="center" wrapText="1"/>
    </xf>
    <xf numFmtId="0" fontId="5" fillId="20" borderId="2" xfId="0" applyFont="1" applyFill="1" applyBorder="1" applyAlignment="1">
      <alignment horizontal="center" vertical="center" wrapText="1"/>
    </xf>
    <xf numFmtId="0" fontId="5" fillId="20" borderId="25" xfId="0" applyFont="1" applyFill="1" applyBorder="1" applyAlignment="1">
      <alignment horizontal="center" vertical="center" wrapText="1"/>
    </xf>
    <xf numFmtId="0" fontId="5" fillId="20" borderId="31"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20" fillId="7" borderId="8"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27" fillId="8" borderId="8" xfId="0" applyFont="1" applyFill="1" applyBorder="1" applyAlignment="1">
      <alignment horizontal="center" vertical="center" wrapText="1"/>
    </xf>
    <xf numFmtId="0" fontId="27" fillId="8" borderId="7" xfId="0" applyFont="1" applyFill="1" applyBorder="1" applyAlignment="1">
      <alignment horizontal="center" vertical="center" wrapText="1"/>
    </xf>
    <xf numFmtId="0" fontId="27" fillId="8" borderId="2"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11" fillId="9" borderId="2" xfId="0" applyFont="1" applyFill="1" applyBorder="1" applyAlignment="1">
      <alignment horizontal="center" vertical="center" wrapText="1"/>
    </xf>
    <xf numFmtId="0" fontId="1" fillId="0" borderId="11"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4" xfId="0" applyFont="1" applyBorder="1" applyAlignment="1">
      <alignment horizontal="center" vertical="center" wrapText="1"/>
    </xf>
    <xf numFmtId="0" fontId="2" fillId="0" borderId="34"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33" xfId="0" applyFont="1" applyBorder="1" applyAlignment="1">
      <alignment horizontal="center"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2" fillId="0" borderId="17" xfId="0" applyFont="1" applyBorder="1" applyAlignment="1">
      <alignment horizontal="center" vertical="center"/>
    </xf>
    <xf numFmtId="0" fontId="1" fillId="0" borderId="9" xfId="0" applyFont="1" applyBorder="1" applyAlignment="1">
      <alignment horizontal="center" vertical="center" wrapText="1"/>
    </xf>
    <xf numFmtId="0" fontId="2" fillId="0" borderId="20" xfId="0" applyFont="1" applyBorder="1" applyAlignment="1">
      <alignment horizontal="center" vertical="center"/>
    </xf>
    <xf numFmtId="164" fontId="35" fillId="13" borderId="16" xfId="0" applyNumberFormat="1" applyFont="1" applyFill="1" applyBorder="1" applyAlignment="1">
      <alignment horizontal="center" vertical="center" wrapText="1"/>
    </xf>
    <xf numFmtId="164" fontId="35" fillId="5" borderId="55" xfId="0" applyNumberFormat="1" applyFont="1" applyFill="1" applyBorder="1" applyAlignment="1">
      <alignment horizontal="center" vertical="top" wrapText="1"/>
    </xf>
    <xf numFmtId="164" fontId="35" fillId="22" borderId="56" xfId="0" applyNumberFormat="1" applyFont="1" applyFill="1" applyBorder="1" applyAlignment="1">
      <alignment horizontal="center" vertical="top" wrapText="1"/>
    </xf>
    <xf numFmtId="164" fontId="35" fillId="22" borderId="56" xfId="0" applyNumberFormat="1" applyFont="1" applyFill="1" applyBorder="1" applyAlignment="1">
      <alignment vertical="top" wrapText="1"/>
    </xf>
    <xf numFmtId="164" fontId="35" fillId="5" borderId="56" xfId="0" applyNumberFormat="1" applyFont="1" applyFill="1" applyBorder="1" applyAlignment="1">
      <alignment vertical="top" wrapText="1"/>
    </xf>
    <xf numFmtId="164" fontId="35" fillId="5" borderId="16" xfId="0" applyNumberFormat="1" applyFont="1" applyFill="1" applyBorder="1" applyAlignment="1">
      <alignment horizontal="center" vertical="center" wrapText="1"/>
    </xf>
    <xf numFmtId="164" fontId="35" fillId="22" borderId="56" xfId="0" applyNumberFormat="1" applyFont="1" applyFill="1" applyBorder="1" applyAlignment="1">
      <alignment horizontal="center" vertical="center" wrapText="1"/>
    </xf>
    <xf numFmtId="164" fontId="34" fillId="22" borderId="56" xfId="0" applyNumberFormat="1" applyFont="1" applyFill="1" applyBorder="1" applyAlignment="1">
      <alignment vertical="center"/>
    </xf>
    <xf numFmtId="164" fontId="34" fillId="22" borderId="56" xfId="0" applyNumberFormat="1" applyFont="1" applyFill="1" applyBorder="1" applyAlignment="1">
      <alignment horizontal="center" vertical="center" wrapText="1"/>
    </xf>
    <xf numFmtId="0" fontId="34" fillId="22" borderId="56" xfId="0" applyFont="1" applyFill="1" applyBorder="1" applyAlignment="1">
      <alignment vertical="center"/>
    </xf>
    <xf numFmtId="0" fontId="34" fillId="5" borderId="56" xfId="0" applyFont="1" applyFill="1" applyBorder="1" applyAlignment="1">
      <alignment vertical="center"/>
    </xf>
    <xf numFmtId="164" fontId="0" fillId="22" borderId="56" xfId="0" applyNumberFormat="1" applyFill="1" applyBorder="1" applyAlignment="1">
      <alignment horizontal="center" vertical="center"/>
    </xf>
    <xf numFmtId="0" fontId="34" fillId="22" borderId="57" xfId="0" applyFont="1" applyFill="1" applyBorder="1" applyAlignment="1">
      <alignment vertical="center"/>
    </xf>
    <xf numFmtId="164" fontId="35" fillId="22" borderId="58" xfId="0" applyNumberFormat="1" applyFont="1" applyFill="1" applyBorder="1" applyAlignment="1">
      <alignment horizontal="center" vertical="top" wrapText="1"/>
    </xf>
    <xf numFmtId="164" fontId="35" fillId="22" borderId="15" xfId="0" applyNumberFormat="1" applyFont="1" applyFill="1" applyBorder="1" applyAlignment="1">
      <alignment horizontal="center" vertical="top" wrapText="1"/>
    </xf>
    <xf numFmtId="164" fontId="35" fillId="22" borderId="10" xfId="0" applyNumberFormat="1" applyFont="1" applyFill="1" applyBorder="1" applyAlignment="1">
      <alignment horizontal="center" vertical="top" wrapText="1"/>
    </xf>
    <xf numFmtId="164" fontId="35" fillId="22" borderId="6" xfId="0" applyNumberFormat="1" applyFont="1" applyFill="1" applyBorder="1" applyAlignment="1">
      <alignment horizontal="center" vertical="top" wrapText="1"/>
    </xf>
    <xf numFmtId="164" fontId="35" fillId="5" borderId="15" xfId="0" applyNumberFormat="1" applyFont="1" applyFill="1" applyBorder="1" applyAlignment="1">
      <alignment vertical="top" wrapText="1"/>
    </xf>
    <xf numFmtId="164" fontId="35" fillId="22" borderId="10" xfId="0" applyNumberFormat="1" applyFont="1" applyFill="1" applyBorder="1" applyAlignment="1">
      <alignment horizontal="center" vertical="top" wrapText="1"/>
    </xf>
    <xf numFmtId="164" fontId="35" fillId="5" borderId="6" xfId="0" applyNumberFormat="1" applyFont="1" applyFill="1" applyBorder="1" applyAlignment="1">
      <alignment vertical="top" wrapText="1"/>
    </xf>
    <xf numFmtId="164" fontId="35" fillId="22" borderId="10" xfId="0" applyNumberFormat="1" applyFont="1" applyFill="1" applyBorder="1" applyAlignment="1">
      <alignment vertical="top" wrapText="1"/>
    </xf>
    <xf numFmtId="0" fontId="0" fillId="0" borderId="10" xfId="0" applyBorder="1"/>
  </cellXfs>
  <cellStyles count="3">
    <cellStyle name="Lien hypertexte" xfId="2" builtinId="8"/>
    <cellStyle name="Normal" xfId="0" builtinId="0"/>
    <cellStyle name="Normal 3 3" xfId="1" xr:uid="{00000000-0005-0000-0000-000002000000}"/>
  </cellStyles>
  <dxfs count="0"/>
  <tableStyles count="0" defaultTableStyle="TableStyleMedium2" defaultPivotStyle="PivotStyleLight16"/>
  <colors>
    <mruColors>
      <color rgb="FFFF66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79</xdr:row>
      <xdr:rowOff>97508</xdr:rowOff>
    </xdr:from>
    <xdr:to>
      <xdr:col>6</xdr:col>
      <xdr:colOff>1079304</xdr:colOff>
      <xdr:row>123</xdr:row>
      <xdr:rowOff>50995</xdr:rowOff>
    </xdr:to>
    <xdr:pic>
      <xdr:nvPicPr>
        <xdr:cNvPr id="2" name="Image 1">
          <a:extLst>
            <a:ext uri="{FF2B5EF4-FFF2-40B4-BE49-F238E27FC236}">
              <a16:creationId xmlns:a16="http://schemas.microsoft.com/office/drawing/2014/main" id="{060BC2CF-A266-5230-D792-B3F251491779}"/>
            </a:ext>
          </a:extLst>
        </xdr:cNvPr>
        <xdr:cNvPicPr>
          <a:picLocks noChangeAspect="1"/>
        </xdr:cNvPicPr>
      </xdr:nvPicPr>
      <xdr:blipFill>
        <a:blip xmlns:r="http://schemas.openxmlformats.org/officeDocument/2006/relationships" r:embed="rId1"/>
        <a:stretch>
          <a:fillRect/>
        </a:stretch>
      </xdr:blipFill>
      <xdr:spPr>
        <a:xfrm>
          <a:off x="375778" y="35445841"/>
          <a:ext cx="7965526" cy="5541487"/>
        </a:xfrm>
        <a:prstGeom prst="rect">
          <a:avLst/>
        </a:prstGeom>
        <a:ln>
          <a:solidFill>
            <a:srgbClr val="5B9BD5"/>
          </a:solidFill>
        </a:ln>
      </xdr:spPr>
    </xdr:pic>
    <xdr:clientData/>
  </xdr:twoCellAnchor>
  <xdr:twoCellAnchor editAs="oneCell">
    <xdr:from>
      <xdr:col>1</xdr:col>
      <xdr:colOff>0</xdr:colOff>
      <xdr:row>124</xdr:row>
      <xdr:rowOff>96238</xdr:rowOff>
    </xdr:from>
    <xdr:to>
      <xdr:col>6</xdr:col>
      <xdr:colOff>961810</xdr:colOff>
      <xdr:row>149</xdr:row>
      <xdr:rowOff>76000</xdr:rowOff>
    </xdr:to>
    <xdr:pic>
      <xdr:nvPicPr>
        <xdr:cNvPr id="5" name="Image 4">
          <a:extLst>
            <a:ext uri="{FF2B5EF4-FFF2-40B4-BE49-F238E27FC236}">
              <a16:creationId xmlns:a16="http://schemas.microsoft.com/office/drawing/2014/main" id="{E53551FB-8111-7EB6-9542-3EF0892BBEC8}"/>
            </a:ext>
          </a:extLst>
        </xdr:cNvPr>
        <xdr:cNvPicPr>
          <a:picLocks noChangeAspect="1"/>
        </xdr:cNvPicPr>
      </xdr:nvPicPr>
      <xdr:blipFill>
        <a:blip xmlns:r="http://schemas.openxmlformats.org/officeDocument/2006/relationships" r:embed="rId2"/>
        <a:stretch>
          <a:fillRect/>
        </a:stretch>
      </xdr:blipFill>
      <xdr:spPr>
        <a:xfrm>
          <a:off x="381000" y="41159571"/>
          <a:ext cx="7848032" cy="31547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014087-fs01\agence\Users\Damien%20Nury\Desktop\9DA2015.021_EPURNATURE_minute%20V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eme.intra\ANGERS$\SERVICES\SFUSP\bajeatpe\Coordination\Accord%20cadre\ACCORD%20CADRE%202017-2021\espace%20SSP\DCE%20type\BPU%20DCE%20Msub%20AC%20et%20annexe%206.1%20-%20%20janvier%202018%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deme.intra\ANGERS$\SERVICES\SFUSP\bajeatpe\Coordination\Accord%20cadre\ACCORD%20CADRE%202017-2021\Rapport%20d'analyse%20type\analyse%20type%20AC%202017%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sheetName val="9DA2015.021-BPU"/>
      <sheetName val="9DA2015_021-BPU"/>
      <sheetName val="9DA2015_021-BPU1"/>
      <sheetName val="9DA2015_021-BPU5"/>
      <sheetName val="9DA2015_021-BPU4"/>
      <sheetName val="9DA2015_021-BPU2"/>
      <sheetName val="9DA2015_021-BPU3"/>
      <sheetName val="9DA2015_021-BPU6"/>
      <sheetName val="9DA2015_021-BPU7"/>
      <sheetName val="9DA2015_021-BPU8"/>
      <sheetName val="9DA2015_021-BPU9"/>
      <sheetName val="9DA2015_021-BPU10"/>
      <sheetName val="9DA2015_021-BPU11"/>
      <sheetName val="9DA2015_021-BPU12"/>
      <sheetName val="9DA2015_021-BPU15"/>
      <sheetName val="9DA2015_021-BPU13"/>
      <sheetName val="9DA2015_021-BPU14"/>
      <sheetName val="9DA2015_021-BPU17"/>
      <sheetName val="9DA2015_021-BPU16"/>
      <sheetName val="9DA2015_021-BPU18"/>
      <sheetName val="9DA2015_021-BPU35"/>
      <sheetName val="9DA2015_021-BPU20"/>
      <sheetName val="9DA2015_021-BPU19"/>
      <sheetName val="9DA2015_021-BPU21"/>
      <sheetName val="9DA2015_021-BPU22"/>
      <sheetName val="9DA2015_021-BPU23"/>
      <sheetName val="9DA2015_021-BPU29"/>
      <sheetName val="9DA2015_021-BPU27"/>
      <sheetName val="9DA2015_021-BPU24"/>
      <sheetName val="9DA2015_021-BPU26"/>
      <sheetName val="9DA2015_021-BPU25"/>
      <sheetName val="9DA2015_021-BPU28"/>
      <sheetName val="9DA2015_021-BPU31"/>
      <sheetName val="9DA2015_021-BPU30"/>
      <sheetName val="9DA2015_021-BPU32"/>
      <sheetName val="9DA2015_021-BPU33"/>
      <sheetName val="9DA2015_021-BPU34"/>
      <sheetName val="9DA2015_021-BPU36"/>
      <sheetName val="9DA2015_021-BPU37"/>
      <sheetName val="9DA2015_021-BPU38"/>
      <sheetName val="9DA2015_021-BPU41"/>
      <sheetName val="9DA2015_021-BPU40"/>
      <sheetName val="9DA2015_021-BPU39"/>
      <sheetName val="9DA2015_021-BPU42"/>
      <sheetName val="9DA2015_021-BPU43"/>
      <sheetName val="CONTROLE DES CHARGES"/>
      <sheetName val="Menu déroulant"/>
      <sheetName val="DQE LLT1-2"/>
      <sheetName val="03-Synthèse financière"/>
    </sheetNames>
    <sheetDataSet>
      <sheetData sheetId="0" refreshError="1">
        <row r="9">
          <cell r="L9">
            <v>1200</v>
          </cell>
        </row>
        <row r="198">
          <cell r="N198">
            <v>0.22</v>
          </cell>
        </row>
        <row r="202">
          <cell r="N202">
            <v>0.22</v>
          </cell>
        </row>
        <row r="207">
          <cell r="J207">
            <v>0.2</v>
          </cell>
        </row>
        <row r="208">
          <cell r="N208">
            <v>0.2</v>
          </cell>
        </row>
        <row r="209">
          <cell r="J209">
            <v>0.2</v>
          </cell>
        </row>
        <row r="224">
          <cell r="J224">
            <v>0.25</v>
          </cell>
        </row>
      </sheetData>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sheetName val="conditionnement transport"/>
      <sheetName val="menu deroulant"/>
    </sheetNames>
    <sheetDataSet>
      <sheetData sheetId="0"/>
      <sheetData sheetId="1"/>
      <sheetData sheetId="2">
        <row r="3">
          <cell r="H3" t="str">
            <v>Solvant non halogénés et non soufrés PCI&gt;6000 (&lt; 1% halogènes et soufre)</v>
          </cell>
        </row>
        <row r="4">
          <cell r="H4" t="str">
            <v>Solvants halogénés  PCI&gt;6000 (1%&lt; ou = halogènes&lt;20%)</v>
          </cell>
        </row>
        <row r="5">
          <cell r="D5" t="str">
            <v>Vrac (benne, citerne)</v>
          </cell>
          <cell r="H5" t="str">
            <v xml:space="preserve">Solvants halogénés  PCI&gt;6000 (20%&lt; ou = halogènes&lt;40%)                                       </v>
          </cell>
        </row>
        <row r="6">
          <cell r="D6" t="str">
            <v>Grands conditionnements (fûts 200 l, cubitainers, big bags etc.)</v>
          </cell>
          <cell r="H6" t="str">
            <v xml:space="preserve">Solvants halogénés  PCI&gt;6000 (&gt; ou = 40 % d'halogènes)                                    </v>
          </cell>
        </row>
        <row r="7">
          <cell r="D7" t="str">
            <v>Petits conditionnements (bidons etc.)</v>
          </cell>
          <cell r="H7" t="str">
            <v>Solvants soufrés  PCI&gt;6000 – soufre ≤ 5%</v>
          </cell>
        </row>
        <row r="8">
          <cell r="D8" t="str">
            <v>autres</v>
          </cell>
          <cell r="H8" t="str">
            <v>Solvants soufrés  PCI&gt;6000  ( tranche de 5% au-dessus de 5%)</v>
          </cell>
        </row>
        <row r="9">
          <cell r="H9" t="str">
            <v>Absorbant ou matériaux contenant des produits halogénés</v>
          </cell>
        </row>
        <row r="10">
          <cell r="H10" t="str">
            <v>Liquides organiques non halogénés  PCI&lt; ou = 6000 (&lt; 1% halogènes et soufre)</v>
          </cell>
        </row>
        <row r="11">
          <cell r="H11" t="str">
            <v>Solides organiques pulvérulents non halogénés (&lt; 1% halogènes et soufre)</v>
          </cell>
        </row>
        <row r="12">
          <cell r="H12" t="str">
            <v>Pâteux organiques non halogénés  (&lt; 1% halogènes et soufre)</v>
          </cell>
        </row>
        <row r="13">
          <cell r="H13" t="str">
            <v>Liquides organiques halogénés  PCI &lt; ou = 6000 (1%&lt; ou = halogènes&lt;20%)</v>
          </cell>
        </row>
        <row r="14">
          <cell r="H14" t="str">
            <v>Liquides organiques halogénés  PCI&lt; ou = 6000 (20%&lt; ou = halogènes&lt;40%)</v>
          </cell>
        </row>
        <row r="15">
          <cell r="H15" t="str">
            <v>Liquides organiques soufrés  PCI&lt; ou = 6000 (tranche de 5% au-dessus de 5%)</v>
          </cell>
        </row>
        <row r="16">
          <cell r="H16" t="str">
            <v>Solides organiques pulvérulents halogénés (1%&lt; ou = halogènes&lt;20%)</v>
          </cell>
        </row>
        <row r="17">
          <cell r="H17" t="str">
            <v>Solides organiques pulvérulents halogénés (20%&lt; ou = halogènes&lt;40%)</v>
          </cell>
        </row>
        <row r="18">
          <cell r="H18" t="str">
            <v>Solides organiques pulvérulents halogénés (&gt; ou = 40 % d'halogènes)</v>
          </cell>
        </row>
        <row r="19">
          <cell r="H19" t="str">
            <v>Solides organiques pulvérulents soufrés – soufre  ≤ 5%</v>
          </cell>
        </row>
        <row r="20">
          <cell r="H20" t="str">
            <v>Solides organiques pulvérulents soufrés (tranche de 5% au-dessus de 5%)</v>
          </cell>
        </row>
        <row r="21">
          <cell r="H21" t="str">
            <v>Pâteux organiques halogénés (1%&lt; ou = halogènes&lt;20%)</v>
          </cell>
        </row>
        <row r="22">
          <cell r="H22" t="str">
            <v>Pâteux organiques halogénés (20%&lt; ou = halogènes&lt;40%)</v>
          </cell>
        </row>
        <row r="23">
          <cell r="H23" t="str">
            <v>Pâteux organiques halogénés (&gt; ou = 40 % d'halogènes)</v>
          </cell>
        </row>
        <row r="24">
          <cell r="H24" t="str">
            <v>Pâteux organiques soufrés – soufre  ≤ 5%)</v>
          </cell>
        </row>
        <row r="25">
          <cell r="H25" t="str">
            <v>Pâteux organiques soufrés (tranche de 5% au-dessus de 5%)</v>
          </cell>
        </row>
        <row r="26">
          <cell r="H26" t="str">
            <v xml:space="preserve">Liquides organiques polymérisables </v>
          </cell>
        </row>
        <row r="27">
          <cell r="H27" t="str">
            <v>Acides et bases organiques</v>
          </cell>
        </row>
        <row r="28">
          <cell r="H28" t="str">
            <v>Huiles claires</v>
          </cell>
        </row>
        <row r="29">
          <cell r="H29" t="str">
            <v>Huiles noires</v>
          </cell>
        </row>
        <row r="30">
          <cell r="H30" t="str">
            <v>Fluide de coupe, émulsion eau/hydrocarbures</v>
          </cell>
        </row>
        <row r="31">
          <cell r="H31" t="str">
            <v>goudrons sulfuriques</v>
          </cell>
        </row>
        <row r="32">
          <cell r="H32" t="str">
            <v>Fuel domestique (&lt; ou = 1% S)</v>
          </cell>
        </row>
        <row r="33">
          <cell r="H33" t="str">
            <v>Fuel domestique (&gt;1% S) prix supplémentaire par tranche de 1% de S</v>
          </cell>
        </row>
        <row r="34">
          <cell r="H34" t="str">
            <v>Fuel lourd (&lt; ou = 1% S)</v>
          </cell>
        </row>
        <row r="35">
          <cell r="H35" t="str">
            <v>Fuel lourd (&gt;1% S) prix supplémentaire par tranche de 1% de S</v>
          </cell>
        </row>
        <row r="36">
          <cell r="H36" t="str">
            <v>Brai fond de cuve fuel lourd (&lt; ou = 1 % S)</v>
          </cell>
        </row>
        <row r="37">
          <cell r="H37" t="str">
            <v>Brai fond de cuve fuel lourd (&gt;1% S) prix supplémentaire par tranche de 1% de S</v>
          </cell>
        </row>
        <row r="38">
          <cell r="H38" t="str">
            <v>Acides liquides minéraux non toxiques et oxydants</v>
          </cell>
        </row>
        <row r="39">
          <cell r="H39" t="str">
            <v>Acides liquides minéraux  toxiques et/ou oxydants</v>
          </cell>
        </row>
        <row r="40">
          <cell r="H40" t="str">
            <v>Bases liquides minérales non toxiques et oxydantes</v>
          </cell>
        </row>
        <row r="41">
          <cell r="H41" t="str">
            <v>Base liquides minérales toxiques et oxydantes</v>
          </cell>
        </row>
        <row r="42">
          <cell r="H42" t="str">
            <v>Boues minérales non toxiques et oxydantes</v>
          </cell>
        </row>
        <row r="43">
          <cell r="H43" t="str">
            <v>Boues minérales  toxiques et/ou oxydantes</v>
          </cell>
        </row>
        <row r="44">
          <cell r="H44" t="str">
            <v>Solides minéraux acides non toxiques et non oxydants</v>
          </cell>
        </row>
        <row r="45">
          <cell r="H45" t="str">
            <v>Solides minéraux acides toxiques et/ou oxydants</v>
          </cell>
        </row>
        <row r="46">
          <cell r="H46" t="str">
            <v>Solides minéraux alcalins non toxiques</v>
          </cell>
        </row>
        <row r="47">
          <cell r="H47" t="str">
            <v>Solides minéraux alcalins toxiques</v>
          </cell>
        </row>
        <row r="48">
          <cell r="H48" t="str">
            <v>Solides minéraux oxydants et/ou toxiques</v>
          </cell>
        </row>
        <row r="49">
          <cell r="H49" t="str">
            <v>Solides minéraux acides non toxiques et non oxydants pulvérulents</v>
          </cell>
        </row>
        <row r="50">
          <cell r="H50" t="str">
            <v>Solides minéraux acides toxiques et/ou oxydants pulvérulents</v>
          </cell>
        </row>
        <row r="51">
          <cell r="H51" t="str">
            <v>Solides minéraux alcalins non toxiques pulvérulents</v>
          </cell>
        </row>
        <row r="52">
          <cell r="H52" t="str">
            <v>Solides minéraux alcalins toxiques pulvérulents</v>
          </cell>
        </row>
        <row r="53">
          <cell r="H53" t="str">
            <v>Solides minéraux oxydants et/ou toxiques pulvérulents</v>
          </cell>
        </row>
        <row r="54">
          <cell r="H54" t="str">
            <v>Autres déchets minéraux/salins solides</v>
          </cell>
        </row>
        <row r="55">
          <cell r="H55" t="str">
            <v>Absorbants ou matériaux contenant des produits acides ou alcalins</v>
          </cell>
        </row>
        <row r="56">
          <cell r="H56" t="str">
            <v>Solides contenant des métaux lourds autres qu'arsenic et mercure</v>
          </cell>
        </row>
        <row r="57">
          <cell r="H57" t="str">
            <v>Déchets contenant du mercure</v>
          </cell>
        </row>
        <row r="58">
          <cell r="H58" t="str">
            <v>Déchets contenant du cyanure</v>
          </cell>
        </row>
        <row r="59">
          <cell r="H59" t="str">
            <v>Déchets contenant de l'arsenic</v>
          </cell>
        </row>
        <row r="60">
          <cell r="H60" t="str">
            <v>Eléments de transformateur souillés de PCB</v>
          </cell>
        </row>
        <row r="61">
          <cell r="H61" t="str">
            <v>Eléments de transformateur souillés de fluide diélectrique</v>
          </cell>
        </row>
        <row r="62">
          <cell r="H62" t="str">
            <v>Condensateur au PCB</v>
          </cell>
        </row>
        <row r="63">
          <cell r="H63" t="str">
            <v>Fluide diélectrique et huiles contaminées (&gt;50 ppm)</v>
          </cell>
        </row>
        <row r="64">
          <cell r="H64" t="str">
            <v>Effluent contenant des PCB</v>
          </cell>
        </row>
        <row r="65">
          <cell r="H65" t="str">
            <v>Déchets solides contenant des PCB</v>
          </cell>
        </row>
        <row r="66">
          <cell r="H66" t="str">
            <v>Amiante libre, amiante friable</v>
          </cell>
        </row>
        <row r="67">
          <cell r="H67" t="str">
            <v>Amiante-ciment</v>
          </cell>
        </row>
        <row r="68">
          <cell r="H68" t="str">
            <v xml:space="preserve">Amiante liée (non friable) en matrice non inerte </v>
          </cell>
        </row>
        <row r="69">
          <cell r="H69" t="str">
            <v>Produits chimiques de laboratoires,  réactifs de traitement de surface en petits conditionnements</v>
          </cell>
        </row>
        <row r="70">
          <cell r="H70" t="str">
            <v>Bouteilles de gaz</v>
          </cell>
        </row>
        <row r="71">
          <cell r="H71" t="str">
            <v>Bouteilles de gaz (gaz de l'air)</v>
          </cell>
        </row>
        <row r="72">
          <cell r="H72" t="str">
            <v>Bouteilles de gaz (oxydant)</v>
          </cell>
        </row>
        <row r="73">
          <cell r="H73" t="str">
            <v>Bouteilles de gaz (inflammable non toxique hors acétylène)</v>
          </cell>
        </row>
        <row r="74">
          <cell r="H74" t="str">
            <v>Bouteilles de gaz (acétylène)</v>
          </cell>
        </row>
        <row r="75">
          <cell r="H75" t="str">
            <v>Bouteilles de gaz (organique toxique)</v>
          </cell>
        </row>
        <row r="76">
          <cell r="H76" t="str">
            <v>Bouteilles de gaz (minéral toxique)</v>
          </cell>
        </row>
        <row r="77">
          <cell r="H77" t="str">
            <v>Bouteilles de gaz inconnu</v>
          </cell>
        </row>
        <row r="78">
          <cell r="H78" t="str">
            <v>Extincteurs hors halons</v>
          </cell>
        </row>
        <row r="79">
          <cell r="H79" t="str">
            <v>Extincteurs halons</v>
          </cell>
        </row>
        <row r="80">
          <cell r="H80" t="str">
            <v>Bouteilles de résine</v>
          </cell>
        </row>
        <row r="81">
          <cell r="H81" t="str">
            <v>Batteries</v>
          </cell>
        </row>
        <row r="82">
          <cell r="H82" t="str">
            <v>DEEE</v>
          </cell>
        </row>
        <row r="83">
          <cell r="H83" t="str">
            <v>Déchets d'activités de soins à risques infectieux</v>
          </cell>
        </row>
        <row r="84">
          <cell r="H84" t="str">
            <v>Piles lithium</v>
          </cell>
        </row>
        <row r="85">
          <cell r="H85" t="str">
            <v>Piles autres que lithium</v>
          </cell>
        </row>
        <row r="86">
          <cell r="H86" t="str">
            <v>Tubes néons ou autres sources lumineuses</v>
          </cell>
        </row>
        <row r="87">
          <cell r="H87" t="str">
            <v>Aérosols</v>
          </cell>
        </row>
        <row r="88">
          <cell r="H88" t="str">
            <v>Emballages, consommables, et autres déchets souillés par des substances dangereuses</v>
          </cell>
        </row>
        <row r="89">
          <cell r="H89" t="str">
            <v>Déchets valorisables (dechets banals non pollués)</v>
          </cell>
        </row>
        <row r="90">
          <cell r="H90" t="str">
            <v>Déchets non valorisables  (dechets banals non pollués)</v>
          </cell>
        </row>
        <row r="91">
          <cell r="H91" t="str">
            <v>Métaux (dechets banals non pollués)</v>
          </cell>
        </row>
        <row r="92">
          <cell r="H92" t="str">
            <v>Pneumatiques (dechets banals non pollués)</v>
          </cell>
        </row>
        <row r="93">
          <cell r="H93" t="str">
            <v>Gravats, déblais (dechets inertes non pollués)</v>
          </cell>
        </row>
        <row r="94">
          <cell r="H94" t="str">
            <v>autres 1</v>
          </cell>
        </row>
        <row r="95">
          <cell r="H95" t="str">
            <v>autres 2</v>
          </cell>
        </row>
        <row r="96">
          <cell r="H96" t="str">
            <v>autres 3</v>
          </cell>
        </row>
        <row r="97">
          <cell r="H97" t="str">
            <v>autres 4</v>
          </cell>
        </row>
        <row r="98">
          <cell r="H98" t="str">
            <v>autres 5</v>
          </cell>
        </row>
        <row r="99">
          <cell r="H99" t="str">
            <v>autres 6</v>
          </cell>
        </row>
        <row r="100">
          <cell r="H100" t="str">
            <v>autres 7</v>
          </cell>
        </row>
        <row r="101">
          <cell r="H101" t="str">
            <v>autres 8</v>
          </cell>
        </row>
        <row r="102">
          <cell r="H102" t="str">
            <v>autres 9</v>
          </cell>
        </row>
        <row r="103">
          <cell r="H103" t="str">
            <v>autres 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LOT 1"/>
      <sheetName val=" PN BPU OGD"/>
      <sheetName val="PN BPU SERPOL"/>
      <sheetName val="PN BPU SITA REKEM "/>
      <sheetName val=" PN BPU Triadis"/>
      <sheetName val="menu deroulant"/>
      <sheetName val="BPU LOT  2"/>
      <sheetName val="BPU LOT 3"/>
      <sheetName val="analyse technique "/>
      <sheetName val="notation technique"/>
      <sheetName val="Notation critère A2"/>
      <sheetName val="Notation finacière et final (2"/>
      <sheetName val="BPU LOT 4"/>
      <sheetName val="Notation finacière et finale"/>
    </sheetNames>
    <sheetDataSet>
      <sheetData sheetId="0"/>
      <sheetData sheetId="1"/>
      <sheetData sheetId="2"/>
      <sheetData sheetId="3"/>
      <sheetData sheetId="4"/>
      <sheetData sheetId="5">
        <row r="3">
          <cell r="H3" t="str">
            <v>Solvant non halogénés et non soufrés PCI&gt;6000 (&lt; 1% halogènes et soufre)</v>
          </cell>
        </row>
        <row r="4">
          <cell r="H4" t="str">
            <v>Solvants halogénés  PCI&gt;6000 (1%&lt; ou = halogènes&lt;20%)</v>
          </cell>
        </row>
        <row r="5">
          <cell r="H5" t="str">
            <v xml:space="preserve">Solvants halogénés  PCI&gt;6000 (20%&lt; ou = halogènes&lt;40%)                                       </v>
          </cell>
        </row>
        <row r="6">
          <cell r="H6" t="str">
            <v xml:space="preserve">Solvants halogénés  PCI&gt;6000 (&gt; ou = 40 % d'halogènes)                                    </v>
          </cell>
        </row>
        <row r="7">
          <cell r="H7" t="str">
            <v>Solvants soufrés  PCI&gt;6000 – soufre ≤ 5%</v>
          </cell>
        </row>
        <row r="8">
          <cell r="H8" t="str">
            <v>Solvants soufrés  PCI&gt;6000  ( tranche de 5% au-dessus de 5%)</v>
          </cell>
        </row>
        <row r="9">
          <cell r="H9" t="str">
            <v>Absorbant ou matériaux contenant des produits halogénés</v>
          </cell>
        </row>
        <row r="10">
          <cell r="H10" t="str">
            <v>Liquides organiques non halogénés  PCI&lt; ou = 6000 (&lt; 1% halogènes et soufre)</v>
          </cell>
        </row>
        <row r="11">
          <cell r="H11" t="str">
            <v>Solides organiques pulvérulents non halogénés (&lt; 1% halogènes et soufre)</v>
          </cell>
        </row>
        <row r="12">
          <cell r="H12" t="str">
            <v>Pâteux organiques non halogénés  (&lt; 1% halogènes et soufre)</v>
          </cell>
        </row>
        <row r="13">
          <cell r="H13" t="str">
            <v>Liquides organiques halogénés  PCI &lt; ou = 6000 (1%&lt; ou = halogènes&lt;20%)</v>
          </cell>
        </row>
        <row r="14">
          <cell r="H14" t="str">
            <v>Liquides organiques halogénés  PCI&lt; ou = 6000 (20%&lt; ou = halogènes&lt;40%)</v>
          </cell>
        </row>
        <row r="15">
          <cell r="H15" t="str">
            <v>Liquides organiques soufrés  PCI&lt; ou = 6000 (tranche de 5% au-dessus de 5%)</v>
          </cell>
        </row>
        <row r="16">
          <cell r="H16" t="str">
            <v>Solides organiques pulvérulents halogénés (1%&lt; ou = halogènes&lt;20%)</v>
          </cell>
        </row>
        <row r="17">
          <cell r="H17" t="str">
            <v>Solides organiques pulvérulents halogénés (20%&lt; ou = halogènes&lt;40%)</v>
          </cell>
        </row>
        <row r="18">
          <cell r="H18" t="str">
            <v>Solides organiques pulvérulents halogénés (&gt; ou = 40 % d'halogènes)</v>
          </cell>
        </row>
        <row r="19">
          <cell r="H19" t="str">
            <v>Solides organiques pulvérulents soufrés – soufre  ≤ 5%</v>
          </cell>
        </row>
        <row r="20">
          <cell r="H20" t="str">
            <v>Solides organiques pulvérulents soufrés (tranche de 5% au-dessus de 5%)</v>
          </cell>
        </row>
        <row r="21">
          <cell r="H21" t="str">
            <v>Pâteux organiques halogénés (1%&lt; ou = halogènes&lt;20%)</v>
          </cell>
        </row>
        <row r="22">
          <cell r="H22" t="str">
            <v>Pâteux organiques halogénés (20%&lt; ou = halogènes&lt;40%)</v>
          </cell>
        </row>
        <row r="23">
          <cell r="H23" t="str">
            <v>Pâteux organiques halogénés (&gt; ou = 40 % d'halogènes)</v>
          </cell>
        </row>
        <row r="24">
          <cell r="H24" t="str">
            <v>Pâteux organiques soufrés – soufre  ≤ 5%)</v>
          </cell>
        </row>
        <row r="25">
          <cell r="H25" t="str">
            <v>Pâteux organiques soufrés (tranche de 5% au-dessus de 5%)</v>
          </cell>
        </row>
        <row r="26">
          <cell r="H26" t="str">
            <v xml:space="preserve">Liquides organiques polymérisables </v>
          </cell>
        </row>
        <row r="27">
          <cell r="H27" t="str">
            <v>Acides et bases organiques</v>
          </cell>
        </row>
        <row r="28">
          <cell r="H28" t="str">
            <v>Huiles claires</v>
          </cell>
        </row>
        <row r="29">
          <cell r="H29" t="str">
            <v>Huiles noires</v>
          </cell>
        </row>
        <row r="30">
          <cell r="H30" t="str">
            <v>Fluide de coupe, émulsion eau/hydrocarbures</v>
          </cell>
        </row>
        <row r="31">
          <cell r="H31" t="str">
            <v>goudrons sulfuriques</v>
          </cell>
        </row>
        <row r="32">
          <cell r="H32" t="str">
            <v>Fuel domestique (&lt; ou = 1% S)</v>
          </cell>
        </row>
        <row r="33">
          <cell r="H33" t="str">
            <v>Fuel domestique (&gt;1% S) prix supplémentaire par tranche de 1% de S</v>
          </cell>
        </row>
        <row r="34">
          <cell r="H34" t="str">
            <v>Fuel lourd (&lt; ou = 1% S)</v>
          </cell>
        </row>
        <row r="35">
          <cell r="H35" t="str">
            <v>Fuel lourd (&gt;1% S) prix supplémentaire par tranche de 1% de S</v>
          </cell>
        </row>
        <row r="36">
          <cell r="H36" t="str">
            <v>Brai fond de cuve fuel lourd (&lt; ou = 1 % S)</v>
          </cell>
        </row>
        <row r="37">
          <cell r="H37" t="str">
            <v>Brai fond de cuve fuel lourd (&gt;1% S) prix supplémentaire par tranche de 1% de S</v>
          </cell>
        </row>
        <row r="38">
          <cell r="H38" t="str">
            <v>Acides liquides minéraux non toxiques et oxydants</v>
          </cell>
        </row>
        <row r="39">
          <cell r="H39" t="str">
            <v>Acides liquides minéraux  toxiques et/ou oxydants</v>
          </cell>
        </row>
        <row r="40">
          <cell r="H40" t="str">
            <v>Bases liquides minérales non toxiques et oxydantes</v>
          </cell>
        </row>
        <row r="41">
          <cell r="H41" t="str">
            <v>Base liquides minérales toxiques et oxydantes</v>
          </cell>
        </row>
        <row r="42">
          <cell r="H42" t="str">
            <v>Boues minérales non toxiques et oxydantes</v>
          </cell>
        </row>
        <row r="43">
          <cell r="H43" t="str">
            <v>Boues minérales  toxiques et/ou oxydantes</v>
          </cell>
        </row>
        <row r="44">
          <cell r="H44" t="str">
            <v>Solides minéraux acides non toxiques et non oxydants</v>
          </cell>
        </row>
        <row r="45">
          <cell r="H45" t="str">
            <v>Solides minéraux acides toxiques et/ou oxydants</v>
          </cell>
        </row>
        <row r="46">
          <cell r="H46" t="str">
            <v>Solides minéraux alcalins non toxiques</v>
          </cell>
        </row>
        <row r="47">
          <cell r="H47" t="str">
            <v>Solides minéraux alcalins toxiques</v>
          </cell>
        </row>
        <row r="48">
          <cell r="H48" t="str">
            <v>Solides minéraux oxydants et/ou toxiques</v>
          </cell>
        </row>
        <row r="49">
          <cell r="H49" t="str">
            <v>Solides minéraux acides non toxiques et non oxydants pulvérulents</v>
          </cell>
        </row>
        <row r="50">
          <cell r="H50" t="str">
            <v>Solides minéraux acides toxiques et/ou oxydants pulvérulents</v>
          </cell>
        </row>
        <row r="51">
          <cell r="H51" t="str">
            <v>Solides minéraux alcalins non toxiques pulvérulents</v>
          </cell>
        </row>
        <row r="52">
          <cell r="H52" t="str">
            <v>Solides minéraux alcalins toxiques pulvérulents</v>
          </cell>
        </row>
        <row r="53">
          <cell r="H53" t="str">
            <v>Solides minéraux oxydants et/ou toxiques pulvérulents</v>
          </cell>
        </row>
        <row r="54">
          <cell r="H54" t="str">
            <v>Autres déchets minéraux/salins solides</v>
          </cell>
        </row>
        <row r="55">
          <cell r="H55" t="str">
            <v>Absorbants ou matériaux contenant des produits acides ou alcalins</v>
          </cell>
        </row>
        <row r="56">
          <cell r="H56" t="str">
            <v>Solides contenant des métaux lourds autres qu'arsenic et mercure</v>
          </cell>
        </row>
        <row r="57">
          <cell r="H57" t="str">
            <v>Déchets contenant du mercure</v>
          </cell>
        </row>
        <row r="58">
          <cell r="H58" t="str">
            <v>Déchets contenant du cyanure</v>
          </cell>
        </row>
        <row r="59">
          <cell r="H59" t="str">
            <v>Déchets contenant de l'arsenic</v>
          </cell>
        </row>
        <row r="60">
          <cell r="H60" t="str">
            <v>Eléments de transformateur souillés de PCB</v>
          </cell>
        </row>
        <row r="61">
          <cell r="H61" t="str">
            <v>Eléments de transformateur souillés de fluide diélectrique</v>
          </cell>
        </row>
        <row r="62">
          <cell r="H62" t="str">
            <v>Condensateur au PCB</v>
          </cell>
        </row>
        <row r="63">
          <cell r="H63" t="str">
            <v>Fluide diélectrique et huiles contaminées (&gt;50 ppm)</v>
          </cell>
        </row>
        <row r="64">
          <cell r="H64" t="str">
            <v>Effluent contenant des PCB</v>
          </cell>
        </row>
        <row r="65">
          <cell r="H65" t="str">
            <v>Déchets solides contenant des PCB</v>
          </cell>
        </row>
        <row r="66">
          <cell r="H66" t="str">
            <v>Amiante libre, amiante friable</v>
          </cell>
        </row>
        <row r="67">
          <cell r="H67" t="str">
            <v>Amiante-ciment</v>
          </cell>
        </row>
        <row r="68">
          <cell r="H68" t="str">
            <v xml:space="preserve">Amiante liée (non friable) en matrice non inerte </v>
          </cell>
        </row>
        <row r="69">
          <cell r="H69" t="str">
            <v>Produits chimiques de laboratoires,  réactifs de traitement de surface en petits conditionnements</v>
          </cell>
        </row>
        <row r="70">
          <cell r="H70" t="str">
            <v>Bouteilles de gaz</v>
          </cell>
        </row>
        <row r="71">
          <cell r="H71" t="str">
            <v>Bouteilles de gaz (gaz de l'air)</v>
          </cell>
        </row>
        <row r="72">
          <cell r="H72" t="str">
            <v>Bouteilles de gaz (oxydant)</v>
          </cell>
        </row>
        <row r="73">
          <cell r="H73" t="str">
            <v>Bouteilles de gaz (inflammable non toxique hors acétylène)</v>
          </cell>
        </row>
        <row r="74">
          <cell r="H74" t="str">
            <v>Bouteilles de gaz (acétylène)</v>
          </cell>
        </row>
        <row r="75">
          <cell r="H75" t="str">
            <v>Bouteilles de gaz (organique toxique)</v>
          </cell>
        </row>
        <row r="76">
          <cell r="H76" t="str">
            <v>Bouteilles de gaz (minéral toxique)</v>
          </cell>
        </row>
        <row r="77">
          <cell r="H77" t="str">
            <v>Bouteilles de gaz inconnu</v>
          </cell>
        </row>
        <row r="78">
          <cell r="H78" t="str">
            <v>Extincteurs hors halons</v>
          </cell>
        </row>
        <row r="79">
          <cell r="H79" t="str">
            <v>Extincteurs halons</v>
          </cell>
        </row>
        <row r="80">
          <cell r="H80" t="str">
            <v>Bouteilles de résine</v>
          </cell>
        </row>
        <row r="81">
          <cell r="H81" t="str">
            <v>Batteries</v>
          </cell>
        </row>
        <row r="82">
          <cell r="H82" t="str">
            <v>DEEE</v>
          </cell>
        </row>
        <row r="83">
          <cell r="H83" t="str">
            <v>Déchets d'activités de soins à risques infectieux</v>
          </cell>
        </row>
        <row r="84">
          <cell r="H84" t="str">
            <v>Piles lithium</v>
          </cell>
        </row>
        <row r="85">
          <cell r="H85" t="str">
            <v>Piles autres que lithium</v>
          </cell>
        </row>
        <row r="86">
          <cell r="H86" t="str">
            <v>Tubes néons ou autres sources lumineuses</v>
          </cell>
        </row>
        <row r="87">
          <cell r="H87" t="str">
            <v>Aérosols</v>
          </cell>
        </row>
        <row r="88">
          <cell r="H88" t="str">
            <v>Emballages, consommables, et autres déchets souillés par des substances dangereuses</v>
          </cell>
        </row>
        <row r="89">
          <cell r="H89" t="str">
            <v>Déchets valorisables</v>
          </cell>
        </row>
        <row r="90">
          <cell r="H90" t="str">
            <v>Déchets non valorisables</v>
          </cell>
        </row>
        <row r="91">
          <cell r="H91" t="str">
            <v>Métaux</v>
          </cell>
        </row>
        <row r="92">
          <cell r="H92" t="str">
            <v>Pneumatiques</v>
          </cell>
        </row>
        <row r="93">
          <cell r="H93" t="str">
            <v>Déchets inertes non pollués</v>
          </cell>
        </row>
        <row r="94">
          <cell r="H94" t="str">
            <v>Gravats, déblais</v>
          </cell>
        </row>
        <row r="95">
          <cell r="H95" t="str">
            <v>autres 1</v>
          </cell>
        </row>
        <row r="96">
          <cell r="H96" t="str">
            <v>autres 2</v>
          </cell>
        </row>
        <row r="97">
          <cell r="H97" t="str">
            <v>autres 3</v>
          </cell>
        </row>
        <row r="98">
          <cell r="H98" t="str">
            <v>autres 4</v>
          </cell>
        </row>
        <row r="99">
          <cell r="H99" t="str">
            <v>autres 5</v>
          </cell>
        </row>
        <row r="100">
          <cell r="H100" t="str">
            <v>autres 6</v>
          </cell>
        </row>
        <row r="101">
          <cell r="H101" t="str">
            <v>autres 7</v>
          </cell>
        </row>
        <row r="102">
          <cell r="H102" t="str">
            <v>autres 8</v>
          </cell>
        </row>
        <row r="103">
          <cell r="H103" t="str">
            <v>autres 9</v>
          </cell>
        </row>
        <row r="104">
          <cell r="H104" t="str">
            <v>autres 10</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K186"/>
  <sheetViews>
    <sheetView tabSelected="1" view="pageBreakPreview" zoomScale="130" zoomScaleNormal="100" zoomScaleSheetLayoutView="130" workbookViewId="0">
      <selection activeCell="H129" sqref="H129"/>
    </sheetView>
  </sheetViews>
  <sheetFormatPr baseColWidth="10" defaultColWidth="11.44140625" defaultRowHeight="15" customHeight="1" x14ac:dyDescent="0.3"/>
  <cols>
    <col min="1" max="1" width="9.109375" style="126" customWidth="1"/>
    <col min="2" max="2" width="18.109375" style="124" customWidth="1"/>
    <col min="3" max="3" width="12.5546875" style="124" customWidth="1"/>
    <col min="4" max="4" width="41.5546875" style="126" customWidth="1"/>
    <col min="5" max="5" width="20.5546875" style="124" customWidth="1"/>
    <col min="6" max="6" width="11.44140625" style="178" customWidth="1"/>
    <col min="7" max="7" width="11.44140625" style="188" customWidth="1"/>
    <col min="8" max="8" width="11.44140625" style="128"/>
    <col min="9" max="9" width="15.77734375" style="131" customWidth="1"/>
    <col min="10" max="10" width="18.109375" style="124" customWidth="1"/>
    <col min="11" max="11" width="25.88671875" style="124" customWidth="1"/>
    <col min="12" max="16384" width="11.44140625" style="124"/>
  </cols>
  <sheetData>
    <row r="1" spans="1:11" ht="15" customHeight="1" x14ac:dyDescent="0.3">
      <c r="F1" s="126"/>
      <c r="G1" s="126"/>
    </row>
    <row r="2" spans="1:11" s="132" customFormat="1" ht="15" customHeight="1" x14ac:dyDescent="0.3">
      <c r="A2" s="133" t="s">
        <v>28</v>
      </c>
      <c r="D2" s="185" t="s">
        <v>255</v>
      </c>
      <c r="E2" s="162" t="s">
        <v>382</v>
      </c>
      <c r="F2" s="162"/>
      <c r="G2" s="185"/>
      <c r="H2" s="185"/>
      <c r="J2" s="130" t="s">
        <v>29</v>
      </c>
      <c r="K2" s="130" t="s">
        <v>30</v>
      </c>
    </row>
    <row r="3" spans="1:11" ht="15" customHeight="1" thickBot="1" x14ac:dyDescent="0.35">
      <c r="F3" s="126"/>
      <c r="G3" s="127"/>
    </row>
    <row r="4" spans="1:11" s="132" customFormat="1" ht="15" customHeight="1" thickBot="1" x14ac:dyDescent="0.35">
      <c r="A4" s="382" t="s">
        <v>31</v>
      </c>
      <c r="B4" s="383"/>
      <c r="C4" s="383"/>
      <c r="D4" s="383"/>
      <c r="E4" s="383"/>
      <c r="F4" s="383"/>
      <c r="G4" s="383"/>
      <c r="H4" s="384"/>
      <c r="I4" s="171"/>
    </row>
    <row r="5" spans="1:11" ht="15" customHeight="1" thickBot="1" x14ac:dyDescent="0.35">
      <c r="B5" s="126"/>
      <c r="C5" s="126"/>
      <c r="E5" s="126"/>
      <c r="F5" s="126"/>
      <c r="G5" s="127"/>
      <c r="I5" s="128"/>
      <c r="J5" s="380" t="s">
        <v>332</v>
      </c>
      <c r="K5" s="400"/>
    </row>
    <row r="6" spans="1:11" s="125" customFormat="1" ht="30" customHeight="1" thickBot="1" x14ac:dyDescent="0.35">
      <c r="A6" s="142" t="s">
        <v>239</v>
      </c>
      <c r="B6" s="385" t="s">
        <v>238</v>
      </c>
      <c r="C6" s="385"/>
      <c r="D6" s="255" t="s">
        <v>331</v>
      </c>
      <c r="E6" s="166" t="s">
        <v>43</v>
      </c>
      <c r="F6" s="166" t="s">
        <v>90</v>
      </c>
      <c r="G6" s="143" t="s">
        <v>33</v>
      </c>
      <c r="H6" s="144" t="s">
        <v>34</v>
      </c>
      <c r="I6" s="514" t="s">
        <v>471</v>
      </c>
      <c r="J6" s="381" t="s">
        <v>333</v>
      </c>
      <c r="K6" s="381"/>
    </row>
    <row r="7" spans="1:11" ht="15" customHeight="1" thickBot="1" x14ac:dyDescent="0.35">
      <c r="A7" s="326" t="s">
        <v>410</v>
      </c>
      <c r="B7" s="327"/>
      <c r="C7" s="327"/>
      <c r="D7" s="327"/>
      <c r="E7" s="327"/>
      <c r="F7" s="327"/>
      <c r="G7" s="327"/>
      <c r="H7" s="328"/>
      <c r="I7" s="515" t="s">
        <v>472</v>
      </c>
    </row>
    <row r="8" spans="1:11" ht="109.2" x14ac:dyDescent="0.3">
      <c r="A8" s="170" t="s">
        <v>252</v>
      </c>
      <c r="B8" s="332" t="s">
        <v>263</v>
      </c>
      <c r="C8" s="332"/>
      <c r="D8" s="281" t="s">
        <v>393</v>
      </c>
      <c r="E8" s="275" t="s">
        <v>378</v>
      </c>
      <c r="F8" s="275">
        <v>1</v>
      </c>
      <c r="G8" s="256"/>
      <c r="H8" s="223">
        <f>G8*F8</f>
        <v>0</v>
      </c>
      <c r="I8" s="516" t="s">
        <v>473</v>
      </c>
      <c r="J8" s="396" t="s">
        <v>38</v>
      </c>
      <c r="K8" s="401"/>
    </row>
    <row r="9" spans="1:11" ht="78" x14ac:dyDescent="0.3">
      <c r="A9" s="168" t="s">
        <v>253</v>
      </c>
      <c r="B9" s="340" t="s">
        <v>264</v>
      </c>
      <c r="C9" s="340"/>
      <c r="D9" s="286" t="s">
        <v>381</v>
      </c>
      <c r="E9" s="276" t="s">
        <v>378</v>
      </c>
      <c r="F9" s="276">
        <v>1</v>
      </c>
      <c r="G9" s="140"/>
      <c r="H9" s="220">
        <f>G9*F9</f>
        <v>0</v>
      </c>
      <c r="I9" s="516"/>
      <c r="J9" s="397" t="s">
        <v>334</v>
      </c>
      <c r="K9" s="397"/>
    </row>
    <row r="10" spans="1:11" ht="63" thickBot="1" x14ac:dyDescent="0.35">
      <c r="A10" s="169" t="s">
        <v>254</v>
      </c>
      <c r="B10" s="333" t="s">
        <v>265</v>
      </c>
      <c r="C10" s="333"/>
      <c r="D10" s="287" t="s">
        <v>379</v>
      </c>
      <c r="E10" s="277" t="s">
        <v>378</v>
      </c>
      <c r="F10" s="277">
        <v>1</v>
      </c>
      <c r="G10" s="141"/>
      <c r="H10" s="221">
        <f>G10*F10</f>
        <v>0</v>
      </c>
      <c r="I10" s="516"/>
    </row>
    <row r="11" spans="1:11" ht="15" customHeight="1" thickBot="1" x14ac:dyDescent="0.35">
      <c r="A11" s="135"/>
      <c r="B11" s="136"/>
      <c r="C11" s="136"/>
      <c r="D11" s="137"/>
      <c r="E11" s="386" t="s">
        <v>36</v>
      </c>
      <c r="F11" s="387"/>
      <c r="G11" s="387"/>
      <c r="H11" s="294">
        <f>SUM(H8:H10)</f>
        <v>0</v>
      </c>
      <c r="I11" s="516"/>
    </row>
    <row r="12" spans="1:11" ht="15" customHeight="1" thickBot="1" x14ac:dyDescent="0.35">
      <c r="A12" s="135"/>
      <c r="B12" s="136"/>
      <c r="C12" s="136"/>
      <c r="D12" s="137"/>
      <c r="E12" s="137"/>
      <c r="F12" s="137"/>
      <c r="G12" s="138"/>
      <c r="H12" s="222"/>
      <c r="I12" s="517"/>
    </row>
    <row r="13" spans="1:11" ht="15" customHeight="1" thickBot="1" x14ac:dyDescent="0.35">
      <c r="A13" s="326" t="s">
        <v>411</v>
      </c>
      <c r="B13" s="327"/>
      <c r="C13" s="327"/>
      <c r="D13" s="327"/>
      <c r="E13" s="327"/>
      <c r="F13" s="327"/>
      <c r="G13" s="327"/>
      <c r="H13" s="328"/>
      <c r="I13" s="518"/>
    </row>
    <row r="14" spans="1:11" ht="40.799999999999997" customHeight="1" x14ac:dyDescent="0.3">
      <c r="A14" s="170" t="s">
        <v>338</v>
      </c>
      <c r="B14" s="332" t="s">
        <v>237</v>
      </c>
      <c r="C14" s="332"/>
      <c r="D14" s="278" t="s">
        <v>380</v>
      </c>
      <c r="E14" s="275" t="s">
        <v>378</v>
      </c>
      <c r="F14" s="269">
        <v>1</v>
      </c>
      <c r="G14" s="186"/>
      <c r="H14" s="223">
        <f>G14*F14</f>
        <v>0</v>
      </c>
      <c r="I14" s="527" t="s">
        <v>473</v>
      </c>
    </row>
    <row r="15" spans="1:11" ht="23.4" x14ac:dyDescent="0.3">
      <c r="A15" s="168" t="s">
        <v>339</v>
      </c>
      <c r="B15" s="340" t="s">
        <v>336</v>
      </c>
      <c r="C15" s="340"/>
      <c r="D15" s="279" t="s">
        <v>403</v>
      </c>
      <c r="E15" s="276" t="s">
        <v>378</v>
      </c>
      <c r="F15" s="276">
        <v>1</v>
      </c>
      <c r="G15" s="181"/>
      <c r="H15" s="220">
        <f t="shared" ref="H15:H18" si="0">G15*F15</f>
        <v>0</v>
      </c>
      <c r="I15" s="527"/>
    </row>
    <row r="16" spans="1:11" ht="23.4" x14ac:dyDescent="0.3">
      <c r="A16" s="168" t="s">
        <v>340</v>
      </c>
      <c r="B16" s="340" t="s">
        <v>335</v>
      </c>
      <c r="C16" s="340"/>
      <c r="D16" s="279" t="s">
        <v>404</v>
      </c>
      <c r="E16" s="276" t="s">
        <v>378</v>
      </c>
      <c r="F16" s="276">
        <v>1</v>
      </c>
      <c r="G16" s="181"/>
      <c r="H16" s="220">
        <f t="shared" si="0"/>
        <v>0</v>
      </c>
      <c r="I16" s="527"/>
    </row>
    <row r="17" spans="1:11" ht="24.75" customHeight="1" x14ac:dyDescent="0.3">
      <c r="A17" s="168" t="s">
        <v>341</v>
      </c>
      <c r="B17" s="340" t="s">
        <v>267</v>
      </c>
      <c r="C17" s="340"/>
      <c r="D17" s="279" t="s">
        <v>383</v>
      </c>
      <c r="E17" s="276" t="s">
        <v>378</v>
      </c>
      <c r="F17" s="276">
        <v>1</v>
      </c>
      <c r="G17" s="184"/>
      <c r="H17" s="220">
        <f t="shared" si="0"/>
        <v>0</v>
      </c>
      <c r="I17" s="527"/>
    </row>
    <row r="18" spans="1:11" ht="23.4" x14ac:dyDescent="0.3">
      <c r="A18" s="168" t="s">
        <v>342</v>
      </c>
      <c r="B18" s="340" t="s">
        <v>268</v>
      </c>
      <c r="C18" s="340"/>
      <c r="D18" s="279" t="s">
        <v>387</v>
      </c>
      <c r="E18" s="276" t="s">
        <v>378</v>
      </c>
      <c r="F18" s="276">
        <v>1</v>
      </c>
      <c r="G18" s="184"/>
      <c r="H18" s="220">
        <f t="shared" si="0"/>
        <v>0</v>
      </c>
      <c r="I18" s="527"/>
    </row>
    <row r="19" spans="1:11" ht="86.4" thickBot="1" x14ac:dyDescent="0.35">
      <c r="A19" s="169" t="s">
        <v>343</v>
      </c>
      <c r="B19" s="333" t="s">
        <v>385</v>
      </c>
      <c r="C19" s="333"/>
      <c r="D19" s="280" t="s">
        <v>384</v>
      </c>
      <c r="E19" s="277" t="s">
        <v>378</v>
      </c>
      <c r="F19" s="277">
        <v>1</v>
      </c>
      <c r="G19" s="148"/>
      <c r="H19" s="221">
        <f t="shared" ref="H19" si="1">G19*F19</f>
        <v>0</v>
      </c>
      <c r="I19" s="527"/>
    </row>
    <row r="20" spans="1:11" ht="10.8" thickBot="1" x14ac:dyDescent="0.35">
      <c r="A20" s="135"/>
      <c r="B20" s="139"/>
      <c r="C20" s="139"/>
      <c r="D20" s="183"/>
      <c r="E20" s="329" t="s">
        <v>37</v>
      </c>
      <c r="F20" s="330"/>
      <c r="G20" s="330"/>
      <c r="H20" s="224">
        <f>SUM(H14:H19)</f>
        <v>0</v>
      </c>
      <c r="I20" s="518"/>
    </row>
    <row r="21" spans="1:11" ht="10.8" thickBot="1" x14ac:dyDescent="0.35">
      <c r="A21" s="135"/>
      <c r="B21" s="139"/>
      <c r="C21" s="139"/>
      <c r="D21" s="183"/>
      <c r="E21" s="282"/>
      <c r="F21" s="282"/>
      <c r="G21" s="282"/>
      <c r="H21" s="283"/>
      <c r="I21" s="517"/>
    </row>
    <row r="22" spans="1:11" ht="15" customHeight="1" thickBot="1" x14ac:dyDescent="0.35">
      <c r="A22" s="326" t="s">
        <v>412</v>
      </c>
      <c r="B22" s="327"/>
      <c r="C22" s="327"/>
      <c r="D22" s="327"/>
      <c r="E22" s="327"/>
      <c r="F22" s="327"/>
      <c r="G22" s="327"/>
      <c r="H22" s="328"/>
      <c r="I22" s="518"/>
      <c r="J22"/>
      <c r="K22"/>
    </row>
    <row r="23" spans="1:11" ht="26.25" customHeight="1" x14ac:dyDescent="0.3">
      <c r="A23" s="167" t="s">
        <v>344</v>
      </c>
      <c r="B23" s="388" t="s">
        <v>256</v>
      </c>
      <c r="C23" s="388"/>
      <c r="D23" s="281" t="s">
        <v>406</v>
      </c>
      <c r="E23" s="288" t="s">
        <v>378</v>
      </c>
      <c r="F23" s="289">
        <v>1</v>
      </c>
      <c r="G23" s="187"/>
      <c r="H23" s="225">
        <f>G23*F23</f>
        <v>0</v>
      </c>
      <c r="I23" s="527" t="s">
        <v>473</v>
      </c>
    </row>
    <row r="24" spans="1:11" ht="109.8" thickBot="1" x14ac:dyDescent="0.35">
      <c r="A24" s="182" t="s">
        <v>413</v>
      </c>
      <c r="B24" s="402" t="s">
        <v>386</v>
      </c>
      <c r="C24" s="402"/>
      <c r="D24" s="287" t="s">
        <v>388</v>
      </c>
      <c r="E24" s="277" t="s">
        <v>378</v>
      </c>
      <c r="F24" s="277">
        <v>1</v>
      </c>
      <c r="G24" s="148"/>
      <c r="H24" s="226">
        <f t="shared" ref="H24" si="2">G24*F24</f>
        <v>0</v>
      </c>
      <c r="I24" s="527"/>
    </row>
    <row r="25" spans="1:11" s="174" customFormat="1" ht="15" customHeight="1" thickBot="1" x14ac:dyDescent="0.35">
      <c r="A25" s="126"/>
      <c r="B25" s="124"/>
      <c r="C25" s="124"/>
      <c r="D25" s="126"/>
      <c r="E25" s="329" t="s">
        <v>407</v>
      </c>
      <c r="F25" s="330"/>
      <c r="G25" s="330"/>
      <c r="H25" s="224">
        <f>SUM(H23:H24)</f>
        <v>0</v>
      </c>
      <c r="I25" s="518"/>
      <c r="J25" s="124"/>
      <c r="K25" s="124"/>
    </row>
    <row r="26" spans="1:11" ht="15" customHeight="1" thickBot="1" x14ac:dyDescent="0.35">
      <c r="F26" s="126"/>
      <c r="G26" s="126"/>
      <c r="H26" s="126"/>
      <c r="I26" s="517"/>
    </row>
    <row r="27" spans="1:11" ht="15" customHeight="1" thickBot="1" x14ac:dyDescent="0.35">
      <c r="A27" s="326" t="s">
        <v>414</v>
      </c>
      <c r="B27" s="327"/>
      <c r="C27" s="327"/>
      <c r="D27" s="327"/>
      <c r="E27" s="327"/>
      <c r="F27" s="327"/>
      <c r="G27" s="327"/>
      <c r="H27" s="328"/>
      <c r="I27" s="518"/>
      <c r="J27"/>
      <c r="K27"/>
    </row>
    <row r="28" spans="1:11" ht="55.5" customHeight="1" x14ac:dyDescent="0.3">
      <c r="A28" s="167" t="s">
        <v>345</v>
      </c>
      <c r="B28" s="337" t="s">
        <v>466</v>
      </c>
      <c r="C28" s="337"/>
      <c r="D28" s="281" t="s">
        <v>467</v>
      </c>
      <c r="E28" s="275" t="s">
        <v>378</v>
      </c>
      <c r="F28" s="275">
        <v>1</v>
      </c>
      <c r="G28" s="187"/>
      <c r="H28" s="225">
        <f>G28*F28</f>
        <v>0</v>
      </c>
      <c r="I28" s="527" t="s">
        <v>473</v>
      </c>
      <c r="J28"/>
      <c r="K28"/>
    </row>
    <row r="29" spans="1:11" ht="36.75" customHeight="1" thickBot="1" x14ac:dyDescent="0.35">
      <c r="A29" s="182" t="s">
        <v>346</v>
      </c>
      <c r="B29" s="389" t="s">
        <v>337</v>
      </c>
      <c r="C29" s="389"/>
      <c r="D29" s="287" t="s">
        <v>402</v>
      </c>
      <c r="E29" s="277" t="s">
        <v>378</v>
      </c>
      <c r="F29" s="277">
        <v>1</v>
      </c>
      <c r="G29" s="148"/>
      <c r="H29" s="226">
        <f t="shared" ref="H29" si="3">G29*F29</f>
        <v>0</v>
      </c>
      <c r="I29" s="527"/>
      <c r="J29"/>
      <c r="K29"/>
    </row>
    <row r="30" spans="1:11" ht="23.25" customHeight="1" thickBot="1" x14ac:dyDescent="0.35">
      <c r="A30" s="135"/>
      <c r="B30" s="139"/>
      <c r="C30" s="139"/>
      <c r="D30" s="137"/>
      <c r="E30" s="329" t="s">
        <v>415</v>
      </c>
      <c r="F30" s="330"/>
      <c r="G30" s="330"/>
      <c r="H30" s="224">
        <f>SUM(H28:H29)</f>
        <v>0</v>
      </c>
      <c r="I30" s="518"/>
      <c r="J30"/>
      <c r="K30"/>
    </row>
    <row r="31" spans="1:11" ht="23.25" customHeight="1" thickBot="1" x14ac:dyDescent="0.35">
      <c r="A31" s="135"/>
      <c r="B31" s="139"/>
      <c r="C31" s="139"/>
      <c r="D31" s="137"/>
      <c r="E31" s="282"/>
      <c r="F31" s="282"/>
      <c r="G31" s="282"/>
      <c r="H31" s="283"/>
      <c r="I31" s="517"/>
      <c r="J31"/>
      <c r="K31"/>
    </row>
    <row r="32" spans="1:11" ht="15" customHeight="1" thickBot="1" x14ac:dyDescent="0.35">
      <c r="A32" s="334" t="s">
        <v>427</v>
      </c>
      <c r="B32" s="335"/>
      <c r="C32" s="335"/>
      <c r="D32" s="335"/>
      <c r="E32" s="335"/>
      <c r="F32" s="335"/>
      <c r="G32" s="335"/>
      <c r="H32" s="336"/>
      <c r="I32" s="518"/>
    </row>
    <row r="33" spans="1:11" ht="78" x14ac:dyDescent="0.3">
      <c r="A33" s="170" t="s">
        <v>347</v>
      </c>
      <c r="B33" s="332" t="s">
        <v>425</v>
      </c>
      <c r="C33" s="332"/>
      <c r="D33" s="281" t="s">
        <v>418</v>
      </c>
      <c r="E33" s="275" t="s">
        <v>378</v>
      </c>
      <c r="F33" s="297">
        <v>1</v>
      </c>
      <c r="G33" s="298"/>
      <c r="H33" s="296">
        <f>G33*F33</f>
        <v>0</v>
      </c>
      <c r="I33" s="527" t="s">
        <v>473</v>
      </c>
      <c r="J33"/>
      <c r="K33"/>
    </row>
    <row r="34" spans="1:11" ht="78" x14ac:dyDescent="0.3">
      <c r="A34" s="168" t="s">
        <v>428</v>
      </c>
      <c r="B34" s="340" t="s">
        <v>424</v>
      </c>
      <c r="C34" s="340"/>
      <c r="D34" s="286" t="s">
        <v>419</v>
      </c>
      <c r="E34" s="276" t="s">
        <v>378</v>
      </c>
      <c r="F34" s="292">
        <v>1</v>
      </c>
      <c r="G34" s="299"/>
      <c r="H34" s="296">
        <f>G34*F34</f>
        <v>0</v>
      </c>
      <c r="I34" s="527"/>
      <c r="J34"/>
      <c r="K34"/>
    </row>
    <row r="35" spans="1:11" ht="78.599999999999994" thickBot="1" x14ac:dyDescent="0.35">
      <c r="A35" s="169" t="s">
        <v>429</v>
      </c>
      <c r="B35" s="333" t="s">
        <v>426</v>
      </c>
      <c r="C35" s="333"/>
      <c r="D35" s="287" t="s">
        <v>420</v>
      </c>
      <c r="E35" s="277" t="s">
        <v>378</v>
      </c>
      <c r="F35" s="300">
        <v>1</v>
      </c>
      <c r="G35" s="301"/>
      <c r="H35" s="296">
        <f>G35*F35</f>
        <v>0</v>
      </c>
      <c r="I35" s="527"/>
      <c r="J35"/>
      <c r="K35"/>
    </row>
    <row r="36" spans="1:11" ht="15" customHeight="1" thickBot="1" x14ac:dyDescent="0.35">
      <c r="A36" s="135"/>
      <c r="B36" s="139"/>
      <c r="C36" s="139"/>
      <c r="D36" s="137"/>
      <c r="E36" s="329" t="s">
        <v>422</v>
      </c>
      <c r="F36" s="330"/>
      <c r="G36" s="330"/>
      <c r="H36" s="224">
        <f>SUM(H33:H35)</f>
        <v>0</v>
      </c>
      <c r="I36" s="518"/>
    </row>
    <row r="37" spans="1:11" ht="15" customHeight="1" thickBot="1" x14ac:dyDescent="0.35">
      <c r="E37" s="137"/>
      <c r="F37" s="137"/>
      <c r="G37" s="138"/>
      <c r="I37" s="517"/>
    </row>
    <row r="38" spans="1:11" ht="15" customHeight="1" x14ac:dyDescent="0.3">
      <c r="C38" s="364" t="s">
        <v>40</v>
      </c>
      <c r="D38" s="365"/>
      <c r="E38" s="365"/>
      <c r="F38" s="365"/>
      <c r="G38" s="366"/>
      <c r="H38" s="228">
        <f>H11+H20+H25+H30+H36</f>
        <v>0</v>
      </c>
      <c r="I38" s="517"/>
      <c r="J38" s="176"/>
      <c r="K38" s="176"/>
    </row>
    <row r="39" spans="1:11" ht="15" customHeight="1" x14ac:dyDescent="0.3">
      <c r="C39" s="361" t="s">
        <v>262</v>
      </c>
      <c r="D39" s="362"/>
      <c r="E39" s="362"/>
      <c r="F39" s="362"/>
      <c r="G39" s="363"/>
      <c r="H39" s="272">
        <f>H38*0.2</f>
        <v>0</v>
      </c>
      <c r="I39" s="517"/>
    </row>
    <row r="40" spans="1:11" ht="15" customHeight="1" thickBot="1" x14ac:dyDescent="0.35">
      <c r="C40" s="358" t="s">
        <v>41</v>
      </c>
      <c r="D40" s="359"/>
      <c r="E40" s="359"/>
      <c r="F40" s="359"/>
      <c r="G40" s="360"/>
      <c r="H40" s="229">
        <f>H38+H39</f>
        <v>0</v>
      </c>
      <c r="I40" s="517"/>
    </row>
    <row r="41" spans="1:11" ht="15" customHeight="1" x14ac:dyDescent="0.3">
      <c r="F41" s="126"/>
      <c r="G41" s="127"/>
      <c r="I41" s="516"/>
    </row>
    <row r="42" spans="1:11" s="132" customFormat="1" ht="15" customHeight="1" x14ac:dyDescent="0.3">
      <c r="A42" s="357" t="s">
        <v>42</v>
      </c>
      <c r="B42" s="357"/>
      <c r="C42" s="357"/>
      <c r="D42" s="357"/>
      <c r="E42" s="357"/>
      <c r="F42" s="357"/>
      <c r="G42" s="357"/>
      <c r="H42" s="357"/>
      <c r="I42" s="517"/>
      <c r="J42" s="126"/>
      <c r="K42" s="126"/>
    </row>
    <row r="43" spans="1:11" ht="15" customHeight="1" thickBot="1" x14ac:dyDescent="0.35">
      <c r="F43" s="124"/>
      <c r="G43" s="127"/>
      <c r="I43" s="517"/>
    </row>
    <row r="44" spans="1:11" s="125" customFormat="1" ht="10.8" thickBot="1" x14ac:dyDescent="0.35">
      <c r="A44" s="149" t="s">
        <v>239</v>
      </c>
      <c r="B44" s="405" t="s">
        <v>238</v>
      </c>
      <c r="C44" s="405"/>
      <c r="D44" s="150" t="s">
        <v>331</v>
      </c>
      <c r="E44" s="150" t="s">
        <v>43</v>
      </c>
      <c r="F44" s="150" t="s">
        <v>90</v>
      </c>
      <c r="G44" s="151" t="s">
        <v>33</v>
      </c>
      <c r="H44" s="152" t="s">
        <v>34</v>
      </c>
      <c r="I44" s="517"/>
      <c r="J44" s="381" t="s">
        <v>333</v>
      </c>
      <c r="K44" s="381"/>
    </row>
    <row r="45" spans="1:11" s="125" customFormat="1" ht="10.8" thickBot="1" x14ac:dyDescent="0.35">
      <c r="A45" s="173"/>
      <c r="B45" s="173"/>
      <c r="C45" s="173"/>
      <c r="D45" s="173"/>
      <c r="E45" s="173"/>
      <c r="F45" s="173"/>
      <c r="G45" s="196"/>
      <c r="H45" s="172"/>
      <c r="I45" s="517"/>
      <c r="J45" s="173"/>
      <c r="K45" s="173"/>
    </row>
    <row r="46" spans="1:11" ht="15" customHeight="1" thickBot="1" x14ac:dyDescent="0.35">
      <c r="A46" s="403" t="s">
        <v>430</v>
      </c>
      <c r="B46" s="368"/>
      <c r="C46" s="368"/>
      <c r="D46" s="368"/>
      <c r="E46" s="368"/>
      <c r="F46" s="368"/>
      <c r="G46" s="368"/>
      <c r="H46" s="404"/>
      <c r="I46" s="531"/>
    </row>
    <row r="47" spans="1:11" ht="100.5" customHeight="1" thickBot="1" x14ac:dyDescent="0.35">
      <c r="A47" s="266" t="s">
        <v>348</v>
      </c>
      <c r="B47" s="338" t="s">
        <v>266</v>
      </c>
      <c r="C47" s="339"/>
      <c r="D47" s="284" t="s">
        <v>394</v>
      </c>
      <c r="E47" s="285" t="s">
        <v>392</v>
      </c>
      <c r="F47" s="259"/>
      <c r="G47" s="259"/>
      <c r="H47" s="295">
        <f>G47*F47</f>
        <v>0</v>
      </c>
      <c r="I47" s="532" t="s">
        <v>473</v>
      </c>
    </row>
    <row r="48" spans="1:11" s="125" customFormat="1" ht="10.8" thickBot="1" x14ac:dyDescent="0.35">
      <c r="A48" s="173"/>
      <c r="B48" s="173"/>
      <c r="C48" s="173"/>
      <c r="D48" s="173"/>
      <c r="E48" s="329" t="s">
        <v>37</v>
      </c>
      <c r="F48" s="330"/>
      <c r="G48" s="330"/>
      <c r="H48" s="224">
        <f>H47</f>
        <v>0</v>
      </c>
      <c r="I48" s="533"/>
      <c r="J48" s="173"/>
      <c r="K48" s="173"/>
    </row>
    <row r="49" spans="1:11" s="125" customFormat="1" ht="10.199999999999999" x14ac:dyDescent="0.3">
      <c r="A49" s="173"/>
      <c r="B49" s="173"/>
      <c r="C49" s="173"/>
      <c r="D49" s="173"/>
      <c r="E49" s="173"/>
      <c r="F49" s="173"/>
      <c r="G49" s="196"/>
      <c r="H49" s="172"/>
      <c r="I49" s="173"/>
      <c r="J49" s="173"/>
      <c r="K49" s="173"/>
    </row>
    <row r="50" spans="1:11" s="125" customFormat="1" ht="10.8" thickBot="1" x14ac:dyDescent="0.35">
      <c r="A50" s="173"/>
      <c r="B50" s="173"/>
      <c r="C50" s="173"/>
      <c r="D50" s="173"/>
      <c r="E50" s="173"/>
      <c r="F50" s="173"/>
      <c r="G50" s="196"/>
      <c r="H50" s="172"/>
      <c r="I50" s="516"/>
      <c r="J50" s="173"/>
      <c r="K50" s="173"/>
    </row>
    <row r="51" spans="1:11" ht="15" customHeight="1" thickBot="1" x14ac:dyDescent="0.35">
      <c r="A51" s="326" t="s">
        <v>431</v>
      </c>
      <c r="B51" s="327"/>
      <c r="C51" s="327"/>
      <c r="D51" s="327"/>
      <c r="E51" s="327"/>
      <c r="F51" s="327"/>
      <c r="G51" s="327"/>
      <c r="H51" s="328"/>
      <c r="I51" s="531"/>
    </row>
    <row r="52" spans="1:11" ht="85.8" x14ac:dyDescent="0.3">
      <c r="A52" s="170" t="s">
        <v>416</v>
      </c>
      <c r="B52" s="332" t="s">
        <v>397</v>
      </c>
      <c r="C52" s="332"/>
      <c r="D52" s="278" t="s">
        <v>400</v>
      </c>
      <c r="E52" s="275" t="s">
        <v>392</v>
      </c>
      <c r="F52" s="187"/>
      <c r="G52" s="187"/>
      <c r="H52" s="225">
        <f>G52*F52</f>
        <v>0</v>
      </c>
      <c r="I52" s="532" t="s">
        <v>473</v>
      </c>
    </row>
    <row r="53" spans="1:11" ht="86.4" thickBot="1" x14ac:dyDescent="0.35">
      <c r="A53" s="169" t="s">
        <v>417</v>
      </c>
      <c r="B53" s="333" t="s">
        <v>396</v>
      </c>
      <c r="C53" s="333"/>
      <c r="D53" s="280" t="s">
        <v>399</v>
      </c>
      <c r="E53" s="277" t="s">
        <v>392</v>
      </c>
      <c r="F53" s="148"/>
      <c r="G53" s="148"/>
      <c r="H53" s="226">
        <f>G53*F53</f>
        <v>0</v>
      </c>
      <c r="I53" s="534"/>
    </row>
    <row r="54" spans="1:11" ht="26.25" customHeight="1" thickBot="1" x14ac:dyDescent="0.35">
      <c r="A54" s="135"/>
      <c r="B54" s="139"/>
      <c r="C54" s="139"/>
      <c r="D54" s="137"/>
      <c r="E54" s="329" t="s">
        <v>421</v>
      </c>
      <c r="F54" s="330"/>
      <c r="G54" s="330"/>
      <c r="H54" s="224">
        <f>SUM(H52:H53)</f>
        <v>0</v>
      </c>
      <c r="I54" s="533"/>
    </row>
    <row r="55" spans="1:11" ht="15" customHeight="1" thickBot="1" x14ac:dyDescent="0.25">
      <c r="A55" s="135"/>
      <c r="B55" s="139"/>
      <c r="C55" s="139"/>
      <c r="D55" s="137"/>
      <c r="E55" s="183"/>
      <c r="H55" s="230"/>
      <c r="I55" s="517"/>
    </row>
    <row r="56" spans="1:11" ht="15" customHeight="1" thickBot="1" x14ac:dyDescent="0.35">
      <c r="A56" s="334" t="s">
        <v>432</v>
      </c>
      <c r="B56" s="335"/>
      <c r="C56" s="335"/>
      <c r="D56" s="335"/>
      <c r="E56" s="335"/>
      <c r="F56" s="335"/>
      <c r="G56" s="335"/>
      <c r="H56" s="336"/>
      <c r="I56" s="531"/>
    </row>
    <row r="57" spans="1:11" ht="62.4" x14ac:dyDescent="0.3">
      <c r="A57" s="170" t="s">
        <v>349</v>
      </c>
      <c r="B57" s="332" t="s">
        <v>395</v>
      </c>
      <c r="C57" s="332"/>
      <c r="D57" s="278" t="s">
        <v>398</v>
      </c>
      <c r="E57" s="275" t="s">
        <v>392</v>
      </c>
      <c r="F57" s="302"/>
      <c r="G57" s="187"/>
      <c r="H57" s="225">
        <f>G57*F57</f>
        <v>0</v>
      </c>
      <c r="I57" s="532" t="s">
        <v>473</v>
      </c>
    </row>
    <row r="58" spans="1:11" ht="47.4" thickBot="1" x14ac:dyDescent="0.35">
      <c r="A58" s="169" t="s">
        <v>350</v>
      </c>
      <c r="B58" s="333" t="s">
        <v>405</v>
      </c>
      <c r="C58" s="333"/>
      <c r="D58" s="287" t="s">
        <v>408</v>
      </c>
      <c r="E58" s="277" t="s">
        <v>43</v>
      </c>
      <c r="F58" s="277">
        <v>1</v>
      </c>
      <c r="G58" s="148"/>
      <c r="H58" s="226">
        <f>G58*F58</f>
        <v>0</v>
      </c>
      <c r="I58" s="535"/>
      <c r="J58"/>
      <c r="K58"/>
    </row>
    <row r="59" spans="1:11" ht="15" customHeight="1" thickBot="1" x14ac:dyDescent="0.35">
      <c r="A59" s="135"/>
      <c r="B59" s="139"/>
      <c r="C59" s="139"/>
      <c r="D59" s="137"/>
      <c r="E59" s="329" t="s">
        <v>422</v>
      </c>
      <c r="F59" s="330"/>
      <c r="G59" s="330"/>
      <c r="H59" s="224">
        <f>SUM(H57:H58)</f>
        <v>0</v>
      </c>
      <c r="I59" s="533"/>
    </row>
    <row r="60" spans="1:11" ht="15" customHeight="1" thickBot="1" x14ac:dyDescent="0.25">
      <c r="A60" s="135"/>
      <c r="B60" s="139"/>
      <c r="C60" s="139"/>
      <c r="D60" s="137"/>
      <c r="E60" s="183"/>
      <c r="H60" s="231"/>
      <c r="I60" s="517"/>
    </row>
    <row r="61" spans="1:11" ht="15" customHeight="1" thickBot="1" x14ac:dyDescent="0.35">
      <c r="A61" s="334" t="s">
        <v>433</v>
      </c>
      <c r="B61" s="335"/>
      <c r="C61" s="335"/>
      <c r="D61" s="335"/>
      <c r="E61" s="335"/>
      <c r="F61" s="335"/>
      <c r="G61" s="335"/>
      <c r="H61" s="336"/>
      <c r="I61" s="531"/>
    </row>
    <row r="62" spans="1:11" ht="62.4" x14ac:dyDescent="0.3">
      <c r="A62" s="170" t="s">
        <v>434</v>
      </c>
      <c r="B62" s="332" t="s">
        <v>368</v>
      </c>
      <c r="C62" s="332"/>
      <c r="D62" s="278" t="s">
        <v>391</v>
      </c>
      <c r="E62" s="271" t="s">
        <v>251</v>
      </c>
      <c r="F62" s="187"/>
      <c r="G62" s="187"/>
      <c r="H62" s="225">
        <f>G62*F62</f>
        <v>0</v>
      </c>
      <c r="I62" s="532" t="s">
        <v>473</v>
      </c>
    </row>
    <row r="63" spans="1:11" ht="62.4" x14ac:dyDescent="0.3">
      <c r="A63" s="168" t="s">
        <v>435</v>
      </c>
      <c r="B63" s="340" t="s">
        <v>389</v>
      </c>
      <c r="C63" s="340"/>
      <c r="D63" s="279" t="s">
        <v>391</v>
      </c>
      <c r="E63" s="290" t="s">
        <v>251</v>
      </c>
      <c r="F63" s="184"/>
      <c r="G63" s="184"/>
      <c r="H63" s="227">
        <f>G63*F63</f>
        <v>0</v>
      </c>
      <c r="I63" s="534"/>
    </row>
    <row r="64" spans="1:11" ht="31.8" thickBot="1" x14ac:dyDescent="0.35">
      <c r="A64" s="169" t="s">
        <v>436</v>
      </c>
      <c r="B64" s="333" t="s">
        <v>390</v>
      </c>
      <c r="C64" s="333"/>
      <c r="D64" s="280" t="s">
        <v>401</v>
      </c>
      <c r="E64" s="291" t="s">
        <v>372</v>
      </c>
      <c r="F64" s="291">
        <v>50</v>
      </c>
      <c r="G64" s="148"/>
      <c r="H64" s="226">
        <f>G64*F64</f>
        <v>0</v>
      </c>
      <c r="I64" s="534"/>
    </row>
    <row r="65" spans="1:11" ht="30" customHeight="1" thickBot="1" x14ac:dyDescent="0.35">
      <c r="A65" s="135"/>
      <c r="B65" s="139"/>
      <c r="C65" s="139"/>
      <c r="D65" s="137"/>
      <c r="E65" s="329" t="s">
        <v>423</v>
      </c>
      <c r="F65" s="330"/>
      <c r="G65" s="330"/>
      <c r="H65" s="224">
        <f>SUM(H62:H64)</f>
        <v>0</v>
      </c>
      <c r="I65" s="533"/>
    </row>
    <row r="66" spans="1:11" ht="15" customHeight="1" thickBot="1" x14ac:dyDescent="0.25">
      <c r="A66" s="135"/>
      <c r="B66" s="139"/>
      <c r="C66" s="139"/>
      <c r="D66" s="137"/>
      <c r="E66" s="183"/>
      <c r="F66" s="174"/>
      <c r="H66" s="230"/>
      <c r="I66" s="124"/>
    </row>
    <row r="67" spans="1:11" ht="15" customHeight="1" thickBot="1" x14ac:dyDescent="0.35">
      <c r="A67" s="406" t="s">
        <v>437</v>
      </c>
      <c r="B67" s="407"/>
      <c r="C67" s="407"/>
      <c r="D67" s="407"/>
      <c r="E67" s="407"/>
      <c r="F67" s="407"/>
      <c r="G67" s="407"/>
      <c r="H67" s="408"/>
      <c r="I67" s="531"/>
    </row>
    <row r="68" spans="1:11" s="126" customFormat="1" ht="10.8" thickBot="1" x14ac:dyDescent="0.35">
      <c r="A68" s="149" t="s">
        <v>239</v>
      </c>
      <c r="B68" s="391" t="s">
        <v>240</v>
      </c>
      <c r="C68" s="392"/>
      <c r="D68" s="150" t="s">
        <v>241</v>
      </c>
      <c r="E68" s="153" t="s">
        <v>43</v>
      </c>
      <c r="F68" s="153" t="s">
        <v>90</v>
      </c>
      <c r="G68" s="151" t="s">
        <v>45</v>
      </c>
      <c r="H68" s="152" t="s">
        <v>34</v>
      </c>
      <c r="I68" s="124"/>
      <c r="J68" s="380" t="s">
        <v>32</v>
      </c>
      <c r="K68" s="380"/>
    </row>
    <row r="69" spans="1:11" ht="15" customHeight="1" thickBot="1" x14ac:dyDescent="0.35">
      <c r="A69" s="377" t="s">
        <v>0</v>
      </c>
      <c r="B69" s="378"/>
      <c r="C69" s="379"/>
      <c r="D69" s="257"/>
      <c r="E69" s="155"/>
      <c r="F69" s="156"/>
      <c r="G69" s="157"/>
      <c r="H69" s="158"/>
      <c r="I69" s="517"/>
      <c r="J69" s="381" t="s">
        <v>35</v>
      </c>
      <c r="K69" s="381"/>
    </row>
    <row r="70" spans="1:11" ht="43.5" customHeight="1" x14ac:dyDescent="0.3">
      <c r="A70" s="303" t="s">
        <v>438</v>
      </c>
      <c r="B70" s="356" t="s">
        <v>359</v>
      </c>
      <c r="C70" s="356"/>
      <c r="D70" s="186"/>
      <c r="E70" s="199" t="s">
        <v>257</v>
      </c>
      <c r="F70" s="159">
        <v>42.35</v>
      </c>
      <c r="G70" s="189"/>
      <c r="H70" s="225">
        <f>G70*F70</f>
        <v>0</v>
      </c>
      <c r="I70" s="528" t="s">
        <v>475</v>
      </c>
    </row>
    <row r="71" spans="1:11" ht="30" customHeight="1" x14ac:dyDescent="0.3">
      <c r="A71" s="304" t="s">
        <v>439</v>
      </c>
      <c r="B71" s="331" t="s">
        <v>351</v>
      </c>
      <c r="C71" s="331"/>
      <c r="D71" s="181"/>
      <c r="E71" s="200" t="s">
        <v>257</v>
      </c>
      <c r="F71" s="145">
        <v>16.5</v>
      </c>
      <c r="G71" s="190"/>
      <c r="H71" s="227">
        <f t="shared" ref="H71:H81" si="4">G71*F71</f>
        <v>0</v>
      </c>
      <c r="I71" s="529"/>
      <c r="J71" s="396" t="s">
        <v>38</v>
      </c>
      <c r="K71" s="396"/>
    </row>
    <row r="72" spans="1:11" ht="10.199999999999999" x14ac:dyDescent="0.3">
      <c r="A72" s="304" t="s">
        <v>440</v>
      </c>
      <c r="B72" s="331" t="s">
        <v>360</v>
      </c>
      <c r="C72" s="331"/>
      <c r="D72" s="181"/>
      <c r="E72" s="200"/>
      <c r="F72" s="145">
        <v>3.3</v>
      </c>
      <c r="G72" s="190"/>
      <c r="H72" s="227">
        <f t="shared" si="4"/>
        <v>0</v>
      </c>
      <c r="I72" s="529"/>
      <c r="J72" s="254"/>
      <c r="K72" s="254"/>
    </row>
    <row r="73" spans="1:11" ht="10.199999999999999" x14ac:dyDescent="0.3">
      <c r="A73" s="304" t="s">
        <v>441</v>
      </c>
      <c r="B73" s="331" t="s">
        <v>352</v>
      </c>
      <c r="C73" s="331"/>
      <c r="D73" s="181"/>
      <c r="E73" s="200" t="s">
        <v>257</v>
      </c>
      <c r="F73" s="146">
        <v>0.55000000000000004</v>
      </c>
      <c r="G73" s="190"/>
      <c r="H73" s="227">
        <f t="shared" si="4"/>
        <v>0</v>
      </c>
      <c r="I73" s="529"/>
      <c r="J73" s="397" t="s">
        <v>39</v>
      </c>
      <c r="K73" s="397"/>
    </row>
    <row r="74" spans="1:11" ht="10.199999999999999" x14ac:dyDescent="0.3">
      <c r="A74" s="304" t="s">
        <v>442</v>
      </c>
      <c r="B74" s="331" t="s">
        <v>353</v>
      </c>
      <c r="C74" s="331"/>
      <c r="D74" s="181"/>
      <c r="E74" s="200" t="s">
        <v>257</v>
      </c>
      <c r="F74" s="146">
        <v>1.65</v>
      </c>
      <c r="G74" s="190"/>
      <c r="H74" s="227">
        <f t="shared" si="4"/>
        <v>0</v>
      </c>
      <c r="I74" s="529"/>
    </row>
    <row r="75" spans="1:11" ht="11.25" customHeight="1" x14ac:dyDescent="0.3">
      <c r="A75" s="304" t="s">
        <v>443</v>
      </c>
      <c r="B75" s="331" t="s">
        <v>468</v>
      </c>
      <c r="C75" s="331"/>
      <c r="D75" s="181"/>
      <c r="E75" s="200" t="s">
        <v>257</v>
      </c>
      <c r="F75" s="146">
        <v>0.33</v>
      </c>
      <c r="G75" s="190"/>
      <c r="H75" s="227">
        <f t="shared" si="4"/>
        <v>0</v>
      </c>
      <c r="I75" s="529"/>
    </row>
    <row r="76" spans="1:11" ht="10.199999999999999" x14ac:dyDescent="0.3">
      <c r="A76" s="304" t="s">
        <v>444</v>
      </c>
      <c r="B76" s="331" t="s">
        <v>354</v>
      </c>
      <c r="C76" s="331"/>
      <c r="D76" s="181"/>
      <c r="E76" s="200" t="s">
        <v>257</v>
      </c>
      <c r="F76" s="146">
        <v>1.1000000000000001</v>
      </c>
      <c r="G76" s="190"/>
      <c r="H76" s="227">
        <f t="shared" si="4"/>
        <v>0</v>
      </c>
      <c r="I76" s="529"/>
    </row>
    <row r="77" spans="1:11" ht="10.199999999999999" x14ac:dyDescent="0.3">
      <c r="A77" s="304" t="s">
        <v>445</v>
      </c>
      <c r="B77" s="331" t="s">
        <v>358</v>
      </c>
      <c r="C77" s="331"/>
      <c r="D77" s="181"/>
      <c r="E77" s="200" t="s">
        <v>257</v>
      </c>
      <c r="F77" s="146">
        <v>24.2</v>
      </c>
      <c r="G77" s="190"/>
      <c r="H77" s="227">
        <f t="shared" si="4"/>
        <v>0</v>
      </c>
      <c r="I77" s="529"/>
    </row>
    <row r="78" spans="1:11" ht="40.799999999999997" customHeight="1" x14ac:dyDescent="0.3">
      <c r="A78" s="304" t="s">
        <v>446</v>
      </c>
      <c r="B78" s="331" t="s">
        <v>277</v>
      </c>
      <c r="C78" s="331"/>
      <c r="D78" s="181"/>
      <c r="E78" s="200" t="s">
        <v>257</v>
      </c>
      <c r="F78" s="146">
        <v>1.65</v>
      </c>
      <c r="G78" s="190"/>
      <c r="H78" s="227">
        <f t="shared" si="4"/>
        <v>0</v>
      </c>
      <c r="I78" s="529"/>
    </row>
    <row r="79" spans="1:11" ht="10.199999999999999" x14ac:dyDescent="0.3">
      <c r="A79" s="304" t="s">
        <v>447</v>
      </c>
      <c r="B79" s="331" t="s">
        <v>328</v>
      </c>
      <c r="C79" s="331"/>
      <c r="D79" s="181"/>
      <c r="E79" s="200" t="s">
        <v>257</v>
      </c>
      <c r="F79" s="146">
        <v>0.55000000000000004</v>
      </c>
      <c r="G79" s="190"/>
      <c r="H79" s="227">
        <f t="shared" si="4"/>
        <v>0</v>
      </c>
      <c r="I79" s="529"/>
    </row>
    <row r="80" spans="1:11" ht="10.199999999999999" x14ac:dyDescent="0.3">
      <c r="A80" s="304" t="s">
        <v>448</v>
      </c>
      <c r="B80" s="331" t="s">
        <v>377</v>
      </c>
      <c r="C80" s="331"/>
      <c r="D80" s="181"/>
      <c r="E80" s="200" t="s">
        <v>257</v>
      </c>
      <c r="F80" s="146">
        <v>3.3</v>
      </c>
      <c r="G80" s="190"/>
      <c r="H80" s="227">
        <f t="shared" si="4"/>
        <v>0</v>
      </c>
      <c r="I80" s="529"/>
    </row>
    <row r="81" spans="1:11" ht="10.8" thickBot="1" x14ac:dyDescent="0.35">
      <c r="A81" s="305" t="s">
        <v>449</v>
      </c>
      <c r="B81" s="376" t="s">
        <v>355</v>
      </c>
      <c r="C81" s="376"/>
      <c r="D81" s="147"/>
      <c r="E81" s="197" t="s">
        <v>257</v>
      </c>
      <c r="F81" s="258">
        <v>4.4000000000000004</v>
      </c>
      <c r="G81" s="192"/>
      <c r="H81" s="226">
        <f t="shared" si="4"/>
        <v>0</v>
      </c>
      <c r="I81" s="529"/>
    </row>
    <row r="82" spans="1:11" ht="15" customHeight="1" thickBot="1" x14ac:dyDescent="0.35">
      <c r="A82" s="369" t="s">
        <v>258</v>
      </c>
      <c r="B82" s="370"/>
      <c r="C82" s="371"/>
      <c r="D82" s="306"/>
      <c r="E82" s="306"/>
      <c r="F82" s="307"/>
      <c r="G82" s="308"/>
      <c r="H82" s="309"/>
      <c r="I82" s="529"/>
    </row>
    <row r="83" spans="1:11" ht="24.6" customHeight="1" thickBot="1" x14ac:dyDescent="0.35">
      <c r="A83" s="311" t="s">
        <v>450</v>
      </c>
      <c r="B83" s="372" t="s">
        <v>357</v>
      </c>
      <c r="C83" s="372"/>
      <c r="D83" s="259"/>
      <c r="E83" s="260" t="s">
        <v>257</v>
      </c>
      <c r="F83" s="261">
        <v>4.4000000000000004</v>
      </c>
      <c r="G83" s="262"/>
      <c r="H83" s="263">
        <f>G83*F83</f>
        <v>0</v>
      </c>
      <c r="I83" s="529"/>
    </row>
    <row r="84" spans="1:11" ht="14.4" customHeight="1" thickBot="1" x14ac:dyDescent="0.35">
      <c r="A84" s="373" t="s">
        <v>356</v>
      </c>
      <c r="B84" s="374"/>
      <c r="C84" s="375"/>
      <c r="D84" s="154"/>
      <c r="E84" s="154"/>
      <c r="F84" s="264"/>
      <c r="G84" s="264"/>
      <c r="H84" s="265"/>
      <c r="I84" s="529"/>
    </row>
    <row r="85" spans="1:11" ht="28.5" customHeight="1" thickBot="1" x14ac:dyDescent="0.35">
      <c r="A85" s="311" t="s">
        <v>470</v>
      </c>
      <c r="B85" s="372" t="s">
        <v>369</v>
      </c>
      <c r="C85" s="372"/>
      <c r="D85" s="259"/>
      <c r="E85" s="260" t="s">
        <v>257</v>
      </c>
      <c r="F85" s="268">
        <v>2.75E-2</v>
      </c>
      <c r="G85" s="262"/>
      <c r="H85" s="263">
        <f t="shared" ref="H85" si="5">G85*F85</f>
        <v>0</v>
      </c>
      <c r="I85" s="530"/>
    </row>
    <row r="86" spans="1:11" ht="15" customHeight="1" thickBot="1" x14ac:dyDescent="0.35">
      <c r="E86" s="329" t="s">
        <v>452</v>
      </c>
      <c r="F86" s="330"/>
      <c r="G86" s="330"/>
      <c r="H86" s="224">
        <f>SUM(H70:H85)</f>
        <v>0</v>
      </c>
      <c r="I86" s="518"/>
    </row>
    <row r="87" spans="1:11" ht="15" customHeight="1" thickBot="1" x14ac:dyDescent="0.35">
      <c r="F87" s="126"/>
      <c r="G87" s="127"/>
      <c r="I87" s="177"/>
    </row>
    <row r="88" spans="1:11" ht="15" customHeight="1" thickBot="1" x14ac:dyDescent="0.35">
      <c r="A88" s="393" t="s">
        <v>451</v>
      </c>
      <c r="B88" s="394"/>
      <c r="C88" s="394"/>
      <c r="D88" s="394"/>
      <c r="E88" s="394"/>
      <c r="F88" s="394"/>
      <c r="G88" s="394"/>
      <c r="H88" s="395"/>
    </row>
    <row r="89" spans="1:11" s="126" customFormat="1" ht="21" thickBot="1" x14ac:dyDescent="0.35">
      <c r="A89" s="149" t="s">
        <v>239</v>
      </c>
      <c r="B89" s="391" t="s">
        <v>240</v>
      </c>
      <c r="C89" s="392"/>
      <c r="D89" s="150" t="s">
        <v>241</v>
      </c>
      <c r="E89" s="153" t="s">
        <v>43</v>
      </c>
      <c r="F89" s="153" t="s">
        <v>90</v>
      </c>
      <c r="G89" s="151" t="s">
        <v>45</v>
      </c>
      <c r="H89" s="152" t="s">
        <v>34</v>
      </c>
      <c r="I89" s="519" t="s">
        <v>474</v>
      </c>
      <c r="J89" s="380" t="s">
        <v>32</v>
      </c>
      <c r="K89" s="380"/>
    </row>
    <row r="90" spans="1:11" ht="15" customHeight="1" thickBot="1" x14ac:dyDescent="0.35">
      <c r="A90" s="377" t="s">
        <v>0</v>
      </c>
      <c r="B90" s="378"/>
      <c r="C90" s="379"/>
      <c r="D90" s="257"/>
      <c r="E90" s="155"/>
      <c r="F90" s="156"/>
      <c r="G90" s="157"/>
      <c r="H90" s="158"/>
      <c r="I90" s="520"/>
      <c r="J90" s="381" t="s">
        <v>35</v>
      </c>
      <c r="K90" s="381"/>
    </row>
    <row r="91" spans="1:11" ht="46.5" customHeight="1" x14ac:dyDescent="0.3">
      <c r="A91" s="303" t="s">
        <v>453</v>
      </c>
      <c r="B91" s="356" t="s">
        <v>359</v>
      </c>
      <c r="C91" s="356"/>
      <c r="D91" s="186"/>
      <c r="E91" s="199" t="s">
        <v>257</v>
      </c>
      <c r="F91" s="159">
        <f>42.35</f>
        <v>42.35</v>
      </c>
      <c r="G91" s="189"/>
      <c r="H91" s="225">
        <f>G91*F91</f>
        <v>0</v>
      </c>
      <c r="I91" s="527" t="s">
        <v>476</v>
      </c>
    </row>
    <row r="92" spans="1:11" ht="27" customHeight="1" x14ac:dyDescent="0.3">
      <c r="A92" s="304" t="s">
        <v>454</v>
      </c>
      <c r="B92" s="331" t="s">
        <v>351</v>
      </c>
      <c r="C92" s="331"/>
      <c r="D92" s="181"/>
      <c r="E92" s="200" t="s">
        <v>257</v>
      </c>
      <c r="F92" s="145">
        <f>15+(15*10%)</f>
        <v>16.5</v>
      </c>
      <c r="G92" s="190"/>
      <c r="H92" s="227">
        <f t="shared" ref="H92:H102" si="6">G92*F92</f>
        <v>0</v>
      </c>
      <c r="I92" s="527"/>
      <c r="J92" s="396" t="s">
        <v>38</v>
      </c>
      <c r="K92" s="396"/>
    </row>
    <row r="93" spans="1:11" ht="10.199999999999999" x14ac:dyDescent="0.3">
      <c r="A93" s="304" t="s">
        <v>455</v>
      </c>
      <c r="B93" s="331" t="s">
        <v>360</v>
      </c>
      <c r="C93" s="331"/>
      <c r="D93" s="181"/>
      <c r="E93" s="200" t="s">
        <v>257</v>
      </c>
      <c r="F93" s="145">
        <f>3+(3*10%)</f>
        <v>3.3</v>
      </c>
      <c r="G93" s="190"/>
      <c r="H93" s="227">
        <f t="shared" si="6"/>
        <v>0</v>
      </c>
      <c r="I93" s="527"/>
      <c r="J93" s="397" t="s">
        <v>39</v>
      </c>
      <c r="K93" s="397"/>
    </row>
    <row r="94" spans="1:11" ht="10.199999999999999" x14ac:dyDescent="0.3">
      <c r="A94" s="304" t="s">
        <v>456</v>
      </c>
      <c r="B94" s="331" t="s">
        <v>352</v>
      </c>
      <c r="C94" s="331"/>
      <c r="D94" s="181"/>
      <c r="E94" s="200" t="s">
        <v>257</v>
      </c>
      <c r="F94" s="146">
        <f>0.5+(0.5*10%)</f>
        <v>0.55000000000000004</v>
      </c>
      <c r="G94" s="190"/>
      <c r="H94" s="227">
        <f t="shared" si="6"/>
        <v>0</v>
      </c>
      <c r="I94" s="527"/>
    </row>
    <row r="95" spans="1:11" ht="14.4" customHeight="1" x14ac:dyDescent="0.3">
      <c r="A95" s="304" t="s">
        <v>457</v>
      </c>
      <c r="B95" s="331" t="s">
        <v>353</v>
      </c>
      <c r="C95" s="331"/>
      <c r="D95" s="181"/>
      <c r="E95" s="200" t="s">
        <v>257</v>
      </c>
      <c r="F95" s="146">
        <f>1.5+(1.5*10%)</f>
        <v>1.65</v>
      </c>
      <c r="G95" s="190"/>
      <c r="H95" s="227">
        <f t="shared" si="6"/>
        <v>0</v>
      </c>
      <c r="I95" s="527"/>
      <c r="J95" s="390" t="s">
        <v>259</v>
      </c>
      <c r="K95" s="390"/>
    </row>
    <row r="96" spans="1:11" ht="14.4" customHeight="1" x14ac:dyDescent="0.3">
      <c r="A96" s="304" t="s">
        <v>458</v>
      </c>
      <c r="B96" s="398" t="s">
        <v>468</v>
      </c>
      <c r="C96" s="399"/>
      <c r="D96" s="181"/>
      <c r="E96" s="200" t="s">
        <v>257</v>
      </c>
      <c r="F96" s="146">
        <v>0.33</v>
      </c>
      <c r="G96" s="190"/>
      <c r="H96" s="227">
        <f t="shared" si="6"/>
        <v>0</v>
      </c>
      <c r="I96" s="527"/>
      <c r="J96" s="390"/>
      <c r="K96" s="390"/>
    </row>
    <row r="97" spans="1:11" ht="40.799999999999997" customHeight="1" x14ac:dyDescent="0.3">
      <c r="A97" s="304" t="s">
        <v>459</v>
      </c>
      <c r="B97" s="331" t="s">
        <v>354</v>
      </c>
      <c r="C97" s="331"/>
      <c r="D97" s="181"/>
      <c r="E97" s="200" t="s">
        <v>257</v>
      </c>
      <c r="F97" s="146">
        <f>1+(1*10%)</f>
        <v>1.1000000000000001</v>
      </c>
      <c r="G97" s="190"/>
      <c r="H97" s="227">
        <f t="shared" si="6"/>
        <v>0</v>
      </c>
      <c r="I97" s="527"/>
      <c r="J97" s="390"/>
      <c r="K97" s="390"/>
    </row>
    <row r="98" spans="1:11" ht="10.199999999999999" x14ac:dyDescent="0.3">
      <c r="A98" s="304" t="s">
        <v>460</v>
      </c>
      <c r="B98" s="331" t="s">
        <v>358</v>
      </c>
      <c r="C98" s="331"/>
      <c r="D98" s="181"/>
      <c r="E98" s="200" t="s">
        <v>257</v>
      </c>
      <c r="F98" s="146">
        <f>22+(22*10%)</f>
        <v>24.2</v>
      </c>
      <c r="G98" s="190"/>
      <c r="H98" s="227">
        <f t="shared" si="6"/>
        <v>0</v>
      </c>
      <c r="I98" s="527"/>
      <c r="J98" s="390"/>
      <c r="K98" s="390"/>
    </row>
    <row r="99" spans="1:11" ht="10.199999999999999" x14ac:dyDescent="0.3">
      <c r="A99" s="304" t="s">
        <v>461</v>
      </c>
      <c r="B99" s="331" t="s">
        <v>277</v>
      </c>
      <c r="C99" s="331"/>
      <c r="D99" s="181"/>
      <c r="E99" s="200" t="s">
        <v>257</v>
      </c>
      <c r="F99" s="146">
        <f>1.5+(1.5*10%)</f>
        <v>1.65</v>
      </c>
      <c r="G99" s="190"/>
      <c r="H99" s="227">
        <f t="shared" si="6"/>
        <v>0</v>
      </c>
      <c r="I99" s="527"/>
      <c r="J99" s="390"/>
      <c r="K99" s="390"/>
    </row>
    <row r="100" spans="1:11" ht="10.199999999999999" x14ac:dyDescent="0.3">
      <c r="A100" s="304" t="s">
        <v>462</v>
      </c>
      <c r="B100" s="331" t="s">
        <v>328</v>
      </c>
      <c r="C100" s="331"/>
      <c r="D100" s="181"/>
      <c r="E100" s="200" t="s">
        <v>257</v>
      </c>
      <c r="F100" s="146">
        <f>0.5+(0.5*10%)</f>
        <v>0.55000000000000004</v>
      </c>
      <c r="G100" s="190"/>
      <c r="H100" s="227">
        <f t="shared" si="6"/>
        <v>0</v>
      </c>
      <c r="I100" s="527"/>
      <c r="J100" s="390"/>
      <c r="K100" s="390"/>
    </row>
    <row r="101" spans="1:11" ht="10.199999999999999" x14ac:dyDescent="0.3">
      <c r="A101" s="304" t="s">
        <v>463</v>
      </c>
      <c r="B101" s="331" t="s">
        <v>377</v>
      </c>
      <c r="C101" s="331"/>
      <c r="D101" s="181"/>
      <c r="E101" s="200" t="s">
        <v>257</v>
      </c>
      <c r="F101" s="146">
        <f>3+(3*10%)</f>
        <v>3.3</v>
      </c>
      <c r="G101" s="190"/>
      <c r="H101" s="227">
        <f t="shared" si="6"/>
        <v>0</v>
      </c>
      <c r="I101" s="527"/>
      <c r="J101" s="390"/>
      <c r="K101" s="390"/>
    </row>
    <row r="102" spans="1:11" ht="10.8" thickBot="1" x14ac:dyDescent="0.35">
      <c r="A102" s="304" t="s">
        <v>464</v>
      </c>
      <c r="B102" s="376" t="s">
        <v>355</v>
      </c>
      <c r="C102" s="376"/>
      <c r="D102" s="147"/>
      <c r="E102" s="197" t="s">
        <v>257</v>
      </c>
      <c r="F102" s="258">
        <f>4+(4*10%)</f>
        <v>4.4000000000000004</v>
      </c>
      <c r="G102" s="192"/>
      <c r="H102" s="226">
        <f t="shared" si="6"/>
        <v>0</v>
      </c>
      <c r="I102" s="527"/>
      <c r="J102" s="390"/>
      <c r="K102" s="390"/>
    </row>
    <row r="103" spans="1:11" ht="15" customHeight="1" thickBot="1" x14ac:dyDescent="0.35">
      <c r="A103" s="369" t="s">
        <v>258</v>
      </c>
      <c r="B103" s="370"/>
      <c r="C103" s="371"/>
      <c r="D103" s="306"/>
      <c r="E103" s="306"/>
      <c r="F103" s="307"/>
      <c r="G103" s="308"/>
      <c r="H103" s="309"/>
      <c r="I103" s="527"/>
    </row>
    <row r="104" spans="1:11" ht="24.6" customHeight="1" thickBot="1" x14ac:dyDescent="0.35">
      <c r="A104" s="310" t="s">
        <v>465</v>
      </c>
      <c r="B104" s="372" t="s">
        <v>357</v>
      </c>
      <c r="C104" s="372"/>
      <c r="D104" s="241"/>
      <c r="E104" s="198" t="s">
        <v>257</v>
      </c>
      <c r="F104" s="261">
        <f>4+(4*10%)</f>
        <v>4.4000000000000004</v>
      </c>
      <c r="G104" s="191"/>
      <c r="H104" s="232">
        <f>G104*F104</f>
        <v>0</v>
      </c>
      <c r="I104" s="527"/>
    </row>
    <row r="105" spans="1:11" ht="10.8" thickBot="1" x14ac:dyDescent="0.35">
      <c r="A105" s="373" t="s">
        <v>242</v>
      </c>
      <c r="B105" s="374"/>
      <c r="C105" s="375"/>
      <c r="D105" s="201"/>
      <c r="E105" s="201"/>
      <c r="F105" s="264"/>
      <c r="G105" s="202"/>
      <c r="H105" s="233"/>
      <c r="I105" s="527"/>
    </row>
    <row r="106" spans="1:11" ht="24" customHeight="1" thickBot="1" x14ac:dyDescent="0.35">
      <c r="A106" s="312" t="s">
        <v>469</v>
      </c>
      <c r="B106" s="372" t="s">
        <v>369</v>
      </c>
      <c r="C106" s="372"/>
      <c r="D106" s="186"/>
      <c r="E106" s="199" t="s">
        <v>257</v>
      </c>
      <c r="F106" s="268">
        <f>0.025+(0.025*10%)</f>
        <v>2.7500000000000004E-2</v>
      </c>
      <c r="G106" s="189"/>
      <c r="H106" s="225">
        <f t="shared" ref="H106" si="7">G106*F106</f>
        <v>0</v>
      </c>
      <c r="I106" s="527"/>
    </row>
    <row r="107" spans="1:11" ht="15" customHeight="1" thickBot="1" x14ac:dyDescent="0.35">
      <c r="E107" s="367" t="s">
        <v>243</v>
      </c>
      <c r="F107" s="368"/>
      <c r="G107" s="368"/>
      <c r="H107" s="234">
        <f>SUM(H91:H106)</f>
        <v>0</v>
      </c>
      <c r="I107" s="518"/>
    </row>
    <row r="108" spans="1:11" customFormat="1" ht="15" customHeight="1" thickBot="1" x14ac:dyDescent="0.35">
      <c r="D108" s="193"/>
      <c r="F108" s="193"/>
      <c r="G108" s="193"/>
      <c r="H108" s="193"/>
      <c r="I108" s="124"/>
      <c r="J108" s="124"/>
      <c r="K108" s="124"/>
    </row>
    <row r="109" spans="1:11" ht="15" customHeight="1" x14ac:dyDescent="0.3">
      <c r="C109" s="364" t="s">
        <v>46</v>
      </c>
      <c r="D109" s="365"/>
      <c r="E109" s="365"/>
      <c r="F109" s="365"/>
      <c r="G109" s="366"/>
      <c r="H109" s="228">
        <f>H54+H59+H65+H86+H107+H48</f>
        <v>0</v>
      </c>
      <c r="I109" s="128"/>
    </row>
    <row r="110" spans="1:11" ht="15" customHeight="1" x14ac:dyDescent="0.3">
      <c r="C110" s="361" t="s">
        <v>262</v>
      </c>
      <c r="D110" s="362"/>
      <c r="E110" s="362"/>
      <c r="F110" s="362"/>
      <c r="G110" s="363"/>
      <c r="H110" s="272">
        <f>H109*0.2</f>
        <v>0</v>
      </c>
      <c r="I110" s="128"/>
      <c r="K110" s="124">
        <v>1</v>
      </c>
    </row>
    <row r="111" spans="1:11" ht="15" customHeight="1" thickBot="1" x14ac:dyDescent="0.35">
      <c r="C111" s="358" t="s">
        <v>47</v>
      </c>
      <c r="D111" s="359"/>
      <c r="E111" s="359"/>
      <c r="F111" s="359"/>
      <c r="G111" s="360"/>
      <c r="H111" s="229">
        <f>H109+H110</f>
        <v>0</v>
      </c>
      <c r="I111" s="128"/>
    </row>
    <row r="112" spans="1:11" ht="15" customHeight="1" x14ac:dyDescent="0.3">
      <c r="F112" s="126"/>
      <c r="G112" s="127"/>
      <c r="I112" s="128"/>
    </row>
    <row r="113" spans="1:9" ht="15" customHeight="1" x14ac:dyDescent="0.3">
      <c r="F113" s="126"/>
      <c r="G113" s="127"/>
      <c r="I113" s="128"/>
    </row>
    <row r="114" spans="1:9" ht="15" customHeight="1" x14ac:dyDescent="0.3">
      <c r="F114" s="126"/>
      <c r="G114" s="127"/>
      <c r="I114" s="128"/>
    </row>
    <row r="115" spans="1:9" ht="15" customHeight="1" x14ac:dyDescent="0.3">
      <c r="A115" s="357" t="s">
        <v>48</v>
      </c>
      <c r="B115" s="357"/>
      <c r="C115" s="357"/>
      <c r="D115" s="357"/>
      <c r="E115" s="357"/>
      <c r="F115" s="357"/>
      <c r="G115" s="357"/>
      <c r="H115" s="357"/>
      <c r="I115" s="128"/>
    </row>
    <row r="116" spans="1:9" ht="15" customHeight="1" thickBot="1" x14ac:dyDescent="0.35">
      <c r="B116" s="126"/>
      <c r="C116" s="126"/>
      <c r="E116" s="126"/>
      <c r="F116" s="126"/>
      <c r="G116" s="127"/>
      <c r="I116" s="128"/>
    </row>
    <row r="117" spans="1:9" ht="15" customHeight="1" thickBot="1" x14ac:dyDescent="0.35">
      <c r="C117" s="347" t="s">
        <v>40</v>
      </c>
      <c r="D117" s="348"/>
      <c r="E117" s="348"/>
      <c r="F117" s="348"/>
      <c r="G117" s="349"/>
      <c r="H117" s="193"/>
      <c r="I117" s="128"/>
    </row>
    <row r="118" spans="1:9" ht="15" customHeight="1" x14ac:dyDescent="0.3">
      <c r="C118" s="353" t="s">
        <v>49</v>
      </c>
      <c r="D118" s="354"/>
      <c r="E118" s="354"/>
      <c r="F118" s="354"/>
      <c r="G118" s="355"/>
      <c r="H118" s="235">
        <f>H38</f>
        <v>0</v>
      </c>
      <c r="I118" s="128"/>
    </row>
    <row r="119" spans="1:9" ht="15" customHeight="1" x14ac:dyDescent="0.3">
      <c r="C119" s="353" t="s">
        <v>262</v>
      </c>
      <c r="D119" s="354"/>
      <c r="E119" s="354"/>
      <c r="F119" s="354"/>
      <c r="G119" s="355"/>
      <c r="H119" s="273">
        <f>H118*0.2</f>
        <v>0</v>
      </c>
      <c r="I119" s="128"/>
    </row>
    <row r="120" spans="1:9" ht="15" customHeight="1" thickBot="1" x14ac:dyDescent="0.35">
      <c r="C120" s="350" t="s">
        <v>50</v>
      </c>
      <c r="D120" s="351"/>
      <c r="E120" s="351"/>
      <c r="F120" s="351"/>
      <c r="G120" s="352"/>
      <c r="H120" s="236">
        <f>H118+H119</f>
        <v>0</v>
      </c>
      <c r="I120" s="128"/>
    </row>
    <row r="121" spans="1:9" ht="15" customHeight="1" thickBot="1" x14ac:dyDescent="0.35">
      <c r="C121" s="125"/>
      <c r="D121" s="195"/>
      <c r="E121" s="125"/>
      <c r="F121" s="195"/>
      <c r="G121" s="194"/>
      <c r="H121" s="237"/>
      <c r="I121" s="128"/>
    </row>
    <row r="122" spans="1:9" ht="15" customHeight="1" thickBot="1" x14ac:dyDescent="0.35">
      <c r="C122" s="347" t="s">
        <v>51</v>
      </c>
      <c r="D122" s="348"/>
      <c r="E122" s="348"/>
      <c r="F122" s="348"/>
      <c r="G122" s="349"/>
      <c r="H122" s="193"/>
      <c r="I122" s="128"/>
    </row>
    <row r="123" spans="1:9" ht="15" customHeight="1" x14ac:dyDescent="0.3">
      <c r="C123" s="353" t="s">
        <v>49</v>
      </c>
      <c r="D123" s="354"/>
      <c r="E123" s="354"/>
      <c r="F123" s="354"/>
      <c r="G123" s="355"/>
      <c r="H123" s="235">
        <f>H109</f>
        <v>0</v>
      </c>
      <c r="I123" s="128"/>
    </row>
    <row r="124" spans="1:9" ht="15" customHeight="1" x14ac:dyDescent="0.3">
      <c r="C124" s="353" t="s">
        <v>262</v>
      </c>
      <c r="D124" s="354"/>
      <c r="E124" s="354"/>
      <c r="F124" s="354"/>
      <c r="G124" s="355"/>
      <c r="H124" s="273">
        <f>H123*0.2</f>
        <v>0</v>
      </c>
      <c r="I124" s="128"/>
    </row>
    <row r="125" spans="1:9" ht="15" customHeight="1" thickBot="1" x14ac:dyDescent="0.35">
      <c r="C125" s="350" t="s">
        <v>50</v>
      </c>
      <c r="D125" s="351"/>
      <c r="E125" s="351"/>
      <c r="F125" s="351"/>
      <c r="G125" s="352"/>
      <c r="H125" s="236">
        <f>H123+H124</f>
        <v>0</v>
      </c>
      <c r="I125" s="128"/>
    </row>
    <row r="126" spans="1:9" ht="15" customHeight="1" thickBot="1" x14ac:dyDescent="0.35">
      <c r="C126" s="125"/>
      <c r="D126" s="195"/>
      <c r="E126" s="125"/>
      <c r="F126" s="195"/>
      <c r="G126" s="194"/>
      <c r="H126" s="237"/>
      <c r="I126" s="128"/>
    </row>
    <row r="127" spans="1:9" ht="15" customHeight="1" thickBot="1" x14ac:dyDescent="0.35">
      <c r="C127" s="347" t="s">
        <v>244</v>
      </c>
      <c r="D127" s="348"/>
      <c r="E127" s="348"/>
      <c r="F127" s="348"/>
      <c r="G127" s="349"/>
      <c r="H127" s="193"/>
      <c r="I127" s="128"/>
    </row>
    <row r="128" spans="1:9" ht="15" customHeight="1" x14ac:dyDescent="0.3">
      <c r="C128" s="344" t="s">
        <v>49</v>
      </c>
      <c r="D128" s="345"/>
      <c r="E128" s="345"/>
      <c r="F128" s="345"/>
      <c r="G128" s="346"/>
      <c r="H128" s="238">
        <f>H118+H123</f>
        <v>0</v>
      </c>
      <c r="I128" s="128"/>
    </row>
    <row r="129" spans="3:9" ht="15" customHeight="1" x14ac:dyDescent="0.3">
      <c r="C129" s="344" t="s">
        <v>262</v>
      </c>
      <c r="D129" s="345"/>
      <c r="E129" s="345"/>
      <c r="F129" s="345"/>
      <c r="G129" s="346"/>
      <c r="H129" s="239">
        <f>H119+H124</f>
        <v>0</v>
      </c>
      <c r="I129" s="128"/>
    </row>
    <row r="130" spans="3:9" ht="15" customHeight="1" thickBot="1" x14ac:dyDescent="0.35">
      <c r="C130" s="341" t="s">
        <v>50</v>
      </c>
      <c r="D130" s="342"/>
      <c r="E130" s="342"/>
      <c r="F130" s="342"/>
      <c r="G130" s="343"/>
      <c r="H130" s="240">
        <f>H120+H125</f>
        <v>0</v>
      </c>
      <c r="I130" s="128"/>
    </row>
    <row r="131" spans="3:9" ht="15" customHeight="1" x14ac:dyDescent="0.3">
      <c r="F131" s="126"/>
      <c r="G131" s="127"/>
      <c r="I131" s="521"/>
    </row>
    <row r="132" spans="3:9" ht="15" customHeight="1" x14ac:dyDescent="0.3">
      <c r="F132" s="126"/>
      <c r="G132" s="127"/>
      <c r="I132" s="521"/>
    </row>
    <row r="133" spans="3:9" ht="15" customHeight="1" x14ac:dyDescent="0.3">
      <c r="F133" s="126"/>
      <c r="G133" s="127"/>
      <c r="I133" s="521"/>
    </row>
    <row r="134" spans="3:9" ht="15" customHeight="1" x14ac:dyDescent="0.3">
      <c r="F134" s="126"/>
      <c r="G134" s="127"/>
      <c r="I134" s="521"/>
    </row>
    <row r="135" spans="3:9" ht="15" customHeight="1" x14ac:dyDescent="0.3">
      <c r="F135" s="126"/>
      <c r="G135" s="127"/>
      <c r="I135" s="522"/>
    </row>
    <row r="136" spans="3:9" ht="15" customHeight="1" x14ac:dyDescent="0.3">
      <c r="F136" s="126"/>
      <c r="G136" s="127"/>
      <c r="I136" s="521"/>
    </row>
    <row r="137" spans="3:9" ht="15" customHeight="1" x14ac:dyDescent="0.3">
      <c r="F137" s="126"/>
      <c r="G137" s="127"/>
      <c r="I137" s="523"/>
    </row>
    <row r="138" spans="3:9" ht="15" customHeight="1" x14ac:dyDescent="0.3">
      <c r="F138" s="126"/>
      <c r="G138" s="127"/>
      <c r="I138" s="521"/>
    </row>
    <row r="139" spans="3:9" ht="15" customHeight="1" x14ac:dyDescent="0.3">
      <c r="F139" s="126"/>
      <c r="G139" s="127"/>
      <c r="I139" s="521"/>
    </row>
    <row r="140" spans="3:9" ht="15" customHeight="1" x14ac:dyDescent="0.3">
      <c r="I140" s="523"/>
    </row>
    <row r="141" spans="3:9" ht="15" customHeight="1" x14ac:dyDescent="0.3">
      <c r="I141" s="523"/>
    </row>
    <row r="142" spans="3:9" ht="15" customHeight="1" x14ac:dyDescent="0.3">
      <c r="I142" s="524"/>
    </row>
    <row r="143" spans="3:9" ht="15" customHeight="1" x14ac:dyDescent="0.3">
      <c r="I143" s="525"/>
    </row>
    <row r="144" spans="3:9" ht="15" customHeight="1" x14ac:dyDescent="0.3">
      <c r="I144" s="521"/>
    </row>
    <row r="145" spans="9:9" ht="15" customHeight="1" x14ac:dyDescent="0.3">
      <c r="I145" s="516"/>
    </row>
    <row r="146" spans="9:9" ht="15" customHeight="1" x14ac:dyDescent="0.3">
      <c r="I146" s="521"/>
    </row>
    <row r="147" spans="9:9" ht="15" customHeight="1" x14ac:dyDescent="0.3">
      <c r="I147" s="521"/>
    </row>
    <row r="148" spans="9:9" ht="15" customHeight="1" x14ac:dyDescent="0.3">
      <c r="I148" s="521"/>
    </row>
    <row r="149" spans="9:9" ht="15" customHeight="1" x14ac:dyDescent="0.3">
      <c r="I149" s="521"/>
    </row>
    <row r="150" spans="9:9" ht="15" customHeight="1" x14ac:dyDescent="0.3">
      <c r="I150" s="521"/>
    </row>
    <row r="151" spans="9:9" ht="15" customHeight="1" x14ac:dyDescent="0.3">
      <c r="I151" s="521"/>
    </row>
    <row r="152" spans="9:9" ht="15" customHeight="1" x14ac:dyDescent="0.3">
      <c r="I152" s="522"/>
    </row>
    <row r="153" spans="9:9" ht="15" customHeight="1" x14ac:dyDescent="0.3">
      <c r="I153" s="521"/>
    </row>
    <row r="154" spans="9:9" ht="15" customHeight="1" x14ac:dyDescent="0.3">
      <c r="I154" s="523"/>
    </row>
    <row r="155" spans="9:9" ht="15" customHeight="1" x14ac:dyDescent="0.3">
      <c r="I155" s="521"/>
    </row>
    <row r="156" spans="9:9" ht="15" customHeight="1" x14ac:dyDescent="0.3">
      <c r="I156" s="521"/>
    </row>
    <row r="157" spans="9:9" ht="15" customHeight="1" x14ac:dyDescent="0.3">
      <c r="I157" s="526"/>
    </row>
    <row r="158" spans="9:9" ht="15" customHeight="1" x14ac:dyDescent="0.3">
      <c r="I158"/>
    </row>
    <row r="159" spans="9:9" ht="15" customHeight="1" x14ac:dyDescent="0.3">
      <c r="I159"/>
    </row>
    <row r="160" spans="9:9" ht="15" customHeight="1" x14ac:dyDescent="0.3">
      <c r="I160"/>
    </row>
    <row r="161" spans="9:9" ht="15" customHeight="1" x14ac:dyDescent="0.3">
      <c r="I161"/>
    </row>
    <row r="171" spans="9:9" ht="15" customHeight="1" x14ac:dyDescent="0.3">
      <c r="I171" s="178"/>
    </row>
    <row r="172" spans="9:9" ht="15" customHeight="1" x14ac:dyDescent="0.3">
      <c r="I172" s="134"/>
    </row>
    <row r="173" spans="9:9" ht="15" customHeight="1" x14ac:dyDescent="0.3">
      <c r="I173" s="175"/>
    </row>
    <row r="174" spans="9:9" ht="15" customHeight="1" x14ac:dyDescent="0.3">
      <c r="I174" s="175"/>
    </row>
    <row r="175" spans="9:9" ht="15" customHeight="1" x14ac:dyDescent="0.3">
      <c r="I175" s="179"/>
    </row>
    <row r="176" spans="9:9" ht="15" customHeight="1" x14ac:dyDescent="0.3">
      <c r="I176" s="175"/>
    </row>
    <row r="177" spans="9:9" ht="15" customHeight="1" x14ac:dyDescent="0.3">
      <c r="I177" s="175"/>
    </row>
    <row r="178" spans="9:9" ht="15" customHeight="1" x14ac:dyDescent="0.3">
      <c r="I178" s="175"/>
    </row>
    <row r="179" spans="9:9" ht="15" customHeight="1" x14ac:dyDescent="0.3">
      <c r="I179" s="175"/>
    </row>
    <row r="180" spans="9:9" ht="15" customHeight="1" x14ac:dyDescent="0.3">
      <c r="I180" s="179"/>
    </row>
    <row r="181" spans="9:9" ht="15" customHeight="1" x14ac:dyDescent="0.3">
      <c r="I181" s="175"/>
    </row>
    <row r="182" spans="9:9" ht="15" customHeight="1" x14ac:dyDescent="0.3">
      <c r="I182" s="175"/>
    </row>
    <row r="183" spans="9:9" ht="15" customHeight="1" x14ac:dyDescent="0.3">
      <c r="I183" s="175"/>
    </row>
    <row r="184" spans="9:9" ht="15" customHeight="1" x14ac:dyDescent="0.3">
      <c r="I184" s="175"/>
    </row>
    <row r="185" spans="9:9" ht="15" customHeight="1" x14ac:dyDescent="0.3">
      <c r="I185" s="180"/>
    </row>
    <row r="186" spans="9:9" ht="15" customHeight="1" x14ac:dyDescent="0.3">
      <c r="I186" s="175"/>
    </row>
  </sheetData>
  <sheetProtection formatColumns="0" selectLockedCells="1" selectUnlockedCells="1"/>
  <mergeCells count="125">
    <mergeCell ref="I28:I29"/>
    <mergeCell ref="I33:I35"/>
    <mergeCell ref="I70:I85"/>
    <mergeCell ref="I91:I106"/>
    <mergeCell ref="J5:K5"/>
    <mergeCell ref="J6:K6"/>
    <mergeCell ref="J92:K92"/>
    <mergeCell ref="B93:C93"/>
    <mergeCell ref="J93:K93"/>
    <mergeCell ref="B94:C94"/>
    <mergeCell ref="J8:K8"/>
    <mergeCell ref="J9:K9"/>
    <mergeCell ref="E30:G30"/>
    <mergeCell ref="B24:C24"/>
    <mergeCell ref="A46:H46"/>
    <mergeCell ref="C39:G39"/>
    <mergeCell ref="C40:G40"/>
    <mergeCell ref="B44:C44"/>
    <mergeCell ref="J44:K44"/>
    <mergeCell ref="E25:G25"/>
    <mergeCell ref="E54:G54"/>
    <mergeCell ref="E59:G59"/>
    <mergeCell ref="J90:K90"/>
    <mergeCell ref="B62:C62"/>
    <mergeCell ref="E65:G65"/>
    <mergeCell ref="A67:H67"/>
    <mergeCell ref="I23:I24"/>
    <mergeCell ref="I14:I19"/>
    <mergeCell ref="B83:C83"/>
    <mergeCell ref="B74:C74"/>
    <mergeCell ref="B76:C76"/>
    <mergeCell ref="B81:C81"/>
    <mergeCell ref="A69:C69"/>
    <mergeCell ref="B70:C70"/>
    <mergeCell ref="B71:C71"/>
    <mergeCell ref="B78:C78"/>
    <mergeCell ref="B96:C96"/>
    <mergeCell ref="B75:C75"/>
    <mergeCell ref="A4:H4"/>
    <mergeCell ref="B6:C6"/>
    <mergeCell ref="E11:G11"/>
    <mergeCell ref="A42:H42"/>
    <mergeCell ref="B19:C19"/>
    <mergeCell ref="B9:C9"/>
    <mergeCell ref="B10:C10"/>
    <mergeCell ref="A13:H13"/>
    <mergeCell ref="B14:C14"/>
    <mergeCell ref="E20:G20"/>
    <mergeCell ref="C38:G38"/>
    <mergeCell ref="A7:H7"/>
    <mergeCell ref="B17:C17"/>
    <mergeCell ref="B8:C8"/>
    <mergeCell ref="B23:C23"/>
    <mergeCell ref="A22:H22"/>
    <mergeCell ref="B18:C18"/>
    <mergeCell ref="B29:C29"/>
    <mergeCell ref="B15:C15"/>
    <mergeCell ref="B16:C16"/>
    <mergeCell ref="B35:C35"/>
    <mergeCell ref="A32:H32"/>
    <mergeCell ref="B33:C33"/>
    <mergeCell ref="B34:C34"/>
    <mergeCell ref="A105:C105"/>
    <mergeCell ref="B106:C106"/>
    <mergeCell ref="B102:C102"/>
    <mergeCell ref="B95:C95"/>
    <mergeCell ref="B97:C97"/>
    <mergeCell ref="A84:C84"/>
    <mergeCell ref="A82:C82"/>
    <mergeCell ref="A90:C90"/>
    <mergeCell ref="J68:K68"/>
    <mergeCell ref="J69:K69"/>
    <mergeCell ref="J95:K102"/>
    <mergeCell ref="B77:C77"/>
    <mergeCell ref="B79:C79"/>
    <mergeCell ref="B99:C99"/>
    <mergeCell ref="B98:C98"/>
    <mergeCell ref="B72:C72"/>
    <mergeCell ref="B100:C100"/>
    <mergeCell ref="B89:C89"/>
    <mergeCell ref="B68:C68"/>
    <mergeCell ref="J89:K89"/>
    <mergeCell ref="A88:H88"/>
    <mergeCell ref="J71:K71"/>
    <mergeCell ref="J73:K73"/>
    <mergeCell ref="B85:C85"/>
    <mergeCell ref="B80:C80"/>
    <mergeCell ref="C130:G130"/>
    <mergeCell ref="C129:G129"/>
    <mergeCell ref="C128:G128"/>
    <mergeCell ref="C127:G127"/>
    <mergeCell ref="C125:G125"/>
    <mergeCell ref="C124:G124"/>
    <mergeCell ref="C123:G123"/>
    <mergeCell ref="C122:G122"/>
    <mergeCell ref="C120:G120"/>
    <mergeCell ref="B91:C91"/>
    <mergeCell ref="C119:G119"/>
    <mergeCell ref="C118:G118"/>
    <mergeCell ref="C117:G117"/>
    <mergeCell ref="A115:H115"/>
    <mergeCell ref="C111:G111"/>
    <mergeCell ref="C110:G110"/>
    <mergeCell ref="C109:G109"/>
    <mergeCell ref="E107:G107"/>
    <mergeCell ref="E86:G86"/>
    <mergeCell ref="B101:C101"/>
    <mergeCell ref="B92:C92"/>
    <mergeCell ref="A103:C103"/>
    <mergeCell ref="B104:C104"/>
    <mergeCell ref="A51:H51"/>
    <mergeCell ref="E48:G48"/>
    <mergeCell ref="B73:C73"/>
    <mergeCell ref="B52:C52"/>
    <mergeCell ref="B53:C53"/>
    <mergeCell ref="A56:H56"/>
    <mergeCell ref="A27:H27"/>
    <mergeCell ref="B28:C28"/>
    <mergeCell ref="A61:H61"/>
    <mergeCell ref="B58:C58"/>
    <mergeCell ref="B47:C47"/>
    <mergeCell ref="B64:C64"/>
    <mergeCell ref="B63:C63"/>
    <mergeCell ref="E36:G36"/>
    <mergeCell ref="B57:C57"/>
  </mergeCells>
  <phoneticPr fontId="40" type="noConversion"/>
  <dataValidations count="1">
    <dataValidation type="list" allowBlank="1" showInputMessage="1" showErrorMessage="1" sqref="D85 D106 D91:D104 D70:D83" xr:uid="{00000000-0002-0000-0000-000000000000}">
      <formula1>conditionnement_traitement</formula1>
    </dataValidation>
  </dataValidations>
  <pageMargins left="0.70866141732283472" right="0.70866141732283472" top="0.74803149606299213" bottom="0.74803149606299213" header="0.31496062992125984" footer="0.31496062992125984"/>
  <pageSetup paperSize="8" scale="66" fitToHeight="0" orientation="portrait" r:id="rId1"/>
  <headerFooter>
    <oddFooter>&amp;L&amp;A&amp;R&amp;N</oddFooter>
  </headerFooter>
  <rowBreaks count="1" manualBreakCount="1">
    <brk id="41" max="11" man="1"/>
  </rowBreaks>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N41"/>
  <sheetViews>
    <sheetView view="pageBreakPreview" topLeftCell="A27" zoomScale="115" zoomScaleNormal="100" zoomScaleSheetLayoutView="115" workbookViewId="0">
      <selection activeCell="J34" sqref="J34"/>
    </sheetView>
  </sheetViews>
  <sheetFormatPr baseColWidth="10" defaultColWidth="11.44140625" defaultRowHeight="10.199999999999999" x14ac:dyDescent="0.2"/>
  <cols>
    <col min="1" max="1" width="2.5546875" style="8" customWidth="1"/>
    <col min="2" max="2" width="22" style="30" customWidth="1"/>
    <col min="3" max="3" width="64.5546875" style="119" customWidth="1"/>
    <col min="4" max="4" width="20.33203125" style="19" customWidth="1"/>
    <col min="5" max="5" width="22.6640625" style="17" customWidth="1"/>
    <col min="6" max="6" width="27.5546875" style="19" customWidth="1"/>
    <col min="7" max="7" width="15.109375" style="30" customWidth="1"/>
    <col min="8" max="8" width="20.5546875" style="8" customWidth="1"/>
    <col min="9" max="9" width="17.5546875" style="8" customWidth="1"/>
    <col min="10" max="10" width="18.109375" style="8" customWidth="1"/>
    <col min="11" max="11" width="16.88671875" style="8" customWidth="1"/>
    <col min="12" max="13" width="13.109375" style="8" customWidth="1"/>
    <col min="14" max="16384" width="11.44140625" style="8"/>
  </cols>
  <sheetData>
    <row r="1" spans="2:14" hidden="1" x14ac:dyDescent="0.2"/>
    <row r="2" spans="2:14" hidden="1" x14ac:dyDescent="0.2"/>
    <row r="3" spans="2:14" hidden="1" x14ac:dyDescent="0.2"/>
    <row r="4" spans="2:14" s="15" customFormat="1" ht="17.399999999999999" x14ac:dyDescent="0.3">
      <c r="B4" s="161" t="s">
        <v>246</v>
      </c>
      <c r="C4" s="91"/>
      <c r="D4" s="106"/>
      <c r="E4" s="107"/>
      <c r="F4" s="105"/>
      <c r="G4" s="105"/>
    </row>
    <row r="6" spans="2:14" ht="30.9" customHeight="1" thickBot="1" x14ac:dyDescent="0.25">
      <c r="K6" s="63"/>
      <c r="L6" s="63"/>
      <c r="M6" s="63"/>
      <c r="N6" s="67"/>
    </row>
    <row r="7" spans="2:14" ht="20.25" customHeight="1" thickBot="1" x14ac:dyDescent="0.35">
      <c r="B7" s="423" t="s">
        <v>292</v>
      </c>
      <c r="C7" s="424"/>
      <c r="D7" s="424"/>
      <c r="E7" s="424"/>
      <c r="F7" s="424"/>
      <c r="G7" s="425"/>
      <c r="H7" s="417" t="s">
        <v>293</v>
      </c>
      <c r="I7" s="418"/>
      <c r="J7" s="418"/>
      <c r="K7" s="418"/>
      <c r="L7" s="418"/>
      <c r="M7" s="418"/>
      <c r="N7" s="419"/>
    </row>
    <row r="8" spans="2:14" s="18" customFormat="1" ht="32.25" customHeight="1" thickBot="1" x14ac:dyDescent="0.25">
      <c r="B8" s="426" t="s">
        <v>0</v>
      </c>
      <c r="C8" s="427"/>
      <c r="D8" s="427"/>
      <c r="E8" s="427"/>
      <c r="F8" s="427"/>
      <c r="G8" s="428"/>
      <c r="H8" s="420" t="s">
        <v>294</v>
      </c>
      <c r="I8" s="421"/>
      <c r="J8" s="421"/>
      <c r="K8" s="92" t="s">
        <v>295</v>
      </c>
      <c r="L8" s="420" t="s">
        <v>296</v>
      </c>
      <c r="M8" s="421"/>
      <c r="N8" s="422"/>
    </row>
    <row r="9" spans="2:14" s="18" customFormat="1" ht="93.6" customHeight="1" thickBot="1" x14ac:dyDescent="0.25">
      <c r="B9" s="115" t="s">
        <v>304</v>
      </c>
      <c r="C9" s="115" t="s">
        <v>305</v>
      </c>
      <c r="D9" s="115" t="s">
        <v>1</v>
      </c>
      <c r="E9" s="116" t="s">
        <v>303</v>
      </c>
      <c r="F9" s="116" t="s">
        <v>317</v>
      </c>
      <c r="G9" s="115" t="s">
        <v>269</v>
      </c>
      <c r="H9" s="93" t="s">
        <v>297</v>
      </c>
      <c r="I9" s="93" t="s">
        <v>298</v>
      </c>
      <c r="J9" s="93" t="s">
        <v>2</v>
      </c>
      <c r="K9" s="92" t="s">
        <v>299</v>
      </c>
      <c r="L9" s="92" t="s">
        <v>300</v>
      </c>
      <c r="M9" s="93" t="s">
        <v>301</v>
      </c>
      <c r="N9" s="94" t="s">
        <v>302</v>
      </c>
    </row>
    <row r="10" spans="2:14" s="18" customFormat="1" ht="48.9" customHeight="1" thickBot="1" x14ac:dyDescent="0.25">
      <c r="B10" s="412" t="s">
        <v>281</v>
      </c>
      <c r="C10" s="413"/>
      <c r="D10" s="413"/>
      <c r="E10" s="413"/>
      <c r="F10" s="413"/>
      <c r="G10" s="414"/>
      <c r="H10" s="113"/>
      <c r="I10" s="93"/>
      <c r="J10" s="114"/>
      <c r="K10" s="92"/>
      <c r="L10" s="214"/>
      <c r="M10" s="114"/>
      <c r="N10" s="94"/>
    </row>
    <row r="11" spans="2:14" s="60" customFormat="1" ht="119.25" customHeight="1" thickBot="1" x14ac:dyDescent="0.3">
      <c r="B11" s="242" t="s">
        <v>361</v>
      </c>
      <c r="C11" s="243" t="s">
        <v>279</v>
      </c>
      <c r="D11" s="244" t="s">
        <v>280</v>
      </c>
      <c r="E11" s="245" t="s">
        <v>270</v>
      </c>
      <c r="F11" s="253" t="s">
        <v>367</v>
      </c>
      <c r="G11" s="246">
        <f>8+(8*10%)</f>
        <v>8.8000000000000007</v>
      </c>
      <c r="H11" s="104"/>
      <c r="I11" s="100"/>
      <c r="J11" s="111"/>
      <c r="K11" s="99"/>
      <c r="L11" s="109"/>
      <c r="M11" s="101"/>
      <c r="N11" s="102"/>
    </row>
    <row r="12" spans="2:14" s="60" customFormat="1" ht="48.75" customHeight="1" thickBot="1" x14ac:dyDescent="0.3">
      <c r="B12" s="429" t="s">
        <v>362</v>
      </c>
      <c r="C12" s="243" t="s">
        <v>322</v>
      </c>
      <c r="D12" s="244" t="s">
        <v>321</v>
      </c>
      <c r="E12" s="245" t="s">
        <v>271</v>
      </c>
      <c r="F12" s="438"/>
      <c r="G12" s="440">
        <f>26+(26*10%)</f>
        <v>28.6</v>
      </c>
      <c r="H12" s="104"/>
      <c r="I12" s="100"/>
      <c r="J12" s="111"/>
      <c r="K12" s="99"/>
      <c r="L12" s="109"/>
      <c r="M12" s="101"/>
      <c r="N12" s="102"/>
    </row>
    <row r="13" spans="2:14" s="60" customFormat="1" ht="53.4" thickBot="1" x14ac:dyDescent="0.3">
      <c r="B13" s="431"/>
      <c r="C13" s="243" t="s">
        <v>323</v>
      </c>
      <c r="D13" s="244" t="s">
        <v>320</v>
      </c>
      <c r="E13" s="245" t="s">
        <v>271</v>
      </c>
      <c r="F13" s="439"/>
      <c r="G13" s="441"/>
      <c r="H13" s="104"/>
      <c r="I13" s="100"/>
      <c r="J13" s="111"/>
      <c r="K13" s="99"/>
      <c r="L13" s="109"/>
      <c r="M13" s="101"/>
      <c r="N13" s="102"/>
    </row>
    <row r="14" spans="2:14" s="60" customFormat="1" ht="65.25" customHeight="1" thickBot="1" x14ac:dyDescent="0.3">
      <c r="B14" s="429" t="s">
        <v>363</v>
      </c>
      <c r="C14" s="243" t="s">
        <v>326</v>
      </c>
      <c r="D14" s="244" t="s">
        <v>324</v>
      </c>
      <c r="E14" s="245" t="s">
        <v>272</v>
      </c>
      <c r="F14" s="438"/>
      <c r="G14" s="440">
        <f>15+(15*10%)</f>
        <v>16.5</v>
      </c>
      <c r="H14" s="104"/>
      <c r="I14" s="100"/>
      <c r="J14" s="111"/>
      <c r="K14" s="99"/>
      <c r="L14" s="109"/>
      <c r="M14" s="101"/>
      <c r="N14" s="102"/>
    </row>
    <row r="15" spans="2:14" s="60" customFormat="1" ht="62.25" customHeight="1" thickBot="1" x14ac:dyDescent="0.3">
      <c r="B15" s="430"/>
      <c r="C15" s="435" t="s">
        <v>325</v>
      </c>
      <c r="D15" s="435" t="s">
        <v>278</v>
      </c>
      <c r="E15" s="245" t="s">
        <v>272</v>
      </c>
      <c r="F15" s="442"/>
      <c r="G15" s="441"/>
      <c r="H15" s="104"/>
      <c r="I15" s="100"/>
      <c r="J15" s="111"/>
      <c r="K15" s="99"/>
      <c r="L15" s="109"/>
      <c r="M15" s="101"/>
      <c r="N15" s="102"/>
    </row>
    <row r="16" spans="2:14" s="60" customFormat="1" ht="27" thickBot="1" x14ac:dyDescent="0.3">
      <c r="B16" s="431"/>
      <c r="C16" s="437"/>
      <c r="D16" s="437"/>
      <c r="E16" s="245" t="s">
        <v>273</v>
      </c>
      <c r="F16" s="439"/>
      <c r="G16" s="246">
        <f>3+(3*10%)</f>
        <v>3.3</v>
      </c>
      <c r="H16" s="104"/>
      <c r="I16" s="100"/>
      <c r="J16" s="111"/>
      <c r="K16" s="99"/>
      <c r="L16" s="109"/>
      <c r="M16" s="101"/>
      <c r="N16" s="102"/>
    </row>
    <row r="17" spans="2:14" s="60" customFormat="1" ht="62.25" customHeight="1" thickBot="1" x14ac:dyDescent="0.3">
      <c r="B17" s="242" t="s">
        <v>364</v>
      </c>
      <c r="C17" s="243" t="s">
        <v>282</v>
      </c>
      <c r="D17" s="244" t="s">
        <v>283</v>
      </c>
      <c r="E17" s="245" t="s">
        <v>327</v>
      </c>
      <c r="F17" s="253"/>
      <c r="G17" s="246">
        <f>0.5+(0.5*10%)</f>
        <v>0.55000000000000004</v>
      </c>
      <c r="H17" s="104"/>
      <c r="I17" s="100"/>
      <c r="J17" s="111"/>
      <c r="K17" s="99"/>
      <c r="L17" s="109"/>
      <c r="M17" s="101"/>
      <c r="N17" s="102"/>
    </row>
    <row r="18" spans="2:14" s="60" customFormat="1" ht="82.5" customHeight="1" thickBot="1" x14ac:dyDescent="0.3">
      <c r="B18" s="242" t="s">
        <v>370</v>
      </c>
      <c r="C18" s="243" t="s">
        <v>285</v>
      </c>
      <c r="D18" s="244" t="s">
        <v>284</v>
      </c>
      <c r="E18" s="245" t="s">
        <v>274</v>
      </c>
      <c r="F18" s="253" t="s">
        <v>318</v>
      </c>
      <c r="G18" s="246">
        <f>0.5+(0.5*10%)</f>
        <v>0.55000000000000004</v>
      </c>
      <c r="H18" s="104"/>
      <c r="I18" s="100"/>
      <c r="J18" s="111"/>
      <c r="K18" s="99"/>
      <c r="L18" s="109"/>
      <c r="M18" s="101"/>
      <c r="N18" s="102"/>
    </row>
    <row r="19" spans="2:14" s="60" customFormat="1" ht="33.75" customHeight="1" thickBot="1" x14ac:dyDescent="0.3">
      <c r="B19" s="429" t="s">
        <v>365</v>
      </c>
      <c r="C19" s="432" t="s">
        <v>329</v>
      </c>
      <c r="D19" s="435" t="s">
        <v>330</v>
      </c>
      <c r="E19" s="245" t="s">
        <v>290</v>
      </c>
      <c r="F19" s="438"/>
      <c r="G19" s="245">
        <f>1+(1*10%)</f>
        <v>1.1000000000000001</v>
      </c>
      <c r="H19" s="104"/>
      <c r="I19" s="100"/>
      <c r="J19" s="111"/>
      <c r="K19" s="99"/>
      <c r="L19" s="109"/>
      <c r="M19" s="101"/>
      <c r="N19" s="102"/>
    </row>
    <row r="20" spans="2:14" s="60" customFormat="1" ht="33.75" customHeight="1" thickBot="1" x14ac:dyDescent="0.3">
      <c r="B20" s="430"/>
      <c r="C20" s="433"/>
      <c r="D20" s="436"/>
      <c r="E20" s="245" t="s">
        <v>289</v>
      </c>
      <c r="F20" s="442"/>
      <c r="G20" s="245">
        <f>3+(3*10%)</f>
        <v>3.3</v>
      </c>
      <c r="H20" s="104"/>
      <c r="I20" s="100"/>
      <c r="J20" s="111"/>
      <c r="K20" s="99"/>
      <c r="L20" s="109"/>
      <c r="M20" s="101"/>
      <c r="N20" s="102"/>
    </row>
    <row r="21" spans="2:14" s="60" customFormat="1" ht="74.25" customHeight="1" thickBot="1" x14ac:dyDescent="0.3">
      <c r="B21" s="431"/>
      <c r="C21" s="434"/>
      <c r="D21" s="437"/>
      <c r="E21" s="245" t="s">
        <v>291</v>
      </c>
      <c r="F21" s="439"/>
      <c r="G21" s="245">
        <f>1.5+(1.5*10%)</f>
        <v>1.65</v>
      </c>
      <c r="H21" s="104"/>
      <c r="I21" s="100"/>
      <c r="J21" s="111"/>
      <c r="K21" s="99"/>
      <c r="L21" s="109"/>
      <c r="M21" s="101"/>
      <c r="N21" s="102"/>
    </row>
    <row r="22" spans="2:14" s="60" customFormat="1" ht="93" customHeight="1" thickBot="1" x14ac:dyDescent="0.3">
      <c r="B22" s="242" t="s">
        <v>366</v>
      </c>
      <c r="C22" s="243" t="s">
        <v>286</v>
      </c>
      <c r="D22" s="244" t="s">
        <v>288</v>
      </c>
      <c r="E22" s="245" t="s">
        <v>287</v>
      </c>
      <c r="F22" s="253"/>
      <c r="G22" s="245">
        <f>0.3+(0.3*10%)</f>
        <v>0.32999999999999996</v>
      </c>
      <c r="H22" s="104"/>
      <c r="I22" s="100"/>
      <c r="J22" s="111"/>
      <c r="K22" s="99"/>
      <c r="L22" s="109"/>
      <c r="M22" s="101"/>
      <c r="N22" s="102"/>
    </row>
    <row r="23" spans="2:14" s="60" customFormat="1" ht="63" customHeight="1" thickBot="1" x14ac:dyDescent="0.3">
      <c r="B23" s="429" t="s">
        <v>307</v>
      </c>
      <c r="C23" s="243" t="s">
        <v>309</v>
      </c>
      <c r="D23" s="244" t="s">
        <v>308</v>
      </c>
      <c r="E23" s="245" t="s">
        <v>271</v>
      </c>
      <c r="F23" s="253"/>
      <c r="G23" s="245">
        <f>1+(1*10%)</f>
        <v>1.1000000000000001</v>
      </c>
      <c r="H23" s="104"/>
      <c r="I23" s="100"/>
      <c r="J23" s="111"/>
      <c r="K23" s="99"/>
      <c r="L23" s="109"/>
      <c r="M23" s="101"/>
      <c r="N23" s="102"/>
    </row>
    <row r="24" spans="2:14" s="60" customFormat="1" ht="66.599999999999994" thickBot="1" x14ac:dyDescent="0.3">
      <c r="B24" s="431"/>
      <c r="C24" s="247" t="s">
        <v>310</v>
      </c>
      <c r="D24" s="244" t="s">
        <v>306</v>
      </c>
      <c r="E24" s="245" t="s">
        <v>277</v>
      </c>
      <c r="F24" s="253"/>
      <c r="G24" s="246">
        <f>1.5+(1.5*10%)</f>
        <v>1.65</v>
      </c>
      <c r="H24" s="104"/>
      <c r="I24" s="100"/>
      <c r="J24" s="111"/>
      <c r="K24" s="99"/>
      <c r="L24" s="109"/>
      <c r="M24" s="101"/>
      <c r="N24" s="102"/>
    </row>
    <row r="25" spans="2:14" s="60" customFormat="1" ht="90" customHeight="1" thickBot="1" x14ac:dyDescent="0.3">
      <c r="B25" s="242" t="s">
        <v>311</v>
      </c>
      <c r="C25" s="243" t="s">
        <v>312</v>
      </c>
      <c r="D25" s="244" t="s">
        <v>313</v>
      </c>
      <c r="E25" s="245" t="s">
        <v>328</v>
      </c>
      <c r="F25" s="253"/>
      <c r="G25" s="246">
        <f>0.5+(0.5*10%)</f>
        <v>0.55000000000000004</v>
      </c>
      <c r="H25" s="104"/>
      <c r="I25" s="100"/>
      <c r="J25" s="111"/>
      <c r="K25" s="99"/>
      <c r="L25" s="109"/>
      <c r="M25" s="101"/>
      <c r="N25" s="102"/>
    </row>
    <row r="26" spans="2:14" s="60" customFormat="1" ht="73.5" customHeight="1" thickBot="1" x14ac:dyDescent="0.3">
      <c r="B26" s="270" t="s">
        <v>371</v>
      </c>
      <c r="C26" s="243" t="s">
        <v>315</v>
      </c>
      <c r="D26" s="244" t="s">
        <v>314</v>
      </c>
      <c r="E26" s="245" t="s">
        <v>316</v>
      </c>
      <c r="F26" s="253" t="s">
        <v>319</v>
      </c>
      <c r="G26" s="246">
        <f>22+(22*10%)</f>
        <v>24.2</v>
      </c>
      <c r="H26" s="104"/>
      <c r="I26" s="100"/>
      <c r="J26" s="111"/>
      <c r="K26" s="99"/>
      <c r="L26" s="109"/>
      <c r="M26" s="101"/>
      <c r="N26" s="102"/>
    </row>
    <row r="27" spans="2:14" s="60" customFormat="1" ht="73.5" customHeight="1" thickBot="1" x14ac:dyDescent="0.3">
      <c r="B27" s="270" t="s">
        <v>373</v>
      </c>
      <c r="C27" s="243" t="s">
        <v>375</v>
      </c>
      <c r="D27" s="244" t="s">
        <v>376</v>
      </c>
      <c r="E27" s="245" t="s">
        <v>374</v>
      </c>
      <c r="F27" s="253" t="s">
        <v>319</v>
      </c>
      <c r="G27" s="246">
        <f>3+(3*10%)</f>
        <v>3.3</v>
      </c>
      <c r="H27" s="104"/>
      <c r="I27" s="100"/>
      <c r="J27" s="111"/>
      <c r="K27" s="99"/>
      <c r="L27" s="109"/>
      <c r="M27" s="101"/>
      <c r="N27" s="102"/>
    </row>
    <row r="28" spans="2:14" ht="42" customHeight="1" thickBot="1" x14ac:dyDescent="0.3">
      <c r="B28" s="213" t="s">
        <v>15</v>
      </c>
      <c r="C28" s="206"/>
      <c r="D28" s="208"/>
      <c r="E28" s="206"/>
      <c r="F28" s="211"/>
      <c r="G28" s="212">
        <f>SUM(G11:G27)</f>
        <v>95.47999999999999</v>
      </c>
      <c r="H28" s="123"/>
      <c r="I28" s="96"/>
      <c r="J28" s="112"/>
      <c r="K28" s="95"/>
      <c r="L28" s="110"/>
      <c r="M28" s="97"/>
      <c r="N28" s="98"/>
    </row>
    <row r="29" spans="2:14" s="60" customFormat="1" ht="93" customHeight="1" thickBot="1" x14ac:dyDescent="0.3">
      <c r="B29" s="242" t="s">
        <v>275</v>
      </c>
      <c r="C29" s="243"/>
      <c r="D29" s="244"/>
      <c r="E29" s="245" t="s">
        <v>276</v>
      </c>
      <c r="F29" s="253"/>
      <c r="G29" s="246">
        <f>4+(4*10%)</f>
        <v>4.4000000000000004</v>
      </c>
      <c r="H29" s="104"/>
      <c r="I29" s="100"/>
      <c r="J29" s="111"/>
      <c r="K29" s="99"/>
      <c r="L29" s="109"/>
      <c r="M29" s="101"/>
      <c r="N29" s="102"/>
    </row>
    <row r="30" spans="2:14" ht="34.5" customHeight="1" thickBot="1" x14ac:dyDescent="0.3">
      <c r="B30" s="213" t="s">
        <v>15</v>
      </c>
      <c r="C30" s="206"/>
      <c r="D30" s="208"/>
      <c r="E30" s="206"/>
      <c r="F30" s="209"/>
      <c r="G30" s="210">
        <f>G29</f>
        <v>4.4000000000000004</v>
      </c>
      <c r="H30" s="123"/>
      <c r="I30" s="96"/>
      <c r="J30" s="112"/>
      <c r="K30" s="95"/>
      <c r="L30" s="110"/>
      <c r="M30" s="97"/>
      <c r="N30" s="98"/>
    </row>
    <row r="31" spans="2:14" ht="34.5" customHeight="1" thickBot="1" x14ac:dyDescent="0.3">
      <c r="B31" s="409" t="s">
        <v>26</v>
      </c>
      <c r="C31" s="410"/>
      <c r="D31" s="415"/>
      <c r="E31" s="415"/>
      <c r="F31" s="415"/>
      <c r="G31" s="416"/>
      <c r="H31" s="123"/>
      <c r="I31" s="96"/>
      <c r="J31" s="112"/>
      <c r="K31" s="95"/>
      <c r="L31" s="110"/>
      <c r="M31" s="97"/>
      <c r="N31" s="98"/>
    </row>
    <row r="32" spans="2:14" ht="48.6" customHeight="1" thickBot="1" x14ac:dyDescent="0.3">
      <c r="B32" s="274" t="s">
        <v>275</v>
      </c>
      <c r="C32" s="251" t="s">
        <v>369</v>
      </c>
      <c r="D32" s="217"/>
      <c r="E32" s="218"/>
      <c r="F32" s="90"/>
      <c r="G32" s="249">
        <f>0.025+(0.025*10%)</f>
        <v>2.7500000000000004E-2</v>
      </c>
      <c r="H32" s="123"/>
      <c r="I32" s="96"/>
      <c r="J32" s="112"/>
      <c r="K32" s="95"/>
      <c r="L32" s="110"/>
      <c r="M32" s="97"/>
      <c r="N32" s="98"/>
    </row>
    <row r="33" spans="2:14" ht="34.5" customHeight="1" thickBot="1" x14ac:dyDescent="0.3">
      <c r="B33" s="215"/>
      <c r="C33" s="216"/>
      <c r="D33" s="217"/>
      <c r="E33" s="219"/>
      <c r="F33" s="90"/>
      <c r="G33" s="267"/>
      <c r="H33" s="123"/>
      <c r="I33" s="96"/>
      <c r="J33" s="112"/>
      <c r="K33" s="95"/>
      <c r="L33" s="110"/>
      <c r="M33" s="97"/>
      <c r="N33" s="98"/>
    </row>
    <row r="34" spans="2:14" ht="34.5" customHeight="1" thickBot="1" x14ac:dyDescent="0.3">
      <c r="B34" s="117" t="s">
        <v>15</v>
      </c>
      <c r="C34" s="207"/>
      <c r="D34" s="208"/>
      <c r="E34" s="206"/>
      <c r="F34" s="209"/>
      <c r="G34" s="210">
        <f>G32+G33</f>
        <v>2.7500000000000004E-2</v>
      </c>
      <c r="H34" s="123"/>
      <c r="I34" s="96"/>
      <c r="J34" s="112"/>
      <c r="K34" s="95"/>
      <c r="L34" s="110"/>
      <c r="M34" s="97"/>
      <c r="N34" s="98"/>
    </row>
    <row r="35" spans="2:14" ht="34.5" customHeight="1" thickBot="1" x14ac:dyDescent="0.3">
      <c r="B35" s="108"/>
      <c r="C35" s="205"/>
      <c r="D35" s="203"/>
      <c r="E35" s="204"/>
      <c r="F35" s="205"/>
      <c r="G35" s="204"/>
      <c r="H35" s="95"/>
      <c r="I35" s="96"/>
      <c r="J35" s="112"/>
      <c r="K35" s="95"/>
      <c r="L35" s="110"/>
      <c r="M35" s="97"/>
      <c r="N35" s="98"/>
    </row>
    <row r="36" spans="2:14" ht="27.6" customHeight="1" thickBot="1" x14ac:dyDescent="0.3">
      <c r="B36" s="409" t="s">
        <v>261</v>
      </c>
      <c r="C36" s="410"/>
      <c r="D36" s="410"/>
      <c r="E36" s="410"/>
      <c r="F36" s="410"/>
      <c r="G36" s="411"/>
      <c r="H36" s="123"/>
      <c r="I36" s="96"/>
      <c r="J36" s="112"/>
      <c r="K36" s="95"/>
      <c r="L36" s="110"/>
      <c r="M36" s="97"/>
      <c r="N36" s="98"/>
    </row>
    <row r="37" spans="2:14" ht="63" customHeight="1" thickBot="1" x14ac:dyDescent="0.3">
      <c r="B37" s="270" t="s">
        <v>371</v>
      </c>
      <c r="C37" s="251" t="s">
        <v>314</v>
      </c>
      <c r="D37" s="251"/>
      <c r="E37" s="252" t="s">
        <v>27</v>
      </c>
      <c r="F37" s="248"/>
      <c r="G37" s="249">
        <f>4+(4*10%)</f>
        <v>4.4000000000000004</v>
      </c>
      <c r="H37" s="123"/>
      <c r="I37" s="96"/>
      <c r="J37" s="112"/>
      <c r="K37" s="95"/>
      <c r="L37" s="110"/>
      <c r="M37" s="97"/>
      <c r="N37" s="98"/>
    </row>
    <row r="38" spans="2:14" ht="34.5" customHeight="1" thickBot="1" x14ac:dyDescent="0.3">
      <c r="B38" s="250"/>
      <c r="C38" s="251"/>
      <c r="D38" s="251"/>
      <c r="E38" s="252"/>
      <c r="F38" s="248"/>
      <c r="G38" s="249"/>
      <c r="H38" s="123"/>
      <c r="I38" s="96"/>
      <c r="J38" s="112"/>
      <c r="K38" s="95"/>
      <c r="L38" s="110"/>
      <c r="M38" s="97"/>
      <c r="N38" s="98"/>
    </row>
    <row r="39" spans="2:14" ht="34.5" customHeight="1" thickBot="1" x14ac:dyDescent="0.3">
      <c r="B39" s="117" t="s">
        <v>15</v>
      </c>
      <c r="C39" s="207"/>
      <c r="D39" s="208"/>
      <c r="E39" s="206"/>
      <c r="F39" s="209"/>
      <c r="G39" s="210">
        <f>G37+G38</f>
        <v>4.4000000000000004</v>
      </c>
      <c r="H39" s="123"/>
      <c r="I39" s="96"/>
      <c r="J39" s="112"/>
      <c r="K39" s="95"/>
      <c r="L39" s="110"/>
      <c r="M39" s="97"/>
      <c r="N39" s="98"/>
    </row>
    <row r="40" spans="2:14" ht="24.75" customHeight="1" x14ac:dyDescent="0.2">
      <c r="B40" s="65"/>
      <c r="C40" s="66"/>
      <c r="D40" s="66"/>
      <c r="E40" s="91"/>
      <c r="F40" s="66"/>
      <c r="G40" s="91"/>
    </row>
    <row r="41" spans="2:14" ht="17.25" customHeight="1" x14ac:dyDescent="0.2">
      <c r="D41" s="119"/>
      <c r="F41" s="119"/>
      <c r="G41" s="17"/>
    </row>
  </sheetData>
  <mergeCells count="21">
    <mergeCell ref="C15:C16"/>
    <mergeCell ref="F14:F16"/>
    <mergeCell ref="G14:G15"/>
    <mergeCell ref="B23:B24"/>
    <mergeCell ref="F19:F21"/>
    <mergeCell ref="B36:G36"/>
    <mergeCell ref="B10:G10"/>
    <mergeCell ref="B31:G31"/>
    <mergeCell ref="H7:N7"/>
    <mergeCell ref="H8:J8"/>
    <mergeCell ref="L8:N8"/>
    <mergeCell ref="B7:G7"/>
    <mergeCell ref="B8:G8"/>
    <mergeCell ref="B19:B21"/>
    <mergeCell ref="C19:C21"/>
    <mergeCell ref="D19:D21"/>
    <mergeCell ref="B14:B16"/>
    <mergeCell ref="B12:B13"/>
    <mergeCell ref="F12:F13"/>
    <mergeCell ref="G12:G13"/>
    <mergeCell ref="D15:D16"/>
  </mergeCells>
  <phoneticPr fontId="40" type="noConversion"/>
  <dataValidations count="1">
    <dataValidation type="list" allowBlank="1" showInputMessage="1" showErrorMessage="1" sqref="C41 E28:E40" xr:uid="{00000000-0002-0000-0100-000000000000}">
      <formula1>natuer_de_dechets</formula1>
    </dataValidation>
  </dataValidations>
  <pageMargins left="0.70866141732283472" right="0.70866141732283472" top="0.74803149606299213" bottom="0.74803149606299213" header="0.31496062992125984" footer="0.31496062992125984"/>
  <pageSetup paperSize="8" scale="64" fitToHeight="0" orientation="landscape" r:id="rId1"/>
  <headerFooter>
    <oddFooter>&amp;L&amp;A&amp;R&amp;N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dimension ref="A1:M34"/>
  <sheetViews>
    <sheetView view="pageBreakPreview" zoomScale="85" zoomScaleNormal="100" zoomScaleSheetLayoutView="85" workbookViewId="0">
      <selection activeCell="D23" sqref="D23"/>
    </sheetView>
  </sheetViews>
  <sheetFormatPr baseColWidth="10" defaultColWidth="11.44140625" defaultRowHeight="13.8" x14ac:dyDescent="0.25"/>
  <cols>
    <col min="1" max="1" width="6.5546875" style="60" customWidth="1"/>
    <col min="2" max="2" width="23.88671875" style="60" customWidth="1"/>
    <col min="3" max="5" width="11.44140625" style="60"/>
    <col min="6" max="6" width="33" style="60" customWidth="1"/>
    <col min="7" max="7" width="11.44140625" style="60"/>
    <col min="8" max="8" width="11.44140625" style="60" customWidth="1"/>
    <col min="9" max="16384" width="11.44140625" style="60"/>
  </cols>
  <sheetData>
    <row r="1" spans="1:13" x14ac:dyDescent="0.25">
      <c r="B1" s="49" t="s">
        <v>247</v>
      </c>
    </row>
    <row r="2" spans="1:13" x14ac:dyDescent="0.25">
      <c r="A2" s="49"/>
    </row>
    <row r="3" spans="1:13" ht="14.4" thickBot="1" x14ac:dyDescent="0.3"/>
    <row r="4" spans="1:13" ht="51" customHeight="1" thickBot="1" x14ac:dyDescent="0.3">
      <c r="B4" s="446" t="s">
        <v>52</v>
      </c>
      <c r="C4" s="447"/>
      <c r="D4" s="447"/>
      <c r="E4" s="448"/>
      <c r="F4" s="467" t="s">
        <v>53</v>
      </c>
      <c r="G4" s="464" t="s">
        <v>54</v>
      </c>
      <c r="H4" s="465"/>
      <c r="I4" s="465"/>
      <c r="J4" s="465"/>
      <c r="K4" s="465"/>
      <c r="L4" s="465"/>
      <c r="M4" s="466"/>
    </row>
    <row r="5" spans="1:13" ht="15" x14ac:dyDescent="0.25">
      <c r="B5" s="449"/>
      <c r="C5" s="450"/>
      <c r="D5" s="450"/>
      <c r="E5" s="451"/>
      <c r="F5" s="468"/>
      <c r="G5" s="461" t="s">
        <v>55</v>
      </c>
      <c r="H5" s="462"/>
      <c r="I5" s="462"/>
      <c r="J5" s="462"/>
      <c r="K5" s="462"/>
      <c r="L5" s="462"/>
      <c r="M5" s="463"/>
    </row>
    <row r="6" spans="1:13" ht="14.4" thickBot="1" x14ac:dyDescent="0.3">
      <c r="B6" s="452"/>
      <c r="C6" s="453"/>
      <c r="D6" s="453"/>
      <c r="E6" s="454"/>
      <c r="F6" s="55"/>
      <c r="G6" s="443"/>
      <c r="H6" s="444"/>
      <c r="I6" s="444"/>
      <c r="J6" s="444"/>
      <c r="K6" s="444"/>
      <c r="L6" s="444"/>
      <c r="M6" s="445"/>
    </row>
    <row r="7" spans="1:13" ht="27" thickBot="1" x14ac:dyDescent="0.3">
      <c r="B7" s="54"/>
      <c r="C7" s="55" t="s">
        <v>56</v>
      </c>
      <c r="D7" s="55" t="s">
        <v>57</v>
      </c>
      <c r="E7" s="64" t="s">
        <v>58</v>
      </c>
      <c r="F7" s="57"/>
      <c r="G7" s="53" t="s">
        <v>59</v>
      </c>
      <c r="H7" s="53" t="s">
        <v>60</v>
      </c>
      <c r="I7" s="53" t="s">
        <v>61</v>
      </c>
      <c r="J7" s="64" t="s">
        <v>62</v>
      </c>
      <c r="K7" s="64" t="s">
        <v>63</v>
      </c>
      <c r="L7" s="64" t="s">
        <v>64</v>
      </c>
      <c r="M7" s="53" t="s">
        <v>65</v>
      </c>
    </row>
    <row r="8" spans="1:13" ht="14.4" thickBot="1" x14ac:dyDescent="0.3">
      <c r="B8" s="455" t="s">
        <v>66</v>
      </c>
      <c r="C8" s="56"/>
      <c r="D8" s="56"/>
      <c r="E8" s="56"/>
      <c r="F8" s="56"/>
      <c r="G8" s="56"/>
      <c r="H8" s="56"/>
      <c r="I8" s="56"/>
      <c r="J8" s="56"/>
      <c r="K8" s="56"/>
      <c r="L8" s="56"/>
      <c r="M8" s="56"/>
    </row>
    <row r="9" spans="1:13" ht="14.4" thickBot="1" x14ac:dyDescent="0.3">
      <c r="B9" s="456"/>
      <c r="C9" s="56"/>
      <c r="D9" s="56"/>
      <c r="E9" s="56"/>
      <c r="F9" s="56"/>
      <c r="G9" s="56"/>
      <c r="H9" s="56"/>
      <c r="I9" s="56"/>
      <c r="J9" s="56"/>
      <c r="K9" s="56"/>
      <c r="L9" s="56"/>
      <c r="M9" s="56"/>
    </row>
    <row r="10" spans="1:13" ht="14.4" thickBot="1" x14ac:dyDescent="0.3">
      <c r="B10" s="456"/>
      <c r="C10" s="56"/>
      <c r="D10" s="56"/>
      <c r="E10" s="56"/>
      <c r="F10" s="56"/>
      <c r="G10" s="56"/>
      <c r="H10" s="56"/>
      <c r="I10" s="56"/>
      <c r="J10" s="56"/>
      <c r="K10" s="56"/>
      <c r="L10" s="56"/>
      <c r="M10" s="56"/>
    </row>
    <row r="11" spans="1:13" ht="14.4" thickBot="1" x14ac:dyDescent="0.3">
      <c r="B11" s="457"/>
      <c r="C11" s="56"/>
      <c r="D11" s="56"/>
      <c r="E11" s="56"/>
      <c r="F11" s="56"/>
      <c r="G11" s="56"/>
      <c r="H11" s="56"/>
      <c r="I11" s="56"/>
      <c r="J11" s="56"/>
      <c r="K11" s="56"/>
      <c r="L11" s="56"/>
      <c r="M11" s="56"/>
    </row>
    <row r="12" spans="1:13" ht="19.5" customHeight="1" thickBot="1" x14ac:dyDescent="0.3">
      <c r="B12" s="455" t="s">
        <v>67</v>
      </c>
      <c r="C12" s="56"/>
      <c r="D12" s="56"/>
      <c r="E12" s="56"/>
      <c r="F12" s="56"/>
      <c r="G12" s="56"/>
      <c r="H12" s="56"/>
      <c r="I12" s="56"/>
      <c r="J12" s="56"/>
      <c r="K12" s="56"/>
      <c r="L12" s="56"/>
      <c r="M12" s="56"/>
    </row>
    <row r="13" spans="1:13" ht="14.4" thickBot="1" x14ac:dyDescent="0.3">
      <c r="B13" s="456"/>
      <c r="C13" s="56"/>
      <c r="D13" s="56"/>
      <c r="E13" s="56"/>
      <c r="F13" s="56"/>
      <c r="G13" s="56"/>
      <c r="H13" s="56"/>
      <c r="I13" s="56"/>
      <c r="J13" s="56"/>
      <c r="K13" s="56"/>
      <c r="L13" s="56"/>
      <c r="M13" s="56"/>
    </row>
    <row r="14" spans="1:13" ht="14.4" thickBot="1" x14ac:dyDescent="0.3">
      <c r="B14" s="457"/>
      <c r="C14" s="56"/>
      <c r="D14" s="56"/>
      <c r="E14" s="56"/>
      <c r="F14" s="56"/>
      <c r="G14" s="56"/>
      <c r="H14" s="56"/>
      <c r="I14" s="56"/>
      <c r="J14" s="56"/>
      <c r="K14" s="56"/>
      <c r="L14" s="56"/>
      <c r="M14" s="56"/>
    </row>
    <row r="15" spans="1:13" x14ac:dyDescent="0.25">
      <c r="B15" s="61"/>
    </row>
    <row r="16" spans="1:13" ht="15" thickBot="1" x14ac:dyDescent="0.3">
      <c r="B16" s="58"/>
    </row>
    <row r="17" spans="2:13" ht="25.5" customHeight="1" thickBot="1" x14ac:dyDescent="0.3">
      <c r="B17" s="446" t="s">
        <v>70</v>
      </c>
      <c r="C17" s="447"/>
      <c r="D17" s="447"/>
      <c r="E17" s="448"/>
      <c r="F17" s="467" t="s">
        <v>68</v>
      </c>
      <c r="G17" s="464" t="s">
        <v>54</v>
      </c>
      <c r="H17" s="465"/>
      <c r="I17" s="465"/>
      <c r="J17" s="465"/>
      <c r="K17" s="465"/>
      <c r="L17" s="465"/>
      <c r="M17" s="466"/>
    </row>
    <row r="18" spans="2:13" ht="38.25" customHeight="1" x14ac:dyDescent="0.25">
      <c r="B18" s="449"/>
      <c r="C18" s="450"/>
      <c r="D18" s="450"/>
      <c r="E18" s="451"/>
      <c r="F18" s="468"/>
      <c r="G18" s="458" t="s">
        <v>69</v>
      </c>
      <c r="H18" s="459"/>
      <c r="I18" s="459"/>
      <c r="J18" s="459"/>
      <c r="K18" s="459"/>
      <c r="L18" s="459"/>
      <c r="M18" s="460"/>
    </row>
    <row r="19" spans="2:13" ht="25.5" customHeight="1" thickBot="1" x14ac:dyDescent="0.3">
      <c r="B19" s="452"/>
      <c r="C19" s="453"/>
      <c r="D19" s="453"/>
      <c r="E19" s="454"/>
      <c r="F19" s="55"/>
      <c r="G19" s="443"/>
      <c r="H19" s="444"/>
      <c r="I19" s="444"/>
      <c r="J19" s="444"/>
      <c r="K19" s="444"/>
      <c r="L19" s="444"/>
      <c r="M19" s="445"/>
    </row>
    <row r="20" spans="2:13" ht="27" thickBot="1" x14ac:dyDescent="0.3">
      <c r="B20" s="54"/>
      <c r="C20" s="55" t="s">
        <v>56</v>
      </c>
      <c r="D20" s="55" t="s">
        <v>71</v>
      </c>
      <c r="E20" s="64" t="s">
        <v>58</v>
      </c>
      <c r="F20" s="57"/>
      <c r="G20" s="53" t="s">
        <v>72</v>
      </c>
      <c r="H20" s="53" t="s">
        <v>73</v>
      </c>
      <c r="I20" s="57"/>
      <c r="J20" s="57"/>
      <c r="K20" s="57"/>
      <c r="L20" s="57"/>
      <c r="M20" s="57"/>
    </row>
    <row r="21" spans="2:13" ht="14.4" thickBot="1" x14ac:dyDescent="0.3">
      <c r="B21" s="455" t="s">
        <v>66</v>
      </c>
      <c r="C21" s="56"/>
      <c r="D21" s="56"/>
      <c r="E21" s="56"/>
      <c r="F21" s="56"/>
      <c r="G21" s="56"/>
      <c r="H21" s="56"/>
      <c r="I21" s="56"/>
      <c r="J21" s="56"/>
      <c r="K21" s="56"/>
      <c r="L21" s="56"/>
      <c r="M21" s="56"/>
    </row>
    <row r="22" spans="2:13" ht="14.4" thickBot="1" x14ac:dyDescent="0.3">
      <c r="B22" s="456"/>
      <c r="C22" s="56"/>
      <c r="D22" s="56"/>
      <c r="E22" s="56"/>
      <c r="F22" s="56"/>
      <c r="G22" s="56"/>
      <c r="H22" s="56"/>
      <c r="I22" s="56"/>
      <c r="J22" s="56"/>
      <c r="K22" s="56"/>
      <c r="L22" s="56"/>
      <c r="M22" s="56"/>
    </row>
    <row r="23" spans="2:13" ht="14.4" thickBot="1" x14ac:dyDescent="0.3">
      <c r="B23" s="456"/>
      <c r="C23" s="56"/>
      <c r="D23" s="56"/>
      <c r="E23" s="56"/>
      <c r="F23" s="56"/>
      <c r="G23" s="56"/>
      <c r="H23" s="56"/>
      <c r="I23" s="56"/>
      <c r="J23" s="56"/>
      <c r="K23" s="56"/>
      <c r="L23" s="56"/>
      <c r="M23" s="56"/>
    </row>
    <row r="24" spans="2:13" ht="14.4" thickBot="1" x14ac:dyDescent="0.3">
      <c r="B24" s="457"/>
      <c r="C24" s="56"/>
      <c r="D24" s="56"/>
      <c r="E24" s="56"/>
      <c r="F24" s="56"/>
      <c r="G24" s="56"/>
      <c r="H24" s="56"/>
      <c r="I24" s="56"/>
      <c r="J24" s="56"/>
      <c r="K24" s="56"/>
      <c r="L24" s="56"/>
      <c r="M24" s="56"/>
    </row>
    <row r="25" spans="2:13" ht="18" customHeight="1" thickBot="1" x14ac:dyDescent="0.3">
      <c r="B25" s="455" t="s">
        <v>67</v>
      </c>
      <c r="C25" s="56"/>
      <c r="D25" s="56"/>
      <c r="E25" s="56"/>
      <c r="F25" s="56"/>
      <c r="G25" s="56"/>
      <c r="H25" s="56"/>
      <c r="I25" s="56"/>
      <c r="J25" s="56"/>
      <c r="K25" s="56"/>
      <c r="L25" s="56"/>
      <c r="M25" s="56"/>
    </row>
    <row r="26" spans="2:13" ht="14.4" thickBot="1" x14ac:dyDescent="0.3">
      <c r="B26" s="456"/>
      <c r="C26" s="56"/>
      <c r="D26" s="56"/>
      <c r="E26" s="56"/>
      <c r="F26" s="56"/>
      <c r="G26" s="56"/>
      <c r="H26" s="56"/>
      <c r="I26" s="56"/>
      <c r="J26" s="56"/>
      <c r="K26" s="56"/>
      <c r="L26" s="56"/>
      <c r="M26" s="56"/>
    </row>
    <row r="27" spans="2:13" ht="14.4" thickBot="1" x14ac:dyDescent="0.3">
      <c r="B27" s="457"/>
      <c r="C27" s="56"/>
      <c r="D27" s="56"/>
      <c r="E27" s="56"/>
      <c r="F27" s="56"/>
      <c r="G27" s="56"/>
      <c r="H27" s="56"/>
      <c r="I27" s="56"/>
      <c r="J27" s="56"/>
      <c r="K27" s="56"/>
      <c r="L27" s="56"/>
      <c r="M27" s="56"/>
    </row>
    <row r="28" spans="2:13" x14ac:dyDescent="0.25">
      <c r="B28" s="59"/>
    </row>
    <row r="31" spans="2:13" x14ac:dyDescent="0.25">
      <c r="B31" s="62"/>
    </row>
    <row r="32" spans="2:13" x14ac:dyDescent="0.25">
      <c r="B32" s="62"/>
    </row>
    <row r="33" spans="2:2" x14ac:dyDescent="0.25">
      <c r="B33" s="62"/>
    </row>
    <row r="34" spans="2:2" x14ac:dyDescent="0.25">
      <c r="B34" s="63"/>
    </row>
  </sheetData>
  <mergeCells count="14">
    <mergeCell ref="G4:M4"/>
    <mergeCell ref="F17:F18"/>
    <mergeCell ref="G17:M17"/>
    <mergeCell ref="B8:B11"/>
    <mergeCell ref="B12:B14"/>
    <mergeCell ref="B4:E6"/>
    <mergeCell ref="F4:F5"/>
    <mergeCell ref="G19:M19"/>
    <mergeCell ref="B17:E19"/>
    <mergeCell ref="B25:B27"/>
    <mergeCell ref="G18:M18"/>
    <mergeCell ref="G5:M5"/>
    <mergeCell ref="G6:M6"/>
    <mergeCell ref="B21:B24"/>
  </mergeCells>
  <pageMargins left="0.7" right="0.7" top="0.75" bottom="0.75" header="0.3" footer="0.3"/>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U78"/>
  <sheetViews>
    <sheetView topLeftCell="A17" zoomScale="90" zoomScaleNormal="90" zoomScaleSheetLayoutView="70" zoomScalePageLayoutView="50" workbookViewId="0">
      <selection activeCell="E13" sqref="E13:E26"/>
    </sheetView>
  </sheetViews>
  <sheetFormatPr baseColWidth="10" defaultColWidth="11.44140625" defaultRowHeight="10.199999999999999" x14ac:dyDescent="0.2"/>
  <cols>
    <col min="1" max="1" width="11.44140625" style="8"/>
    <col min="2" max="2" width="9" style="18" customWidth="1"/>
    <col min="3" max="3" width="22.109375" style="18" customWidth="1"/>
    <col min="4" max="4" width="19.44140625" style="9" customWidth="1"/>
    <col min="5" max="9" width="23.5546875" style="8" customWidth="1"/>
    <col min="10" max="10" width="17.109375" style="8" customWidth="1"/>
    <col min="11" max="11" width="16.109375" style="8" customWidth="1"/>
    <col min="12" max="12" width="18.44140625" style="8" customWidth="1"/>
    <col min="13" max="13" width="14.44140625" style="8" customWidth="1"/>
    <col min="14" max="18" width="5.109375" style="32" customWidth="1"/>
    <col min="19" max="19" width="4.88671875" style="32" customWidth="1"/>
    <col min="20" max="20" width="13" style="8" customWidth="1"/>
    <col min="21" max="21" width="2.88671875" style="8" customWidth="1"/>
    <col min="22" max="22" width="6.44140625" style="8" customWidth="1"/>
    <col min="23" max="16384" width="11.44140625" style="8"/>
  </cols>
  <sheetData>
    <row r="1" spans="2:21" ht="22.8" x14ac:dyDescent="0.4">
      <c r="C1" s="315" t="s">
        <v>248</v>
      </c>
    </row>
    <row r="2" spans="2:21" ht="18.600000000000001" customHeight="1" thickBot="1" x14ac:dyDescent="0.35">
      <c r="C2" s="316"/>
    </row>
    <row r="3" spans="2:21" ht="38.25" customHeight="1" thickBot="1" x14ac:dyDescent="0.25">
      <c r="C3" s="17"/>
      <c r="D3" s="3"/>
      <c r="E3" s="10"/>
      <c r="F3" s="493" t="s">
        <v>74</v>
      </c>
      <c r="G3" s="494"/>
      <c r="H3" s="494"/>
      <c r="I3" s="494"/>
      <c r="J3" s="494"/>
      <c r="K3" s="494"/>
      <c r="L3" s="494"/>
      <c r="M3" s="120"/>
      <c r="N3" s="120"/>
      <c r="O3" s="120"/>
      <c r="P3" s="120"/>
      <c r="Q3" s="120"/>
      <c r="R3" s="120"/>
      <c r="S3" s="120"/>
      <c r="T3" s="83"/>
      <c r="U3" s="17"/>
    </row>
    <row r="4" spans="2:21" ht="38.25" customHeight="1" thickBot="1" x14ac:dyDescent="0.25">
      <c r="C4" s="17"/>
      <c r="D4" s="3"/>
      <c r="E4" s="10"/>
      <c r="F4" s="87"/>
      <c r="G4" s="88"/>
      <c r="H4" s="88"/>
      <c r="I4" s="89"/>
      <c r="J4" s="89"/>
      <c r="K4" s="89"/>
      <c r="L4" s="88"/>
      <c r="M4" s="88"/>
      <c r="N4" s="495" t="s">
        <v>75</v>
      </c>
      <c r="O4" s="496"/>
      <c r="P4" s="496"/>
      <c r="Q4" s="496"/>
      <c r="R4" s="496"/>
      <c r="S4" s="496"/>
      <c r="T4" s="497"/>
      <c r="U4" s="17"/>
    </row>
    <row r="5" spans="2:21" ht="42.75" customHeight="1" thickBot="1" x14ac:dyDescent="0.25">
      <c r="C5" s="17"/>
      <c r="D5" s="3"/>
      <c r="E5" s="10"/>
      <c r="F5" s="471" t="s">
        <v>76</v>
      </c>
      <c r="G5" s="472"/>
      <c r="H5" s="472"/>
      <c r="I5" s="473"/>
      <c r="J5" s="471" t="s">
        <v>77</v>
      </c>
      <c r="K5" s="472"/>
      <c r="L5" s="471" t="s">
        <v>78</v>
      </c>
      <c r="M5" s="472"/>
      <c r="N5" s="508" t="s">
        <v>79</v>
      </c>
      <c r="O5" s="509"/>
      <c r="P5" s="509"/>
      <c r="Q5" s="509"/>
      <c r="R5" s="509"/>
      <c r="S5" s="509"/>
      <c r="T5" s="510"/>
      <c r="U5" s="17"/>
    </row>
    <row r="6" spans="2:21" ht="16.5" customHeight="1" x14ac:dyDescent="0.2">
      <c r="C6" s="17"/>
      <c r="D6" s="3"/>
      <c r="E6" s="10"/>
      <c r="F6" s="474"/>
      <c r="G6" s="475"/>
      <c r="H6" s="475"/>
      <c r="I6" s="476"/>
      <c r="J6" s="474" t="s">
        <v>80</v>
      </c>
      <c r="K6" s="475"/>
      <c r="L6" s="474" t="s">
        <v>81</v>
      </c>
      <c r="M6" s="475"/>
      <c r="N6" s="511" t="s">
        <v>82</v>
      </c>
      <c r="O6" s="504"/>
      <c r="P6" s="504"/>
      <c r="Q6" s="504"/>
      <c r="R6" s="504" t="s">
        <v>83</v>
      </c>
      <c r="S6" s="504"/>
      <c r="T6" s="505"/>
      <c r="U6" s="19"/>
    </row>
    <row r="7" spans="2:21" ht="26.25" customHeight="1" thickBot="1" x14ac:dyDescent="0.25">
      <c r="C7" s="17"/>
      <c r="D7" s="3"/>
      <c r="E7" s="10"/>
      <c r="F7" s="474" t="s">
        <v>84</v>
      </c>
      <c r="G7" s="475"/>
      <c r="H7" s="475"/>
      <c r="I7" s="476"/>
      <c r="J7" s="474" t="s">
        <v>85</v>
      </c>
      <c r="K7" s="475"/>
      <c r="L7" s="474" t="s">
        <v>86</v>
      </c>
      <c r="M7" s="475"/>
      <c r="N7" s="506" t="s">
        <v>87</v>
      </c>
      <c r="O7" s="507"/>
      <c r="P7" s="507"/>
      <c r="Q7" s="507"/>
      <c r="R7" s="507" t="s">
        <v>88</v>
      </c>
      <c r="S7" s="507"/>
      <c r="T7" s="513"/>
    </row>
    <row r="8" spans="2:21" ht="12.9" customHeight="1" thickBot="1" x14ac:dyDescent="0.25">
      <c r="C8" s="17"/>
      <c r="D8" s="3"/>
      <c r="E8" s="10"/>
      <c r="F8" s="86"/>
      <c r="G8" s="1"/>
      <c r="H8" s="2"/>
      <c r="I8" s="1"/>
      <c r="J8" s="103"/>
      <c r="K8" s="2"/>
      <c r="M8" s="1"/>
      <c r="N8" s="11"/>
      <c r="O8" s="33"/>
      <c r="P8" s="33"/>
      <c r="Q8" s="33"/>
      <c r="R8" s="33"/>
      <c r="S8" s="33"/>
      <c r="T8" s="2"/>
      <c r="U8" s="3"/>
    </row>
    <row r="9" spans="2:21" ht="30.75" customHeight="1" x14ac:dyDescent="0.2">
      <c r="B9" s="475" t="s">
        <v>89</v>
      </c>
      <c r="C9" s="476"/>
      <c r="D9" s="29" t="s">
        <v>44</v>
      </c>
      <c r="E9" s="22" t="s">
        <v>90</v>
      </c>
      <c r="F9" s="484" t="s">
        <v>56</v>
      </c>
      <c r="G9" s="484" t="s">
        <v>91</v>
      </c>
      <c r="H9" s="484" t="s">
        <v>92</v>
      </c>
      <c r="I9" s="484" t="s">
        <v>245</v>
      </c>
      <c r="J9" s="471" t="s">
        <v>94</v>
      </c>
      <c r="K9" s="484" t="s">
        <v>95</v>
      </c>
      <c r="L9" s="484" t="s">
        <v>94</v>
      </c>
      <c r="M9" s="472" t="s">
        <v>95</v>
      </c>
      <c r="N9" s="500" t="s">
        <v>96</v>
      </c>
      <c r="O9" s="501"/>
      <c r="P9" s="501"/>
      <c r="Q9" s="501"/>
      <c r="R9" s="501"/>
      <c r="S9" s="502"/>
      <c r="T9" s="473" t="s">
        <v>97</v>
      </c>
      <c r="U9" s="17"/>
    </row>
    <row r="10" spans="2:21" ht="34.5" customHeight="1" thickBot="1" x14ac:dyDescent="0.25">
      <c r="B10" s="475"/>
      <c r="C10" s="476"/>
      <c r="D10" s="118"/>
      <c r="E10" s="23"/>
      <c r="F10" s="485"/>
      <c r="G10" s="485"/>
      <c r="H10" s="485"/>
      <c r="I10" s="485"/>
      <c r="J10" s="512"/>
      <c r="K10" s="485"/>
      <c r="L10" s="485"/>
      <c r="M10" s="486"/>
      <c r="N10" s="41" t="s">
        <v>98</v>
      </c>
      <c r="O10" s="40" t="s">
        <v>99</v>
      </c>
      <c r="P10" s="40" t="s">
        <v>100</v>
      </c>
      <c r="Q10" s="42" t="s">
        <v>101</v>
      </c>
      <c r="R10" s="40" t="s">
        <v>102</v>
      </c>
      <c r="S10" s="39" t="s">
        <v>103</v>
      </c>
      <c r="T10" s="503"/>
      <c r="U10" s="119"/>
    </row>
    <row r="11" spans="2:21" ht="29.25" customHeight="1" thickBot="1" x14ac:dyDescent="0.25">
      <c r="B11" s="17"/>
      <c r="C11" s="317"/>
      <c r="D11" s="3"/>
      <c r="F11" s="3"/>
      <c r="G11" s="3"/>
      <c r="H11" s="3"/>
      <c r="I11" s="3"/>
      <c r="J11" s="3"/>
      <c r="K11" s="3"/>
      <c r="L11" s="3"/>
      <c r="M11" s="3"/>
      <c r="N11" s="31"/>
      <c r="O11" s="31"/>
      <c r="P11" s="31"/>
      <c r="Q11" s="31"/>
      <c r="R11" s="31"/>
      <c r="S11" s="31"/>
      <c r="T11" s="3"/>
      <c r="U11" s="3"/>
    </row>
    <row r="12" spans="2:21" ht="36" customHeight="1" thickBot="1" x14ac:dyDescent="0.25">
      <c r="B12" s="498" t="s">
        <v>104</v>
      </c>
      <c r="C12" s="499"/>
      <c r="D12" s="4"/>
      <c r="E12" s="20"/>
      <c r="F12" s="5"/>
      <c r="G12" s="4"/>
      <c r="H12" s="6"/>
      <c r="I12" s="5"/>
      <c r="J12" s="7"/>
      <c r="K12" s="6"/>
      <c r="L12" s="4"/>
      <c r="M12" s="6"/>
      <c r="N12" s="34"/>
      <c r="O12" s="34"/>
      <c r="P12" s="34"/>
      <c r="Q12" s="34"/>
      <c r="R12" s="34"/>
      <c r="S12" s="34"/>
      <c r="T12" s="6"/>
      <c r="U12" s="3"/>
    </row>
    <row r="13" spans="2:21" ht="76.5" customHeight="1" thickBot="1" x14ac:dyDescent="0.25">
      <c r="B13" s="487" t="s">
        <v>359</v>
      </c>
      <c r="C13" s="488"/>
      <c r="D13" s="13"/>
      <c r="E13" s="323">
        <f>42.35</f>
        <v>42.35</v>
      </c>
      <c r="F13" s="24"/>
      <c r="G13" s="25"/>
      <c r="H13" s="12"/>
      <c r="I13" s="5"/>
      <c r="J13" s="7"/>
      <c r="K13" s="25"/>
      <c r="L13" s="4"/>
      <c r="M13" s="26"/>
      <c r="N13" s="36"/>
      <c r="O13" s="37"/>
      <c r="P13" s="37"/>
      <c r="Q13" s="37"/>
      <c r="R13" s="37"/>
      <c r="S13" s="38"/>
      <c r="T13" s="27"/>
      <c r="U13" s="17"/>
    </row>
    <row r="14" spans="2:21" ht="58.5" customHeight="1" thickBot="1" x14ac:dyDescent="0.25">
      <c r="B14" s="487" t="s">
        <v>351</v>
      </c>
      <c r="C14" s="488"/>
      <c r="D14" s="14"/>
      <c r="E14" s="323">
        <f>15+(15*10%)</f>
        <v>16.5</v>
      </c>
      <c r="F14" s="24"/>
      <c r="G14" s="25"/>
      <c r="H14" s="12"/>
      <c r="I14" s="5"/>
      <c r="J14" s="7"/>
      <c r="K14" s="25"/>
      <c r="L14" s="4"/>
      <c r="M14" s="26"/>
      <c r="N14" s="36"/>
      <c r="O14" s="37"/>
      <c r="P14" s="37"/>
      <c r="Q14" s="37"/>
      <c r="R14" s="37"/>
      <c r="S14" s="38"/>
      <c r="T14" s="27"/>
      <c r="U14" s="17"/>
    </row>
    <row r="15" spans="2:21" ht="45.75" customHeight="1" thickBot="1" x14ac:dyDescent="0.25">
      <c r="B15" s="487" t="s">
        <v>360</v>
      </c>
      <c r="C15" s="488"/>
      <c r="D15" s="14"/>
      <c r="E15" s="323">
        <f>3+(3*10%)</f>
        <v>3.3</v>
      </c>
      <c r="F15" s="24"/>
      <c r="G15" s="25"/>
      <c r="H15" s="12"/>
      <c r="I15" s="5"/>
      <c r="J15" s="7"/>
      <c r="K15" s="25"/>
      <c r="L15" s="4"/>
      <c r="M15" s="26"/>
      <c r="N15" s="36"/>
      <c r="O15" s="37"/>
      <c r="P15" s="37"/>
      <c r="Q15" s="37"/>
      <c r="R15" s="37"/>
      <c r="S15" s="38"/>
      <c r="T15" s="27"/>
      <c r="U15" s="17"/>
    </row>
    <row r="16" spans="2:21" ht="45.75" customHeight="1" thickBot="1" x14ac:dyDescent="0.25">
      <c r="B16" s="487" t="s">
        <v>352</v>
      </c>
      <c r="C16" s="488"/>
      <c r="D16" s="14"/>
      <c r="E16" s="323">
        <f>0.5+(0.5*10%)</f>
        <v>0.55000000000000004</v>
      </c>
      <c r="F16" s="24"/>
      <c r="G16" s="25"/>
      <c r="H16" s="12"/>
      <c r="I16" s="5"/>
      <c r="J16" s="7"/>
      <c r="K16" s="25"/>
      <c r="L16" s="4"/>
      <c r="M16" s="26"/>
      <c r="N16" s="36"/>
      <c r="O16" s="37"/>
      <c r="P16" s="37"/>
      <c r="Q16" s="37"/>
      <c r="R16" s="37"/>
      <c r="S16" s="38"/>
      <c r="T16" s="27"/>
      <c r="U16" s="17"/>
    </row>
    <row r="17" spans="2:21" ht="45.75" customHeight="1" thickBot="1" x14ac:dyDescent="0.25">
      <c r="B17" s="487" t="s">
        <v>353</v>
      </c>
      <c r="C17" s="488"/>
      <c r="D17" s="14"/>
      <c r="E17" s="323">
        <f>1.5+(1.5*10%)</f>
        <v>1.65</v>
      </c>
      <c r="F17" s="24"/>
      <c r="G17" s="25"/>
      <c r="H17" s="12"/>
      <c r="I17" s="5"/>
      <c r="J17" s="7"/>
      <c r="K17" s="25"/>
      <c r="L17" s="4"/>
      <c r="M17" s="26"/>
      <c r="N17" s="36"/>
      <c r="O17" s="37"/>
      <c r="P17" s="37"/>
      <c r="Q17" s="37"/>
      <c r="R17" s="37"/>
      <c r="S17" s="38"/>
      <c r="T17" s="27"/>
      <c r="U17" s="17"/>
    </row>
    <row r="18" spans="2:21" ht="45.75" customHeight="1" thickBot="1" x14ac:dyDescent="0.25">
      <c r="B18" s="487" t="s">
        <v>468</v>
      </c>
      <c r="C18" s="488"/>
      <c r="D18" s="14"/>
      <c r="E18" s="323">
        <v>0.33</v>
      </c>
      <c r="F18" s="24"/>
      <c r="G18" s="25"/>
      <c r="H18" s="12"/>
      <c r="I18" s="5"/>
      <c r="J18" s="7"/>
      <c r="K18" s="25"/>
      <c r="L18" s="4"/>
      <c r="M18" s="26"/>
      <c r="N18" s="36"/>
      <c r="O18" s="37"/>
      <c r="P18" s="37"/>
      <c r="Q18" s="37"/>
      <c r="R18" s="37"/>
      <c r="S18" s="38"/>
      <c r="T18" s="27"/>
      <c r="U18" s="17"/>
    </row>
    <row r="19" spans="2:21" ht="45.75" customHeight="1" thickBot="1" x14ac:dyDescent="0.25">
      <c r="B19" s="487" t="s">
        <v>354</v>
      </c>
      <c r="C19" s="488"/>
      <c r="D19" s="14"/>
      <c r="E19" s="323">
        <f>1+(1*10%)</f>
        <v>1.1000000000000001</v>
      </c>
      <c r="F19" s="24"/>
      <c r="G19" s="25"/>
      <c r="H19" s="12"/>
      <c r="I19" s="5"/>
      <c r="J19" s="7"/>
      <c r="K19" s="25"/>
      <c r="L19" s="4"/>
      <c r="M19" s="26"/>
      <c r="N19" s="36"/>
      <c r="O19" s="37"/>
      <c r="P19" s="37"/>
      <c r="Q19" s="37"/>
      <c r="R19" s="37"/>
      <c r="S19" s="38"/>
      <c r="T19" s="27"/>
      <c r="U19" s="17"/>
    </row>
    <row r="20" spans="2:21" ht="45.75" customHeight="1" thickBot="1" x14ac:dyDescent="0.25">
      <c r="B20" s="487" t="s">
        <v>358</v>
      </c>
      <c r="C20" s="488"/>
      <c r="D20" s="14"/>
      <c r="E20" s="323">
        <f>22+(22*10%)</f>
        <v>24.2</v>
      </c>
      <c r="F20" s="24"/>
      <c r="G20" s="25"/>
      <c r="H20" s="12"/>
      <c r="I20" s="5"/>
      <c r="J20" s="7"/>
      <c r="K20" s="25"/>
      <c r="L20" s="4"/>
      <c r="M20" s="26"/>
      <c r="N20" s="36"/>
      <c r="O20" s="37"/>
      <c r="P20" s="37"/>
      <c r="Q20" s="37"/>
      <c r="R20" s="37"/>
      <c r="S20" s="38"/>
      <c r="T20" s="27"/>
      <c r="U20" s="17"/>
    </row>
    <row r="21" spans="2:21" ht="45.75" customHeight="1" thickBot="1" x14ac:dyDescent="0.25">
      <c r="B21" s="487" t="s">
        <v>277</v>
      </c>
      <c r="C21" s="488"/>
      <c r="D21" s="14"/>
      <c r="E21" s="323">
        <f>1.5+(1.5*10%)</f>
        <v>1.65</v>
      </c>
      <c r="F21" s="24"/>
      <c r="G21" s="25"/>
      <c r="H21" s="12"/>
      <c r="I21" s="5"/>
      <c r="J21" s="7"/>
      <c r="K21" s="25"/>
      <c r="L21" s="4"/>
      <c r="M21" s="26"/>
      <c r="N21" s="36"/>
      <c r="O21" s="37"/>
      <c r="P21" s="37"/>
      <c r="Q21" s="37"/>
      <c r="R21" s="37"/>
      <c r="S21" s="38"/>
      <c r="T21" s="27"/>
      <c r="U21" s="17"/>
    </row>
    <row r="22" spans="2:21" ht="45.75" customHeight="1" thickBot="1" x14ac:dyDescent="0.25">
      <c r="B22" s="487" t="s">
        <v>328</v>
      </c>
      <c r="C22" s="488"/>
      <c r="D22" s="14"/>
      <c r="E22" s="323">
        <f>0.5+(0.5*10%)</f>
        <v>0.55000000000000004</v>
      </c>
      <c r="F22" s="24"/>
      <c r="G22" s="25"/>
      <c r="H22" s="12"/>
      <c r="I22" s="5"/>
      <c r="J22" s="7"/>
      <c r="K22" s="25"/>
      <c r="L22" s="4"/>
      <c r="M22" s="26"/>
      <c r="N22" s="36"/>
      <c r="O22" s="37"/>
      <c r="P22" s="37"/>
      <c r="Q22" s="37"/>
      <c r="R22" s="37"/>
      <c r="S22" s="38"/>
      <c r="T22" s="27"/>
      <c r="U22" s="17"/>
    </row>
    <row r="23" spans="2:21" ht="45.75" customHeight="1" thickBot="1" x14ac:dyDescent="0.25">
      <c r="B23" s="487" t="s">
        <v>375</v>
      </c>
      <c r="C23" s="488"/>
      <c r="D23" s="14"/>
      <c r="E23" s="323">
        <f>3+(3*10%)</f>
        <v>3.3</v>
      </c>
      <c r="F23" s="24"/>
      <c r="G23" s="25"/>
      <c r="H23" s="12"/>
      <c r="I23" s="5"/>
      <c r="J23" s="7"/>
      <c r="K23" s="25"/>
      <c r="L23" s="4"/>
      <c r="M23" s="26"/>
      <c r="N23" s="36"/>
      <c r="O23" s="37"/>
      <c r="P23" s="37"/>
      <c r="Q23" s="37"/>
      <c r="R23" s="37"/>
      <c r="S23" s="38"/>
      <c r="T23" s="27"/>
      <c r="U23" s="17"/>
    </row>
    <row r="24" spans="2:21" ht="45.75" customHeight="1" thickBot="1" x14ac:dyDescent="0.25">
      <c r="B24" s="487" t="s">
        <v>355</v>
      </c>
      <c r="C24" s="488"/>
      <c r="D24" s="14"/>
      <c r="E24" s="323">
        <f>4+(4*10%)</f>
        <v>4.4000000000000004</v>
      </c>
      <c r="F24" s="24"/>
      <c r="G24" s="25"/>
      <c r="H24" s="12"/>
      <c r="I24" s="5"/>
      <c r="J24" s="7"/>
      <c r="K24" s="25"/>
      <c r="L24" s="4"/>
      <c r="M24" s="26"/>
      <c r="N24" s="36"/>
      <c r="O24" s="37"/>
      <c r="P24" s="37"/>
      <c r="Q24" s="37"/>
      <c r="R24" s="37"/>
      <c r="S24" s="38"/>
      <c r="T24" s="27"/>
      <c r="U24" s="17"/>
    </row>
    <row r="25" spans="2:21" ht="57.75" customHeight="1" thickBot="1" x14ac:dyDescent="0.25">
      <c r="B25" s="487" t="s">
        <v>357</v>
      </c>
      <c r="C25" s="488"/>
      <c r="D25" s="14"/>
      <c r="E25" s="324">
        <f>4+(4*10%)</f>
        <v>4.4000000000000004</v>
      </c>
      <c r="F25" s="24"/>
      <c r="G25" s="25"/>
      <c r="H25" s="12"/>
      <c r="I25" s="5"/>
      <c r="J25" s="7"/>
      <c r="K25" s="25"/>
      <c r="L25" s="4"/>
      <c r="M25" s="26"/>
      <c r="N25" s="36"/>
      <c r="O25" s="37"/>
      <c r="P25" s="37"/>
      <c r="Q25" s="37"/>
      <c r="R25" s="37"/>
      <c r="S25" s="38"/>
      <c r="T25" s="27"/>
      <c r="U25" s="17"/>
    </row>
    <row r="26" spans="2:21" ht="45.75" customHeight="1" thickBot="1" x14ac:dyDescent="0.25">
      <c r="B26" s="487" t="s">
        <v>369</v>
      </c>
      <c r="C26" s="488"/>
      <c r="D26" s="14"/>
      <c r="E26" s="325">
        <f>0.025+(0.025*10%)</f>
        <v>2.7500000000000004E-2</v>
      </c>
      <c r="F26" s="24"/>
      <c r="G26" s="25"/>
      <c r="H26" s="12"/>
      <c r="I26" s="5"/>
      <c r="J26" s="7"/>
      <c r="K26" s="25"/>
      <c r="L26" s="4"/>
      <c r="M26" s="26"/>
      <c r="N26" s="36"/>
      <c r="O26" s="37"/>
      <c r="P26" s="37"/>
      <c r="Q26" s="37"/>
      <c r="R26" s="37"/>
      <c r="S26" s="38"/>
      <c r="T26" s="27"/>
      <c r="U26" s="17"/>
    </row>
    <row r="27" spans="2:21" ht="45.75" customHeight="1" thickBot="1" x14ac:dyDescent="0.25">
      <c r="B27" s="487"/>
      <c r="C27" s="488"/>
      <c r="D27" s="14"/>
      <c r="E27" s="43"/>
      <c r="F27" s="24"/>
      <c r="G27" s="25"/>
      <c r="H27" s="12"/>
      <c r="I27" s="5"/>
      <c r="J27" s="7"/>
      <c r="K27" s="25"/>
      <c r="L27" s="4"/>
      <c r="M27" s="26"/>
      <c r="N27" s="36"/>
      <c r="O27" s="37"/>
      <c r="P27" s="37"/>
      <c r="Q27" s="37"/>
      <c r="R27" s="37"/>
      <c r="S27" s="38"/>
      <c r="T27" s="27"/>
      <c r="U27" s="17"/>
    </row>
    <row r="28" spans="2:21" ht="45.75" customHeight="1" thickBot="1" x14ac:dyDescent="0.25">
      <c r="B28" s="487"/>
      <c r="C28" s="488"/>
      <c r="D28" s="14"/>
      <c r="E28" s="44"/>
      <c r="F28" s="24"/>
      <c r="G28" s="25"/>
      <c r="H28" s="12"/>
      <c r="I28" s="5"/>
      <c r="J28" s="7"/>
      <c r="K28" s="25"/>
      <c r="L28" s="4"/>
      <c r="M28" s="26"/>
      <c r="N28" s="36"/>
      <c r="O28" s="37"/>
      <c r="P28" s="37"/>
      <c r="Q28" s="37"/>
      <c r="R28" s="37"/>
      <c r="S28" s="38"/>
      <c r="T28" s="27"/>
      <c r="U28" s="17"/>
    </row>
    <row r="29" spans="2:21" ht="45.75" customHeight="1" thickBot="1" x14ac:dyDescent="0.25">
      <c r="B29" s="487"/>
      <c r="C29" s="488"/>
      <c r="D29" s="14"/>
      <c r="E29" s="44"/>
      <c r="F29" s="24"/>
      <c r="G29" s="25"/>
      <c r="H29" s="12"/>
      <c r="I29" s="5"/>
      <c r="J29" s="7"/>
      <c r="K29" s="25"/>
      <c r="L29" s="4"/>
      <c r="M29" s="26"/>
      <c r="N29" s="36"/>
      <c r="O29" s="37"/>
      <c r="P29" s="37"/>
      <c r="Q29" s="37"/>
      <c r="R29" s="37"/>
      <c r="S29" s="38"/>
      <c r="T29" s="27"/>
      <c r="U29" s="17"/>
    </row>
    <row r="30" spans="2:21" ht="45.75" customHeight="1" thickBot="1" x14ac:dyDescent="0.25">
      <c r="B30" s="487"/>
      <c r="C30" s="488"/>
      <c r="D30" s="14"/>
      <c r="E30" s="44"/>
      <c r="F30" s="24"/>
      <c r="G30" s="25"/>
      <c r="H30" s="12"/>
      <c r="I30" s="5"/>
      <c r="J30" s="7"/>
      <c r="K30" s="25"/>
      <c r="L30" s="4"/>
      <c r="M30" s="26"/>
      <c r="N30" s="36"/>
      <c r="O30" s="37"/>
      <c r="P30" s="37"/>
      <c r="Q30" s="37"/>
      <c r="R30" s="37"/>
      <c r="S30" s="38"/>
      <c r="T30" s="27"/>
      <c r="U30" s="17"/>
    </row>
    <row r="31" spans="2:21" ht="45.75" customHeight="1" thickBot="1" x14ac:dyDescent="0.25">
      <c r="B31" s="487"/>
      <c r="C31" s="488"/>
      <c r="D31" s="14"/>
      <c r="E31" s="44"/>
      <c r="F31" s="24"/>
      <c r="G31" s="25"/>
      <c r="H31" s="12"/>
      <c r="I31" s="5"/>
      <c r="J31" s="7"/>
      <c r="K31" s="25"/>
      <c r="L31" s="4"/>
      <c r="M31" s="26"/>
      <c r="N31" s="36"/>
      <c r="O31" s="37"/>
      <c r="P31" s="37"/>
      <c r="Q31" s="37"/>
      <c r="R31" s="37"/>
      <c r="S31" s="38"/>
      <c r="T31" s="27"/>
      <c r="U31" s="17"/>
    </row>
    <row r="32" spans="2:21" ht="45.75" customHeight="1" thickBot="1" x14ac:dyDescent="0.25">
      <c r="B32" s="487"/>
      <c r="C32" s="488"/>
      <c r="D32" s="14"/>
      <c r="E32" s="44"/>
      <c r="F32" s="24"/>
      <c r="G32" s="25"/>
      <c r="H32" s="12"/>
      <c r="I32" s="5"/>
      <c r="J32" s="7"/>
      <c r="K32" s="25"/>
      <c r="L32" s="4"/>
      <c r="M32" s="26"/>
      <c r="N32" s="36"/>
      <c r="O32" s="37"/>
      <c r="P32" s="37"/>
      <c r="Q32" s="37"/>
      <c r="R32" s="37"/>
      <c r="S32" s="38"/>
      <c r="T32" s="27"/>
      <c r="U32" s="17"/>
    </row>
    <row r="33" spans="2:21" ht="45.75" customHeight="1" thickBot="1" x14ac:dyDescent="0.25">
      <c r="B33" s="487"/>
      <c r="C33" s="488"/>
      <c r="D33" s="14"/>
      <c r="E33" s="44"/>
      <c r="F33" s="24"/>
      <c r="G33" s="25"/>
      <c r="H33" s="12"/>
      <c r="I33" s="5"/>
      <c r="J33" s="7"/>
      <c r="K33" s="25"/>
      <c r="L33" s="4"/>
      <c r="M33" s="26"/>
      <c r="N33" s="36"/>
      <c r="O33" s="37"/>
      <c r="P33" s="37"/>
      <c r="Q33" s="37"/>
      <c r="R33" s="37"/>
      <c r="S33" s="38"/>
      <c r="T33" s="27"/>
      <c r="U33" s="17"/>
    </row>
    <row r="34" spans="2:21" ht="45.75" customHeight="1" thickBot="1" x14ac:dyDescent="0.25">
      <c r="B34" s="487"/>
      <c r="C34" s="488"/>
      <c r="D34" s="14"/>
      <c r="E34" s="44"/>
      <c r="F34" s="24"/>
      <c r="G34" s="25"/>
      <c r="H34" s="12"/>
      <c r="I34" s="5"/>
      <c r="J34" s="7"/>
      <c r="K34" s="25"/>
      <c r="L34" s="4"/>
      <c r="M34" s="26"/>
      <c r="N34" s="36"/>
      <c r="O34" s="37"/>
      <c r="P34" s="37"/>
      <c r="Q34" s="37"/>
      <c r="R34" s="37"/>
      <c r="S34" s="38"/>
      <c r="T34" s="27"/>
      <c r="U34" s="17"/>
    </row>
    <row r="35" spans="2:21" ht="45.75" customHeight="1" thickBot="1" x14ac:dyDescent="0.25">
      <c r="B35" s="487"/>
      <c r="C35" s="488"/>
      <c r="D35" s="14"/>
      <c r="E35" s="44"/>
      <c r="F35" s="24"/>
      <c r="G35" s="25"/>
      <c r="H35" s="12"/>
      <c r="I35" s="5"/>
      <c r="J35" s="7"/>
      <c r="K35" s="25"/>
      <c r="L35" s="4"/>
      <c r="M35" s="26"/>
      <c r="N35" s="36"/>
      <c r="O35" s="37"/>
      <c r="P35" s="37"/>
      <c r="Q35" s="37"/>
      <c r="R35" s="37"/>
      <c r="S35" s="38"/>
      <c r="T35" s="27"/>
      <c r="U35" s="17"/>
    </row>
    <row r="36" spans="2:21" ht="45.75" customHeight="1" thickBot="1" x14ac:dyDescent="0.25">
      <c r="B36" s="487"/>
      <c r="C36" s="488"/>
      <c r="D36" s="14"/>
      <c r="E36" s="44"/>
      <c r="F36" s="24"/>
      <c r="G36" s="25"/>
      <c r="H36" s="12"/>
      <c r="I36" s="5"/>
      <c r="J36" s="7"/>
      <c r="K36" s="25"/>
      <c r="L36" s="4"/>
      <c r="M36" s="26"/>
      <c r="N36" s="36"/>
      <c r="O36" s="37"/>
      <c r="P36" s="37"/>
      <c r="Q36" s="37"/>
      <c r="R36" s="37"/>
      <c r="S36" s="38"/>
      <c r="T36" s="27"/>
      <c r="U36" s="17"/>
    </row>
    <row r="37" spans="2:21" ht="45.75" customHeight="1" thickBot="1" x14ac:dyDescent="0.25">
      <c r="B37" s="487"/>
      <c r="C37" s="488"/>
      <c r="D37" s="14"/>
      <c r="E37" s="44"/>
      <c r="F37" s="24"/>
      <c r="G37" s="25"/>
      <c r="H37" s="12"/>
      <c r="I37" s="5"/>
      <c r="J37" s="7"/>
      <c r="K37" s="25"/>
      <c r="L37" s="4"/>
      <c r="M37" s="26"/>
      <c r="N37" s="36"/>
      <c r="O37" s="37"/>
      <c r="P37" s="37"/>
      <c r="Q37" s="37"/>
      <c r="R37" s="37"/>
      <c r="S37" s="38"/>
      <c r="T37" s="27"/>
      <c r="U37" s="17"/>
    </row>
    <row r="38" spans="2:21" ht="45.75" customHeight="1" thickBot="1" x14ac:dyDescent="0.25">
      <c r="B38" s="487"/>
      <c r="C38" s="488"/>
      <c r="D38" s="14"/>
      <c r="E38" s="44"/>
      <c r="F38" s="24"/>
      <c r="G38" s="25"/>
      <c r="H38" s="12"/>
      <c r="I38" s="5"/>
      <c r="J38" s="7"/>
      <c r="K38" s="25"/>
      <c r="L38" s="4"/>
      <c r="M38" s="26"/>
      <c r="N38" s="36"/>
      <c r="O38" s="37"/>
      <c r="P38" s="37"/>
      <c r="Q38" s="37"/>
      <c r="R38" s="37"/>
      <c r="S38" s="38"/>
      <c r="T38" s="27"/>
      <c r="U38" s="17"/>
    </row>
    <row r="39" spans="2:21" ht="45.75" customHeight="1" thickBot="1" x14ac:dyDescent="0.25">
      <c r="B39" s="487"/>
      <c r="C39" s="488"/>
      <c r="D39" s="14"/>
      <c r="E39" s="44"/>
      <c r="F39" s="24"/>
      <c r="G39" s="25"/>
      <c r="H39" s="12"/>
      <c r="I39" s="5"/>
      <c r="J39" s="7"/>
      <c r="K39" s="25"/>
      <c r="L39" s="4"/>
      <c r="M39" s="26"/>
      <c r="N39" s="36"/>
      <c r="O39" s="37"/>
      <c r="P39" s="37"/>
      <c r="Q39" s="37"/>
      <c r="R39" s="37"/>
      <c r="S39" s="38"/>
      <c r="T39" s="27"/>
      <c r="U39" s="17"/>
    </row>
    <row r="40" spans="2:21" ht="45.75" customHeight="1" thickBot="1" x14ac:dyDescent="0.25">
      <c r="B40" s="487"/>
      <c r="C40" s="488"/>
      <c r="D40" s="14"/>
      <c r="E40" s="44"/>
      <c r="F40" s="24"/>
      <c r="G40" s="25"/>
      <c r="H40" s="12"/>
      <c r="I40" s="5"/>
      <c r="J40" s="7"/>
      <c r="K40" s="25"/>
      <c r="L40" s="4"/>
      <c r="M40" s="26"/>
      <c r="N40" s="36"/>
      <c r="O40" s="37"/>
      <c r="P40" s="37"/>
      <c r="Q40" s="37"/>
      <c r="R40" s="37"/>
      <c r="S40" s="38"/>
      <c r="T40" s="27"/>
      <c r="U40" s="17"/>
    </row>
    <row r="41" spans="2:21" ht="45.75" customHeight="1" thickBot="1" x14ac:dyDescent="0.25">
      <c r="B41" s="487"/>
      <c r="C41" s="488"/>
      <c r="D41" s="14"/>
      <c r="E41" s="44"/>
      <c r="F41" s="24"/>
      <c r="G41" s="25"/>
      <c r="H41" s="12"/>
      <c r="I41" s="5"/>
      <c r="J41" s="7"/>
      <c r="K41" s="25"/>
      <c r="L41" s="4"/>
      <c r="M41" s="26"/>
      <c r="N41" s="36"/>
      <c r="O41" s="37"/>
      <c r="P41" s="37"/>
      <c r="Q41" s="37"/>
      <c r="R41" s="37"/>
      <c r="S41" s="38"/>
      <c r="T41" s="27"/>
      <c r="U41" s="17"/>
    </row>
    <row r="42" spans="2:21" ht="45.75" customHeight="1" thickBot="1" x14ac:dyDescent="0.25">
      <c r="B42" s="487"/>
      <c r="C42" s="488"/>
      <c r="D42" s="14"/>
      <c r="E42" s="44"/>
      <c r="F42" s="24"/>
      <c r="G42" s="25"/>
      <c r="H42" s="12"/>
      <c r="I42" s="5"/>
      <c r="J42" s="7"/>
      <c r="K42" s="25"/>
      <c r="L42" s="4"/>
      <c r="M42" s="26"/>
      <c r="N42" s="36"/>
      <c r="O42" s="37"/>
      <c r="P42" s="37"/>
      <c r="Q42" s="37"/>
      <c r="R42" s="37"/>
      <c r="S42" s="38"/>
      <c r="T42" s="27"/>
      <c r="U42" s="17"/>
    </row>
    <row r="43" spans="2:21" ht="45.75" customHeight="1" thickBot="1" x14ac:dyDescent="0.25">
      <c r="B43" s="313"/>
      <c r="C43" s="314"/>
      <c r="D43" s="14"/>
      <c r="E43" s="44"/>
      <c r="F43" s="24"/>
      <c r="G43" s="25"/>
      <c r="H43" s="12"/>
      <c r="I43" s="5"/>
      <c r="J43" s="7"/>
      <c r="K43" s="25"/>
      <c r="L43" s="4"/>
      <c r="M43" s="26"/>
      <c r="N43" s="36"/>
      <c r="O43" s="37"/>
      <c r="P43" s="37"/>
      <c r="Q43" s="37"/>
      <c r="R43" s="37"/>
      <c r="S43" s="38"/>
      <c r="T43" s="27"/>
      <c r="U43" s="17"/>
    </row>
    <row r="44" spans="2:21" ht="45.75" customHeight="1" thickBot="1" x14ac:dyDescent="0.25">
      <c r="B44" s="313"/>
      <c r="C44" s="314"/>
      <c r="D44" s="14"/>
      <c r="E44" s="44"/>
      <c r="F44" s="24"/>
      <c r="G44" s="25"/>
      <c r="H44" s="12"/>
      <c r="I44" s="5"/>
      <c r="J44" s="7"/>
      <c r="K44" s="25"/>
      <c r="L44" s="4"/>
      <c r="M44" s="26"/>
      <c r="N44" s="36"/>
      <c r="O44" s="37"/>
      <c r="P44" s="37"/>
      <c r="Q44" s="37"/>
      <c r="R44" s="37"/>
      <c r="S44" s="38"/>
      <c r="T44" s="27"/>
      <c r="U44" s="17"/>
    </row>
    <row r="45" spans="2:21" ht="45.75" customHeight="1" thickBot="1" x14ac:dyDescent="0.25">
      <c r="B45" s="487"/>
      <c r="C45" s="488"/>
      <c r="D45" s="14"/>
      <c r="E45" s="44"/>
      <c r="F45" s="24"/>
      <c r="G45" s="25"/>
      <c r="H45" s="12"/>
      <c r="I45" s="5"/>
      <c r="J45" s="7"/>
      <c r="K45" s="25"/>
      <c r="L45" s="4"/>
      <c r="M45" s="26"/>
      <c r="N45" s="36"/>
      <c r="O45" s="37"/>
      <c r="P45" s="37"/>
      <c r="Q45" s="37"/>
      <c r="R45" s="37"/>
      <c r="S45" s="38"/>
      <c r="T45" s="27"/>
      <c r="U45" s="17"/>
    </row>
    <row r="46" spans="2:21" ht="45.75" customHeight="1" thickBot="1" x14ac:dyDescent="0.25">
      <c r="B46" s="491"/>
      <c r="C46" s="492"/>
      <c r="D46" s="14"/>
      <c r="E46" s="44"/>
      <c r="F46" s="24"/>
      <c r="G46" s="25"/>
      <c r="H46" s="12"/>
      <c r="I46" s="5"/>
      <c r="J46" s="7"/>
      <c r="K46" s="25"/>
      <c r="L46" s="4"/>
      <c r="M46" s="26"/>
      <c r="N46" s="36"/>
      <c r="O46" s="37"/>
      <c r="P46" s="37"/>
      <c r="Q46" s="37"/>
      <c r="R46" s="37"/>
      <c r="S46" s="38"/>
      <c r="T46" s="27"/>
      <c r="U46" s="17"/>
    </row>
    <row r="47" spans="2:21" ht="45.75" customHeight="1" thickBot="1" x14ac:dyDescent="0.25">
      <c r="B47" s="487"/>
      <c r="C47" s="488"/>
      <c r="D47" s="14"/>
      <c r="E47" s="44"/>
      <c r="F47" s="24"/>
      <c r="G47" s="25"/>
      <c r="H47" s="12"/>
      <c r="I47" s="5"/>
      <c r="J47" s="7"/>
      <c r="K47" s="25"/>
      <c r="L47" s="4"/>
      <c r="M47" s="26"/>
      <c r="N47" s="36"/>
      <c r="O47" s="37"/>
      <c r="P47" s="37"/>
      <c r="Q47" s="37"/>
      <c r="R47" s="37"/>
      <c r="S47" s="38"/>
      <c r="T47" s="27"/>
      <c r="U47" s="17"/>
    </row>
    <row r="48" spans="2:21" ht="45.75" customHeight="1" thickBot="1" x14ac:dyDescent="0.25">
      <c r="B48" s="487"/>
      <c r="C48" s="488"/>
      <c r="D48" s="14"/>
      <c r="E48" s="44"/>
      <c r="F48" s="24"/>
      <c r="G48" s="25"/>
      <c r="H48" s="12"/>
      <c r="I48" s="5"/>
      <c r="J48" s="7"/>
      <c r="K48" s="25"/>
      <c r="L48" s="4"/>
      <c r="M48" s="26"/>
      <c r="N48" s="36"/>
      <c r="O48" s="37"/>
      <c r="P48" s="37"/>
      <c r="Q48" s="37"/>
      <c r="R48" s="37"/>
      <c r="S48" s="38"/>
      <c r="T48" s="27"/>
      <c r="U48" s="17"/>
    </row>
    <row r="49" spans="2:21" ht="45.75" customHeight="1" thickBot="1" x14ac:dyDescent="0.25">
      <c r="B49" s="487"/>
      <c r="C49" s="488"/>
      <c r="D49" s="14"/>
      <c r="E49" s="44"/>
      <c r="F49" s="24"/>
      <c r="G49" s="25"/>
      <c r="H49" s="12"/>
      <c r="I49" s="5"/>
      <c r="J49" s="7"/>
      <c r="K49" s="25"/>
      <c r="L49" s="4"/>
      <c r="M49" s="26"/>
      <c r="N49" s="36"/>
      <c r="O49" s="37"/>
      <c r="P49" s="37"/>
      <c r="Q49" s="37"/>
      <c r="R49" s="37"/>
      <c r="S49" s="38"/>
      <c r="T49" s="27"/>
      <c r="U49" s="17"/>
    </row>
    <row r="50" spans="2:21" ht="45.75" customHeight="1" thickBot="1" x14ac:dyDescent="0.25">
      <c r="B50" s="487"/>
      <c r="C50" s="488"/>
      <c r="D50" s="14"/>
      <c r="E50" s="44"/>
      <c r="F50" s="24"/>
      <c r="G50" s="25"/>
      <c r="H50" s="12"/>
      <c r="I50" s="5"/>
      <c r="J50" s="7"/>
      <c r="K50" s="25"/>
      <c r="L50" s="4"/>
      <c r="M50" s="26"/>
      <c r="N50" s="36"/>
      <c r="O50" s="37"/>
      <c r="P50" s="37"/>
      <c r="Q50" s="37"/>
      <c r="R50" s="37"/>
      <c r="S50" s="38"/>
      <c r="T50" s="27"/>
      <c r="U50" s="17"/>
    </row>
    <row r="51" spans="2:21" ht="45.75" customHeight="1" thickBot="1" x14ac:dyDescent="0.25">
      <c r="B51" s="487"/>
      <c r="C51" s="488"/>
      <c r="D51" s="14"/>
      <c r="E51" s="44"/>
      <c r="F51" s="24"/>
      <c r="G51" s="25"/>
      <c r="H51" s="12"/>
      <c r="I51" s="5"/>
      <c r="J51" s="7"/>
      <c r="K51" s="25"/>
      <c r="L51" s="4"/>
      <c r="M51" s="26"/>
      <c r="N51" s="36"/>
      <c r="O51" s="37"/>
      <c r="P51" s="37"/>
      <c r="Q51" s="37"/>
      <c r="R51" s="37"/>
      <c r="S51" s="38"/>
      <c r="T51" s="27"/>
      <c r="U51" s="17"/>
    </row>
    <row r="52" spans="2:21" ht="45.75" customHeight="1" thickBot="1" x14ac:dyDescent="0.25">
      <c r="B52" s="487"/>
      <c r="C52" s="488"/>
      <c r="D52" s="14"/>
      <c r="E52" s="44"/>
      <c r="F52" s="24"/>
      <c r="G52" s="25"/>
      <c r="H52" s="12"/>
      <c r="I52" s="5"/>
      <c r="J52" s="7"/>
      <c r="K52" s="25"/>
      <c r="L52" s="4"/>
      <c r="M52" s="26"/>
      <c r="N52" s="36"/>
      <c r="O52" s="37"/>
      <c r="P52" s="37"/>
      <c r="Q52" s="37"/>
      <c r="R52" s="37"/>
      <c r="S52" s="38"/>
      <c r="T52" s="27"/>
      <c r="U52" s="17"/>
    </row>
    <row r="53" spans="2:21" ht="45.75" customHeight="1" thickBot="1" x14ac:dyDescent="0.25">
      <c r="B53" s="487"/>
      <c r="C53" s="488"/>
      <c r="D53" s="14"/>
      <c r="E53" s="44"/>
      <c r="F53" s="24"/>
      <c r="G53" s="25"/>
      <c r="H53" s="12"/>
      <c r="I53" s="5"/>
      <c r="J53" s="7"/>
      <c r="K53" s="25"/>
      <c r="L53" s="4"/>
      <c r="M53" s="26"/>
      <c r="N53" s="36"/>
      <c r="O53" s="37"/>
      <c r="P53" s="37"/>
      <c r="Q53" s="37"/>
      <c r="R53" s="37"/>
      <c r="S53" s="38"/>
      <c r="T53" s="27"/>
      <c r="U53" s="17"/>
    </row>
    <row r="54" spans="2:21" ht="45.75" customHeight="1" thickBot="1" x14ac:dyDescent="0.25">
      <c r="B54" s="487"/>
      <c r="C54" s="488"/>
      <c r="D54" s="14"/>
      <c r="E54" s="44"/>
      <c r="F54" s="24"/>
      <c r="G54" s="25"/>
      <c r="H54" s="12"/>
      <c r="I54" s="5"/>
      <c r="J54" s="7"/>
      <c r="K54" s="25"/>
      <c r="L54" s="4"/>
      <c r="M54" s="26"/>
      <c r="N54" s="36"/>
      <c r="O54" s="37"/>
      <c r="P54" s="37"/>
      <c r="Q54" s="37"/>
      <c r="R54" s="37"/>
      <c r="S54" s="38"/>
      <c r="T54" s="27"/>
      <c r="U54" s="17"/>
    </row>
    <row r="55" spans="2:21" ht="45.75" customHeight="1" thickBot="1" x14ac:dyDescent="0.25">
      <c r="B55" s="487"/>
      <c r="C55" s="488"/>
      <c r="D55" s="14"/>
      <c r="E55" s="44"/>
      <c r="F55" s="24"/>
      <c r="G55" s="25"/>
      <c r="H55" s="12"/>
      <c r="I55" s="5"/>
      <c r="J55" s="7"/>
      <c r="K55" s="25"/>
      <c r="L55" s="4"/>
      <c r="M55" s="26"/>
      <c r="N55" s="36"/>
      <c r="O55" s="37"/>
      <c r="P55" s="37"/>
      <c r="Q55" s="37"/>
      <c r="R55" s="37"/>
      <c r="S55" s="38"/>
      <c r="T55" s="27"/>
      <c r="U55" s="17"/>
    </row>
    <row r="56" spans="2:21" ht="45.75" customHeight="1" thickBot="1" x14ac:dyDescent="0.25">
      <c r="B56" s="487"/>
      <c r="C56" s="488"/>
      <c r="D56" s="14"/>
      <c r="E56" s="44"/>
      <c r="F56" s="24"/>
      <c r="G56" s="25"/>
      <c r="H56" s="12"/>
      <c r="I56" s="5"/>
      <c r="J56" s="7"/>
      <c r="K56" s="25"/>
      <c r="L56" s="4"/>
      <c r="M56" s="26"/>
      <c r="N56" s="36"/>
      <c r="O56" s="37"/>
      <c r="P56" s="37"/>
      <c r="Q56" s="37"/>
      <c r="R56" s="37"/>
      <c r="S56" s="38"/>
      <c r="T56" s="27"/>
      <c r="U56" s="17"/>
    </row>
    <row r="57" spans="2:21" ht="45.75" customHeight="1" thickBot="1" x14ac:dyDescent="0.25">
      <c r="B57" s="487"/>
      <c r="C57" s="488"/>
      <c r="D57" s="14"/>
      <c r="E57" s="44"/>
      <c r="F57" s="24"/>
      <c r="G57" s="25"/>
      <c r="H57" s="12"/>
      <c r="I57" s="5"/>
      <c r="J57" s="7"/>
      <c r="K57" s="25"/>
      <c r="L57" s="4"/>
      <c r="M57" s="26"/>
      <c r="N57" s="36"/>
      <c r="O57" s="37"/>
      <c r="P57" s="37"/>
      <c r="Q57" s="37"/>
      <c r="R57" s="37"/>
      <c r="S57" s="38"/>
      <c r="T57" s="27"/>
      <c r="U57" s="17"/>
    </row>
    <row r="58" spans="2:21" ht="45.75" customHeight="1" thickBot="1" x14ac:dyDescent="0.25">
      <c r="B58" s="489"/>
      <c r="C58" s="490"/>
      <c r="D58" s="14"/>
      <c r="E58" s="44"/>
      <c r="F58" s="24"/>
      <c r="G58" s="25"/>
      <c r="H58" s="12"/>
      <c r="I58" s="5"/>
      <c r="J58" s="7"/>
      <c r="K58" s="25"/>
      <c r="L58" s="4"/>
      <c r="M58" s="26"/>
      <c r="N58" s="36"/>
      <c r="O58" s="37"/>
      <c r="P58" s="37"/>
      <c r="Q58" s="37"/>
      <c r="R58" s="37"/>
      <c r="S58" s="38"/>
      <c r="T58" s="27"/>
      <c r="U58" s="17"/>
    </row>
    <row r="59" spans="2:21" ht="15" customHeight="1" thickBot="1" x14ac:dyDescent="0.25">
      <c r="B59" s="318"/>
      <c r="C59" s="319"/>
      <c r="D59" s="14"/>
      <c r="E59" s="21"/>
      <c r="F59" s="24"/>
      <c r="G59" s="25"/>
      <c r="H59" s="6"/>
      <c r="I59" s="5"/>
      <c r="J59" s="7"/>
      <c r="K59" s="25"/>
      <c r="L59" s="4"/>
      <c r="M59" s="26"/>
      <c r="N59" s="36"/>
      <c r="O59" s="37"/>
      <c r="P59" s="37"/>
      <c r="Q59" s="37"/>
      <c r="R59" s="37"/>
      <c r="S59" s="38"/>
      <c r="T59" s="27"/>
      <c r="U59" s="3"/>
    </row>
    <row r="60" spans="2:21" ht="22.5" customHeight="1" thickBot="1" x14ac:dyDescent="0.25">
      <c r="D60" s="45" t="s">
        <v>105</v>
      </c>
      <c r="E60" s="46"/>
      <c r="F60" s="479"/>
      <c r="G60" s="479"/>
      <c r="H60" s="480"/>
      <c r="I60" s="121"/>
      <c r="J60" s="478" t="s">
        <v>106</v>
      </c>
      <c r="K60" s="479"/>
      <c r="L60" s="479"/>
      <c r="M60" s="480"/>
      <c r="N60" s="35"/>
      <c r="O60" s="35"/>
      <c r="P60" s="35"/>
      <c r="Q60" s="35"/>
      <c r="R60" s="35"/>
      <c r="S60" s="35"/>
      <c r="T60" s="84" t="s">
        <v>75</v>
      </c>
      <c r="U60" s="3"/>
    </row>
    <row r="61" spans="2:21" ht="41.25" customHeight="1" thickBot="1" x14ac:dyDescent="0.25">
      <c r="E61" s="3"/>
      <c r="F61" s="482"/>
      <c r="G61" s="482"/>
      <c r="H61" s="483"/>
      <c r="I61" s="122"/>
      <c r="J61" s="481"/>
      <c r="K61" s="482"/>
      <c r="L61" s="482"/>
      <c r="M61" s="483"/>
      <c r="N61" s="35"/>
      <c r="O61" s="35"/>
      <c r="P61" s="35"/>
      <c r="Q61" s="35"/>
      <c r="R61" s="35"/>
      <c r="S61" s="35"/>
      <c r="T61" s="85"/>
      <c r="U61" s="3"/>
    </row>
    <row r="62" spans="2:21" ht="36.6" customHeight="1" thickBot="1" x14ac:dyDescent="0.25">
      <c r="D62" s="47" t="s">
        <v>107</v>
      </c>
      <c r="E62" s="48" t="e">
        <f>E60+#REF!</f>
        <v>#REF!</v>
      </c>
    </row>
    <row r="64" spans="2:21" x14ac:dyDescent="0.2">
      <c r="C64" s="119"/>
    </row>
    <row r="65" spans="3:13" x14ac:dyDescent="0.2">
      <c r="C65" s="320"/>
    </row>
    <row r="66" spans="3:13" x14ac:dyDescent="0.2">
      <c r="C66" s="320"/>
    </row>
    <row r="69" spans="3:13" ht="22.5" customHeight="1" x14ac:dyDescent="0.2"/>
    <row r="71" spans="3:13" ht="17.25" customHeight="1" x14ac:dyDescent="0.2"/>
    <row r="72" spans="3:13" ht="22.5" customHeight="1" x14ac:dyDescent="0.2"/>
    <row r="73" spans="3:13" ht="30.75" customHeight="1" x14ac:dyDescent="0.2">
      <c r="C73" s="321"/>
      <c r="D73" s="477" t="s">
        <v>108</v>
      </c>
      <c r="E73" s="477"/>
      <c r="H73" s="475"/>
      <c r="I73" s="475"/>
      <c r="J73" s="475"/>
      <c r="K73" s="475"/>
      <c r="L73" s="475"/>
      <c r="M73" s="475"/>
    </row>
    <row r="74" spans="3:13" ht="12" customHeight="1" x14ac:dyDescent="0.2">
      <c r="C74" s="322" t="s">
        <v>109</v>
      </c>
      <c r="D74" s="469" t="s">
        <v>110</v>
      </c>
      <c r="E74" s="470"/>
      <c r="H74" s="475"/>
      <c r="I74" s="475"/>
      <c r="J74" s="475"/>
      <c r="K74" s="475"/>
      <c r="L74" s="475"/>
      <c r="M74" s="475"/>
    </row>
    <row r="75" spans="3:13" ht="12" hidden="1" customHeight="1" x14ac:dyDescent="0.2">
      <c r="C75" s="322" t="s">
        <v>111</v>
      </c>
      <c r="D75" s="28" t="s">
        <v>112</v>
      </c>
      <c r="E75" s="28"/>
      <c r="H75" s="474" t="s">
        <v>84</v>
      </c>
      <c r="I75" s="475"/>
      <c r="J75" s="475"/>
      <c r="K75" s="475"/>
      <c r="L75" s="475"/>
      <c r="M75" s="476"/>
    </row>
    <row r="76" spans="3:13" ht="15.6" x14ac:dyDescent="0.2">
      <c r="C76" s="322" t="s">
        <v>113</v>
      </c>
      <c r="D76" s="469" t="s">
        <v>114</v>
      </c>
      <c r="E76" s="470"/>
      <c r="H76" s="9"/>
      <c r="I76" s="9"/>
      <c r="J76" s="9"/>
      <c r="K76" s="9"/>
    </row>
    <row r="77" spans="3:13" ht="15.6" x14ac:dyDescent="0.2">
      <c r="C77" s="322" t="s">
        <v>115</v>
      </c>
      <c r="D77" s="469" t="s">
        <v>116</v>
      </c>
      <c r="E77" s="470"/>
      <c r="K77" s="9"/>
    </row>
    <row r="78" spans="3:13" ht="15.6" x14ac:dyDescent="0.2">
      <c r="C78" s="322" t="s">
        <v>117</v>
      </c>
      <c r="D78" s="469" t="s">
        <v>118</v>
      </c>
      <c r="E78" s="470"/>
      <c r="K78" s="9"/>
    </row>
  </sheetData>
  <mergeCells count="81">
    <mergeCell ref="N5:T5"/>
    <mergeCell ref="N6:Q6"/>
    <mergeCell ref="B18:C18"/>
    <mergeCell ref="J9:J10"/>
    <mergeCell ref="K9:K10"/>
    <mergeCell ref="R7:T7"/>
    <mergeCell ref="F9:F10"/>
    <mergeCell ref="G9:G10"/>
    <mergeCell ref="H9:H10"/>
    <mergeCell ref="F3:L3"/>
    <mergeCell ref="N4:T4"/>
    <mergeCell ref="B23:C23"/>
    <mergeCell ref="B15:C15"/>
    <mergeCell ref="B16:C16"/>
    <mergeCell ref="B9:C9"/>
    <mergeCell ref="B10:C10"/>
    <mergeCell ref="B19:C19"/>
    <mergeCell ref="B12:C12"/>
    <mergeCell ref="B13:C13"/>
    <mergeCell ref="B14:C14"/>
    <mergeCell ref="B17:C17"/>
    <mergeCell ref="N9:S9"/>
    <mergeCell ref="T9:T10"/>
    <mergeCell ref="R6:T6"/>
    <mergeCell ref="N7:Q7"/>
    <mergeCell ref="B30:C30"/>
    <mergeCell ref="B20:C20"/>
    <mergeCell ref="B21:C21"/>
    <mergeCell ref="B22:C22"/>
    <mergeCell ref="B24:C24"/>
    <mergeCell ref="B25:C25"/>
    <mergeCell ref="B26:C26"/>
    <mergeCell ref="B27:C27"/>
    <mergeCell ref="B28:C28"/>
    <mergeCell ref="B29:C29"/>
    <mergeCell ref="B55:C55"/>
    <mergeCell ref="B42:C42"/>
    <mergeCell ref="B31:C31"/>
    <mergeCell ref="B32:C32"/>
    <mergeCell ref="B33:C33"/>
    <mergeCell ref="B34:C34"/>
    <mergeCell ref="B35:C35"/>
    <mergeCell ref="B36:C36"/>
    <mergeCell ref="B37:C37"/>
    <mergeCell ref="B38:C38"/>
    <mergeCell ref="B39:C39"/>
    <mergeCell ref="B40:C40"/>
    <mergeCell ref="B41:C41"/>
    <mergeCell ref="B54:C54"/>
    <mergeCell ref="B57:C57"/>
    <mergeCell ref="B58:C58"/>
    <mergeCell ref="F60:H61"/>
    <mergeCell ref="L5:M5"/>
    <mergeCell ref="L6:M6"/>
    <mergeCell ref="L7:M7"/>
    <mergeCell ref="B56:C56"/>
    <mergeCell ref="B45:C45"/>
    <mergeCell ref="B46:C46"/>
    <mergeCell ref="B47:C47"/>
    <mergeCell ref="B48:C48"/>
    <mergeCell ref="B49:C49"/>
    <mergeCell ref="B50:C50"/>
    <mergeCell ref="B51:C51"/>
    <mergeCell ref="B52:C52"/>
    <mergeCell ref="B53:C53"/>
    <mergeCell ref="D78:E78"/>
    <mergeCell ref="F5:I6"/>
    <mergeCell ref="F7:I7"/>
    <mergeCell ref="J5:K5"/>
    <mergeCell ref="J6:K6"/>
    <mergeCell ref="J7:K7"/>
    <mergeCell ref="D73:E73"/>
    <mergeCell ref="H73:M74"/>
    <mergeCell ref="D74:E74"/>
    <mergeCell ref="H75:M75"/>
    <mergeCell ref="D76:E76"/>
    <mergeCell ref="D77:E77"/>
    <mergeCell ref="J60:M61"/>
    <mergeCell ref="I9:I10"/>
    <mergeCell ref="L9:L10"/>
    <mergeCell ref="M9:M10"/>
  </mergeCells>
  <dataValidations count="4">
    <dataValidation type="list" allowBlank="1" showInputMessage="1" showErrorMessage="1" sqref="L13:L58" xr:uid="{00000000-0002-0000-0300-000001000000}">
      <formula1>centresB</formula1>
    </dataValidation>
    <dataValidation type="list" allowBlank="1" showInputMessage="1" showErrorMessage="1" sqref="J13:J58" xr:uid="{00000000-0002-0000-0300-000002000000}">
      <formula1>centresA</formula1>
    </dataValidation>
    <dataValidation type="list" allowBlank="1" showInputMessage="1" showErrorMessage="1" sqref="H13:H58" xr:uid="{00000000-0002-0000-0300-000004000000}">
      <formula1>Type_de_traitement</formula1>
    </dataValidation>
    <dataValidation type="list" allowBlank="1" showInputMessage="1" showErrorMessage="1" sqref="D13:D59" xr:uid="{00000000-0002-0000-0300-000003000000}">
      <formula1>conditionnement_traitement</formula1>
    </dataValidation>
  </dataValidations>
  <pageMargins left="0.7" right="0.7" top="0.75" bottom="0.75" header="0.3" footer="0.3"/>
  <pageSetup paperSize="8"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5000000}">
          <x14:formula1>
            <xm:f>'Menu déroulant'!$N$3:$N$4</xm:f>
          </x14:formula1>
          <xm:sqref>I12:I59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
  <sheetViews>
    <sheetView workbookViewId="0">
      <selection activeCell="E17" sqref="E17"/>
    </sheetView>
  </sheetViews>
  <sheetFormatPr baseColWidth="10" defaultColWidth="11.44140625" defaultRowHeight="14.4" x14ac:dyDescent="0.3"/>
  <cols>
    <col min="8" max="8" width="14.44140625" bestFit="1" customWidth="1"/>
  </cols>
  <sheetData>
    <row r="1" spans="1:10" ht="18" x14ac:dyDescent="0.3">
      <c r="A1" s="163" t="s">
        <v>260</v>
      </c>
      <c r="B1" s="162"/>
      <c r="C1" s="162"/>
      <c r="D1" s="129"/>
      <c r="E1" s="129"/>
      <c r="F1" s="132"/>
      <c r="G1" s="132"/>
      <c r="H1" s="130" t="s">
        <v>29</v>
      </c>
      <c r="I1" s="130" t="s">
        <v>30</v>
      </c>
      <c r="J1" s="130"/>
    </row>
    <row r="4" spans="1:10" x14ac:dyDescent="0.3">
      <c r="B4" s="293" t="s">
        <v>409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9"/>
  <dimension ref="B2:P105"/>
  <sheetViews>
    <sheetView topLeftCell="I1" zoomScale="77" zoomScaleNormal="77" workbookViewId="0">
      <selection activeCell="N4" sqref="N4"/>
    </sheetView>
  </sheetViews>
  <sheetFormatPr baseColWidth="10" defaultColWidth="11.44140625" defaultRowHeight="14.4" x14ac:dyDescent="0.3"/>
  <cols>
    <col min="1" max="1" width="2.44140625" style="16" customWidth="1"/>
    <col min="2" max="2" width="28.5546875" style="16" customWidth="1"/>
    <col min="3" max="3" width="3.44140625" style="16" customWidth="1"/>
    <col min="4" max="4" width="30.44140625" style="50" customWidth="1"/>
    <col min="5" max="5" width="3" style="16" customWidth="1"/>
    <col min="6" max="6" width="38.88671875" style="16" customWidth="1"/>
    <col min="7" max="7" width="5.5546875" style="16" customWidth="1"/>
    <col min="8" max="8" width="59.44140625" style="72" bestFit="1" customWidth="1"/>
    <col min="9" max="9" width="5" style="16" customWidth="1"/>
    <col min="10" max="10" width="25.109375" style="16" customWidth="1"/>
    <col min="11" max="11" width="4.44140625" style="16" customWidth="1"/>
    <col min="12" max="12" width="23.5546875" style="16" customWidth="1"/>
    <col min="13" max="13" width="4.5546875" style="16" customWidth="1"/>
    <col min="14" max="14" width="25" style="16" bestFit="1" customWidth="1"/>
    <col min="15" max="15" width="5.44140625" style="16" customWidth="1"/>
    <col min="16" max="16" width="19.5546875" style="16" customWidth="1"/>
    <col min="17" max="16384" width="11.44140625" style="16"/>
  </cols>
  <sheetData>
    <row r="2" spans="2:16" x14ac:dyDescent="0.3">
      <c r="B2" s="68" t="s">
        <v>119</v>
      </c>
      <c r="D2" s="70" t="s">
        <v>120</v>
      </c>
      <c r="F2" s="51" t="s">
        <v>121</v>
      </c>
      <c r="H2" s="73" t="s">
        <v>122</v>
      </c>
      <c r="J2" s="76" t="s">
        <v>123</v>
      </c>
      <c r="L2" s="78" t="s">
        <v>124</v>
      </c>
      <c r="N2" s="165" t="s">
        <v>93</v>
      </c>
    </row>
    <row r="3" spans="2:16" ht="22.5" customHeight="1" x14ac:dyDescent="0.3">
      <c r="B3" s="69" t="s">
        <v>125</v>
      </c>
      <c r="D3" s="70" t="s">
        <v>126</v>
      </c>
      <c r="F3" s="51"/>
      <c r="H3" s="74" t="s">
        <v>16</v>
      </c>
      <c r="J3" s="77" t="s">
        <v>127</v>
      </c>
      <c r="K3" s="52"/>
      <c r="L3" s="79" t="s">
        <v>78</v>
      </c>
      <c r="M3" s="52"/>
      <c r="N3" s="164" t="s">
        <v>249</v>
      </c>
    </row>
    <row r="4" spans="2:16" ht="25.35" customHeight="1" x14ac:dyDescent="0.3">
      <c r="B4" s="69" t="s">
        <v>128</v>
      </c>
      <c r="D4" s="70"/>
      <c r="F4" s="71" t="s">
        <v>129</v>
      </c>
      <c r="H4" s="74" t="s">
        <v>130</v>
      </c>
      <c r="J4" s="77" t="s">
        <v>80</v>
      </c>
      <c r="K4" s="52"/>
      <c r="L4" s="80" t="s">
        <v>81</v>
      </c>
      <c r="M4" s="52"/>
      <c r="N4" s="164" t="s">
        <v>250</v>
      </c>
    </row>
    <row r="5" spans="2:16" ht="32.4" customHeight="1" x14ac:dyDescent="0.3">
      <c r="B5" s="69" t="s">
        <v>131</v>
      </c>
      <c r="D5" s="70" t="s">
        <v>132</v>
      </c>
      <c r="F5" s="71" t="s">
        <v>133</v>
      </c>
      <c r="H5" s="74" t="s">
        <v>134</v>
      </c>
      <c r="N5" s="81"/>
      <c r="P5" s="160"/>
    </row>
    <row r="6" spans="2:16" ht="30.75" customHeight="1" x14ac:dyDescent="0.3">
      <c r="B6" s="69" t="s">
        <v>135</v>
      </c>
      <c r="D6" s="70" t="s">
        <v>3</v>
      </c>
      <c r="F6" s="71" t="s">
        <v>136</v>
      </c>
      <c r="H6" s="74" t="s">
        <v>4</v>
      </c>
      <c r="N6" s="81"/>
      <c r="P6" s="160"/>
    </row>
    <row r="7" spans="2:16" ht="37.5" customHeight="1" x14ac:dyDescent="0.3">
      <c r="B7" s="69" t="s">
        <v>137</v>
      </c>
      <c r="D7" s="70" t="s">
        <v>138</v>
      </c>
      <c r="F7" s="71" t="s">
        <v>139</v>
      </c>
      <c r="H7" s="74" t="s">
        <v>5</v>
      </c>
      <c r="N7" s="81"/>
      <c r="P7" s="160"/>
    </row>
    <row r="8" spans="2:16" ht="23.25" customHeight="1" x14ac:dyDescent="0.3">
      <c r="B8" s="69" t="s">
        <v>140</v>
      </c>
      <c r="D8" s="70" t="s">
        <v>141</v>
      </c>
      <c r="F8" s="71" t="s">
        <v>142</v>
      </c>
      <c r="H8" s="74" t="s">
        <v>6</v>
      </c>
      <c r="N8" s="81"/>
      <c r="P8" s="160"/>
    </row>
    <row r="9" spans="2:16" ht="23.25" customHeight="1" x14ac:dyDescent="0.3">
      <c r="B9" s="69" t="s">
        <v>143</v>
      </c>
      <c r="F9" s="71" t="s">
        <v>144</v>
      </c>
      <c r="H9" s="74" t="s">
        <v>21</v>
      </c>
      <c r="N9" s="81"/>
    </row>
    <row r="10" spans="2:16" ht="50.25" customHeight="1" x14ac:dyDescent="0.3">
      <c r="B10" s="69" t="s">
        <v>145</v>
      </c>
      <c r="F10" s="71" t="s">
        <v>146</v>
      </c>
      <c r="H10" s="74" t="s">
        <v>147</v>
      </c>
      <c r="N10" s="81"/>
    </row>
    <row r="11" spans="2:16" ht="31.5" customHeight="1" x14ac:dyDescent="0.3">
      <c r="B11" s="69" t="s">
        <v>148</v>
      </c>
      <c r="F11" s="71" t="s">
        <v>149</v>
      </c>
      <c r="H11" s="74" t="s">
        <v>24</v>
      </c>
      <c r="N11" s="81"/>
    </row>
    <row r="12" spans="2:16" x14ac:dyDescent="0.3">
      <c r="B12" s="69" t="s">
        <v>150</v>
      </c>
      <c r="H12" s="74" t="s">
        <v>19</v>
      </c>
      <c r="N12" s="81"/>
    </row>
    <row r="13" spans="2:16" ht="28.8" x14ac:dyDescent="0.3">
      <c r="B13" s="69" t="s">
        <v>151</v>
      </c>
      <c r="H13" s="74" t="s">
        <v>152</v>
      </c>
      <c r="N13" s="81"/>
    </row>
    <row r="14" spans="2:16" x14ac:dyDescent="0.3">
      <c r="B14" s="69" t="s">
        <v>153</v>
      </c>
      <c r="H14" s="74" t="s">
        <v>7</v>
      </c>
      <c r="N14" s="81"/>
    </row>
    <row r="15" spans="2:16" x14ac:dyDescent="0.3">
      <c r="B15" s="69" t="s">
        <v>154</v>
      </c>
      <c r="H15" s="74" t="s">
        <v>155</v>
      </c>
    </row>
    <row r="16" spans="2:16" x14ac:dyDescent="0.3">
      <c r="B16" s="69" t="s">
        <v>156</v>
      </c>
      <c r="H16" s="74" t="s">
        <v>157</v>
      </c>
    </row>
    <row r="17" spans="2:8" x14ac:dyDescent="0.3">
      <c r="B17" s="69" t="s">
        <v>158</v>
      </c>
      <c r="H17" s="74" t="s">
        <v>8</v>
      </c>
    </row>
    <row r="18" spans="2:8" x14ac:dyDescent="0.3">
      <c r="B18" s="69" t="s">
        <v>159</v>
      </c>
      <c r="H18" s="74" t="s">
        <v>160</v>
      </c>
    </row>
    <row r="19" spans="2:8" ht="15" customHeight="1" x14ac:dyDescent="0.3">
      <c r="B19" s="69" t="s">
        <v>161</v>
      </c>
      <c r="H19" s="74" t="s">
        <v>162</v>
      </c>
    </row>
    <row r="20" spans="2:8" x14ac:dyDescent="0.3">
      <c r="B20" s="69" t="s">
        <v>163</v>
      </c>
      <c r="H20" s="74" t="s">
        <v>164</v>
      </c>
    </row>
    <row r="21" spans="2:8" x14ac:dyDescent="0.3">
      <c r="H21" s="74" t="s">
        <v>165</v>
      </c>
    </row>
    <row r="22" spans="2:8" x14ac:dyDescent="0.3">
      <c r="H22" s="74" t="s">
        <v>166</v>
      </c>
    </row>
    <row r="23" spans="2:8" x14ac:dyDescent="0.3">
      <c r="H23" s="74" t="s">
        <v>167</v>
      </c>
    </row>
    <row r="24" spans="2:8" x14ac:dyDescent="0.3">
      <c r="H24" s="74" t="s">
        <v>168</v>
      </c>
    </row>
    <row r="25" spans="2:8" ht="15.75" customHeight="1" x14ac:dyDescent="0.3">
      <c r="H25" s="74" t="s">
        <v>169</v>
      </c>
    </row>
    <row r="26" spans="2:8" x14ac:dyDescent="0.3">
      <c r="H26" s="74" t="s">
        <v>170</v>
      </c>
    </row>
    <row r="27" spans="2:8" ht="28.8" x14ac:dyDescent="0.3">
      <c r="H27" s="74" t="s">
        <v>171</v>
      </c>
    </row>
    <row r="28" spans="2:8" x14ac:dyDescent="0.3">
      <c r="H28" s="74" t="s">
        <v>172</v>
      </c>
    </row>
    <row r="29" spans="2:8" ht="15" customHeight="1" x14ac:dyDescent="0.3">
      <c r="H29" s="74" t="s">
        <v>173</v>
      </c>
    </row>
    <row r="30" spans="2:8" x14ac:dyDescent="0.3">
      <c r="H30" s="74" t="s">
        <v>174</v>
      </c>
    </row>
    <row r="31" spans="2:8" x14ac:dyDescent="0.3">
      <c r="H31" s="74" t="s">
        <v>175</v>
      </c>
    </row>
    <row r="32" spans="2:8" x14ac:dyDescent="0.3">
      <c r="H32" s="74" t="s">
        <v>176</v>
      </c>
    </row>
    <row r="33" spans="8:8" ht="15.75" customHeight="1" x14ac:dyDescent="0.3">
      <c r="H33" s="74" t="s">
        <v>177</v>
      </c>
    </row>
    <row r="34" spans="8:8" x14ac:dyDescent="0.3">
      <c r="H34" s="74" t="s">
        <v>178</v>
      </c>
    </row>
    <row r="35" spans="8:8" x14ac:dyDescent="0.3">
      <c r="H35" s="74" t="s">
        <v>179</v>
      </c>
    </row>
    <row r="36" spans="8:8" x14ac:dyDescent="0.3">
      <c r="H36" s="74" t="s">
        <v>180</v>
      </c>
    </row>
    <row r="37" spans="8:8" x14ac:dyDescent="0.3">
      <c r="H37" s="74" t="s">
        <v>14</v>
      </c>
    </row>
    <row r="38" spans="8:8" x14ac:dyDescent="0.3">
      <c r="H38" s="74" t="s">
        <v>181</v>
      </c>
    </row>
    <row r="39" spans="8:8" ht="15.75" customHeight="1" x14ac:dyDescent="0.3">
      <c r="H39" s="74" t="s">
        <v>182</v>
      </c>
    </row>
    <row r="40" spans="8:8" x14ac:dyDescent="0.3">
      <c r="H40" s="74" t="s">
        <v>183</v>
      </c>
    </row>
    <row r="41" spans="8:8" ht="28.8" x14ac:dyDescent="0.3">
      <c r="H41" s="74" t="s">
        <v>9</v>
      </c>
    </row>
    <row r="42" spans="8:8" x14ac:dyDescent="0.3">
      <c r="H42" s="74" t="s">
        <v>184</v>
      </c>
    </row>
    <row r="43" spans="8:8" x14ac:dyDescent="0.3">
      <c r="H43" s="74" t="s">
        <v>185</v>
      </c>
    </row>
    <row r="44" spans="8:8" x14ac:dyDescent="0.3">
      <c r="H44" s="74" t="s">
        <v>23</v>
      </c>
    </row>
    <row r="45" spans="8:8" x14ac:dyDescent="0.3">
      <c r="H45" s="74" t="s">
        <v>186</v>
      </c>
    </row>
    <row r="46" spans="8:8" x14ac:dyDescent="0.3">
      <c r="H46" s="74" t="s">
        <v>187</v>
      </c>
    </row>
    <row r="47" spans="8:8" x14ac:dyDescent="0.3">
      <c r="H47" s="74" t="s">
        <v>188</v>
      </c>
    </row>
    <row r="48" spans="8:8" x14ac:dyDescent="0.3">
      <c r="H48" s="74" t="s">
        <v>189</v>
      </c>
    </row>
    <row r="49" spans="8:10" x14ac:dyDescent="0.3">
      <c r="H49" s="74" t="s">
        <v>190</v>
      </c>
    </row>
    <row r="50" spans="8:10" ht="15" customHeight="1" x14ac:dyDescent="0.3">
      <c r="H50" s="74" t="s">
        <v>191</v>
      </c>
    </row>
    <row r="51" spans="8:10" ht="15" customHeight="1" x14ac:dyDescent="0.3">
      <c r="H51" s="74" t="s">
        <v>192</v>
      </c>
    </row>
    <row r="52" spans="8:10" x14ac:dyDescent="0.3">
      <c r="H52" s="74" t="s">
        <v>193</v>
      </c>
    </row>
    <row r="53" spans="8:10" x14ac:dyDescent="0.3">
      <c r="H53" s="74" t="s">
        <v>194</v>
      </c>
    </row>
    <row r="54" spans="8:10" ht="28.8" x14ac:dyDescent="0.3">
      <c r="H54" s="74" t="s">
        <v>195</v>
      </c>
      <c r="J54" s="82"/>
    </row>
    <row r="55" spans="8:10" ht="28.8" x14ac:dyDescent="0.3">
      <c r="H55" s="74" t="s">
        <v>196</v>
      </c>
    </row>
    <row r="56" spans="8:10" x14ac:dyDescent="0.3">
      <c r="H56" s="74" t="s">
        <v>197</v>
      </c>
    </row>
    <row r="57" spans="8:10" ht="28.8" x14ac:dyDescent="0.3">
      <c r="H57" s="74" t="s">
        <v>10</v>
      </c>
    </row>
    <row r="58" spans="8:10" x14ac:dyDescent="0.3">
      <c r="H58" s="74" t="s">
        <v>198</v>
      </c>
    </row>
    <row r="59" spans="8:10" x14ac:dyDescent="0.3">
      <c r="H59" s="74" t="s">
        <v>199</v>
      </c>
    </row>
    <row r="60" spans="8:10" ht="28.8" x14ac:dyDescent="0.3">
      <c r="H60" s="74" t="s">
        <v>200</v>
      </c>
    </row>
    <row r="61" spans="8:10" x14ac:dyDescent="0.3">
      <c r="H61" s="74" t="s">
        <v>27</v>
      </c>
    </row>
    <row r="62" spans="8:10" x14ac:dyDescent="0.3">
      <c r="H62" s="74" t="s">
        <v>201</v>
      </c>
    </row>
    <row r="63" spans="8:10" x14ac:dyDescent="0.3">
      <c r="H63" s="74" t="s">
        <v>202</v>
      </c>
    </row>
    <row r="64" spans="8:10" x14ac:dyDescent="0.3">
      <c r="H64" s="74" t="s">
        <v>203</v>
      </c>
    </row>
    <row r="65" spans="8:8" x14ac:dyDescent="0.3">
      <c r="H65" s="74" t="s">
        <v>17</v>
      </c>
    </row>
    <row r="66" spans="8:8" x14ac:dyDescent="0.3">
      <c r="H66" s="74" t="s">
        <v>204</v>
      </c>
    </row>
    <row r="67" spans="8:8" x14ac:dyDescent="0.3">
      <c r="H67" s="74" t="s">
        <v>205</v>
      </c>
    </row>
    <row r="68" spans="8:8" x14ac:dyDescent="0.3">
      <c r="H68" s="74" t="s">
        <v>206</v>
      </c>
    </row>
    <row r="69" spans="8:8" x14ac:dyDescent="0.3">
      <c r="H69" s="74" t="s">
        <v>207</v>
      </c>
    </row>
    <row r="70" spans="8:8" x14ac:dyDescent="0.3">
      <c r="H70" s="74" t="s">
        <v>208</v>
      </c>
    </row>
    <row r="71" spans="8:8" ht="28.8" x14ac:dyDescent="0.3">
      <c r="H71" s="74" t="s">
        <v>11</v>
      </c>
    </row>
    <row r="72" spans="8:8" x14ac:dyDescent="0.3">
      <c r="H72" s="74" t="s">
        <v>209</v>
      </c>
    </row>
    <row r="73" spans="8:8" x14ac:dyDescent="0.3">
      <c r="H73" s="74" t="s">
        <v>210</v>
      </c>
    </row>
    <row r="74" spans="8:8" x14ac:dyDescent="0.3">
      <c r="H74" s="74" t="s">
        <v>211</v>
      </c>
    </row>
    <row r="75" spans="8:8" x14ac:dyDescent="0.3">
      <c r="H75" s="74" t="s">
        <v>20</v>
      </c>
    </row>
    <row r="76" spans="8:8" x14ac:dyDescent="0.3">
      <c r="H76" s="74" t="s">
        <v>212</v>
      </c>
    </row>
    <row r="77" spans="8:8" x14ac:dyDescent="0.3">
      <c r="H77" s="74" t="s">
        <v>213</v>
      </c>
    </row>
    <row r="78" spans="8:8" x14ac:dyDescent="0.3">
      <c r="H78" s="74" t="s">
        <v>18</v>
      </c>
    </row>
    <row r="79" spans="8:8" x14ac:dyDescent="0.3">
      <c r="H79" s="74" t="s">
        <v>214</v>
      </c>
    </row>
    <row r="80" spans="8:8" x14ac:dyDescent="0.3">
      <c r="H80" s="75" t="s">
        <v>215</v>
      </c>
    </row>
    <row r="81" spans="8:8" x14ac:dyDescent="0.3">
      <c r="H81" s="74" t="s">
        <v>216</v>
      </c>
    </row>
    <row r="82" spans="8:8" x14ac:dyDescent="0.3">
      <c r="H82" s="74" t="s">
        <v>22</v>
      </c>
    </row>
    <row r="83" spans="8:8" x14ac:dyDescent="0.3">
      <c r="H83" s="74" t="s">
        <v>25</v>
      </c>
    </row>
    <row r="84" spans="8:8" x14ac:dyDescent="0.3">
      <c r="H84" s="74" t="s">
        <v>217</v>
      </c>
    </row>
    <row r="85" spans="8:8" x14ac:dyDescent="0.3">
      <c r="H85" s="74" t="s">
        <v>218</v>
      </c>
    </row>
    <row r="86" spans="8:8" ht="28.8" x14ac:dyDescent="0.3">
      <c r="H86" s="74" t="s">
        <v>12</v>
      </c>
    </row>
    <row r="87" spans="8:8" x14ac:dyDescent="0.3">
      <c r="H87" s="74" t="s">
        <v>219</v>
      </c>
    </row>
    <row r="88" spans="8:8" ht="28.8" x14ac:dyDescent="0.3">
      <c r="H88" s="74" t="s">
        <v>220</v>
      </c>
    </row>
    <row r="89" spans="8:8" ht="28.8" x14ac:dyDescent="0.3">
      <c r="H89" s="74" t="s">
        <v>13</v>
      </c>
    </row>
    <row r="90" spans="8:8" x14ac:dyDescent="0.3">
      <c r="H90" s="74" t="s">
        <v>221</v>
      </c>
    </row>
    <row r="91" spans="8:8" x14ac:dyDescent="0.3">
      <c r="H91" s="74" t="s">
        <v>222</v>
      </c>
    </row>
    <row r="92" spans="8:8" x14ac:dyDescent="0.3">
      <c r="H92" s="74" t="s">
        <v>223</v>
      </c>
    </row>
    <row r="93" spans="8:8" x14ac:dyDescent="0.3">
      <c r="H93" s="74" t="s">
        <v>224</v>
      </c>
    </row>
    <row r="94" spans="8:8" x14ac:dyDescent="0.3">
      <c r="H94" s="74" t="s">
        <v>225</v>
      </c>
    </row>
    <row r="95" spans="8:8" x14ac:dyDescent="0.3">
      <c r="H95" s="74" t="s">
        <v>226</v>
      </c>
    </row>
    <row r="96" spans="8:8" x14ac:dyDescent="0.3">
      <c r="H96" s="74" t="s">
        <v>227</v>
      </c>
    </row>
    <row r="97" spans="8:8" x14ac:dyDescent="0.3">
      <c r="H97" s="74" t="s">
        <v>228</v>
      </c>
    </row>
    <row r="98" spans="8:8" x14ac:dyDescent="0.3">
      <c r="H98" s="74" t="s">
        <v>229</v>
      </c>
    </row>
    <row r="99" spans="8:8" x14ac:dyDescent="0.3">
      <c r="H99" s="74" t="s">
        <v>230</v>
      </c>
    </row>
    <row r="100" spans="8:8" x14ac:dyDescent="0.3">
      <c r="H100" s="74" t="s">
        <v>231</v>
      </c>
    </row>
    <row r="101" spans="8:8" x14ac:dyDescent="0.3">
      <c r="H101" s="74" t="s">
        <v>232</v>
      </c>
    </row>
    <row r="102" spans="8:8" x14ac:dyDescent="0.3">
      <c r="H102" s="74" t="s">
        <v>233</v>
      </c>
    </row>
    <row r="103" spans="8:8" x14ac:dyDescent="0.3">
      <c r="H103" s="74" t="s">
        <v>234</v>
      </c>
    </row>
    <row r="104" spans="8:8" x14ac:dyDescent="0.3">
      <c r="H104" s="74" t="s">
        <v>235</v>
      </c>
    </row>
    <row r="105" spans="8:8" x14ac:dyDescent="0.3">
      <c r="H105" s="74" t="s">
        <v>236</v>
      </c>
    </row>
  </sheetData>
  <sortState xmlns:xlrd2="http://schemas.microsoft.com/office/spreadsheetml/2017/richdata2" ref="H3:H93">
    <sortCondition ref="H3"/>
  </sortState>
  <dataValidations count="1">
    <dataValidation type="list" allowBlank="1" showInputMessage="1" showErrorMessage="1" sqref="J54 H3:H105" xr:uid="{00000000-0002-0000-0500-000000000000}">
      <formula1>Nature_de_dechets</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15</vt:i4>
      </vt:variant>
    </vt:vector>
  </HeadingPairs>
  <TitlesOfParts>
    <vt:vector size="21" baseType="lpstr">
      <vt:lpstr>BPU  </vt:lpstr>
      <vt:lpstr>chargement_condition_transp</vt:lpstr>
      <vt:lpstr>Intervenants </vt:lpstr>
      <vt:lpstr>Filières et proximité</vt:lpstr>
      <vt:lpstr>planning </vt:lpstr>
      <vt:lpstr>Menu déroulant</vt:lpstr>
      <vt:lpstr>'Intervenants '!_ftn2</vt:lpstr>
      <vt:lpstr>'Intervenants '!_ftn3</vt:lpstr>
      <vt:lpstr>centresA</vt:lpstr>
      <vt:lpstr>centresB</vt:lpstr>
      <vt:lpstr>conditionnement_traitement</vt:lpstr>
      <vt:lpstr>conditionnement_transport</vt:lpstr>
      <vt:lpstr>conditionnement2_transport</vt:lpstr>
      <vt:lpstr>Kilomètres_parcourus</vt:lpstr>
      <vt:lpstr>Kilomètres_parcourus_et_densité</vt:lpstr>
      <vt:lpstr>natuer_de_dechets</vt:lpstr>
      <vt:lpstr>Nature_de_dechets</vt:lpstr>
      <vt:lpstr>Type_de_traitement</vt:lpstr>
      <vt:lpstr>'BPU  '!Zone_d_impression</vt:lpstr>
      <vt:lpstr>chargement_condition_transp!Zone_d_impression</vt:lpstr>
      <vt:lpstr>'Filières et proximité'!Zone_d_impression</vt:lpstr>
    </vt:vector>
  </TitlesOfParts>
  <Manager/>
  <Company>ADEME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BAJEAT Petra</dc:creator>
  <cp:keywords/>
  <dc:description/>
  <cp:lastModifiedBy>URSEAU Lison</cp:lastModifiedBy>
  <cp:revision/>
  <cp:lastPrinted>2021-08-19T07:47:09Z</cp:lastPrinted>
  <dcterms:created xsi:type="dcterms:W3CDTF">2017-01-10T13:10:49Z</dcterms:created>
  <dcterms:modified xsi:type="dcterms:W3CDTF">2025-01-29T13:35:17Z</dcterms:modified>
  <cp:category/>
  <cp:contentStatus/>
</cp:coreProperties>
</file>