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865" yWindow="105" windowWidth="20670" windowHeight="14415" activeTab="2"/>
  </bookViews>
  <sheets>
    <sheet name="1-Surfaces TF" sheetId="12" r:id="rId1"/>
    <sheet name="1-Surfaces TF+TC" sheetId="11" r:id="rId2"/>
    <sheet name="2-planning" sheetId="10" r:id="rId3"/>
    <sheet name="3-Coûts" sheetId="3" r:id="rId4"/>
  </sheets>
  <definedNames>
    <definedName name="Chambre">#REF!</definedName>
    <definedName name="d">#REF!</definedName>
    <definedName name="Fiche">#REF!</definedName>
    <definedName name="H">#REF!</definedName>
    <definedName name="_xlnm.Print_Titles" localSheetId="0">'1-Surfaces TF'!$2:$7</definedName>
    <definedName name="_xlnm.Print_Titles" localSheetId="1">'1-Surfaces TF+TC'!$2:$7</definedName>
    <definedName name="_xlnm.Print_Titles">#REF!</definedName>
    <definedName name="Macro10">#REF!</definedName>
    <definedName name="Macro100">#REF!</definedName>
    <definedName name="Macro101">#REF!</definedName>
    <definedName name="Macro14">#REF!</definedName>
    <definedName name="Macro2">#REF!</definedName>
    <definedName name="Macro3">#REF!</definedName>
    <definedName name="Macro4">#REF!</definedName>
    <definedName name="Macro5">#REF!</definedName>
    <definedName name="Macro6">#REF!</definedName>
    <definedName name="Macro7">#REF!</definedName>
    <definedName name="Macro8">#REF!</definedName>
    <definedName name="Macro9">#REF!</definedName>
    <definedName name="Module1.Macro4">#REF!</definedName>
    <definedName name="N">#REF!</definedName>
    <definedName name="surf" localSheetId="0">#REF!</definedName>
    <definedName name="surf" localSheetId="1">#REF!</definedName>
    <definedName name="surf">#REF!</definedName>
    <definedName name="T">#REF!</definedName>
    <definedName name="T_annuité_2005___Budget_USLD">#REF!</definedName>
    <definedName name="TypeEtab">#REF!</definedName>
    <definedName name="x">#REF!</definedName>
    <definedName name="_xlnm.Print_Area" localSheetId="0">'1-Surfaces TF'!$D$1:$AJ$529</definedName>
    <definedName name="_xlnm.Print_Area" localSheetId="1">'1-Surfaces TF+TC'!$D$1:$AJ$548</definedName>
    <definedName name="_xlnm.Print_Area" localSheetId="3">'3-Coûts'!$A$1:$B$8</definedName>
  </definedNames>
  <calcPr calcId="145621"/>
</workbook>
</file>

<file path=xl/calcChain.xml><?xml version="1.0" encoding="utf-8"?>
<calcChain xmlns="http://schemas.openxmlformats.org/spreadsheetml/2006/main">
  <c r="B16" i="10" l="1"/>
  <c r="AH495" i="12" l="1"/>
  <c r="AH489" i="12"/>
  <c r="AH469" i="12"/>
  <c r="AH464" i="12"/>
  <c r="AH461" i="12"/>
  <c r="AH455" i="12"/>
  <c r="AH452" i="12"/>
  <c r="AH449" i="12"/>
  <c r="AH437" i="12"/>
  <c r="AH414" i="12"/>
  <c r="AH375" i="12"/>
  <c r="AI374" i="12" s="1"/>
  <c r="AH325" i="12"/>
  <c r="AI324" i="12" s="1"/>
  <c r="AI275" i="12"/>
  <c r="AH304" i="12"/>
  <c r="AH277" i="12"/>
  <c r="AH271" i="12"/>
  <c r="AI269" i="12"/>
  <c r="AH227" i="12"/>
  <c r="AI225" i="12" s="1"/>
  <c r="AH179" i="12"/>
  <c r="AI177" i="12" s="1"/>
  <c r="AH142" i="12"/>
  <c r="AH126" i="12"/>
  <c r="AH107" i="12"/>
  <c r="AH85" i="12"/>
  <c r="AH74" i="12"/>
  <c r="AH60" i="12"/>
  <c r="AH51" i="12"/>
  <c r="AB514" i="12"/>
  <c r="AB435" i="12"/>
  <c r="AB503" i="12"/>
  <c r="AB374" i="12"/>
  <c r="AB324" i="12"/>
  <c r="AB275" i="12"/>
  <c r="AB269" i="12"/>
  <c r="AB225" i="12"/>
  <c r="AB177" i="12"/>
  <c r="U9" i="12"/>
  <c r="AA142" i="12"/>
  <c r="AA126" i="12"/>
  <c r="AA107" i="12"/>
  <c r="AA85" i="12"/>
  <c r="AA74" i="12"/>
  <c r="AA62" i="12"/>
  <c r="AA60" i="12"/>
  <c r="AA54" i="12"/>
  <c r="AA51" i="12"/>
  <c r="AA15" i="12"/>
  <c r="AB13" i="12" s="1"/>
  <c r="AH15" i="12"/>
  <c r="AI13" i="12" s="1"/>
  <c r="AB49" i="12"/>
  <c r="N9" i="12"/>
  <c r="AH523" i="12"/>
  <c r="X523" i="12"/>
  <c r="Z523" i="12" s="1"/>
  <c r="AA523" i="12" s="1"/>
  <c r="AH520" i="12"/>
  <c r="X520" i="12"/>
  <c r="Z520" i="12" s="1"/>
  <c r="AH508" i="12"/>
  <c r="X508" i="12"/>
  <c r="Z508" i="12" s="1"/>
  <c r="AH505" i="12"/>
  <c r="X505" i="12"/>
  <c r="Z505" i="12" s="1"/>
  <c r="X495" i="12"/>
  <c r="Z495" i="12" s="1"/>
  <c r="X489" i="12"/>
  <c r="Z489" i="12" s="1"/>
  <c r="X469" i="12"/>
  <c r="Z469" i="12" s="1"/>
  <c r="X464" i="12"/>
  <c r="Z464" i="12" s="1"/>
  <c r="X461" i="12"/>
  <c r="Z461" i="12" s="1"/>
  <c r="X455" i="12"/>
  <c r="Z455" i="12" s="1"/>
  <c r="X452" i="12"/>
  <c r="Z452" i="12" s="1"/>
  <c r="X449" i="12"/>
  <c r="Z449" i="12" s="1"/>
  <c r="Z437" i="12"/>
  <c r="X437" i="12"/>
  <c r="X414" i="12"/>
  <c r="Z414" i="12" s="1"/>
  <c r="AA414" i="12" s="1"/>
  <c r="X375" i="12"/>
  <c r="Z375" i="12" s="1"/>
  <c r="AA375" i="12" s="1"/>
  <c r="X271" i="12"/>
  <c r="Z271" i="12" s="1"/>
  <c r="AA271" i="12" s="1"/>
  <c r="X227" i="12"/>
  <c r="Z227" i="12" s="1"/>
  <c r="AA227" i="12" s="1"/>
  <c r="X179" i="12"/>
  <c r="Z179" i="12" s="1"/>
  <c r="AA179" i="12" s="1"/>
  <c r="X142" i="12"/>
  <c r="Z142" i="12" s="1"/>
  <c r="X126" i="12"/>
  <c r="Z126" i="12" s="1"/>
  <c r="X107" i="12"/>
  <c r="Z107" i="12" s="1"/>
  <c r="Z85" i="12"/>
  <c r="X85" i="12"/>
  <c r="X74" i="12"/>
  <c r="Z74" i="12" s="1"/>
  <c r="X60" i="12"/>
  <c r="Z60" i="12" s="1"/>
  <c r="X51" i="12"/>
  <c r="Z51" i="12" s="1"/>
  <c r="L527" i="12"/>
  <c r="L526" i="12"/>
  <c r="L525" i="12"/>
  <c r="L523" i="12"/>
  <c r="L521" i="12"/>
  <c r="R520" i="12"/>
  <c r="L520" i="12"/>
  <c r="L516" i="12"/>
  <c r="M516" i="12" s="1"/>
  <c r="S514" i="12"/>
  <c r="L510" i="12"/>
  <c r="L509" i="12"/>
  <c r="L508" i="12"/>
  <c r="M508" i="12" s="1"/>
  <c r="L506" i="12"/>
  <c r="M505" i="12" s="1"/>
  <c r="L505" i="12"/>
  <c r="L498" i="12"/>
  <c r="L497" i="12"/>
  <c r="L496" i="12"/>
  <c r="L495" i="12"/>
  <c r="L494" i="12"/>
  <c r="L493" i="12"/>
  <c r="L492" i="12"/>
  <c r="L491" i="12"/>
  <c r="L490" i="12"/>
  <c r="L489" i="12"/>
  <c r="L487" i="12"/>
  <c r="L484" i="12"/>
  <c r="L483" i="12"/>
  <c r="L481" i="12"/>
  <c r="L480" i="12"/>
  <c r="L479" i="12"/>
  <c r="L476" i="12"/>
  <c r="L475" i="12"/>
  <c r="L474" i="12"/>
  <c r="L473" i="12"/>
  <c r="L472" i="12"/>
  <c r="L471" i="12"/>
  <c r="L470" i="12"/>
  <c r="L469" i="12"/>
  <c r="L467" i="12"/>
  <c r="L466" i="12"/>
  <c r="L465" i="12"/>
  <c r="L464" i="12"/>
  <c r="L462" i="12"/>
  <c r="M461" i="12" s="1"/>
  <c r="R461" i="12"/>
  <c r="L461" i="12"/>
  <c r="L459" i="12"/>
  <c r="L458" i="12"/>
  <c r="L457" i="12"/>
  <c r="L456" i="12"/>
  <c r="L455" i="12"/>
  <c r="M452" i="12"/>
  <c r="L452" i="12"/>
  <c r="R452" i="12" s="1"/>
  <c r="L450" i="12"/>
  <c r="L449" i="12"/>
  <c r="R449" i="12" s="1"/>
  <c r="L447" i="12"/>
  <c r="L446" i="12"/>
  <c r="L445" i="12"/>
  <c r="L442" i="12"/>
  <c r="L441" i="12"/>
  <c r="M437" i="12" s="1"/>
  <c r="L440" i="12"/>
  <c r="L439" i="12"/>
  <c r="K439" i="12"/>
  <c r="L437" i="12"/>
  <c r="L432" i="12"/>
  <c r="L431" i="12"/>
  <c r="L427" i="12"/>
  <c r="L424" i="12"/>
  <c r="L423" i="12"/>
  <c r="L422" i="12"/>
  <c r="L421" i="12"/>
  <c r="L420" i="12"/>
  <c r="L417" i="12"/>
  <c r="L414" i="12"/>
  <c r="L412" i="12"/>
  <c r="L411" i="12"/>
  <c r="L410" i="12"/>
  <c r="L409" i="12"/>
  <c r="L408" i="12"/>
  <c r="L407" i="12"/>
  <c r="L406" i="12"/>
  <c r="L403" i="12"/>
  <c r="L402" i="12"/>
  <c r="L399" i="12"/>
  <c r="L398" i="12"/>
  <c r="L397" i="12"/>
  <c r="L395" i="12"/>
  <c r="L394" i="12"/>
  <c r="L393" i="12"/>
  <c r="L390" i="12"/>
  <c r="L389" i="12"/>
  <c r="L386" i="12"/>
  <c r="L385" i="12"/>
  <c r="L382" i="12"/>
  <c r="L381" i="12"/>
  <c r="L378" i="12"/>
  <c r="M375" i="12" s="1"/>
  <c r="L375" i="12"/>
  <c r="L371" i="12"/>
  <c r="L370" i="12"/>
  <c r="L369" i="12"/>
  <c r="L368" i="12"/>
  <c r="L367" i="12"/>
  <c r="L366" i="12"/>
  <c r="L365" i="12"/>
  <c r="L362" i="12"/>
  <c r="L361" i="12"/>
  <c r="L358" i="12"/>
  <c r="L356" i="12"/>
  <c r="L355" i="12"/>
  <c r="L353" i="12"/>
  <c r="L352" i="12"/>
  <c r="L351" i="12"/>
  <c r="K351" i="12"/>
  <c r="L348" i="12"/>
  <c r="L347" i="12"/>
  <c r="L344" i="12"/>
  <c r="L343" i="12"/>
  <c r="L342" i="12"/>
  <c r="L341" i="12"/>
  <c r="L340" i="12"/>
  <c r="L337" i="12"/>
  <c r="L336" i="12"/>
  <c r="L333" i="12"/>
  <c r="L332" i="12"/>
  <c r="L329" i="12"/>
  <c r="L325" i="12"/>
  <c r="L321" i="12"/>
  <c r="L319" i="12"/>
  <c r="L317" i="12"/>
  <c r="L316" i="12"/>
  <c r="L315" i="12"/>
  <c r="L314" i="12"/>
  <c r="L313" i="12"/>
  <c r="M304" i="12" s="1"/>
  <c r="L312" i="12"/>
  <c r="L311" i="12"/>
  <c r="L310" i="12"/>
  <c r="L307" i="12"/>
  <c r="L306" i="12"/>
  <c r="L304" i="12"/>
  <c r="L302" i="12"/>
  <c r="L301" i="12"/>
  <c r="L299" i="12"/>
  <c r="L298" i="12"/>
  <c r="L297" i="12"/>
  <c r="L296" i="12"/>
  <c r="K295" i="12"/>
  <c r="L295" i="12" s="1"/>
  <c r="L292" i="12"/>
  <c r="L291" i="12"/>
  <c r="L288" i="12"/>
  <c r="L287" i="12"/>
  <c r="L284" i="12"/>
  <c r="L283" i="12"/>
  <c r="L281" i="12"/>
  <c r="L277" i="12"/>
  <c r="L272" i="12"/>
  <c r="R271" i="12"/>
  <c r="L271" i="12"/>
  <c r="M271" i="12" s="1"/>
  <c r="L266" i="12"/>
  <c r="L265" i="12"/>
  <c r="L264" i="12"/>
  <c r="L263" i="12"/>
  <c r="L262" i="12"/>
  <c r="L261" i="12"/>
  <c r="L260" i="12"/>
  <c r="M259" i="12" s="1"/>
  <c r="L257" i="12"/>
  <c r="L256" i="12"/>
  <c r="M255" i="12"/>
  <c r="L255" i="12"/>
  <c r="L253" i="12"/>
  <c r="M252" i="12" s="1"/>
  <c r="L250" i="12"/>
  <c r="L248" i="12"/>
  <c r="M247" i="12"/>
  <c r="L245" i="12"/>
  <c r="L244" i="12"/>
  <c r="L243" i="12"/>
  <c r="L242" i="12"/>
  <c r="L241" i="12"/>
  <c r="L240" i="12"/>
  <c r="M239" i="12" s="1"/>
  <c r="L237" i="12"/>
  <c r="L236" i="12"/>
  <c r="L235" i="12"/>
  <c r="L234" i="12"/>
  <c r="L233" i="12"/>
  <c r="L232" i="12"/>
  <c r="M231" i="12"/>
  <c r="L230" i="12"/>
  <c r="L229" i="12"/>
  <c r="M228" i="12" s="1"/>
  <c r="R227" i="12"/>
  <c r="S225" i="12"/>
  <c r="L222" i="12"/>
  <c r="L221" i="12"/>
  <c r="L220" i="12"/>
  <c r="L219" i="12"/>
  <c r="L218" i="12"/>
  <c r="L217" i="12"/>
  <c r="K216" i="12"/>
  <c r="L216" i="12" s="1"/>
  <c r="L215" i="12"/>
  <c r="L214" i="12"/>
  <c r="L211" i="12"/>
  <c r="L210" i="12"/>
  <c r="L209" i="12"/>
  <c r="M208" i="12"/>
  <c r="L208" i="12"/>
  <c r="L206" i="12"/>
  <c r="M205" i="12"/>
  <c r="L203" i="12"/>
  <c r="L202" i="12"/>
  <c r="M194" i="12" s="1"/>
  <c r="L201" i="12"/>
  <c r="L200" i="12"/>
  <c r="L199" i="12"/>
  <c r="L198" i="12"/>
  <c r="L197" i="12"/>
  <c r="L196" i="12"/>
  <c r="L195" i="12"/>
  <c r="L192" i="12"/>
  <c r="L191" i="12"/>
  <c r="L190" i="12"/>
  <c r="M181" i="12" s="1"/>
  <c r="L189" i="12"/>
  <c r="L188" i="12"/>
  <c r="L187" i="12"/>
  <c r="L186" i="12"/>
  <c r="L185" i="12"/>
  <c r="L184" i="12"/>
  <c r="L183" i="12"/>
  <c r="L182" i="12"/>
  <c r="J181" i="12"/>
  <c r="R179" i="12"/>
  <c r="L179" i="12"/>
  <c r="S177" i="12"/>
  <c r="L173" i="12"/>
  <c r="L172" i="12"/>
  <c r="L171" i="12"/>
  <c r="L170" i="12"/>
  <c r="L169" i="12"/>
  <c r="L168" i="12"/>
  <c r="L166" i="12"/>
  <c r="L165" i="12"/>
  <c r="L164" i="12"/>
  <c r="L163" i="12"/>
  <c r="L162" i="12"/>
  <c r="L160" i="12"/>
  <c r="L159" i="12"/>
  <c r="L158" i="12"/>
  <c r="L156" i="12"/>
  <c r="L155" i="12"/>
  <c r="L154" i="12"/>
  <c r="L153" i="12"/>
  <c r="L152" i="12"/>
  <c r="L151" i="12"/>
  <c r="L149" i="12"/>
  <c r="L148" i="12"/>
  <c r="L147" i="12"/>
  <c r="L146" i="12"/>
  <c r="L145" i="12"/>
  <c r="L142" i="12"/>
  <c r="L138" i="12"/>
  <c r="L135" i="12"/>
  <c r="L133" i="12"/>
  <c r="L132" i="12"/>
  <c r="L131" i="12"/>
  <c r="L128" i="12"/>
  <c r="L126" i="12"/>
  <c r="R126" i="12" s="1"/>
  <c r="L123" i="12"/>
  <c r="L122" i="12"/>
  <c r="L118" i="12"/>
  <c r="L114" i="12"/>
  <c r="L113" i="12"/>
  <c r="L112" i="12"/>
  <c r="L111" i="12"/>
  <c r="L110" i="12"/>
  <c r="M107" i="12" s="1"/>
  <c r="L109" i="12"/>
  <c r="L107" i="12"/>
  <c r="L102" i="12"/>
  <c r="L99" i="12"/>
  <c r="L98" i="12"/>
  <c r="L95" i="12"/>
  <c r="L94" i="12"/>
  <c r="L93" i="12"/>
  <c r="L92" i="12"/>
  <c r="M85" i="12" s="1"/>
  <c r="L91" i="12"/>
  <c r="L90" i="12"/>
  <c r="L89" i="12"/>
  <c r="L86" i="12"/>
  <c r="L85" i="12"/>
  <c r="L83" i="12"/>
  <c r="L82" i="12"/>
  <c r="L81" i="12"/>
  <c r="L80" i="12"/>
  <c r="L79" i="12"/>
  <c r="L78" i="12"/>
  <c r="L77" i="12"/>
  <c r="L76" i="12"/>
  <c r="L74" i="12"/>
  <c r="L72" i="12"/>
  <c r="L71" i="12"/>
  <c r="L67" i="12"/>
  <c r="L66" i="12"/>
  <c r="L65" i="12"/>
  <c r="L64" i="12"/>
  <c r="L63" i="12"/>
  <c r="M62" i="12"/>
  <c r="L62" i="12"/>
  <c r="L60" i="12"/>
  <c r="R60" i="12" s="1"/>
  <c r="L56" i="12"/>
  <c r="M54" i="12"/>
  <c r="L51" i="12"/>
  <c r="S49" i="12"/>
  <c r="N13" i="12"/>
  <c r="L45" i="12"/>
  <c r="L44" i="12"/>
  <c r="L42" i="12"/>
  <c r="L41" i="12"/>
  <c r="L40" i="12"/>
  <c r="L39" i="12"/>
  <c r="L37" i="12"/>
  <c r="L36" i="12"/>
  <c r="L35" i="12"/>
  <c r="L34" i="12"/>
  <c r="L33" i="12"/>
  <c r="K32" i="12"/>
  <c r="L32" i="12" s="1"/>
  <c r="L31" i="12"/>
  <c r="L30" i="12"/>
  <c r="L29" i="12"/>
  <c r="L28" i="12"/>
  <c r="L27" i="12"/>
  <c r="L26" i="12"/>
  <c r="L25" i="12"/>
  <c r="L24" i="12"/>
  <c r="L23" i="12"/>
  <c r="L22" i="12"/>
  <c r="L21" i="12"/>
  <c r="L20" i="12"/>
  <c r="L18" i="12"/>
  <c r="L17" i="12"/>
  <c r="X16" i="12"/>
  <c r="L15" i="12"/>
  <c r="X15" i="12" s="1"/>
  <c r="R15" i="12" s="1"/>
  <c r="AI435" i="12" l="1"/>
  <c r="AI49" i="12"/>
  <c r="M277" i="12"/>
  <c r="AA520" i="12"/>
  <c r="AA508" i="12"/>
  <c r="AA505" i="12"/>
  <c r="AA495" i="12"/>
  <c r="AA489" i="12"/>
  <c r="AA469" i="12"/>
  <c r="AA464" i="12"/>
  <c r="AA461" i="12"/>
  <c r="AA455" i="12"/>
  <c r="AA452" i="12"/>
  <c r="AA449" i="12"/>
  <c r="AA437" i="12"/>
  <c r="R455" i="12"/>
  <c r="R495" i="12"/>
  <c r="N435" i="12"/>
  <c r="M455" i="12"/>
  <c r="R464" i="12"/>
  <c r="M325" i="12"/>
  <c r="N177" i="12"/>
  <c r="R489" i="12"/>
  <c r="R51" i="12"/>
  <c r="N275" i="12"/>
  <c r="M179" i="12"/>
  <c r="M213" i="12"/>
  <c r="R142" i="12"/>
  <c r="R469" i="12"/>
  <c r="N503" i="12"/>
  <c r="N374" i="12"/>
  <c r="R414" i="12"/>
  <c r="R107" i="12"/>
  <c r="N324" i="12"/>
  <c r="M414" i="12"/>
  <c r="M464" i="12"/>
  <c r="N514" i="12"/>
  <c r="N49" i="12"/>
  <c r="M51" i="12"/>
  <c r="R85" i="12"/>
  <c r="M523" i="12"/>
  <c r="M449" i="12"/>
  <c r="M489" i="12"/>
  <c r="M126" i="12"/>
  <c r="N225" i="12"/>
  <c r="N269" i="12"/>
  <c r="M142" i="12"/>
  <c r="R277" i="12"/>
  <c r="M60" i="12"/>
  <c r="M469" i="12"/>
  <c r="M495" i="12"/>
  <c r="M520" i="12"/>
  <c r="M74" i="12"/>
  <c r="M227" i="12"/>
  <c r="M15" i="12"/>
  <c r="R304" i="12" l="1"/>
  <c r="S275" i="12" s="1"/>
  <c r="R437" i="12"/>
  <c r="S435" i="12" s="1"/>
  <c r="R325" i="12"/>
  <c r="R375" i="12"/>
  <c r="R508" i="12" l="1"/>
  <c r="S374" i="12"/>
  <c r="R505" i="12"/>
  <c r="S324" i="12"/>
  <c r="S503" i="12" l="1"/>
  <c r="Z15" i="12" l="1"/>
  <c r="AI9" i="12"/>
  <c r="AB9" i="12" l="1"/>
  <c r="AE9" i="12" s="1"/>
  <c r="AE13" i="12"/>
  <c r="Q452" i="11"/>
  <c r="Q335" i="11"/>
  <c r="Q272" i="11"/>
  <c r="Q150" i="11"/>
  <c r="Q71" i="11"/>
  <c r="Q13" i="12" l="1"/>
  <c r="Q9" i="12"/>
  <c r="U9" i="11"/>
  <c r="AA541" i="11"/>
  <c r="AA538" i="11"/>
  <c r="AB532" i="11" s="1"/>
  <c r="AI532" i="11"/>
  <c r="U532" i="11"/>
  <c r="AH526" i="11"/>
  <c r="AH523" i="11"/>
  <c r="AB521" i="11"/>
  <c r="AH513" i="11"/>
  <c r="AH507" i="11"/>
  <c r="AH486" i="11"/>
  <c r="AH481" i="11"/>
  <c r="AH478" i="11"/>
  <c r="AH472" i="11"/>
  <c r="AH454" i="11"/>
  <c r="AA513" i="11"/>
  <c r="AA507" i="11"/>
  <c r="AA486" i="11"/>
  <c r="AA481" i="11"/>
  <c r="AA478" i="11"/>
  <c r="AA472" i="11"/>
  <c r="AA469" i="11"/>
  <c r="AA466" i="11"/>
  <c r="AA454" i="11"/>
  <c r="AB452" i="11"/>
  <c r="U452" i="11"/>
  <c r="AH431" i="11"/>
  <c r="AH401" i="11"/>
  <c r="AH394" i="11"/>
  <c r="AH388" i="11"/>
  <c r="AH383" i="11"/>
  <c r="AA431" i="11"/>
  <c r="AA401" i="11"/>
  <c r="AB381" i="11" s="1"/>
  <c r="AA394" i="11"/>
  <c r="AA388" i="11"/>
  <c r="AA383" i="11"/>
  <c r="U381" i="11"/>
  <c r="AH350" i="11"/>
  <c r="AH346" i="11"/>
  <c r="AH342" i="11"/>
  <c r="AH337" i="11"/>
  <c r="AA350" i="11"/>
  <c r="AA346" i="11"/>
  <c r="AB335" i="11" s="1"/>
  <c r="AA342" i="11"/>
  <c r="AA337" i="11"/>
  <c r="U335" i="11"/>
  <c r="AH303" i="11"/>
  <c r="AH294" i="11"/>
  <c r="AH287" i="11"/>
  <c r="AH283" i="11"/>
  <c r="AH279" i="11"/>
  <c r="AH274" i="11"/>
  <c r="AA303" i="11"/>
  <c r="AA294" i="11"/>
  <c r="AB272" i="11" s="1"/>
  <c r="AA287" i="11"/>
  <c r="AA283" i="11"/>
  <c r="AA279" i="11"/>
  <c r="AA274" i="11"/>
  <c r="U272" i="11"/>
  <c r="AH233" i="11"/>
  <c r="AH200" i="11"/>
  <c r="AH180" i="11"/>
  <c r="AH161" i="11"/>
  <c r="AH152" i="11"/>
  <c r="AA233" i="11"/>
  <c r="AA200" i="11"/>
  <c r="AA180" i="11"/>
  <c r="AA161" i="11"/>
  <c r="AA152" i="11"/>
  <c r="AH132" i="11"/>
  <c r="AH109" i="11"/>
  <c r="AH88" i="11"/>
  <c r="AH73" i="11"/>
  <c r="AB132" i="11"/>
  <c r="AB109" i="11"/>
  <c r="AB88" i="11"/>
  <c r="AH53" i="11"/>
  <c r="AH39" i="11"/>
  <c r="AI521" i="11" l="1"/>
  <c r="AI452" i="11"/>
  <c r="AI381" i="11"/>
  <c r="AI335" i="11"/>
  <c r="AI272" i="11"/>
  <c r="AI150" i="11"/>
  <c r="AB150" i="11"/>
  <c r="AA132" i="11" l="1"/>
  <c r="AA109" i="11"/>
  <c r="AA88" i="11"/>
  <c r="AA73" i="11"/>
  <c r="AH15" i="11"/>
  <c r="AI13" i="11" s="1"/>
  <c r="AA53" i="11"/>
  <c r="AA39" i="11"/>
  <c r="AA15" i="11"/>
  <c r="U150" i="11"/>
  <c r="Z161" i="11"/>
  <c r="U13" i="11"/>
  <c r="U71" i="11"/>
  <c r="AB71" i="11"/>
  <c r="AI71" i="11"/>
  <c r="AE532" i="11"/>
  <c r="U521" i="11"/>
  <c r="AE272" i="11"/>
  <c r="N13" i="11"/>
  <c r="Z538" i="11"/>
  <c r="Z541" i="11"/>
  <c r="Z534" i="11"/>
  <c r="Z523" i="11"/>
  <c r="Z526" i="11"/>
  <c r="Z513" i="11"/>
  <c r="Z507" i="11"/>
  <c r="Z486" i="11"/>
  <c r="Z481" i="11"/>
  <c r="Z478" i="11"/>
  <c r="Z472" i="11"/>
  <c r="Z469" i="11"/>
  <c r="Z466" i="11"/>
  <c r="Z454" i="11"/>
  <c r="Z431" i="11"/>
  <c r="Z401" i="11"/>
  <c r="Z394" i="11"/>
  <c r="Z388" i="11"/>
  <c r="Z383" i="11"/>
  <c r="Z350" i="11"/>
  <c r="Z346" i="11"/>
  <c r="Z342" i="11"/>
  <c r="Z337" i="11"/>
  <c r="Z303" i="11"/>
  <c r="Z294" i="11"/>
  <c r="Z287" i="11"/>
  <c r="Z283" i="11"/>
  <c r="Z279" i="11"/>
  <c r="Z204" i="11"/>
  <c r="AA204" i="11" s="1"/>
  <c r="Z180" i="11"/>
  <c r="Z162" i="11"/>
  <c r="AA157" i="11" s="1"/>
  <c r="Z157" i="11"/>
  <c r="Z152" i="11"/>
  <c r="Z132" i="11"/>
  <c r="Z109" i="11"/>
  <c r="Z88" i="11"/>
  <c r="Z73" i="11"/>
  <c r="Z53" i="11"/>
  <c r="Z39" i="11"/>
  <c r="L546" i="11"/>
  <c r="L545" i="11"/>
  <c r="L544" i="11"/>
  <c r="L542" i="11"/>
  <c r="L541" i="11"/>
  <c r="L539" i="11"/>
  <c r="R538" i="11"/>
  <c r="L538" i="11"/>
  <c r="L534" i="11"/>
  <c r="AJ529" i="11"/>
  <c r="L528" i="11"/>
  <c r="L527" i="11"/>
  <c r="L526" i="11"/>
  <c r="L524" i="11"/>
  <c r="L523" i="11"/>
  <c r="L517" i="11"/>
  <c r="L516" i="11"/>
  <c r="L515" i="11"/>
  <c r="L514" i="11"/>
  <c r="L513" i="11"/>
  <c r="L512" i="11"/>
  <c r="L511" i="11"/>
  <c r="L510" i="11"/>
  <c r="L509" i="11"/>
  <c r="L507" i="11"/>
  <c r="L505" i="11"/>
  <c r="L502" i="11"/>
  <c r="L501" i="11"/>
  <c r="L499" i="11"/>
  <c r="L498" i="11"/>
  <c r="L497" i="11"/>
  <c r="L494" i="11"/>
  <c r="L493" i="11"/>
  <c r="L492" i="11"/>
  <c r="L491" i="11"/>
  <c r="L490" i="11"/>
  <c r="L489" i="11"/>
  <c r="L486" i="11"/>
  <c r="L484" i="11"/>
  <c r="L483" i="11"/>
  <c r="L482" i="11"/>
  <c r="L481" i="11"/>
  <c r="L479" i="11"/>
  <c r="L478" i="11"/>
  <c r="L476" i="11"/>
  <c r="L475" i="11"/>
  <c r="L474" i="11"/>
  <c r="L473" i="11"/>
  <c r="L472" i="11"/>
  <c r="L469" i="11"/>
  <c r="R469" i="11" s="1"/>
  <c r="L466" i="11"/>
  <c r="R466" i="11" s="1"/>
  <c r="L464" i="11"/>
  <c r="L463" i="11"/>
  <c r="L462" i="11"/>
  <c r="L459" i="11"/>
  <c r="L458" i="11"/>
  <c r="L457" i="11"/>
  <c r="L456" i="11"/>
  <c r="K456" i="11"/>
  <c r="L454" i="11"/>
  <c r="L449" i="11"/>
  <c r="L448" i="11"/>
  <c r="L444" i="11"/>
  <c r="L441" i="11"/>
  <c r="L440" i="11"/>
  <c r="L439" i="11"/>
  <c r="L438" i="11"/>
  <c r="L437" i="11"/>
  <c r="L434" i="11"/>
  <c r="L431" i="11"/>
  <c r="L429" i="11"/>
  <c r="L428" i="11"/>
  <c r="L427" i="11"/>
  <c r="L426" i="11"/>
  <c r="L425" i="11"/>
  <c r="L424" i="11"/>
  <c r="L423" i="11"/>
  <c r="L422" i="11"/>
  <c r="L419" i="11"/>
  <c r="L418" i="11"/>
  <c r="L417" i="11"/>
  <c r="L416" i="11"/>
  <c r="L412" i="11"/>
  <c r="L411" i="11"/>
  <c r="L410" i="11"/>
  <c r="L409" i="11"/>
  <c r="L408" i="11"/>
  <c r="L405" i="11"/>
  <c r="L404" i="11"/>
  <c r="L401" i="11"/>
  <c r="L399" i="11"/>
  <c r="L398" i="11"/>
  <c r="L397" i="11"/>
  <c r="L396" i="11"/>
  <c r="L395" i="11"/>
  <c r="L394" i="11"/>
  <c r="L392" i="11"/>
  <c r="L391" i="11"/>
  <c r="L390" i="11"/>
  <c r="L389" i="11"/>
  <c r="L388" i="11"/>
  <c r="L386" i="11"/>
  <c r="L383" i="11"/>
  <c r="L378" i="11"/>
  <c r="L377" i="11"/>
  <c r="L376" i="11"/>
  <c r="L375" i="11"/>
  <c r="L374" i="11"/>
  <c r="L373" i="11"/>
  <c r="L372" i="11"/>
  <c r="L371" i="11"/>
  <c r="L368" i="11"/>
  <c r="L365" i="11"/>
  <c r="L363" i="11"/>
  <c r="L362" i="11"/>
  <c r="L360" i="11"/>
  <c r="L359" i="11"/>
  <c r="K358" i="11"/>
  <c r="L358" i="11" s="1"/>
  <c r="L357" i="11"/>
  <c r="L354" i="11"/>
  <c r="L353" i="11"/>
  <c r="L350" i="11"/>
  <c r="L348" i="11"/>
  <c r="L347" i="11"/>
  <c r="L346" i="11"/>
  <c r="L344" i="11"/>
  <c r="L343" i="11"/>
  <c r="L342" i="11"/>
  <c r="L340" i="11"/>
  <c r="L337" i="11"/>
  <c r="AJ336" i="11"/>
  <c r="AJ333" i="11"/>
  <c r="L332" i="11"/>
  <c r="L331" i="11"/>
  <c r="L330" i="11"/>
  <c r="L329" i="11"/>
  <c r="L328" i="11"/>
  <c r="L327" i="11"/>
  <c r="L326" i="11"/>
  <c r="L323" i="11"/>
  <c r="L322" i="11"/>
  <c r="L321" i="11"/>
  <c r="L318" i="11"/>
  <c r="L316" i="11"/>
  <c r="L315" i="11"/>
  <c r="L313" i="11"/>
  <c r="L312" i="11"/>
  <c r="K311" i="11"/>
  <c r="L311" i="11" s="1"/>
  <c r="K310" i="11"/>
  <c r="L310" i="11" s="1"/>
  <c r="L307" i="11"/>
  <c r="L306" i="11"/>
  <c r="L301" i="11"/>
  <c r="L300" i="11"/>
  <c r="L299" i="11"/>
  <c r="L298" i="11"/>
  <c r="L297" i="11"/>
  <c r="L296" i="11"/>
  <c r="L295" i="11"/>
  <c r="L292" i="11"/>
  <c r="L291" i="11"/>
  <c r="L290" i="11"/>
  <c r="L289" i="11"/>
  <c r="L288" i="11"/>
  <c r="L285" i="11"/>
  <c r="L284" i="11"/>
  <c r="L281" i="11"/>
  <c r="L280" i="11"/>
  <c r="L277" i="11"/>
  <c r="M274" i="11" s="1"/>
  <c r="AJ270" i="11"/>
  <c r="L268" i="11"/>
  <c r="L267" i="11"/>
  <c r="L266" i="11"/>
  <c r="L265" i="11"/>
  <c r="L264" i="11"/>
  <c r="L263" i="11"/>
  <c r="L260" i="11"/>
  <c r="L259" i="11"/>
  <c r="L258" i="11"/>
  <c r="L255" i="11"/>
  <c r="L254" i="11"/>
  <c r="L251" i="11"/>
  <c r="L250" i="11"/>
  <c r="L248" i="11"/>
  <c r="L247" i="11"/>
  <c r="L246" i="11"/>
  <c r="L243" i="11"/>
  <c r="L242" i="11"/>
  <c r="L241" i="11"/>
  <c r="L240" i="11"/>
  <c r="L239" i="11"/>
  <c r="L236" i="11"/>
  <c r="L233" i="11"/>
  <c r="X233" i="11" s="1"/>
  <c r="L231" i="11"/>
  <c r="L230" i="11"/>
  <c r="L229" i="11"/>
  <c r="L228" i="11"/>
  <c r="L227" i="11"/>
  <c r="L226" i="11"/>
  <c r="L225" i="11"/>
  <c r="L218" i="11"/>
  <c r="L216" i="11"/>
  <c r="L215" i="11"/>
  <c r="L213" i="11"/>
  <c r="L212" i="11"/>
  <c r="L209" i="11"/>
  <c r="L208" i="11"/>
  <c r="L205" i="11"/>
  <c r="L202" i="11"/>
  <c r="X200" i="11"/>
  <c r="L200" i="11"/>
  <c r="AJ199" i="11"/>
  <c r="L198" i="11"/>
  <c r="L196" i="11"/>
  <c r="L193" i="11"/>
  <c r="L192" i="11"/>
  <c r="L191" i="11"/>
  <c r="L190" i="11"/>
  <c r="L189" i="11"/>
  <c r="L188" i="11"/>
  <c r="L187" i="11"/>
  <c r="L186" i="11"/>
  <c r="L183" i="11"/>
  <c r="L182" i="11"/>
  <c r="L180" i="11"/>
  <c r="L178" i="11"/>
  <c r="L177" i="11"/>
  <c r="L175" i="11"/>
  <c r="L174" i="11"/>
  <c r="L173" i="11"/>
  <c r="L172" i="11"/>
  <c r="L171" i="11"/>
  <c r="L168" i="11"/>
  <c r="L167" i="11"/>
  <c r="L164" i="11"/>
  <c r="L163" i="11"/>
  <c r="L161" i="11"/>
  <c r="AJ160" i="11"/>
  <c r="L159" i="11"/>
  <c r="L158" i="11"/>
  <c r="L155" i="11"/>
  <c r="L152" i="11"/>
  <c r="AJ148" i="11"/>
  <c r="AJ147" i="11"/>
  <c r="L144" i="11"/>
  <c r="L141" i="11"/>
  <c r="L140" i="11"/>
  <c r="L139" i="11"/>
  <c r="L138" i="11"/>
  <c r="L137" i="11"/>
  <c r="L134" i="11"/>
  <c r="L132" i="11"/>
  <c r="AJ131" i="11"/>
  <c r="L128" i="11"/>
  <c r="L125" i="11"/>
  <c r="L123" i="11"/>
  <c r="L120" i="11"/>
  <c r="L119" i="11"/>
  <c r="L118" i="11"/>
  <c r="L117" i="11"/>
  <c r="L116" i="11"/>
  <c r="L115" i="11"/>
  <c r="L114" i="11"/>
  <c r="L111" i="11"/>
  <c r="L109" i="11"/>
  <c r="AJ108" i="11"/>
  <c r="L106" i="11"/>
  <c r="L105" i="11"/>
  <c r="L102" i="11"/>
  <c r="L101" i="11"/>
  <c r="L98" i="11"/>
  <c r="L97" i="11"/>
  <c r="L96" i="11"/>
  <c r="L95" i="11"/>
  <c r="L94" i="11"/>
  <c r="L93" i="11"/>
  <c r="L90" i="11"/>
  <c r="L88" i="11"/>
  <c r="AJ87" i="11"/>
  <c r="L86" i="11"/>
  <c r="L85" i="11"/>
  <c r="L84" i="11"/>
  <c r="L83" i="11"/>
  <c r="L82" i="11"/>
  <c r="L81" i="11"/>
  <c r="L80" i="11"/>
  <c r="L79" i="11"/>
  <c r="L78" i="11"/>
  <c r="L75" i="11"/>
  <c r="L73" i="11"/>
  <c r="AJ72" i="11"/>
  <c r="AJ69" i="11"/>
  <c r="L68" i="11"/>
  <c r="L67" i="11"/>
  <c r="L66" i="11"/>
  <c r="L64" i="11"/>
  <c r="L63" i="11"/>
  <c r="L62" i="11"/>
  <c r="L61" i="11"/>
  <c r="L60" i="11"/>
  <c r="L59" i="11"/>
  <c r="L58" i="11"/>
  <c r="L57" i="11"/>
  <c r="L56" i="11"/>
  <c r="L55" i="11"/>
  <c r="L53" i="11"/>
  <c r="L49" i="11"/>
  <c r="L48" i="11"/>
  <c r="L47" i="11"/>
  <c r="L46" i="11"/>
  <c r="L45" i="11"/>
  <c r="L44" i="11"/>
  <c r="L42" i="11"/>
  <c r="L41" i="11"/>
  <c r="L39" i="11"/>
  <c r="L37" i="11"/>
  <c r="L36" i="11"/>
  <c r="L33" i="11"/>
  <c r="L32" i="11"/>
  <c r="L31" i="11"/>
  <c r="L29" i="11"/>
  <c r="L28" i="11"/>
  <c r="L27" i="11"/>
  <c r="L24" i="11"/>
  <c r="L23" i="11"/>
  <c r="L22" i="11"/>
  <c r="L20" i="11"/>
  <c r="L19" i="11"/>
  <c r="L18" i="11"/>
  <c r="L17" i="11"/>
  <c r="L15" i="11"/>
  <c r="AB13" i="11" l="1"/>
  <c r="AE71" i="11"/>
  <c r="AE381" i="11"/>
  <c r="AE335" i="11"/>
  <c r="AA534" i="11"/>
  <c r="AA526" i="11"/>
  <c r="AA523" i="11"/>
  <c r="AE521" i="11" s="1"/>
  <c r="AE452" i="11"/>
  <c r="AA162" i="11"/>
  <c r="AE150" i="11"/>
  <c r="AJ233" i="11"/>
  <c r="M383" i="11"/>
  <c r="M294" i="11"/>
  <c r="M431" i="11"/>
  <c r="AJ200" i="11"/>
  <c r="M469" i="11"/>
  <c r="R342" i="11"/>
  <c r="M342" i="11"/>
  <c r="M526" i="11"/>
  <c r="M161" i="11"/>
  <c r="M481" i="11"/>
  <c r="M454" i="11"/>
  <c r="M303" i="11"/>
  <c r="M401" i="11"/>
  <c r="M15" i="11"/>
  <c r="M507" i="11"/>
  <c r="M88" i="11"/>
  <c r="R88" i="11"/>
  <c r="M472" i="11"/>
  <c r="L543" i="11"/>
  <c r="M541" i="11" s="1"/>
  <c r="M513" i="11"/>
  <c r="R73" i="11"/>
  <c r="R132" i="11"/>
  <c r="M180" i="11"/>
  <c r="M200" i="11"/>
  <c r="M53" i="11"/>
  <c r="R200" i="11"/>
  <c r="M287" i="11"/>
  <c r="R287" i="11"/>
  <c r="R481" i="11"/>
  <c r="R346" i="11"/>
  <c r="R394" i="11"/>
  <c r="R472" i="11"/>
  <c r="R233" i="11"/>
  <c r="R337" i="11"/>
  <c r="M283" i="11"/>
  <c r="R283" i="11"/>
  <c r="M388" i="11"/>
  <c r="R383" i="11"/>
  <c r="R478" i="11"/>
  <c r="R39" i="11"/>
  <c r="R388" i="11"/>
  <c r="R350" i="11"/>
  <c r="R109" i="11"/>
  <c r="R152" i="11"/>
  <c r="M279" i="11"/>
  <c r="R180" i="11"/>
  <c r="R486" i="11"/>
  <c r="M152" i="11"/>
  <c r="M233" i="11"/>
  <c r="R303" i="11"/>
  <c r="M346" i="11"/>
  <c r="R513" i="11"/>
  <c r="M109" i="11"/>
  <c r="M466" i="11"/>
  <c r="M538" i="11"/>
  <c r="M337" i="11"/>
  <c r="M486" i="11"/>
  <c r="M534" i="11"/>
  <c r="R294" i="11"/>
  <c r="M39" i="11"/>
  <c r="M478" i="11"/>
  <c r="M523" i="11"/>
  <c r="N521" i="11" s="1"/>
  <c r="M132" i="11"/>
  <c r="M350" i="11"/>
  <c r="M73" i="11"/>
  <c r="M394" i="11"/>
  <c r="N381" i="11" l="1"/>
  <c r="N452" i="11"/>
  <c r="N272" i="11"/>
  <c r="N71" i="11"/>
  <c r="R279" i="11"/>
  <c r="R274" i="11"/>
  <c r="N335" i="11"/>
  <c r="N150" i="11"/>
  <c r="R507" i="11"/>
  <c r="R454" i="11"/>
  <c r="R161" i="11"/>
  <c r="N532" i="11"/>
  <c r="R53" i="11"/>
  <c r="R401" i="11"/>
  <c r="R431" i="11"/>
  <c r="N9" i="11" l="1"/>
  <c r="Q381" i="11"/>
  <c r="R523" i="11"/>
  <c r="R526" i="11" l="1"/>
  <c r="Z15" i="11" l="1"/>
  <c r="AI9" i="11" l="1"/>
  <c r="AB9" i="11" l="1"/>
  <c r="AE9" i="11" s="1"/>
  <c r="AE13" i="11"/>
  <c r="Q13" i="11"/>
  <c r="Q9" i="11" l="1"/>
  <c r="B10" i="3"/>
  <c r="B5" i="3"/>
  <c r="B17" i="3"/>
  <c r="B23" i="3"/>
  <c r="B34" i="3" s="1"/>
  <c r="B19" i="10" l="1"/>
  <c r="B17" i="10" l="1"/>
</calcChain>
</file>

<file path=xl/sharedStrings.xml><?xml version="1.0" encoding="utf-8"?>
<sst xmlns="http://schemas.openxmlformats.org/spreadsheetml/2006/main" count="1480" uniqueCount="512">
  <si>
    <t>PROGRAMME</t>
  </si>
  <si>
    <t>Banque d'accueil</t>
  </si>
  <si>
    <t>Local serveurs - Baie - Autocom</t>
  </si>
  <si>
    <t>Local Centrale Incendie</t>
  </si>
  <si>
    <t>Cases grisées à compléter</t>
  </si>
  <si>
    <t>Phase</t>
  </si>
  <si>
    <t>Durée (semaines)</t>
  </si>
  <si>
    <t>Remise DCE après validation du PRO</t>
  </si>
  <si>
    <t>Remise rapport d’analyse après reception des offres travaux</t>
  </si>
  <si>
    <t>Remise APD après validation APS</t>
  </si>
  <si>
    <t>Remise PRO après validation APD</t>
  </si>
  <si>
    <t>Remise APS après validation Esquisse</t>
  </si>
  <si>
    <t>Compléter simplement les cases grisées en nombre de semaines
Les cases sur fond blanc et bleu ne seront pas modifiées</t>
  </si>
  <si>
    <t>Validation APS</t>
  </si>
  <si>
    <t>Validation APD</t>
  </si>
  <si>
    <t>Validation PRO</t>
  </si>
  <si>
    <t>Validation DCE</t>
  </si>
  <si>
    <t>Appel d'offres travaux</t>
  </si>
  <si>
    <t>Notification des marchés</t>
  </si>
  <si>
    <t>Durée des travaux (compris préparation et Congés et reception)</t>
  </si>
  <si>
    <t>Total en semaine :</t>
  </si>
  <si>
    <t>Total en mois :</t>
  </si>
  <si>
    <t>Réception</t>
  </si>
  <si>
    <t>Terrassement - VRD - Aménagements extérieurs</t>
  </si>
  <si>
    <t>Terrassement</t>
  </si>
  <si>
    <t>VRD</t>
  </si>
  <si>
    <t>Aménagements extérieurs</t>
  </si>
  <si>
    <t xml:space="preserve">Clos et couvert </t>
  </si>
  <si>
    <t>Gros œuvre</t>
  </si>
  <si>
    <t>Charpente / étanchéité / couverture</t>
  </si>
  <si>
    <t>Revêtements de façades</t>
  </si>
  <si>
    <t>Menuiseries extérieures</t>
  </si>
  <si>
    <t>Serrurerie</t>
  </si>
  <si>
    <t>Cloisons / Doublages</t>
  </si>
  <si>
    <t>Revêtements de sol</t>
  </si>
  <si>
    <t>Revêtements muraux / Peinture</t>
  </si>
  <si>
    <t>Menuiseries intérieures</t>
  </si>
  <si>
    <t>Chauffage Ventilation Rafraichissement</t>
  </si>
  <si>
    <t xml:space="preserve">Plomberie </t>
  </si>
  <si>
    <t>Courants Forts</t>
  </si>
  <si>
    <t>Courants faibles</t>
  </si>
  <si>
    <t>Appareils élévateurs</t>
  </si>
  <si>
    <t>TOTAL</t>
  </si>
  <si>
    <t>Equipements de cuisine / office</t>
  </si>
  <si>
    <t xml:space="preserve">Lots techniques </t>
  </si>
  <si>
    <t>Bureau cadre</t>
  </si>
  <si>
    <t>Cuisine thérapeutique</t>
  </si>
  <si>
    <t>Déconstruction / désamiantage</t>
  </si>
  <si>
    <r>
      <t xml:space="preserve">ESTIMATION FINANCIERE COUT TRAVAUX EN </t>
    </r>
    <r>
      <rPr>
        <b/>
        <sz val="12"/>
        <color indexed="9"/>
        <rFont val="Calibri"/>
        <family val="2"/>
      </rPr>
      <t>€ HT</t>
    </r>
  </si>
  <si>
    <t>Fonction</t>
  </si>
  <si>
    <t>Surfaces Utiles programmées</t>
  </si>
  <si>
    <t>Surfaces dans Œuvres</t>
  </si>
  <si>
    <t>Fiches Techniques</t>
  </si>
  <si>
    <t>Codes local</t>
  </si>
  <si>
    <t>N° Fiche</t>
  </si>
  <si>
    <t>Nb</t>
  </si>
  <si>
    <t>Unit.</t>
  </si>
  <si>
    <t>Surf.</t>
  </si>
  <si>
    <t>ST</t>
  </si>
  <si>
    <t>Total</t>
  </si>
  <si>
    <t xml:space="preserve"> </t>
  </si>
  <si>
    <t>E</t>
  </si>
  <si>
    <t>A-I</t>
  </si>
  <si>
    <t>Accueil - Entrée</t>
  </si>
  <si>
    <t>A-I-01</t>
  </si>
  <si>
    <t>Dépose (8 places)</t>
  </si>
  <si>
    <t>Sas d'entrée - contrôle</t>
  </si>
  <si>
    <t>Hall et espace convivialité (petit salon, espace de vie et connexion)</t>
  </si>
  <si>
    <t>A-I-02</t>
  </si>
  <si>
    <t>Sanitaires publics PMR</t>
  </si>
  <si>
    <t>pm</t>
  </si>
  <si>
    <t>Bureau accueil des familles</t>
  </si>
  <si>
    <t>Classement / reprographie</t>
  </si>
  <si>
    <t>Espaces de vie / Ouverture sur la ville</t>
  </si>
  <si>
    <t>C-I-01</t>
  </si>
  <si>
    <t>Salon coiffure et esthétique - 100% PMR</t>
  </si>
  <si>
    <t>Epicerie/Conciergerie - réception colis, petits achats, etc. - 100% PMR</t>
  </si>
  <si>
    <t>Logistique</t>
  </si>
  <si>
    <t>Archives vivantes</t>
  </si>
  <si>
    <t>Consultations</t>
  </si>
  <si>
    <t>Attente</t>
  </si>
  <si>
    <t xml:space="preserve">Bureau diététicien/orthophoniste </t>
  </si>
  <si>
    <t>Forum convivialité et évènementiel</t>
  </si>
  <si>
    <t>Coin bibliothèque/médiathèque</t>
  </si>
  <si>
    <t>Lieu de culte</t>
  </si>
  <si>
    <t>Bureau aumônerie</t>
  </si>
  <si>
    <t>Bureau des animateurs (2-3 p.)</t>
  </si>
  <si>
    <t>Grand Jardin</t>
  </si>
  <si>
    <t>Parcours de marche extérieur</t>
  </si>
  <si>
    <t>Espaces tertiaires</t>
  </si>
  <si>
    <t>Support</t>
  </si>
  <si>
    <t>Salle de réunion/formation/CA - 15 places</t>
  </si>
  <si>
    <t>Sanitaires admin.</t>
  </si>
  <si>
    <t>Soins et prises en charge de jour</t>
  </si>
  <si>
    <t>Entrée</t>
  </si>
  <si>
    <t>Entrée adaptée</t>
  </si>
  <si>
    <t>Hall et déambulation</t>
  </si>
  <si>
    <t>Salle de vie / SàM (2*6 places)</t>
  </si>
  <si>
    <t>Office - mise en assiette</t>
  </si>
  <si>
    <t>Salle d'activités adaptée (mémoire/musicotherapie, etc.) - 5 places</t>
  </si>
  <si>
    <t>Cuisine thérapeutique / Atelier/office (cuisine théraputique intégrée dans la salle de vie de l'unité)</t>
  </si>
  <si>
    <t>Sanitaires résidents (PMR)</t>
  </si>
  <si>
    <t>Douche résidents (PMR)+sanitaires</t>
  </si>
  <si>
    <t>Espace personnels</t>
  </si>
  <si>
    <t>Bureau - 1 poste - et materiel</t>
  </si>
  <si>
    <t>Détente - tisanerie</t>
  </si>
  <si>
    <t>Sanitaires personnels</t>
  </si>
  <si>
    <t>Réserve matériel</t>
  </si>
  <si>
    <t xml:space="preserve">Ménage </t>
  </si>
  <si>
    <t xml:space="preserve">Jardin extérieur </t>
  </si>
  <si>
    <t>Bureau du responsable</t>
  </si>
  <si>
    <t>Bureau - 1 postes - et materiel</t>
  </si>
  <si>
    <t xml:space="preserve">Poste de préparation </t>
  </si>
  <si>
    <t>Vestiaires du personnel</t>
  </si>
  <si>
    <t>Fonctions support</t>
  </si>
  <si>
    <t>Stationnement dédié (10 places)</t>
  </si>
  <si>
    <t>E-I</t>
  </si>
  <si>
    <t>Transition</t>
  </si>
  <si>
    <t>E-II-01</t>
  </si>
  <si>
    <t>Palier d'orientation Résidents / Visiteurs</t>
  </si>
  <si>
    <t>Sanitaires visiteurs</t>
  </si>
  <si>
    <t>Chambres individuelles (100% PMR)</t>
  </si>
  <si>
    <t>Chambres individuelles communicantes (100% PMR)</t>
  </si>
  <si>
    <t>Poste de soins de proximité</t>
  </si>
  <si>
    <t>E-I-06</t>
  </si>
  <si>
    <t>E-I-05</t>
  </si>
  <si>
    <t>Restauration/Activités</t>
  </si>
  <si>
    <t>Salle à manger secondaire/activités famille</t>
  </si>
  <si>
    <t>Bureau éducateur spécialisé (à proximité salle d'activité)</t>
  </si>
  <si>
    <t>Salle individuelle/salon des familles</t>
  </si>
  <si>
    <t>Espace extérieur de plain pied</t>
  </si>
  <si>
    <t>Office, mise en assiette</t>
  </si>
  <si>
    <t>Local plonge</t>
  </si>
  <si>
    <t>Tertiaire</t>
  </si>
  <si>
    <t>Bureau IDE</t>
  </si>
  <si>
    <t>Logistique de proximité et locaux du personnel</t>
  </si>
  <si>
    <t>Détente des personnels (4 places)</t>
  </si>
  <si>
    <t>C-I-02</t>
  </si>
  <si>
    <t>Relais Ménage+désinfection</t>
  </si>
  <si>
    <t>Relais matériel (Ergo, animation)</t>
  </si>
  <si>
    <t xml:space="preserve">Poste de soins </t>
  </si>
  <si>
    <t>bureau psychomotricien/ergo</t>
  </si>
  <si>
    <t>Salle de restauration modulaire (14 places)</t>
  </si>
  <si>
    <t>Salon d'acceuil des familles / salle de restauration secondaire et activités</t>
  </si>
  <si>
    <t>Local de stockage relai du matériel d'activité et de mobilité</t>
  </si>
  <si>
    <t>Zone de mobilité quotidienne équipée de barres parallèles</t>
  </si>
  <si>
    <t>Local plonge - 1 par étage</t>
  </si>
  <si>
    <t>Local linge propre et protections</t>
  </si>
  <si>
    <t>Réserves</t>
  </si>
  <si>
    <t>Rangements AS</t>
  </si>
  <si>
    <t>Relais sale</t>
  </si>
  <si>
    <t>Poste transmission (10 postes)</t>
  </si>
  <si>
    <t>Relais matériel</t>
  </si>
  <si>
    <t xml:space="preserve">Local plonge </t>
  </si>
  <si>
    <t>Bureau psychologue</t>
  </si>
  <si>
    <t>Bureau médecin coordonnateur</t>
  </si>
  <si>
    <t>Secteur R+2</t>
  </si>
  <si>
    <t>local tampon matériel et linge</t>
  </si>
  <si>
    <t>Espace d'attente ponctuelle</t>
  </si>
  <si>
    <t>Sanitaires</t>
  </si>
  <si>
    <t xml:space="preserve">Espaces thérapeutiques </t>
  </si>
  <si>
    <t>Salle polyvalente (ergo/APA/kiné 3 tables)</t>
  </si>
  <si>
    <t>Cuisine thérapeutique/salle ergo</t>
  </si>
  <si>
    <t>Stockage fauteuils roulants</t>
  </si>
  <si>
    <t>Bureau 5 postes</t>
  </si>
  <si>
    <t>Ménage</t>
  </si>
  <si>
    <t>F</t>
  </si>
  <si>
    <t>Locaux des personnels</t>
  </si>
  <si>
    <t>Qualité de la vie au travail</t>
  </si>
  <si>
    <t>Salle de restauration - 25 places, avec kitchenette</t>
  </si>
  <si>
    <t>Salle de détente (fauteuil massage)</t>
  </si>
  <si>
    <t>Locaux syndicats</t>
  </si>
  <si>
    <t xml:space="preserve">Espace extérieur </t>
  </si>
  <si>
    <t>Vestiaire</t>
  </si>
  <si>
    <t>Accès/entrée</t>
  </si>
  <si>
    <t>F-I-01</t>
  </si>
  <si>
    <t>Vestiaires femmes - 100 casiers + douches + sanitaire</t>
  </si>
  <si>
    <t>F-I-02</t>
  </si>
  <si>
    <t>Vestiaires hommes - 20 casiers + douches + sanitaire</t>
  </si>
  <si>
    <t>Hébergements support</t>
  </si>
  <si>
    <t>Dépose logistique et quai</t>
  </si>
  <si>
    <t>Quai</t>
  </si>
  <si>
    <t>F-II</t>
  </si>
  <si>
    <t>Espace Mortuaire</t>
  </si>
  <si>
    <t>Sas d'entrée</t>
  </si>
  <si>
    <t>F-III-01</t>
  </si>
  <si>
    <t>Sanitaire PMR</t>
  </si>
  <si>
    <t>Salle de réception des familles</t>
  </si>
  <si>
    <t xml:space="preserve">Salle de présentation </t>
  </si>
  <si>
    <t>F-III-03</t>
  </si>
  <si>
    <t>Services techniques</t>
  </si>
  <si>
    <t>Stocks et entretiens</t>
  </si>
  <si>
    <t>Local bio-nettoyage : centrale à Dilution / autolaveuse / Réserve</t>
  </si>
  <si>
    <t>F-III</t>
  </si>
  <si>
    <t>Déchets</t>
  </si>
  <si>
    <t>F-II-01</t>
  </si>
  <si>
    <t>DASRI</t>
  </si>
  <si>
    <t xml:space="preserve">Déchets et à recycler </t>
  </si>
  <si>
    <t xml:space="preserve">Déchets ménager </t>
  </si>
  <si>
    <t>DAOM benne extérieure</t>
  </si>
  <si>
    <t>Compacteur - carton et protections</t>
  </si>
  <si>
    <t>Provisions</t>
  </si>
  <si>
    <t>Provisions (3%)</t>
  </si>
  <si>
    <t>Circulation neuve (8%)</t>
  </si>
  <si>
    <t>Espaces exterieurs et stationnements (hors totaux)</t>
  </si>
  <si>
    <t>Espaces verts</t>
  </si>
  <si>
    <t>Abords paysagés non accessibles</t>
  </si>
  <si>
    <t>Jardin ou terrasse (1 par unité/niveau - de plein pied et ombragé)</t>
  </si>
  <si>
    <t xml:space="preserve">Aire logistique </t>
  </si>
  <si>
    <t>Cour logistique</t>
  </si>
  <si>
    <t>Stationnements automobiles Hébergements support</t>
  </si>
  <si>
    <t>Stationnements accessibilité PMR</t>
  </si>
  <si>
    <t>Rapport SU SDO</t>
  </si>
  <si>
    <t>Date de notification estimée marché MOE</t>
  </si>
  <si>
    <t>Lots architecturaux</t>
  </si>
  <si>
    <t>Hall, Forum et cœur d'activité</t>
  </si>
  <si>
    <t>Hall - Forum - Bât C RDC Haut</t>
  </si>
  <si>
    <t>Secrétariat Général/Bureau des admissions - 2 postes</t>
  </si>
  <si>
    <t>Tiers lieux 1 (Salle Sauvaget existante)</t>
  </si>
  <si>
    <t>Tiers lieux 2 - Atelier de fabrication, réparation, peinture… À préciser selon partenaires associatif</t>
  </si>
  <si>
    <t xml:space="preserve">Consultations </t>
  </si>
  <si>
    <t>Assistance sociale/Psychologue (1 AS résidence + 1 AS sanitaire)</t>
  </si>
  <si>
    <t>Cœur d'activité  - Bât C RDC Haut</t>
  </si>
  <si>
    <t>Forum et espace convivialité (capacité 60 à 100p) - modulaire</t>
  </si>
  <si>
    <t>Office "Cafétéria"</t>
  </si>
  <si>
    <t>Salon des familles + kitchenette d'appoint</t>
  </si>
  <si>
    <t>Buanderie</t>
  </si>
  <si>
    <t>Pôle admnistration - Bât Administration RDC Bas</t>
  </si>
  <si>
    <t>Bureau direction générale - 1 poste + table de réunio 4 à 6 personnes</t>
  </si>
  <si>
    <t>Bureau assistante de direction / communication (2 postes)</t>
  </si>
  <si>
    <t>Bureau responsable finances (2 postes)</t>
  </si>
  <si>
    <t>Bureau Qualité, gestion des risques (3 postes)</t>
  </si>
  <si>
    <t>bureau service RH formation + santé au travail</t>
  </si>
  <si>
    <t>Bureau Responsable RH</t>
  </si>
  <si>
    <t>Bureau Service RH</t>
  </si>
  <si>
    <t>Bureau Direction adjointe (2 postes)</t>
  </si>
  <si>
    <t>Bureau Cellule admission et préfragilité (2 à 3 postes)</t>
  </si>
  <si>
    <t>Bureau polyvalent - 4 poste</t>
  </si>
  <si>
    <t>Logements professionnels</t>
  </si>
  <si>
    <t>Pôle soins paramédicaux et médicaux - Bât D RDC Haut</t>
  </si>
  <si>
    <t>Attente des résidents</t>
  </si>
  <si>
    <t>Espace d'attente (1,5m² / bur.)</t>
  </si>
  <si>
    <t xml:space="preserve">Sanitaires </t>
  </si>
  <si>
    <t>IDEC - 1 poste</t>
  </si>
  <si>
    <t>Bureau Médecin SMR - 1 poste</t>
  </si>
  <si>
    <t>Bureau Médecin Coordinateur - 1 poste</t>
  </si>
  <si>
    <t>Bureau AMA - 1 poste</t>
  </si>
  <si>
    <t>Psychomotricien/kiné ou ergo - 1 poste</t>
  </si>
  <si>
    <t>Salle d'échographie (avec sanitaire PMR)</t>
  </si>
  <si>
    <t>Salle de radio RX</t>
  </si>
  <si>
    <t>Salle de télémédecine (avis médicaux)</t>
  </si>
  <si>
    <t>Bureau consultation</t>
  </si>
  <si>
    <t>Accueil de jour  (8 places) - Bât D RDC Haut</t>
  </si>
  <si>
    <t>Salle d'activité</t>
  </si>
  <si>
    <t xml:space="preserve">Salon dédié au repos et aux activités collectives </t>
  </si>
  <si>
    <t>Salle à manger (10 places)</t>
  </si>
  <si>
    <t>Douche résidents (PMR)</t>
  </si>
  <si>
    <t>Bureau et materiel</t>
  </si>
  <si>
    <t>PASA (12 places) - Bât D RDC Haut</t>
  </si>
  <si>
    <t>Service Tourné vers le Domicile - par transformation de lits d'EHPAD (30 places)  - Bât D RDC Haut</t>
  </si>
  <si>
    <t>Secteur en RDC Haut</t>
  </si>
  <si>
    <r>
      <t xml:space="preserve">Aile 1 Bât A : 14 lits EHPAD </t>
    </r>
    <r>
      <rPr>
        <i/>
        <sz val="8"/>
        <rFont val="Avenir Book"/>
      </rPr>
      <t>- locaux mutualisés avec l'unité UPHA</t>
    </r>
  </si>
  <si>
    <t>Unité 6 : 14 lits</t>
  </si>
  <si>
    <r>
      <t xml:space="preserve">Aile 2 Bât B - UPHA - 15 lits - 14 UPHA + 1 Hébergements Temporaires </t>
    </r>
    <r>
      <rPr>
        <i/>
        <sz val="8"/>
        <rFont val="Avenir Book"/>
      </rPr>
      <t>- locaux mutualisés avec l'unité EHPAD</t>
    </r>
  </si>
  <si>
    <t>Unité : 15 lits</t>
  </si>
  <si>
    <t>Poste AS + poste de transmission (3 postes)</t>
  </si>
  <si>
    <t>Salle de restauration modulaire (29 places : 14 UV6 + 15 UPHA)</t>
  </si>
  <si>
    <t>Locaux mutualisés entre UPHA et UV6 du  rez de chaussée - Bât A</t>
  </si>
  <si>
    <t>Réserve dispositifs médicaux</t>
  </si>
  <si>
    <t>Réserve protections</t>
  </si>
  <si>
    <t>Linge propre (linge plat)</t>
  </si>
  <si>
    <t>Utilités sales (Lave-bassin, déchets et linge sale)</t>
  </si>
  <si>
    <t>Salle multisensorielle immersive Snoezelen/ salle de bain thérapeutique accès facilité pour l'UPAD</t>
  </si>
  <si>
    <r>
      <t xml:space="preserve">Aile 3 Bât C - UPAD - 16 lits - 14 UPAD + 2 Hébergements Temporaires </t>
    </r>
    <r>
      <rPr>
        <i/>
        <sz val="8"/>
        <rFont val="Avenir Book"/>
      </rPr>
      <t>- certains locaux mutualisés avec ceux de l'UV 6 EHPAD et l'UPHA</t>
    </r>
  </si>
  <si>
    <t>palier d'orientation résidents/visiteurs</t>
  </si>
  <si>
    <t>sanitaires visiteurs</t>
  </si>
  <si>
    <t>Unité : 16 lits</t>
  </si>
  <si>
    <t>Salle de restauration modulaire (16 places)</t>
  </si>
  <si>
    <t>Ménage/désinfection</t>
  </si>
  <si>
    <t>Aile 4 Bât D - HDJ Médecine + SMR- 10 lits (1 unité de 10 lits/cocons) - 4 Médecine + 6 SMR</t>
  </si>
  <si>
    <t>Transition/Accueil</t>
  </si>
  <si>
    <t>Secrétariat</t>
  </si>
  <si>
    <t>Salle d'attente (4p.)</t>
  </si>
  <si>
    <t>Sanitaires patients PMR H/F</t>
  </si>
  <si>
    <t>Stockage fauteils roulants</t>
  </si>
  <si>
    <t>Stockage chariot d'urgence</t>
  </si>
  <si>
    <t>Zone de dispensation : 10 lits/Cocons</t>
  </si>
  <si>
    <t xml:space="preserve">Chambres doubles (patient + aidant) (100% PMR) avec sanitaire </t>
  </si>
  <si>
    <t>Fauteuils cocons</t>
  </si>
  <si>
    <t>Lounge de convivialité et repos</t>
  </si>
  <si>
    <t>Salle d'entretien</t>
  </si>
  <si>
    <t>Salle de consultation psychologue - test mémoire</t>
  </si>
  <si>
    <t>Locaux de soins</t>
  </si>
  <si>
    <t>Espace de préparation et de transmission</t>
  </si>
  <si>
    <t>Salle de soins techniques/ rééducation</t>
  </si>
  <si>
    <t>Bureaux de consultation médico-soignants</t>
  </si>
  <si>
    <t>Bureaux infirmière Coordinatrice IDE</t>
  </si>
  <si>
    <t xml:space="preserve">Bureaux infirmière </t>
  </si>
  <si>
    <t xml:space="preserve">Détente des personnels </t>
  </si>
  <si>
    <t>Vestiaires / Sanitaires personnels</t>
  </si>
  <si>
    <t>Linge propre (linge plat)/ Ménage</t>
  </si>
  <si>
    <t>Office pour parcours à la journée</t>
  </si>
  <si>
    <t>Secteur R+1</t>
  </si>
  <si>
    <t>Palier</t>
  </si>
  <si>
    <t>Unité 1 : 14 lits EHPAD</t>
  </si>
  <si>
    <t>Unité 2 : 14 lits EHPAD</t>
  </si>
  <si>
    <t>Locaux mutualisés entre UV1 et UV2</t>
  </si>
  <si>
    <t>Unité 3 : 14 lits EHPAD</t>
  </si>
  <si>
    <t>Locaux mutualisés entre UV1, UV2 et UV3</t>
  </si>
  <si>
    <t>Salle de restauration modulaire (28 places)</t>
  </si>
  <si>
    <t xml:space="preserve">cuisine thérapeutique </t>
  </si>
  <si>
    <t>Office/Cuisine d'activités</t>
  </si>
  <si>
    <t>Unité 4 : 7 lits EHPAD + 7 hébergements temporaires</t>
  </si>
  <si>
    <t>Unité 5 : 14 lits EHPAD</t>
  </si>
  <si>
    <t>Locaux communs aux UV4 et UV5</t>
  </si>
  <si>
    <t>salle des familles</t>
  </si>
  <si>
    <t xml:space="preserve">Bureau </t>
  </si>
  <si>
    <t>Ménage+désinfection</t>
  </si>
  <si>
    <t>Secteurs R+3</t>
  </si>
  <si>
    <t>Unité 7 : 14 lits (9 médecine + 5 SMR)</t>
  </si>
  <si>
    <t>Chambres individuelles bariatrique</t>
  </si>
  <si>
    <t>local tampon rangement chariot</t>
  </si>
  <si>
    <t>Unité 8 : 14 lits (13 SMR + 1 hébergement non programmé)</t>
  </si>
  <si>
    <t>chambres individuelle hébergement non programmé</t>
  </si>
  <si>
    <t>Locaux communs aux UV7 et UV8</t>
  </si>
  <si>
    <t>Salle d'accueil des familles, salon secondaire et  d'activités</t>
  </si>
  <si>
    <t>salle d'activités</t>
  </si>
  <si>
    <t>office/cuisine activités</t>
  </si>
  <si>
    <t>plonge</t>
  </si>
  <si>
    <t>bureau psuchologue/assistante sociale</t>
  </si>
  <si>
    <t>bureau médecin</t>
  </si>
  <si>
    <t>bureau AMA</t>
  </si>
  <si>
    <t>Réserve</t>
  </si>
  <si>
    <t>Plateau de rééducation Bât A</t>
  </si>
  <si>
    <t>stockage aides techniques à la marche</t>
  </si>
  <si>
    <t>stockage petits matériels</t>
  </si>
  <si>
    <t>Logistique centrale et Locaux Communs - RDC Bas</t>
  </si>
  <si>
    <t>Relais Logistique</t>
  </si>
  <si>
    <t>Relais Cuisine, Magasin, Lingerie (20 chariots en transfert entrée/sortie)</t>
  </si>
  <si>
    <t>Pharmacie à Usage Intérieur</t>
  </si>
  <si>
    <t>Secteur production</t>
  </si>
  <si>
    <t>Sas réception décartonnage</t>
  </si>
  <si>
    <t>Local déchets</t>
  </si>
  <si>
    <t>Stockage médicament</t>
  </si>
  <si>
    <t>Stockage DM</t>
  </si>
  <si>
    <t>Sas distribution Vihiers</t>
  </si>
  <si>
    <t>Espace préparation (seche + humide)</t>
  </si>
  <si>
    <t>Circulation spécifique</t>
  </si>
  <si>
    <t>Secteur administratif</t>
  </si>
  <si>
    <t>Bureaux pharmacien</t>
  </si>
  <si>
    <t>Bureau préparateur</t>
  </si>
  <si>
    <t>Salle de réunion / tisanerie</t>
  </si>
  <si>
    <t>Secteur logistique</t>
  </si>
  <si>
    <t xml:space="preserve">Local ménage </t>
  </si>
  <si>
    <t>Local informatique</t>
  </si>
  <si>
    <t>Secteur Personnel</t>
  </si>
  <si>
    <t>Vestiaire du personnel (dans vestiaire central)</t>
  </si>
  <si>
    <t xml:space="preserve">Sanitaire personnel </t>
  </si>
  <si>
    <t>Stockage mobilier (fauteuils, lits, ventilateurs, climatiseurs, déamb.)</t>
  </si>
  <si>
    <t xml:space="preserve">Stockage chariot d'urgence et gaz </t>
  </si>
  <si>
    <t>F-III-02</t>
  </si>
  <si>
    <t>Stockage matériel service technique+ de jardinage</t>
  </si>
  <si>
    <t>LT</t>
  </si>
  <si>
    <t>CG</t>
  </si>
  <si>
    <t>Stationnement (90 places auto + 137 emplacements deux roues)</t>
  </si>
  <si>
    <t xml:space="preserve">Stationnements automobiles (visiteurs, ADJ, STD, véhicules adaptés, personnels…) - à répartir </t>
  </si>
  <si>
    <t>Stationnements vélos (137 emplacements)</t>
  </si>
  <si>
    <t>Pôle administration</t>
  </si>
  <si>
    <t>Hall d'entrée général</t>
  </si>
  <si>
    <t>Accueil secretariat général</t>
  </si>
  <si>
    <t>Bureau direction</t>
  </si>
  <si>
    <t>Bureau communication</t>
  </si>
  <si>
    <t>Bureau qualité</t>
  </si>
  <si>
    <t>Bureau cellule admission</t>
  </si>
  <si>
    <t>Bureau direction adjointe</t>
  </si>
  <si>
    <t>Bureau partagé</t>
  </si>
  <si>
    <t xml:space="preserve">Bureau responsable RH </t>
  </si>
  <si>
    <t>Bureau RH paie</t>
  </si>
  <si>
    <t>Salle de réunion Girard</t>
  </si>
  <si>
    <t>Bureau finances</t>
  </si>
  <si>
    <t>Bureau RH (2 postes)</t>
  </si>
  <si>
    <t>Bureau car 2 studio neuf R+1 logement 1</t>
  </si>
  <si>
    <t>Reprographie</t>
  </si>
  <si>
    <t>Stockage</t>
  </si>
  <si>
    <t>Réserve fourniture</t>
  </si>
  <si>
    <t>Local carton</t>
  </si>
  <si>
    <t xml:space="preserve">Local baie informatique </t>
  </si>
  <si>
    <t>Salle de pause</t>
  </si>
  <si>
    <t>R+1 logement 1</t>
  </si>
  <si>
    <t>R+1 logement 2</t>
  </si>
  <si>
    <t>R+1 logement 3</t>
  </si>
  <si>
    <t xml:space="preserve">radiologie </t>
  </si>
  <si>
    <t>consultation en RDC si besoin dans bureau qui seront déplaces dans logement actuel en R+1</t>
  </si>
  <si>
    <t>Bâtiment ADMINISTRATION existant</t>
  </si>
  <si>
    <t>Bâtiment Médecine-SSR Existant</t>
  </si>
  <si>
    <t>Cœur d'activité</t>
  </si>
  <si>
    <t xml:space="preserve">Forum convivialité et évènementiel </t>
  </si>
  <si>
    <t>RDC - Cœur d'activité</t>
  </si>
  <si>
    <t>Forum convivialité et évènementiel / Ouverture sur la ville</t>
  </si>
  <si>
    <t>Epicerie</t>
  </si>
  <si>
    <t>Salon de coifure</t>
  </si>
  <si>
    <t>Tiers lieux (atelier de réparation, etc)</t>
  </si>
  <si>
    <t>Espace dentiste (bain+stockage)</t>
  </si>
  <si>
    <t>bureau</t>
  </si>
  <si>
    <t>Espace accueil famille - salle à manger</t>
  </si>
  <si>
    <t>Bureau animation</t>
  </si>
  <si>
    <t xml:space="preserve">Entretiens </t>
  </si>
  <si>
    <t>Pôle soins paramédicaux et médicaux</t>
  </si>
  <si>
    <t xml:space="preserve">attente </t>
  </si>
  <si>
    <t>Bureau Médecin SSR - 1 poste dans service medecine SSR</t>
  </si>
  <si>
    <t>Bureau Médecin Coordinateur - 1 poste dans JDT</t>
  </si>
  <si>
    <t>PASA (12 places)</t>
  </si>
  <si>
    <t>Cuisine thérapeutique / Atelier</t>
  </si>
  <si>
    <t>RDC - Accueil de jour  (10 places) (localisation transitoire)</t>
  </si>
  <si>
    <t>jardin exterieur espace cour interieure ancien 3GD</t>
  </si>
  <si>
    <t>Service Tourné vers le Domicile (30 places) (localisation transitoire)</t>
  </si>
  <si>
    <t>Vestiaires du personnel (même que celui HDJ)</t>
  </si>
  <si>
    <t>HDJ (10 lits/cocons) (localisation transitoire)</t>
  </si>
  <si>
    <t>Salle d'attente (4p. ?)</t>
  </si>
  <si>
    <t>Zone de dispensiation : 10 lits/Cocons</t>
  </si>
  <si>
    <t>Chambres doubles (patient + aidant) (100% PMR) avec sanitaire (chambre existante)</t>
  </si>
  <si>
    <t>Box (2 box dans une chambre existante)</t>
  </si>
  <si>
    <t>Espace infirmerie</t>
  </si>
  <si>
    <t>Salle de soins techniques (office actuelle)</t>
  </si>
  <si>
    <t>Salle de staff</t>
  </si>
  <si>
    <t>Bâtiment Jardin du Théâtre existant</t>
  </si>
  <si>
    <t>Unité (25 lits) - 25 EHPAD</t>
  </si>
  <si>
    <t>Unités d'hébergement (26 lits)</t>
  </si>
  <si>
    <t>Chambre individuelle</t>
  </si>
  <si>
    <t>Salle de bains</t>
  </si>
  <si>
    <t>Sanitaires résidents</t>
  </si>
  <si>
    <t xml:space="preserve">Sanitaires visiteurs </t>
  </si>
  <si>
    <t>Salle de restauration</t>
  </si>
  <si>
    <t>Office</t>
  </si>
  <si>
    <t>Salle d'actvité</t>
  </si>
  <si>
    <t>Salon de coiffure</t>
  </si>
  <si>
    <t>Salle de réunion (ancienne salle de rééducation)</t>
  </si>
  <si>
    <t>Salle de culte (ancienne salle de rééducation)</t>
  </si>
  <si>
    <t>Bureau aumonerie (ancienne salle de rééducation)</t>
  </si>
  <si>
    <t>Salle de soins</t>
  </si>
  <si>
    <t>Locaux de rangement</t>
  </si>
  <si>
    <t>Locaux de service</t>
  </si>
  <si>
    <t>Local ménage entretien vidoir</t>
  </si>
  <si>
    <t>Linge propre</t>
  </si>
  <si>
    <t>Utilités sales (lave bassin, déchets et linge sale)</t>
  </si>
  <si>
    <t>Local de rangement de matériel</t>
  </si>
  <si>
    <t>Local détente personnel</t>
  </si>
  <si>
    <t>Vestiaires personnel</t>
  </si>
  <si>
    <t>Sanitaire personnel</t>
  </si>
  <si>
    <t>Bâtiment PATIOS existant</t>
  </si>
  <si>
    <t>Unité 7 et 8 (28 lits) - 14 UPAD + 14 UPHA (localisation transitoire)</t>
  </si>
  <si>
    <t>Accueil spécifique</t>
  </si>
  <si>
    <t>UPAD et locaux unité de vie</t>
  </si>
  <si>
    <t>Unité UPHA - 14 lits</t>
  </si>
  <si>
    <t>Chambre individuelle avec salle de bain individuelle</t>
  </si>
  <si>
    <t>Salle à manger</t>
  </si>
  <si>
    <t>locaux unité de vie</t>
  </si>
  <si>
    <t>Office repas</t>
  </si>
  <si>
    <t>Salle d'activités</t>
  </si>
  <si>
    <t>Sanitaire collectif</t>
  </si>
  <si>
    <t>Salon des familles</t>
  </si>
  <si>
    <t>Unité UPAD - 14 lits</t>
  </si>
  <si>
    <t>Locaux  d'activités/de soins communs</t>
  </si>
  <si>
    <t>Espace activités</t>
  </si>
  <si>
    <t>Jardin terrasse extérieurs</t>
  </si>
  <si>
    <t>Salle de bain thérapeutique</t>
  </si>
  <si>
    <t>Salle de soin</t>
  </si>
  <si>
    <t>Bureau polyvalent</t>
  </si>
  <si>
    <t>Bureau médecin coordonnateur (2 postes)</t>
  </si>
  <si>
    <t>Local linge sale/lave bassin</t>
  </si>
  <si>
    <t>Local linge propre</t>
  </si>
  <si>
    <t>Local ménage</t>
  </si>
  <si>
    <t>Local rangement</t>
  </si>
  <si>
    <t>Vestiaire du personnel</t>
  </si>
  <si>
    <t>Sanitaires du personnel</t>
  </si>
  <si>
    <t>Bâtiments MODULAIRE existant</t>
  </si>
  <si>
    <t>PUI centrale (dessert les sites de Chemillé et Vihiers)</t>
  </si>
  <si>
    <t>PUI existante</t>
  </si>
  <si>
    <t>Secteur RDC HAUT</t>
  </si>
  <si>
    <t>Unité 1 et 2 : 31 lits EHPAD - Bâts A et B</t>
  </si>
  <si>
    <t>Unité 1 : 16 lits EHPAD</t>
  </si>
  <si>
    <t>Unité 2 : 15 lits EHPAD</t>
  </si>
  <si>
    <t>Salle de restauration modulaire (31 places)</t>
  </si>
  <si>
    <t>Locaux mutualisés entre unités du  rez de chaussée - Bât A</t>
  </si>
  <si>
    <t>Unité 3 et 4 (31 lits) - 20 EHPAD + 10 H.T. + 1 H.NP - Bâts A et B</t>
  </si>
  <si>
    <t>Unité 3 : 15 lits EHPAD</t>
  </si>
  <si>
    <t>Unité 4 : 16 lits (5 EHPAD+10 H.T + 1 H.NP)</t>
  </si>
  <si>
    <t>Locaux mutualisés entre l'UV3 et l'UV 4</t>
  </si>
  <si>
    <t>Secteur R+2 et R+3</t>
  </si>
  <si>
    <t>Unité 5 et 6 (32 lits) - 9 Méd + 18 SMR + 3 HDJ (localisation transitoire)  - Bâts B R+2 et R+3</t>
  </si>
  <si>
    <t>Zone B R+2 - Unité 2 : 16 lits (13 SSR + 2 HDJ)</t>
  </si>
  <si>
    <t>Zone B R+3 - Unité 1 : 16 lits (9 médecine + 5 SSR + 1 HDJ)</t>
  </si>
  <si>
    <t>Poste transmission (3 postes)</t>
  </si>
  <si>
    <t>Salle de restauration modulaire (30 places)</t>
  </si>
  <si>
    <t>Salle d'activités/appartement thérapeutique</t>
  </si>
  <si>
    <t>Stockage matériel (Ergo, animation)</t>
  </si>
  <si>
    <t>Plateau de rééducation</t>
  </si>
  <si>
    <t>Locaux des personnels - Bât A RDC Bas</t>
  </si>
  <si>
    <t>ZONE À DÉFINIR - Hébergements support</t>
  </si>
  <si>
    <t xml:space="preserve">Logements de fonction - nouveaux arrivants - Studio d'accueil </t>
  </si>
  <si>
    <t>ZONE A - Dépose logistique et quai</t>
  </si>
  <si>
    <t>ZONE A - Espace Mortuaire</t>
  </si>
  <si>
    <t>ZONE A - Relais Logistique</t>
  </si>
  <si>
    <t>ZONE A - Stocks et entretiens</t>
  </si>
  <si>
    <t>ZONE A - Déchets</t>
  </si>
  <si>
    <t xml:space="preserve">Provisions Constructions neuves </t>
  </si>
  <si>
    <t>Stationnements vélos (153 emplacements)</t>
  </si>
  <si>
    <t>Bureau</t>
  </si>
  <si>
    <t>Atelier + vestiaires</t>
  </si>
  <si>
    <t>Matériel espaces verts</t>
  </si>
  <si>
    <t>local de stockage du linge neuf</t>
  </si>
  <si>
    <t>local de stockage du linge propre (roulement)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</si>
</sst>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#,##0&quot; sem&quot;"/>
    <numFmt numFmtId="165" formatCode="#,##0.00&quot; mois&quot;"/>
    <numFmt numFmtId="166" formatCode="#,##0.00\ &quot;€&quot;"/>
    <numFmt numFmtId="167" formatCode="#,##0&quot; &quot;;;"/>
    <numFmt numFmtId="168" formatCode="#,##0.00&quot; &quot;;;"/>
    <numFmt numFmtId="169" formatCode="#,##0_ ;[Red]\-#,##0\ "/>
    <numFmt numFmtId="170" formatCode="#,##0;[Red]#,##0"/>
  </numFmts>
  <fonts count="4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Open Sans"/>
      <family val="2"/>
    </font>
    <font>
      <sz val="9"/>
      <name val="Open Sans"/>
      <family val="2"/>
    </font>
    <font>
      <sz val="9"/>
      <color theme="1"/>
      <name val="Open Sans"/>
      <family val="2"/>
    </font>
    <font>
      <b/>
      <sz val="9"/>
      <color rgb="FFFFFFFF"/>
      <name val="Open Sans"/>
      <family val="2"/>
    </font>
    <font>
      <b/>
      <sz val="12"/>
      <color theme="0"/>
      <name val="Open Sans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Open Sans"/>
      <family val="2"/>
    </font>
    <font>
      <sz val="9"/>
      <color theme="0"/>
      <name val="Open Sans"/>
      <family val="2"/>
    </font>
    <font>
      <sz val="12"/>
      <name val="Arial"/>
      <family val="2"/>
    </font>
    <font>
      <sz val="12"/>
      <color theme="0"/>
      <name val="Open Sans"/>
      <family val="2"/>
    </font>
    <font>
      <b/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sz val="10"/>
      <name val="Times New Roman"/>
      <family val="1"/>
    </font>
    <font>
      <sz val="8"/>
      <name val="Avenir Book"/>
      <family val="2"/>
    </font>
    <font>
      <sz val="8"/>
      <color rgb="FFFF0000"/>
      <name val="Avenir Book"/>
      <family val="2"/>
    </font>
    <font>
      <sz val="8"/>
      <color rgb="FF00B050"/>
      <name val="Avenir Book"/>
      <family val="2"/>
    </font>
    <font>
      <b/>
      <sz val="8"/>
      <name val="Avenir Book"/>
      <family val="2"/>
    </font>
    <font>
      <sz val="12"/>
      <color theme="1"/>
      <name val="Calibri"/>
      <family val="2"/>
      <scheme val="minor"/>
    </font>
    <font>
      <sz val="8"/>
      <color theme="0"/>
      <name val="Avenir Book"/>
      <family val="2"/>
    </font>
    <font>
      <b/>
      <sz val="8"/>
      <color theme="0"/>
      <name val="Avenir Book"/>
      <family val="2"/>
    </font>
    <font>
      <b/>
      <sz val="14"/>
      <color theme="0"/>
      <name val="Avenir Book"/>
      <family val="2"/>
    </font>
    <font>
      <i/>
      <sz val="8"/>
      <color theme="0"/>
      <name val="Avenir Book"/>
      <family val="2"/>
    </font>
    <font>
      <sz val="14"/>
      <color theme="0"/>
      <name val="Avenir Book"/>
      <family val="2"/>
    </font>
    <font>
      <b/>
      <sz val="8"/>
      <color indexed="10"/>
      <name val="Avenir Book"/>
      <family val="2"/>
    </font>
    <font>
      <b/>
      <sz val="12"/>
      <name val="Avenir Book"/>
      <family val="2"/>
    </font>
    <font>
      <sz val="12"/>
      <color theme="1"/>
      <name val="Frutiger 45 Light"/>
      <family val="2"/>
    </font>
    <font>
      <sz val="12"/>
      <color theme="1"/>
      <name val="Avenir Book"/>
      <family val="2"/>
    </font>
    <font>
      <b/>
      <sz val="10"/>
      <name val="Avenir Book"/>
      <family val="2"/>
    </font>
    <font>
      <b/>
      <sz val="8"/>
      <name val="Avenir Book"/>
    </font>
    <font>
      <sz val="8"/>
      <color theme="1"/>
      <name val="Avenir Book"/>
      <family val="2"/>
    </font>
    <font>
      <b/>
      <sz val="8"/>
      <color rgb="FFFF0000"/>
      <name val="Avenir Book"/>
      <family val="2"/>
    </font>
    <font>
      <sz val="9"/>
      <name val="Avenir Book"/>
      <family val="2"/>
    </font>
    <font>
      <b/>
      <sz val="8"/>
      <color rgb="FF00B050"/>
      <name val="Avenir Book"/>
      <family val="2"/>
    </font>
    <font>
      <i/>
      <sz val="8"/>
      <name val="Avenir Book"/>
      <family val="2"/>
    </font>
    <font>
      <b/>
      <i/>
      <sz val="8"/>
      <name val="Avenir Book"/>
      <family val="2"/>
    </font>
    <font>
      <sz val="8"/>
      <name val="Avenir Book"/>
    </font>
    <font>
      <b/>
      <sz val="8"/>
      <color theme="1"/>
      <name val="Avenir Book"/>
      <family val="2"/>
    </font>
    <font>
      <b/>
      <sz val="10"/>
      <name val="Avenir Book"/>
    </font>
    <font>
      <b/>
      <sz val="10"/>
      <color theme="0"/>
      <name val="Avenir Book"/>
    </font>
    <font>
      <sz val="10"/>
      <color theme="0"/>
      <name val="Avenir Book"/>
    </font>
    <font>
      <i/>
      <sz val="8"/>
      <color theme="1"/>
      <name val="Avenir Book"/>
      <family val="2"/>
    </font>
    <font>
      <i/>
      <sz val="8"/>
      <name val="Avenir Book"/>
    </font>
    <font>
      <b/>
      <i/>
      <sz val="8"/>
      <name val="Avenir Book"/>
    </font>
    <font>
      <i/>
      <sz val="8"/>
      <name val="Avenir Medium"/>
      <family val="2"/>
    </font>
    <font>
      <i/>
      <sz val="8"/>
      <color theme="0" tint="-0.34998626667073579"/>
      <name val="Avenir Book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6" fillId="0" borderId="0"/>
    <xf numFmtId="0" fontId="16" fillId="0" borderId="0" applyFont="0" applyFill="0" applyBorder="0" applyAlignment="0" applyProtection="0"/>
    <xf numFmtId="0" fontId="21" fillId="0" borderId="0"/>
    <xf numFmtId="0" fontId="29" fillId="0" borderId="0"/>
    <xf numFmtId="0" fontId="16" fillId="0" borderId="0"/>
  </cellStyleXfs>
  <cellXfs count="374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/>
    </xf>
    <xf numFmtId="165" fontId="11" fillId="7" borderId="1" xfId="0" applyNumberFormat="1" applyFont="1" applyFill="1" applyBorder="1" applyAlignment="1">
      <alignment horizontal="right" vertical="center"/>
    </xf>
    <xf numFmtId="0" fontId="11" fillId="7" borderId="1" xfId="0" applyFont="1" applyFill="1" applyBorder="1" applyAlignment="1">
      <alignment horizontal="left" vertical="center" wrapText="1"/>
    </xf>
    <xf numFmtId="14" fontId="9" fillId="7" borderId="1" xfId="0" applyNumberFormat="1" applyFont="1" applyFill="1" applyBorder="1"/>
    <xf numFmtId="0" fontId="12" fillId="0" borderId="0" xfId="0" applyFont="1"/>
    <xf numFmtId="0" fontId="12" fillId="0" borderId="1" xfId="0" applyFont="1" applyBorder="1"/>
    <xf numFmtId="166" fontId="12" fillId="0" borderId="1" xfId="0" applyNumberFormat="1" applyFont="1" applyBorder="1"/>
    <xf numFmtId="0" fontId="15" fillId="8" borderId="1" xfId="0" applyFont="1" applyFill="1" applyBorder="1"/>
    <xf numFmtId="166" fontId="15" fillId="8" borderId="1" xfId="0" applyNumberFormat="1" applyFont="1" applyFill="1" applyBorder="1"/>
    <xf numFmtId="0" fontId="12" fillId="0" borderId="1" xfId="0" applyFont="1" applyBorder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right"/>
    </xf>
    <xf numFmtId="166" fontId="12" fillId="5" borderId="1" xfId="0" applyNumberFormat="1" applyFont="1" applyFill="1" applyBorder="1"/>
    <xf numFmtId="0" fontId="15" fillId="9" borderId="1" xfId="0" applyFont="1" applyFill="1" applyBorder="1"/>
    <xf numFmtId="166" fontId="15" fillId="9" borderId="1" xfId="0" applyNumberFormat="1" applyFont="1" applyFill="1" applyBorder="1"/>
    <xf numFmtId="0" fontId="17" fillId="0" borderId="0" xfId="3" applyFont="1" applyAlignment="1">
      <alignment horizontal="center" vertical="center"/>
    </xf>
    <xf numFmtId="0" fontId="17" fillId="0" borderId="0" xfId="3" applyFont="1" applyAlignment="1">
      <alignment vertical="center"/>
    </xf>
    <xf numFmtId="0" fontId="20" fillId="0" borderId="0" xfId="3" applyFont="1" applyAlignment="1">
      <alignment vertical="center"/>
    </xf>
    <xf numFmtId="167" fontId="17" fillId="0" borderId="0" xfId="3" applyNumberFormat="1" applyFont="1" applyAlignment="1">
      <alignment vertical="center"/>
    </xf>
    <xf numFmtId="167" fontId="20" fillId="0" borderId="0" xfId="3" applyNumberFormat="1" applyFont="1" applyAlignment="1">
      <alignment vertical="center"/>
    </xf>
    <xf numFmtId="0" fontId="17" fillId="0" borderId="7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10" xfId="3" applyFont="1" applyBorder="1" applyAlignment="1">
      <alignment vertical="center"/>
    </xf>
    <xf numFmtId="0" fontId="17" fillId="0" borderId="11" xfId="3" applyFont="1" applyBorder="1" applyAlignment="1">
      <alignment vertical="center"/>
    </xf>
    <xf numFmtId="0" fontId="17" fillId="0" borderId="11" xfId="3" applyFont="1" applyBorder="1" applyAlignment="1">
      <alignment horizontal="center" vertical="center"/>
    </xf>
    <xf numFmtId="0" fontId="17" fillId="0" borderId="15" xfId="3" applyFont="1" applyBorder="1" applyAlignment="1">
      <alignment horizontal="center" vertical="center"/>
    </xf>
    <xf numFmtId="0" fontId="17" fillId="0" borderId="0" xfId="3" applyFont="1" applyAlignment="1">
      <alignment horizontal="right" vertical="center"/>
    </xf>
    <xf numFmtId="0" fontId="17" fillId="11" borderId="9" xfId="3" applyFont="1" applyFill="1" applyBorder="1" applyAlignment="1">
      <alignment horizontal="center" vertical="center"/>
    </xf>
    <xf numFmtId="0" fontId="22" fillId="11" borderId="7" xfId="3" applyFont="1" applyFill="1" applyBorder="1" applyAlignment="1">
      <alignment vertical="center"/>
    </xf>
    <xf numFmtId="0" fontId="23" fillId="11" borderId="9" xfId="3" applyFont="1" applyFill="1" applyBorder="1" applyAlignment="1">
      <alignment vertical="center"/>
    </xf>
    <xf numFmtId="0" fontId="17" fillId="11" borderId="9" xfId="3" applyFont="1" applyFill="1" applyBorder="1" applyAlignment="1">
      <alignment vertical="center"/>
    </xf>
    <xf numFmtId="0" fontId="22" fillId="11" borderId="8" xfId="3" applyFont="1" applyFill="1" applyBorder="1" applyAlignment="1">
      <alignment vertical="center"/>
    </xf>
    <xf numFmtId="0" fontId="17" fillId="11" borderId="7" xfId="3" applyFont="1" applyFill="1" applyBorder="1" applyAlignment="1">
      <alignment vertical="center"/>
    </xf>
    <xf numFmtId="0" fontId="17" fillId="11" borderId="9" xfId="3" applyFont="1" applyFill="1" applyBorder="1" applyAlignment="1">
      <alignment horizontal="right" vertical="center"/>
    </xf>
    <xf numFmtId="0" fontId="22" fillId="11" borderId="9" xfId="3" applyFont="1" applyFill="1" applyBorder="1" applyAlignment="1">
      <alignment vertical="center"/>
    </xf>
    <xf numFmtId="167" fontId="23" fillId="11" borderId="0" xfId="3" applyNumberFormat="1" applyFont="1" applyFill="1" applyAlignment="1">
      <alignment horizontal="center" vertical="center"/>
    </xf>
    <xf numFmtId="0" fontId="24" fillId="11" borderId="12" xfId="3" applyFont="1" applyFill="1" applyBorder="1" applyAlignment="1">
      <alignment vertical="center"/>
    </xf>
    <xf numFmtId="0" fontId="23" fillId="11" borderId="0" xfId="3" applyFont="1" applyFill="1" applyAlignment="1">
      <alignment vertical="center"/>
    </xf>
    <xf numFmtId="0" fontId="20" fillId="11" borderId="0" xfId="3" applyFont="1" applyFill="1" applyAlignment="1">
      <alignment vertical="center"/>
    </xf>
    <xf numFmtId="0" fontId="23" fillId="11" borderId="13" xfId="3" applyFont="1" applyFill="1" applyBorder="1" applyAlignment="1">
      <alignment vertical="center"/>
    </xf>
    <xf numFmtId="167" fontId="20" fillId="11" borderId="18" xfId="3" applyNumberFormat="1" applyFont="1" applyFill="1" applyBorder="1" applyAlignment="1">
      <alignment vertical="center"/>
    </xf>
    <xf numFmtId="167" fontId="20" fillId="11" borderId="0" xfId="3" applyNumberFormat="1" applyFont="1" applyFill="1" applyAlignment="1">
      <alignment vertical="center"/>
    </xf>
    <xf numFmtId="167" fontId="25" fillId="11" borderId="0" xfId="3" applyNumberFormat="1" applyFont="1" applyFill="1" applyAlignment="1">
      <alignment horizontal="right" vertical="center"/>
    </xf>
    <xf numFmtId="167" fontId="26" fillId="11" borderId="0" xfId="3" applyNumberFormat="1" applyFont="1" applyFill="1" applyAlignment="1">
      <alignment horizontal="right" vertical="center"/>
    </xf>
    <xf numFmtId="167" fontId="23" fillId="11" borderId="13" xfId="3" applyNumberFormat="1" applyFont="1" applyFill="1" applyBorder="1" applyAlignment="1">
      <alignment vertical="center"/>
    </xf>
    <xf numFmtId="0" fontId="27" fillId="0" borderId="0" xfId="3" applyFont="1" applyAlignment="1">
      <alignment vertical="center"/>
    </xf>
    <xf numFmtId="0" fontId="17" fillId="11" borderId="14" xfId="3" applyFont="1" applyFill="1" applyBorder="1" applyAlignment="1">
      <alignment horizontal="center" vertical="center"/>
    </xf>
    <xf numFmtId="0" fontId="22" fillId="11" borderId="10" xfId="3" applyFont="1" applyFill="1" applyBorder="1" applyAlignment="1">
      <alignment vertical="center"/>
    </xf>
    <xf numFmtId="0" fontId="23" fillId="11" borderId="14" xfId="3" applyFont="1" applyFill="1" applyBorder="1" applyAlignment="1">
      <alignment vertical="center"/>
    </xf>
    <xf numFmtId="0" fontId="17" fillId="11" borderId="14" xfId="3" applyFont="1" applyFill="1" applyBorder="1" applyAlignment="1">
      <alignment vertical="center"/>
    </xf>
    <xf numFmtId="0" fontId="22" fillId="11" borderId="11" xfId="3" applyFont="1" applyFill="1" applyBorder="1" applyAlignment="1">
      <alignment vertical="center"/>
    </xf>
    <xf numFmtId="0" fontId="17" fillId="11" borderId="10" xfId="3" applyFont="1" applyFill="1" applyBorder="1" applyAlignment="1">
      <alignment vertical="center"/>
    </xf>
    <xf numFmtId="0" fontId="17" fillId="11" borderId="14" xfId="3" applyFont="1" applyFill="1" applyBorder="1" applyAlignment="1">
      <alignment horizontal="right" vertical="center"/>
    </xf>
    <xf numFmtId="0" fontId="22" fillId="11" borderId="14" xfId="3" applyFont="1" applyFill="1" applyBorder="1" applyAlignment="1">
      <alignment vertical="center"/>
    </xf>
    <xf numFmtId="167" fontId="17" fillId="0" borderId="0" xfId="3" applyNumberFormat="1" applyFont="1" applyAlignment="1">
      <alignment horizontal="center" vertical="center"/>
    </xf>
    <xf numFmtId="167" fontId="17" fillId="0" borderId="0" xfId="3" applyNumberFormat="1" applyFont="1" applyAlignment="1">
      <alignment horizontal="right" vertical="center"/>
    </xf>
    <xf numFmtId="167" fontId="20" fillId="0" borderId="0" xfId="3" applyNumberFormat="1" applyFont="1" applyAlignment="1">
      <alignment horizontal="center" vertical="center"/>
    </xf>
    <xf numFmtId="167" fontId="17" fillId="0" borderId="0" xfId="5" applyNumberFormat="1" applyFont="1" applyAlignment="1">
      <alignment horizontal="right" vertical="center"/>
    </xf>
    <xf numFmtId="167" fontId="17" fillId="12" borderId="9" xfId="3" applyNumberFormat="1" applyFont="1" applyFill="1" applyBorder="1" applyAlignment="1">
      <alignment horizontal="center" vertical="center"/>
    </xf>
    <xf numFmtId="0" fontId="17" fillId="6" borderId="7" xfId="3" applyFont="1" applyFill="1" applyBorder="1" applyAlignment="1">
      <alignment horizontal="left" vertical="center"/>
    </xf>
    <xf numFmtId="0" fontId="20" fillId="6" borderId="9" xfId="3" applyFont="1" applyFill="1" applyBorder="1" applyAlignment="1">
      <alignment horizontal="left" vertical="center"/>
    </xf>
    <xf numFmtId="0" fontId="17" fillId="6" borderId="9" xfId="3" applyFont="1" applyFill="1" applyBorder="1" applyAlignment="1">
      <alignment horizontal="left" vertical="center"/>
    </xf>
    <xf numFmtId="0" fontId="17" fillId="6" borderId="8" xfId="3" applyFont="1" applyFill="1" applyBorder="1" applyAlignment="1">
      <alignment horizontal="left" vertical="center"/>
    </xf>
    <xf numFmtId="167" fontId="17" fillId="6" borderId="7" xfId="3" applyNumberFormat="1" applyFont="1" applyFill="1" applyBorder="1" applyAlignment="1">
      <alignment horizontal="right" vertical="center"/>
    </xf>
    <xf numFmtId="167" fontId="17" fillId="6" borderId="9" xfId="3" applyNumberFormat="1" applyFont="1" applyFill="1" applyBorder="1" applyAlignment="1">
      <alignment horizontal="right" vertical="center"/>
    </xf>
    <xf numFmtId="167" fontId="17" fillId="6" borderId="8" xfId="3" applyNumberFormat="1" applyFont="1" applyFill="1" applyBorder="1" applyAlignment="1">
      <alignment horizontal="right" vertical="center"/>
    </xf>
    <xf numFmtId="167" fontId="17" fillId="6" borderId="7" xfId="3" applyNumberFormat="1" applyFont="1" applyFill="1" applyBorder="1" applyAlignment="1">
      <alignment horizontal="center" vertical="center"/>
    </xf>
    <xf numFmtId="167" fontId="20" fillId="12" borderId="14" xfId="3" applyNumberFormat="1" applyFont="1" applyFill="1" applyBorder="1" applyAlignment="1">
      <alignment horizontal="center" vertical="center"/>
    </xf>
    <xf numFmtId="167" fontId="20" fillId="0" borderId="0" xfId="3" applyNumberFormat="1" applyFont="1" applyAlignment="1">
      <alignment horizontal="right" vertical="center"/>
    </xf>
    <xf numFmtId="167" fontId="20" fillId="6" borderId="10" xfId="3" applyNumberFormat="1" applyFont="1" applyFill="1" applyBorder="1" applyAlignment="1">
      <alignment horizontal="right" vertical="center"/>
    </xf>
    <xf numFmtId="167" fontId="30" fillId="6" borderId="14" xfId="6" applyNumberFormat="1" applyFont="1" applyFill="1" applyBorder="1" applyAlignment="1">
      <alignment horizontal="left" vertical="center"/>
    </xf>
    <xf numFmtId="167" fontId="17" fillId="6" borderId="14" xfId="3" applyNumberFormat="1" applyFont="1" applyFill="1" applyBorder="1" applyAlignment="1">
      <alignment horizontal="right" vertical="center"/>
    </xf>
    <xf numFmtId="167" fontId="28" fillId="0" borderId="1" xfId="3" applyNumberFormat="1" applyFont="1" applyBorder="1" applyAlignment="1">
      <alignment horizontal="right" vertical="center"/>
    </xf>
    <xf numFmtId="167" fontId="17" fillId="6" borderId="11" xfId="3" applyNumberFormat="1" applyFont="1" applyFill="1" applyBorder="1" applyAlignment="1">
      <alignment horizontal="right" vertical="center"/>
    </xf>
    <xf numFmtId="0" fontId="17" fillId="6" borderId="10" xfId="3" applyFont="1" applyFill="1" applyBorder="1" applyAlignment="1">
      <alignment horizontal="center" vertical="center"/>
    </xf>
    <xf numFmtId="0" fontId="17" fillId="0" borderId="0" xfId="5" applyFont="1" applyAlignment="1">
      <alignment vertical="center"/>
    </xf>
    <xf numFmtId="167" fontId="17" fillId="0" borderId="19" xfId="5" applyNumberFormat="1" applyFont="1" applyBorder="1" applyAlignment="1">
      <alignment horizontal="center" vertical="center"/>
    </xf>
    <xf numFmtId="0" fontId="20" fillId="0" borderId="19" xfId="5" applyFont="1" applyBorder="1" applyAlignment="1">
      <alignment vertical="center"/>
    </xf>
    <xf numFmtId="0" fontId="17" fillId="0" borderId="19" xfId="5" applyFont="1" applyBorder="1" applyAlignment="1">
      <alignment vertical="center"/>
    </xf>
    <xf numFmtId="167" fontId="17" fillId="0" borderId="19" xfId="5" applyNumberFormat="1" applyFont="1" applyBorder="1" applyAlignment="1">
      <alignment horizontal="right" vertical="center"/>
    </xf>
    <xf numFmtId="167" fontId="17" fillId="0" borderId="20" xfId="5" applyNumberFormat="1" applyFont="1" applyBorder="1" applyAlignment="1">
      <alignment horizontal="right" vertical="center"/>
    </xf>
    <xf numFmtId="167" fontId="17" fillId="0" borderId="20" xfId="5" applyNumberFormat="1" applyFont="1" applyBorder="1" applyAlignment="1">
      <alignment horizontal="center" vertical="center"/>
    </xf>
    <xf numFmtId="167" fontId="20" fillId="13" borderId="20" xfId="3" applyNumberFormat="1" applyFont="1" applyFill="1" applyBorder="1" applyAlignment="1">
      <alignment horizontal="center" vertical="center"/>
    </xf>
    <xf numFmtId="167" fontId="20" fillId="0" borderId="0" xfId="3" applyNumberFormat="1" applyFont="1" applyAlignment="1">
      <alignment horizontal="left" vertical="center"/>
    </xf>
    <xf numFmtId="0" fontId="31" fillId="10" borderId="19" xfId="3" applyFont="1" applyFill="1" applyBorder="1" applyAlignment="1">
      <alignment horizontal="left" vertical="center"/>
    </xf>
    <xf numFmtId="0" fontId="20" fillId="10" borderId="19" xfId="3" applyFont="1" applyFill="1" applyBorder="1" applyAlignment="1">
      <alignment horizontal="left" vertical="center"/>
    </xf>
    <xf numFmtId="0" fontId="20" fillId="10" borderId="20" xfId="3" applyFont="1" applyFill="1" applyBorder="1" applyAlignment="1">
      <alignment horizontal="left" vertical="center"/>
    </xf>
    <xf numFmtId="0" fontId="20" fillId="10" borderId="0" xfId="3" applyFont="1" applyFill="1" applyAlignment="1">
      <alignment horizontal="left" vertical="center"/>
    </xf>
    <xf numFmtId="167" fontId="20" fillId="10" borderId="0" xfId="3" applyNumberFormat="1" applyFont="1" applyFill="1" applyAlignment="1">
      <alignment horizontal="right" vertical="center"/>
    </xf>
    <xf numFmtId="167" fontId="20" fillId="10" borderId="20" xfId="3" applyNumberFormat="1" applyFont="1" applyFill="1" applyBorder="1" applyAlignment="1">
      <alignment horizontal="right" vertical="center"/>
    </xf>
    <xf numFmtId="167" fontId="17" fillId="10" borderId="20" xfId="3" applyNumberFormat="1" applyFont="1" applyFill="1" applyBorder="1" applyAlignment="1">
      <alignment horizontal="right" vertical="center"/>
    </xf>
    <xf numFmtId="167" fontId="32" fillId="10" borderId="20" xfId="3" applyNumberFormat="1" applyFont="1" applyFill="1" applyBorder="1" applyAlignment="1">
      <alignment horizontal="right" vertical="center"/>
    </xf>
    <xf numFmtId="167" fontId="20" fillId="10" borderId="0" xfId="3" applyNumberFormat="1" applyFont="1" applyFill="1" applyAlignment="1">
      <alignment horizontal="left" vertical="center"/>
    </xf>
    <xf numFmtId="167" fontId="17" fillId="0" borderId="0" xfId="5" applyNumberFormat="1" applyFont="1" applyAlignment="1">
      <alignment vertical="center"/>
    </xf>
    <xf numFmtId="0" fontId="20" fillId="0" borderId="20" xfId="5" applyFont="1" applyBorder="1" applyAlignment="1">
      <alignment vertical="center"/>
    </xf>
    <xf numFmtId="0" fontId="17" fillId="0" borderId="19" xfId="7" applyFont="1" applyBorder="1" applyAlignment="1">
      <alignment vertical="center"/>
    </xf>
    <xf numFmtId="167" fontId="17" fillId="0" borderId="0" xfId="5" applyNumberFormat="1" applyFont="1" applyAlignment="1">
      <alignment horizontal="left" vertical="center"/>
    </xf>
    <xf numFmtId="167" fontId="17" fillId="0" borderId="20" xfId="5" applyNumberFormat="1" applyFont="1" applyBorder="1" applyAlignment="1">
      <alignment vertical="center"/>
    </xf>
    <xf numFmtId="167" fontId="17" fillId="0" borderId="19" xfId="3" applyNumberFormat="1" applyFont="1" applyBorder="1" applyAlignment="1">
      <alignment horizontal="right" vertical="center"/>
    </xf>
    <xf numFmtId="167" fontId="20" fillId="0" borderId="19" xfId="3" applyNumberFormat="1" applyFont="1" applyBorder="1" applyAlignment="1">
      <alignment vertical="center"/>
    </xf>
    <xf numFmtId="167" fontId="17" fillId="0" borderId="19" xfId="5" applyNumberFormat="1" applyFont="1" applyBorder="1" applyAlignment="1">
      <alignment horizontal="left" vertical="center"/>
    </xf>
    <xf numFmtId="167" fontId="17" fillId="0" borderId="21" xfId="5" applyNumberFormat="1" applyFont="1" applyBorder="1" applyAlignment="1">
      <alignment horizontal="right" vertical="center"/>
    </xf>
    <xf numFmtId="167" fontId="17" fillId="0" borderId="19" xfId="3" applyNumberFormat="1" applyFont="1" applyBorder="1" applyAlignment="1">
      <alignment horizontal="center" vertical="center"/>
    </xf>
    <xf numFmtId="0" fontId="20" fillId="0" borderId="19" xfId="3" applyFont="1" applyBorder="1" applyAlignment="1">
      <alignment vertical="center"/>
    </xf>
    <xf numFmtId="0" fontId="17" fillId="0" borderId="19" xfId="3" applyFont="1" applyBorder="1" applyAlignment="1">
      <alignment vertical="center"/>
    </xf>
    <xf numFmtId="167" fontId="17" fillId="0" borderId="0" xfId="3" applyNumberFormat="1" applyFont="1" applyAlignment="1">
      <alignment horizontal="left" vertical="center"/>
    </xf>
    <xf numFmtId="167" fontId="17" fillId="0" borderId="19" xfId="3" applyNumberFormat="1" applyFont="1" applyBorder="1" applyAlignment="1">
      <alignment vertical="center"/>
    </xf>
    <xf numFmtId="167" fontId="17" fillId="0" borderId="20" xfId="3" applyNumberFormat="1" applyFont="1" applyBorder="1" applyAlignment="1">
      <alignment horizontal="right" vertical="center"/>
    </xf>
    <xf numFmtId="167" fontId="17" fillId="0" borderId="19" xfId="3" applyNumberFormat="1" applyFont="1" applyBorder="1" applyAlignment="1">
      <alignment horizontal="left" vertical="center"/>
    </xf>
    <xf numFmtId="0" fontId="20" fillId="0" borderId="0" xfId="5" applyFont="1" applyAlignment="1">
      <alignment vertical="center"/>
    </xf>
    <xf numFmtId="0" fontId="17" fillId="5" borderId="19" xfId="7" applyFont="1" applyFill="1" applyBorder="1" applyAlignment="1">
      <alignment vertical="center"/>
    </xf>
    <xf numFmtId="0" fontId="17" fillId="0" borderId="22" xfId="5" applyFont="1" applyBorder="1" applyAlignment="1">
      <alignment vertical="center"/>
    </xf>
    <xf numFmtId="167" fontId="17" fillId="0" borderId="20" xfId="5" applyNumberFormat="1" applyFont="1" applyBorder="1" applyAlignment="1">
      <alignment horizontal="left" vertical="center"/>
    </xf>
    <xf numFmtId="0" fontId="20" fillId="0" borderId="22" xfId="5" applyFont="1" applyBorder="1" applyAlignment="1">
      <alignment vertical="center"/>
    </xf>
    <xf numFmtId="0" fontId="17" fillId="0" borderId="19" xfId="7" applyFont="1" applyBorder="1" applyAlignment="1">
      <alignment horizontal="left" vertical="center"/>
    </xf>
    <xf numFmtId="169" fontId="17" fillId="0" borderId="0" xfId="5" applyNumberFormat="1" applyFont="1" applyAlignment="1">
      <alignment vertical="center"/>
    </xf>
    <xf numFmtId="167" fontId="17" fillId="0" borderId="23" xfId="5" applyNumberFormat="1" applyFont="1" applyBorder="1" applyAlignment="1">
      <alignment horizontal="right" vertical="center"/>
    </xf>
    <xf numFmtId="0" fontId="33" fillId="0" borderId="19" xfId="7" applyFont="1" applyBorder="1" applyAlignment="1">
      <alignment vertical="center"/>
    </xf>
    <xf numFmtId="167" fontId="17" fillId="0" borderId="20" xfId="3" applyNumberFormat="1" applyFont="1" applyBorder="1" applyAlignment="1">
      <alignment horizontal="center" vertical="center"/>
    </xf>
    <xf numFmtId="167" fontId="20" fillId="0" borderId="20" xfId="3" applyNumberFormat="1" applyFont="1" applyBorder="1" applyAlignment="1">
      <alignment vertical="center"/>
    </xf>
    <xf numFmtId="167" fontId="17" fillId="0" borderId="20" xfId="3" applyNumberFormat="1" applyFont="1" applyBorder="1" applyAlignment="1">
      <alignment horizontal="left" vertical="center"/>
    </xf>
    <xf numFmtId="0" fontId="17" fillId="0" borderId="24" xfId="5" applyFont="1" applyBorder="1" applyAlignment="1">
      <alignment vertical="center"/>
    </xf>
    <xf numFmtId="169" fontId="17" fillId="0" borderId="0" xfId="3" applyNumberFormat="1" applyFont="1" applyAlignment="1">
      <alignment vertical="center"/>
    </xf>
    <xf numFmtId="167" fontId="35" fillId="0" borderId="20" xfId="5" applyNumberFormat="1" applyFont="1" applyBorder="1"/>
    <xf numFmtId="167" fontId="35" fillId="0" borderId="23" xfId="5" applyNumberFormat="1" applyFont="1" applyBorder="1" applyAlignment="1">
      <alignment horizontal="right"/>
    </xf>
    <xf numFmtId="167" fontId="35" fillId="0" borderId="20" xfId="5" applyNumberFormat="1" applyFont="1" applyBorder="1" applyAlignment="1">
      <alignment horizontal="right"/>
    </xf>
    <xf numFmtId="167" fontId="35" fillId="0" borderId="20" xfId="5" applyNumberFormat="1" applyFont="1" applyBorder="1" applyAlignment="1">
      <alignment horizontal="left"/>
    </xf>
    <xf numFmtId="167" fontId="35" fillId="0" borderId="19" xfId="5" applyNumberFormat="1" applyFont="1" applyBorder="1" applyAlignment="1">
      <alignment horizontal="left"/>
    </xf>
    <xf numFmtId="167" fontId="35" fillId="0" borderId="0" xfId="5" applyNumberFormat="1" applyFont="1"/>
    <xf numFmtId="0" fontId="17" fillId="0" borderId="22" xfId="3" applyFont="1" applyBorder="1" applyAlignment="1">
      <alignment vertical="center"/>
    </xf>
    <xf numFmtId="167" fontId="19" fillId="0" borderId="20" xfId="5" applyNumberFormat="1" applyFont="1" applyBorder="1" applyAlignment="1">
      <alignment horizontal="center" vertical="center"/>
    </xf>
    <xf numFmtId="167" fontId="19" fillId="0" borderId="0" xfId="5" applyNumberFormat="1" applyFont="1" applyAlignment="1">
      <alignment vertical="center"/>
    </xf>
    <xf numFmtId="0" fontId="19" fillId="0" borderId="22" xfId="5" applyFont="1" applyBorder="1" applyAlignment="1">
      <alignment vertical="center"/>
    </xf>
    <xf numFmtId="0" fontId="36" fillId="0" borderId="22" xfId="5" applyFont="1" applyBorder="1" applyAlignment="1">
      <alignment vertical="center"/>
    </xf>
    <xf numFmtId="167" fontId="19" fillId="0" borderId="19" xfId="5" applyNumberFormat="1" applyFont="1" applyBorder="1" applyAlignment="1">
      <alignment horizontal="left" vertical="center"/>
    </xf>
    <xf numFmtId="167" fontId="19" fillId="0" borderId="0" xfId="5" applyNumberFormat="1" applyFont="1" applyAlignment="1">
      <alignment horizontal="left" vertical="center"/>
    </xf>
    <xf numFmtId="167" fontId="19" fillId="0" borderId="20" xfId="5" applyNumberFormat="1" applyFont="1" applyBorder="1" applyAlignment="1">
      <alignment horizontal="left" vertical="center"/>
    </xf>
    <xf numFmtId="0" fontId="19" fillId="0" borderId="0" xfId="5" applyFont="1" applyAlignment="1">
      <alignment vertical="center"/>
    </xf>
    <xf numFmtId="167" fontId="19" fillId="0" borderId="0" xfId="5" applyNumberFormat="1" applyFont="1" applyAlignment="1">
      <alignment horizontal="right" vertical="center"/>
    </xf>
    <xf numFmtId="169" fontId="19" fillId="0" borderId="0" xfId="5" applyNumberFormat="1" applyFont="1" applyAlignment="1">
      <alignment vertical="center"/>
    </xf>
    <xf numFmtId="167" fontId="37" fillId="0" borderId="20" xfId="5" applyNumberFormat="1" applyFont="1" applyBorder="1" applyAlignment="1">
      <alignment horizontal="center" vertical="center"/>
    </xf>
    <xf numFmtId="167" fontId="37" fillId="0" borderId="0" xfId="5" applyNumberFormat="1" applyFont="1" applyAlignment="1">
      <alignment vertical="center"/>
    </xf>
    <xf numFmtId="0" fontId="37" fillId="0" borderId="22" xfId="5" applyFont="1" applyBorder="1" applyAlignment="1">
      <alignment vertical="center"/>
    </xf>
    <xf numFmtId="0" fontId="38" fillId="0" borderId="19" xfId="5" applyFont="1" applyBorder="1" applyAlignment="1">
      <alignment vertical="center"/>
    </xf>
    <xf numFmtId="0" fontId="37" fillId="0" borderId="19" xfId="7" applyFont="1" applyBorder="1" applyAlignment="1">
      <alignment vertical="center"/>
    </xf>
    <xf numFmtId="167" fontId="37" fillId="0" borderId="19" xfId="5" applyNumberFormat="1" applyFont="1" applyBorder="1" applyAlignment="1">
      <alignment horizontal="left" vertical="center"/>
    </xf>
    <xf numFmtId="167" fontId="37" fillId="0" borderId="0" xfId="5" applyNumberFormat="1" applyFont="1" applyAlignment="1">
      <alignment horizontal="left" vertical="center"/>
    </xf>
    <xf numFmtId="167" fontId="37" fillId="0" borderId="20" xfId="5" applyNumberFormat="1" applyFont="1" applyBorder="1" applyAlignment="1">
      <alignment horizontal="right" vertical="center"/>
    </xf>
    <xf numFmtId="167" fontId="37" fillId="0" borderId="21" xfId="5" applyNumberFormat="1" applyFont="1" applyBorder="1" applyAlignment="1">
      <alignment horizontal="right" vertical="center"/>
    </xf>
    <xf numFmtId="167" fontId="37" fillId="0" borderId="20" xfId="5" applyNumberFormat="1" applyFont="1" applyBorder="1" applyAlignment="1">
      <alignment horizontal="left" vertical="center"/>
    </xf>
    <xf numFmtId="167" fontId="37" fillId="0" borderId="0" xfId="5" applyNumberFormat="1" applyFont="1" applyAlignment="1">
      <alignment horizontal="right" vertical="center"/>
    </xf>
    <xf numFmtId="0" fontId="37" fillId="0" borderId="0" xfId="5" applyFont="1" applyAlignment="1">
      <alignment vertical="center"/>
    </xf>
    <xf numFmtId="169" fontId="37" fillId="0" borderId="0" xfId="5" applyNumberFormat="1" applyFont="1" applyAlignment="1">
      <alignment vertical="center"/>
    </xf>
    <xf numFmtId="0" fontId="18" fillId="0" borderId="22" xfId="5" applyFont="1" applyBorder="1" applyAlignment="1">
      <alignment vertical="center"/>
    </xf>
    <xf numFmtId="0" fontId="34" fillId="0" borderId="0" xfId="5" applyFont="1" applyAlignment="1">
      <alignment vertical="center"/>
    </xf>
    <xf numFmtId="167" fontId="18" fillId="0" borderId="19" xfId="5" applyNumberFormat="1" applyFont="1" applyBorder="1" applyAlignment="1">
      <alignment horizontal="left" vertical="center"/>
    </xf>
    <xf numFmtId="167" fontId="18" fillId="0" borderId="0" xfId="5" applyNumberFormat="1" applyFont="1" applyAlignment="1">
      <alignment horizontal="left" vertical="center"/>
    </xf>
    <xf numFmtId="0" fontId="34" fillId="0" borderId="22" xfId="5" applyFont="1" applyBorder="1" applyAlignment="1">
      <alignment vertical="center"/>
    </xf>
    <xf numFmtId="0" fontId="37" fillId="0" borderId="21" xfId="5" applyFont="1" applyBorder="1" applyAlignment="1">
      <alignment horizontal="right" vertical="center"/>
    </xf>
    <xf numFmtId="0" fontId="31" fillId="4" borderId="19" xfId="3" applyFont="1" applyFill="1" applyBorder="1" applyAlignment="1">
      <alignment horizontal="left" vertical="center"/>
    </xf>
    <xf numFmtId="0" fontId="20" fillId="4" borderId="19" xfId="3" applyFont="1" applyFill="1" applyBorder="1" applyAlignment="1">
      <alignment horizontal="left" vertical="center"/>
    </xf>
    <xf numFmtId="0" fontId="20" fillId="4" borderId="20" xfId="3" applyFont="1" applyFill="1" applyBorder="1" applyAlignment="1">
      <alignment horizontal="left" vertical="center"/>
    </xf>
    <xf numFmtId="0" fontId="20" fillId="4" borderId="0" xfId="3" applyFont="1" applyFill="1" applyAlignment="1">
      <alignment horizontal="left" vertical="center"/>
    </xf>
    <xf numFmtId="167" fontId="20" fillId="4" borderId="0" xfId="3" applyNumberFormat="1" applyFont="1" applyFill="1" applyAlignment="1">
      <alignment horizontal="right" vertical="center"/>
    </xf>
    <xf numFmtId="167" fontId="20" fillId="4" borderId="20" xfId="3" applyNumberFormat="1" applyFont="1" applyFill="1" applyBorder="1" applyAlignment="1">
      <alignment horizontal="right" vertical="center"/>
    </xf>
    <xf numFmtId="167" fontId="17" fillId="4" borderId="20" xfId="3" applyNumberFormat="1" applyFont="1" applyFill="1" applyBorder="1" applyAlignment="1">
      <alignment horizontal="right" vertical="center"/>
    </xf>
    <xf numFmtId="167" fontId="20" fillId="4" borderId="0" xfId="3" applyNumberFormat="1" applyFont="1" applyFill="1" applyAlignment="1">
      <alignment horizontal="left" vertical="center"/>
    </xf>
    <xf numFmtId="0" fontId="19" fillId="0" borderId="0" xfId="3" applyFont="1" applyAlignment="1">
      <alignment vertical="center"/>
    </xf>
    <xf numFmtId="167" fontId="17" fillId="0" borderId="19" xfId="7" applyNumberFormat="1" applyFont="1" applyBorder="1" applyAlignment="1">
      <alignment horizontal="center" vertical="center"/>
    </xf>
    <xf numFmtId="0" fontId="19" fillId="0" borderId="22" xfId="3" applyFont="1" applyBorder="1" applyAlignment="1">
      <alignment vertical="center"/>
    </xf>
    <xf numFmtId="167" fontId="17" fillId="0" borderId="19" xfId="7" applyNumberFormat="1" applyFont="1" applyBorder="1" applyAlignment="1">
      <alignment vertical="center"/>
    </xf>
    <xf numFmtId="167" fontId="17" fillId="0" borderId="23" xfId="3" applyNumberFormat="1" applyFont="1" applyBorder="1" applyAlignment="1">
      <alignment horizontal="right" vertical="center"/>
    </xf>
    <xf numFmtId="167" fontId="17" fillId="0" borderId="20" xfId="7" applyNumberFormat="1" applyFont="1" applyBorder="1" applyAlignment="1">
      <alignment horizontal="center" vertical="center"/>
    </xf>
    <xf numFmtId="0" fontId="36" fillId="0" borderId="19" xfId="5" applyFont="1" applyBorder="1" applyAlignment="1">
      <alignment vertical="center"/>
    </xf>
    <xf numFmtId="0" fontId="32" fillId="0" borderId="19" xfId="3" applyFont="1" applyBorder="1" applyAlignment="1">
      <alignment vertical="center"/>
    </xf>
    <xf numFmtId="0" fontId="39" fillId="0" borderId="19" xfId="7" applyFont="1" applyBorder="1" applyAlignment="1">
      <alignment horizontal="left" vertical="center"/>
    </xf>
    <xf numFmtId="0" fontId="38" fillId="0" borderId="22" xfId="5" applyFont="1" applyBorder="1" applyAlignment="1">
      <alignment vertical="center"/>
    </xf>
    <xf numFmtId="0" fontId="37" fillId="0" borderId="25" xfId="5" applyFont="1" applyBorder="1" applyAlignment="1">
      <alignment horizontal="right" vertical="center"/>
    </xf>
    <xf numFmtId="0" fontId="36" fillId="0" borderId="20" xfId="5" applyFont="1" applyBorder="1" applyAlignment="1">
      <alignment vertical="center"/>
    </xf>
    <xf numFmtId="167" fontId="17" fillId="0" borderId="19" xfId="5" applyNumberFormat="1" applyFont="1" applyBorder="1" applyAlignment="1">
      <alignment vertical="center"/>
    </xf>
    <xf numFmtId="0" fontId="19" fillId="0" borderId="0" xfId="3" applyFont="1" applyAlignment="1">
      <alignment horizontal="center" vertical="center"/>
    </xf>
    <xf numFmtId="0" fontId="20" fillId="0" borderId="19" xfId="3" applyFont="1" applyBorder="1" applyAlignment="1">
      <alignment horizontal="center" vertical="center"/>
    </xf>
    <xf numFmtId="0" fontId="17" fillId="0" borderId="19" xfId="3" applyFont="1" applyBorder="1" applyAlignment="1">
      <alignment horizontal="center" vertical="center"/>
    </xf>
    <xf numFmtId="167" fontId="17" fillId="0" borderId="19" xfId="7" applyNumberFormat="1" applyFont="1" applyBorder="1" applyAlignment="1">
      <alignment horizontal="right" vertical="center"/>
    </xf>
    <xf numFmtId="0" fontId="38" fillId="0" borderId="0" xfId="5" applyFont="1" applyAlignment="1">
      <alignment vertical="center"/>
    </xf>
    <xf numFmtId="0" fontId="37" fillId="0" borderId="25" xfId="5" applyFont="1" applyBorder="1" applyAlignment="1">
      <alignment vertical="center"/>
    </xf>
    <xf numFmtId="0" fontId="20" fillId="0" borderId="20" xfId="3" applyFont="1" applyBorder="1" applyAlignment="1">
      <alignment vertical="center"/>
    </xf>
    <xf numFmtId="167" fontId="17" fillId="0" borderId="20" xfId="7" applyNumberFormat="1" applyFont="1" applyBorder="1" applyAlignment="1">
      <alignment vertical="center"/>
    </xf>
    <xf numFmtId="0" fontId="17" fillId="0" borderId="20" xfId="3" applyFont="1" applyBorder="1" applyAlignment="1">
      <alignment vertical="center"/>
    </xf>
    <xf numFmtId="167" fontId="20" fillId="10" borderId="19" xfId="3" applyNumberFormat="1" applyFont="1" applyFill="1" applyBorder="1" applyAlignment="1">
      <alignment horizontal="right" vertical="center"/>
    </xf>
    <xf numFmtId="167" fontId="17" fillId="10" borderId="19" xfId="3" applyNumberFormat="1" applyFont="1" applyFill="1" applyBorder="1" applyAlignment="1">
      <alignment horizontal="right" vertical="center"/>
    </xf>
    <xf numFmtId="167" fontId="20" fillId="10" borderId="19" xfId="3" applyNumberFormat="1" applyFont="1" applyFill="1" applyBorder="1" applyAlignment="1">
      <alignment horizontal="left" vertical="center"/>
    </xf>
    <xf numFmtId="167" fontId="33" fillId="0" borderId="0" xfId="5" applyNumberFormat="1" applyFont="1" applyAlignment="1">
      <alignment vertical="center"/>
    </xf>
    <xf numFmtId="167" fontId="17" fillId="0" borderId="22" xfId="3" applyNumberFormat="1" applyFont="1" applyBorder="1" applyAlignment="1">
      <alignment horizontal="right" vertical="center"/>
    </xf>
    <xf numFmtId="0" fontId="17" fillId="0" borderId="19" xfId="3" applyFont="1" applyBorder="1" applyAlignment="1">
      <alignment horizontal="left" vertical="center"/>
    </xf>
    <xf numFmtId="167" fontId="17" fillId="0" borderId="21" xfId="3" applyNumberFormat="1" applyFont="1" applyBorder="1" applyAlignment="1">
      <alignment horizontal="right" vertical="center"/>
    </xf>
    <xf numFmtId="167" fontId="33" fillId="0" borderId="20" xfId="3" applyNumberFormat="1" applyFont="1" applyBorder="1" applyAlignment="1">
      <alignment horizontal="center" vertical="center"/>
    </xf>
    <xf numFmtId="167" fontId="33" fillId="0" borderId="0" xfId="3" applyNumberFormat="1" applyFont="1" applyAlignment="1">
      <alignment horizontal="left" vertical="center"/>
    </xf>
    <xf numFmtId="0" fontId="33" fillId="0" borderId="22" xfId="3" applyFont="1" applyBorder="1" applyAlignment="1">
      <alignment vertical="center"/>
    </xf>
    <xf numFmtId="0" fontId="40" fillId="0" borderId="20" xfId="3" applyFont="1" applyBorder="1" applyAlignment="1">
      <alignment vertical="center"/>
    </xf>
    <xf numFmtId="0" fontId="33" fillId="0" borderId="20" xfId="3" applyFont="1" applyBorder="1" applyAlignment="1">
      <alignment vertical="center"/>
    </xf>
    <xf numFmtId="0" fontId="33" fillId="0" borderId="19" xfId="3" applyFont="1" applyBorder="1" applyAlignment="1">
      <alignment vertical="center"/>
    </xf>
    <xf numFmtId="167" fontId="33" fillId="0" borderId="0" xfId="3" applyNumberFormat="1" applyFont="1" applyAlignment="1">
      <alignment horizontal="right" vertical="center"/>
    </xf>
    <xf numFmtId="167" fontId="33" fillId="0" borderId="20" xfId="3" applyNumberFormat="1" applyFont="1" applyBorder="1" applyAlignment="1">
      <alignment horizontal="right" vertical="center"/>
    </xf>
    <xf numFmtId="167" fontId="33" fillId="0" borderId="21" xfId="3" applyNumberFormat="1" applyFont="1" applyBorder="1" applyAlignment="1">
      <alignment horizontal="right" vertical="center"/>
    </xf>
    <xf numFmtId="0" fontId="33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167" fontId="17" fillId="0" borderId="22" xfId="3" applyNumberFormat="1" applyFont="1" applyBorder="1" applyAlignment="1">
      <alignment horizontal="left" vertical="center"/>
    </xf>
    <xf numFmtId="0" fontId="17" fillId="0" borderId="24" xfId="3" applyFont="1" applyBorder="1" applyAlignment="1">
      <alignment vertical="center"/>
    </xf>
    <xf numFmtId="167" fontId="18" fillId="0" borderId="19" xfId="3" applyNumberFormat="1" applyFont="1" applyBorder="1" applyAlignment="1">
      <alignment horizontal="left" vertical="center"/>
    </xf>
    <xf numFmtId="167" fontId="18" fillId="0" borderId="19" xfId="3" applyNumberFormat="1" applyFont="1" applyBorder="1" applyAlignment="1">
      <alignment horizontal="right" vertical="center"/>
    </xf>
    <xf numFmtId="0" fontId="18" fillId="0" borderId="19" xfId="3" applyFont="1" applyBorder="1" applyAlignment="1">
      <alignment vertical="center"/>
    </xf>
    <xf numFmtId="167" fontId="33" fillId="0" borderId="19" xfId="3" applyNumberFormat="1" applyFont="1" applyBorder="1" applyAlignment="1">
      <alignment horizontal="center" vertical="center"/>
    </xf>
    <xf numFmtId="0" fontId="40" fillId="0" borderId="19" xfId="3" applyFont="1" applyBorder="1" applyAlignment="1">
      <alignment vertical="center"/>
    </xf>
    <xf numFmtId="167" fontId="33" fillId="0" borderId="19" xfId="3" applyNumberFormat="1" applyFont="1" applyBorder="1" applyAlignment="1">
      <alignment horizontal="right" vertical="center"/>
    </xf>
    <xf numFmtId="167" fontId="33" fillId="11" borderId="4" xfId="3" applyNumberFormat="1" applyFont="1" applyFill="1" applyBorder="1" applyAlignment="1">
      <alignment horizontal="center" vertical="center"/>
    </xf>
    <xf numFmtId="0" fontId="33" fillId="11" borderId="2" xfId="3" applyFont="1" applyFill="1" applyBorder="1" applyAlignment="1">
      <alignment vertical="center"/>
    </xf>
    <xf numFmtId="0" fontId="40" fillId="11" borderId="4" xfId="3" applyFont="1" applyFill="1" applyBorder="1" applyAlignment="1">
      <alignment vertical="center"/>
    </xf>
    <xf numFmtId="0" fontId="33" fillId="11" borderId="4" xfId="3" applyFont="1" applyFill="1" applyBorder="1" applyAlignment="1">
      <alignment vertical="center"/>
    </xf>
    <xf numFmtId="0" fontId="33" fillId="11" borderId="3" xfId="3" applyFont="1" applyFill="1" applyBorder="1" applyAlignment="1">
      <alignment vertical="center"/>
    </xf>
    <xf numFmtId="167" fontId="33" fillId="11" borderId="2" xfId="3" applyNumberFormat="1" applyFont="1" applyFill="1" applyBorder="1" applyAlignment="1">
      <alignment vertical="center"/>
    </xf>
    <xf numFmtId="167" fontId="33" fillId="11" borderId="4" xfId="3" applyNumberFormat="1" applyFont="1" applyFill="1" applyBorder="1" applyAlignment="1">
      <alignment vertical="center"/>
    </xf>
    <xf numFmtId="167" fontId="33" fillId="11" borderId="4" xfId="3" applyNumberFormat="1" applyFont="1" applyFill="1" applyBorder="1" applyAlignment="1">
      <alignment horizontal="right" vertical="center"/>
    </xf>
    <xf numFmtId="167" fontId="33" fillId="11" borderId="3" xfId="3" applyNumberFormat="1" applyFont="1" applyFill="1" applyBorder="1" applyAlignment="1">
      <alignment vertical="center"/>
    </xf>
    <xf numFmtId="167" fontId="17" fillId="11" borderId="2" xfId="3" applyNumberFormat="1" applyFont="1" applyFill="1" applyBorder="1" applyAlignment="1">
      <alignment vertical="center"/>
    </xf>
    <xf numFmtId="167" fontId="33" fillId="0" borderId="23" xfId="3" applyNumberFormat="1" applyFont="1" applyBorder="1" applyAlignment="1">
      <alignment horizontal="right" vertical="center"/>
    </xf>
    <xf numFmtId="2" fontId="33" fillId="0" borderId="21" xfId="3" applyNumberFormat="1" applyFont="1" applyBorder="1" applyAlignment="1">
      <alignment horizontal="right" vertical="center"/>
    </xf>
    <xf numFmtId="167" fontId="18" fillId="0" borderId="0" xfId="3" applyNumberFormat="1" applyFont="1" applyAlignment="1">
      <alignment horizontal="left" vertical="center"/>
    </xf>
    <xf numFmtId="2" fontId="17" fillId="0" borderId="0" xfId="3" applyNumberFormat="1" applyFont="1" applyAlignment="1">
      <alignment horizontal="right" vertical="center"/>
    </xf>
    <xf numFmtId="167" fontId="18" fillId="0" borderId="0" xfId="3" applyNumberFormat="1" applyFont="1" applyAlignment="1">
      <alignment horizontal="right" vertical="center"/>
    </xf>
    <xf numFmtId="168" fontId="28" fillId="0" borderId="1" xfId="3" applyNumberFormat="1" applyFont="1" applyBorder="1" applyAlignment="1">
      <alignment horizontal="right" vertical="center"/>
    </xf>
    <xf numFmtId="167" fontId="20" fillId="0" borderId="20" xfId="3" applyNumberFormat="1" applyFont="1" applyBorder="1" applyAlignment="1">
      <alignment horizontal="center" vertical="center"/>
    </xf>
    <xf numFmtId="9" fontId="17" fillId="0" borderId="19" xfId="4" applyNumberFormat="1" applyFont="1" applyBorder="1" applyAlignment="1">
      <alignment vertical="center"/>
    </xf>
    <xf numFmtId="167" fontId="20" fillId="0" borderId="20" xfId="5" applyNumberFormat="1" applyFont="1" applyBorder="1" applyAlignment="1">
      <alignment horizontal="center" vertical="center"/>
    </xf>
    <xf numFmtId="170" fontId="17" fillId="0" borderId="0" xfId="5" applyNumberFormat="1" applyFont="1" applyAlignment="1">
      <alignment horizontal="left" vertical="center"/>
    </xf>
    <xf numFmtId="167" fontId="20" fillId="0" borderId="0" xfId="5" applyNumberFormat="1" applyFont="1" applyAlignment="1">
      <alignment horizontal="right" vertical="center"/>
    </xf>
    <xf numFmtId="167" fontId="20" fillId="0" borderId="0" xfId="5" applyNumberFormat="1" applyFont="1" applyAlignment="1">
      <alignment horizontal="center" vertical="center"/>
    </xf>
    <xf numFmtId="0" fontId="44" fillId="0" borderId="19" xfId="7" applyFont="1" applyBorder="1" applyAlignment="1">
      <alignment vertical="center"/>
    </xf>
    <xf numFmtId="167" fontId="37" fillId="0" borderId="20" xfId="5" applyNumberFormat="1" applyFont="1" applyBorder="1" applyAlignment="1">
      <alignment vertical="center"/>
    </xf>
    <xf numFmtId="0" fontId="17" fillId="0" borderId="20" xfId="5" applyFont="1" applyBorder="1" applyAlignment="1">
      <alignment vertical="center"/>
    </xf>
    <xf numFmtId="167" fontId="30" fillId="6" borderId="14" xfId="0" applyNumberFormat="1" applyFont="1" applyFill="1" applyBorder="1" applyAlignment="1">
      <alignment horizontal="left" vertical="center"/>
    </xf>
    <xf numFmtId="167" fontId="18" fillId="6" borderId="14" xfId="3" applyNumberFormat="1" applyFont="1" applyFill="1" applyBorder="1" applyAlignment="1">
      <alignment horizontal="right" vertical="center"/>
    </xf>
    <xf numFmtId="167" fontId="20" fillId="0" borderId="20" xfId="5" applyNumberFormat="1" applyFont="1" applyBorder="1" applyAlignment="1">
      <alignment horizontal="right" vertical="center"/>
    </xf>
    <xf numFmtId="167" fontId="18" fillId="0" borderId="20" xfId="5" applyNumberFormat="1" applyFont="1" applyBorder="1" applyAlignment="1">
      <alignment vertical="center"/>
    </xf>
    <xf numFmtId="170" fontId="17" fillId="0" borderId="0" xfId="3" applyNumberFormat="1" applyFont="1" applyAlignment="1">
      <alignment horizontal="left" vertical="center"/>
    </xf>
    <xf numFmtId="170" fontId="37" fillId="0" borderId="0" xfId="5" applyNumberFormat="1" applyFont="1" applyAlignment="1">
      <alignment horizontal="left" vertical="center"/>
    </xf>
    <xf numFmtId="167" fontId="38" fillId="0" borderId="0" xfId="5" applyNumberFormat="1" applyFont="1" applyAlignment="1">
      <alignment horizontal="right" vertical="center"/>
    </xf>
    <xf numFmtId="167" fontId="38" fillId="0" borderId="0" xfId="5" applyNumberFormat="1" applyFont="1" applyAlignment="1">
      <alignment horizontal="center" vertical="center"/>
    </xf>
    <xf numFmtId="170" fontId="19" fillId="0" borderId="0" xfId="5" applyNumberFormat="1" applyFont="1" applyAlignment="1">
      <alignment horizontal="left" vertical="center"/>
    </xf>
    <xf numFmtId="167" fontId="36" fillId="0" borderId="0" xfId="5" applyNumberFormat="1" applyFont="1" applyAlignment="1">
      <alignment horizontal="right" vertical="center"/>
    </xf>
    <xf numFmtId="167" fontId="36" fillId="0" borderId="0" xfId="5" applyNumberFormat="1" applyFont="1" applyAlignment="1">
      <alignment horizontal="center" vertical="center"/>
    </xf>
    <xf numFmtId="167" fontId="18" fillId="0" borderId="20" xfId="5" applyNumberFormat="1" applyFont="1" applyBorder="1" applyAlignment="1">
      <alignment horizontal="center" vertical="center"/>
    </xf>
    <xf numFmtId="167" fontId="18" fillId="0" borderId="0" xfId="5" applyNumberFormat="1" applyFont="1" applyAlignment="1">
      <alignment vertical="center"/>
    </xf>
    <xf numFmtId="0" fontId="18" fillId="0" borderId="0" xfId="5" applyFont="1" applyAlignment="1">
      <alignment vertical="center"/>
    </xf>
    <xf numFmtId="170" fontId="18" fillId="0" borderId="0" xfId="5" applyNumberFormat="1" applyFont="1" applyAlignment="1">
      <alignment horizontal="left" vertical="center"/>
    </xf>
    <xf numFmtId="167" fontId="34" fillId="0" borderId="0" xfId="5" applyNumberFormat="1" applyFont="1" applyAlignment="1">
      <alignment horizontal="right" vertical="center"/>
    </xf>
    <xf numFmtId="167" fontId="18" fillId="0" borderId="0" xfId="5" applyNumberFormat="1" applyFont="1" applyAlignment="1">
      <alignment horizontal="right" vertical="center"/>
    </xf>
    <xf numFmtId="167" fontId="34" fillId="0" borderId="0" xfId="5" applyNumberFormat="1" applyFont="1" applyAlignment="1">
      <alignment horizontal="center" vertical="center"/>
    </xf>
    <xf numFmtId="169" fontId="18" fillId="0" borderId="0" xfId="5" applyNumberFormat="1" applyFont="1" applyAlignment="1">
      <alignment vertical="center"/>
    </xf>
    <xf numFmtId="167" fontId="17" fillId="12" borderId="0" xfId="3" applyNumberFormat="1" applyFont="1" applyFill="1" applyAlignment="1">
      <alignment horizontal="center" vertical="center"/>
    </xf>
    <xf numFmtId="167" fontId="17" fillId="6" borderId="18" xfId="3" applyNumberFormat="1" applyFont="1" applyFill="1" applyBorder="1" applyAlignment="1">
      <alignment horizontal="right" vertical="center"/>
    </xf>
    <xf numFmtId="167" fontId="17" fillId="6" borderId="0" xfId="3" applyNumberFormat="1" applyFont="1" applyFill="1" applyAlignment="1">
      <alignment horizontal="right" vertical="center"/>
    </xf>
    <xf numFmtId="0" fontId="41" fillId="4" borderId="19" xfId="3" applyFont="1" applyFill="1" applyBorder="1" applyAlignment="1">
      <alignment horizontal="left" vertical="center"/>
    </xf>
    <xf numFmtId="9" fontId="17" fillId="4" borderId="19" xfId="4" applyNumberFormat="1" applyFont="1" applyFill="1" applyBorder="1" applyAlignment="1">
      <alignment vertical="center"/>
    </xf>
    <xf numFmtId="0" fontId="19" fillId="10" borderId="22" xfId="3" applyFont="1" applyFill="1" applyBorder="1" applyAlignment="1">
      <alignment vertical="center"/>
    </xf>
    <xf numFmtId="0" fontId="20" fillId="10" borderId="19" xfId="3" applyFont="1" applyFill="1" applyBorder="1" applyAlignment="1">
      <alignment vertical="center"/>
    </xf>
    <xf numFmtId="0" fontId="17" fillId="10" borderId="19" xfId="3" applyFont="1" applyFill="1" applyBorder="1" applyAlignment="1">
      <alignment vertical="center"/>
    </xf>
    <xf numFmtId="167" fontId="17" fillId="10" borderId="0" xfId="3" applyNumberFormat="1" applyFont="1" applyFill="1" applyAlignment="1">
      <alignment horizontal="left" vertical="center"/>
    </xf>
    <xf numFmtId="167" fontId="17" fillId="10" borderId="19" xfId="3" applyNumberFormat="1" applyFont="1" applyFill="1" applyBorder="1" applyAlignment="1">
      <alignment vertical="center"/>
    </xf>
    <xf numFmtId="167" fontId="20" fillId="10" borderId="19" xfId="3" applyNumberFormat="1" applyFont="1" applyFill="1" applyBorder="1" applyAlignment="1">
      <alignment vertical="center"/>
    </xf>
    <xf numFmtId="167" fontId="17" fillId="10" borderId="19" xfId="3" applyNumberFormat="1" applyFont="1" applyFill="1" applyBorder="1" applyAlignment="1">
      <alignment horizontal="left" vertical="center"/>
    </xf>
    <xf numFmtId="167" fontId="17" fillId="10" borderId="0" xfId="3" applyNumberFormat="1" applyFont="1" applyFill="1" applyAlignment="1">
      <alignment horizontal="right" vertical="center"/>
    </xf>
    <xf numFmtId="0" fontId="17" fillId="10" borderId="22" xfId="3" applyFont="1" applyFill="1" applyBorder="1" applyAlignment="1">
      <alignment vertical="center"/>
    </xf>
    <xf numFmtId="0" fontId="17" fillId="5" borderId="19" xfId="7" applyFont="1" applyFill="1" applyBorder="1" applyAlignment="1">
      <alignment horizontal="left" vertical="center"/>
    </xf>
    <xf numFmtId="9" fontId="17" fillId="0" borderId="19" xfId="4" applyNumberFormat="1" applyFont="1" applyBorder="1" applyAlignment="1">
      <alignment horizontal="center" vertical="center"/>
    </xf>
    <xf numFmtId="0" fontId="19" fillId="0" borderId="19" xfId="3" applyFont="1" applyBorder="1" applyAlignment="1">
      <alignment vertical="center"/>
    </xf>
    <xf numFmtId="9" fontId="33" fillId="0" borderId="19" xfId="4" applyNumberFormat="1" applyFont="1" applyBorder="1" applyAlignment="1">
      <alignment horizontal="center" vertical="center"/>
    </xf>
    <xf numFmtId="0" fontId="17" fillId="15" borderId="19" xfId="7" applyFont="1" applyFill="1" applyBorder="1" applyAlignment="1">
      <alignment vertical="center"/>
    </xf>
    <xf numFmtId="0" fontId="19" fillId="5" borderId="22" xfId="3" applyFont="1" applyFill="1" applyBorder="1" applyAlignment="1">
      <alignment vertical="center"/>
    </xf>
    <xf numFmtId="0" fontId="20" fillId="5" borderId="19" xfId="3" applyFont="1" applyFill="1" applyBorder="1" applyAlignment="1">
      <alignment vertical="center"/>
    </xf>
    <xf numFmtId="0" fontId="17" fillId="5" borderId="19" xfId="3" applyFont="1" applyFill="1" applyBorder="1" applyAlignment="1">
      <alignment vertical="center"/>
    </xf>
    <xf numFmtId="0" fontId="17" fillId="15" borderId="19" xfId="7" applyFont="1" applyFill="1" applyBorder="1" applyAlignment="1">
      <alignment horizontal="left" vertical="center"/>
    </xf>
    <xf numFmtId="167" fontId="17" fillId="0" borderId="25" xfId="5" applyNumberFormat="1" applyFont="1" applyBorder="1" applyAlignment="1">
      <alignment horizontal="right" vertical="center"/>
    </xf>
    <xf numFmtId="0" fontId="17" fillId="11" borderId="7" xfId="3" applyFont="1" applyFill="1" applyBorder="1" applyAlignment="1">
      <alignment horizontal="left" vertical="center"/>
    </xf>
    <xf numFmtId="0" fontId="20" fillId="11" borderId="9" xfId="3" applyFont="1" applyFill="1" applyBorder="1" applyAlignment="1">
      <alignment horizontal="left" vertical="center"/>
    </xf>
    <xf numFmtId="0" fontId="17" fillId="11" borderId="9" xfId="3" applyFont="1" applyFill="1" applyBorder="1" applyAlignment="1">
      <alignment horizontal="left" vertical="center"/>
    </xf>
    <xf numFmtId="0" fontId="17" fillId="11" borderId="8" xfId="3" applyFont="1" applyFill="1" applyBorder="1" applyAlignment="1">
      <alignment horizontal="left" vertical="center"/>
    </xf>
    <xf numFmtId="9" fontId="33" fillId="11" borderId="4" xfId="4" applyNumberFormat="1" applyFont="1" applyFill="1" applyBorder="1" applyAlignment="1">
      <alignment vertical="center"/>
    </xf>
    <xf numFmtId="167" fontId="20" fillId="11" borderId="4" xfId="3" applyNumberFormat="1" applyFont="1" applyFill="1" applyBorder="1" applyAlignment="1">
      <alignment horizontal="center" vertical="center"/>
    </xf>
    <xf numFmtId="167" fontId="17" fillId="11" borderId="4" xfId="3" applyNumberFormat="1" applyFont="1" applyFill="1" applyBorder="1" applyAlignment="1">
      <alignment vertical="center"/>
    </xf>
    <xf numFmtId="9" fontId="17" fillId="0" borderId="0" xfId="4" applyNumberFormat="1" applyFont="1" applyBorder="1" applyAlignment="1">
      <alignment vertical="center"/>
    </xf>
    <xf numFmtId="0" fontId="32" fillId="0" borderId="19" xfId="5" applyFont="1" applyBorder="1" applyAlignment="1">
      <alignment vertical="center"/>
    </xf>
    <xf numFmtId="167" fontId="46" fillId="0" borderId="19" xfId="5" applyNumberFormat="1" applyFont="1" applyBorder="1" applyAlignment="1">
      <alignment horizontal="left" vertical="center"/>
    </xf>
    <xf numFmtId="0" fontId="17" fillId="0" borderId="19" xfId="3" applyFont="1" applyBorder="1" applyAlignment="1">
      <alignment vertical="top" wrapText="1" shrinkToFit="1"/>
    </xf>
    <xf numFmtId="9" fontId="17" fillId="10" borderId="19" xfId="4" applyNumberFormat="1" applyFont="1" applyFill="1" applyBorder="1" applyAlignment="1">
      <alignment vertical="center"/>
    </xf>
    <xf numFmtId="9" fontId="17" fillId="0" borderId="19" xfId="4" applyNumberFormat="1" applyFont="1" applyFill="1" applyBorder="1" applyAlignment="1">
      <alignment horizontal="right" vertical="center"/>
    </xf>
    <xf numFmtId="9" fontId="17" fillId="0" borderId="19" xfId="4" applyNumberFormat="1" applyFont="1" applyFill="1" applyBorder="1" applyAlignment="1">
      <alignment vertical="center"/>
    </xf>
    <xf numFmtId="167" fontId="17" fillId="0" borderId="20" xfId="3" applyNumberFormat="1" applyFont="1" applyBorder="1" applyAlignment="1">
      <alignment vertical="center"/>
    </xf>
    <xf numFmtId="167" fontId="20" fillId="11" borderId="10" xfId="3" applyNumberFormat="1" applyFont="1" applyFill="1" applyBorder="1" applyAlignment="1">
      <alignment horizontal="right" vertical="center"/>
    </xf>
    <xf numFmtId="167" fontId="30" fillId="11" borderId="14" xfId="0" applyNumberFormat="1" applyFont="1" applyFill="1" applyBorder="1" applyAlignment="1">
      <alignment horizontal="left" vertical="center"/>
    </xf>
    <xf numFmtId="167" fontId="17" fillId="11" borderId="14" xfId="3" applyNumberFormat="1" applyFont="1" applyFill="1" applyBorder="1" applyAlignment="1">
      <alignment horizontal="right" vertical="center"/>
    </xf>
    <xf numFmtId="167" fontId="17" fillId="11" borderId="11" xfId="3" applyNumberFormat="1" applyFont="1" applyFill="1" applyBorder="1" applyAlignment="1">
      <alignment horizontal="right" vertical="center"/>
    </xf>
    <xf numFmtId="0" fontId="17" fillId="11" borderId="10" xfId="3" applyFont="1" applyFill="1" applyBorder="1" applyAlignment="1">
      <alignment horizontal="center" vertical="center"/>
    </xf>
    <xf numFmtId="0" fontId="37" fillId="0" borderId="19" xfId="5" applyFont="1" applyBorder="1" applyAlignment="1">
      <alignment vertical="center"/>
    </xf>
    <xf numFmtId="167" fontId="47" fillId="0" borderId="19" xfId="3" applyNumberFormat="1" applyFont="1" applyBorder="1" applyAlignment="1">
      <alignment vertical="center"/>
    </xf>
    <xf numFmtId="167" fontId="47" fillId="0" borderId="19" xfId="5" applyNumberFormat="1" applyFont="1" applyBorder="1" applyAlignment="1">
      <alignment horizontal="left" vertical="center"/>
    </xf>
    <xf numFmtId="0" fontId="19" fillId="0" borderId="22" xfId="3" applyFont="1" applyBorder="1" applyAlignment="1">
      <alignment horizontal="center" vertical="center"/>
    </xf>
    <xf numFmtId="167" fontId="17" fillId="11" borderId="7" xfId="3" applyNumberFormat="1" applyFont="1" applyFill="1" applyBorder="1" applyAlignment="1">
      <alignment horizontal="right" vertical="center"/>
    </xf>
    <xf numFmtId="167" fontId="17" fillId="11" borderId="9" xfId="3" applyNumberFormat="1" applyFont="1" applyFill="1" applyBorder="1" applyAlignment="1">
      <alignment horizontal="right" vertical="center"/>
    </xf>
    <xf numFmtId="167" fontId="17" fillId="11" borderId="8" xfId="3" applyNumberFormat="1" applyFont="1" applyFill="1" applyBorder="1" applyAlignment="1">
      <alignment horizontal="right" vertical="center"/>
    </xf>
    <xf numFmtId="167" fontId="17" fillId="11" borderId="7" xfId="3" applyNumberFormat="1" applyFont="1" applyFill="1" applyBorder="1" applyAlignment="1">
      <alignment horizontal="center" vertical="center"/>
    </xf>
    <xf numFmtId="167" fontId="48" fillId="0" borderId="19" xfId="3" applyNumberFormat="1" applyFont="1" applyBorder="1" applyAlignment="1">
      <alignment vertical="center"/>
    </xf>
    <xf numFmtId="167" fontId="17" fillId="0" borderId="19" xfId="5" applyNumberFormat="1" applyFont="1" applyBorder="1" applyAlignment="1">
      <alignment horizontal="left" vertical="center" wrapText="1"/>
    </xf>
    <xf numFmtId="167" fontId="17" fillId="0" borderId="19" xfId="3" applyNumberFormat="1" applyFont="1" applyBorder="1" applyAlignment="1">
      <alignment horizontal="left" vertical="center" wrapText="1"/>
    </xf>
    <xf numFmtId="167" fontId="20" fillId="4" borderId="19" xfId="3" applyNumberFormat="1" applyFont="1" applyFill="1" applyBorder="1" applyAlignment="1">
      <alignment horizontal="right" vertical="center"/>
    </xf>
    <xf numFmtId="167" fontId="40" fillId="4" borderId="20" xfId="3" applyNumberFormat="1" applyFont="1" applyFill="1" applyBorder="1" applyAlignment="1">
      <alignment horizontal="right" vertical="center"/>
    </xf>
    <xf numFmtId="167" fontId="33" fillId="0" borderId="19" xfId="5" applyNumberFormat="1" applyFont="1" applyBorder="1" applyAlignment="1">
      <alignment horizontal="right" vertical="center"/>
    </xf>
    <xf numFmtId="167" fontId="33" fillId="0" borderId="19" xfId="3" applyNumberFormat="1" applyFont="1" applyBorder="1" applyAlignment="1">
      <alignment horizontal="left" vertical="center"/>
    </xf>
    <xf numFmtId="167" fontId="33" fillId="0" borderId="20" xfId="3" applyNumberFormat="1" applyFont="1" applyBorder="1" applyAlignment="1">
      <alignment horizontal="left" vertical="center"/>
    </xf>
    <xf numFmtId="167" fontId="44" fillId="0" borderId="20" xfId="5" applyNumberFormat="1" applyFont="1" applyBorder="1" applyAlignment="1">
      <alignment horizontal="left" vertical="center"/>
    </xf>
    <xf numFmtId="167" fontId="33" fillId="0" borderId="19" xfId="5" applyNumberFormat="1" applyFont="1" applyBorder="1" applyAlignment="1">
      <alignment horizontal="left" vertical="center"/>
    </xf>
    <xf numFmtId="0" fontId="42" fillId="14" borderId="0" xfId="3" applyFont="1" applyFill="1" applyAlignment="1">
      <alignment horizontal="center" vertical="center"/>
    </xf>
    <xf numFmtId="0" fontId="42" fillId="3" borderId="0" xfId="3" applyFont="1" applyFill="1" applyAlignment="1">
      <alignment horizontal="center" vertical="center"/>
    </xf>
    <xf numFmtId="0" fontId="43" fillId="6" borderId="10" xfId="0" applyFont="1" applyFill="1" applyBorder="1" applyAlignment="1">
      <alignment horizontal="center" wrapText="1"/>
    </xf>
    <xf numFmtId="0" fontId="43" fillId="6" borderId="14" xfId="0" applyFont="1" applyFill="1" applyBorder="1" applyAlignment="1">
      <alignment horizontal="center" wrapText="1"/>
    </xf>
    <xf numFmtId="0" fontId="17" fillId="0" borderId="7" xfId="3" applyFont="1" applyBorder="1" applyAlignment="1">
      <alignment horizontal="center" vertical="center"/>
    </xf>
    <xf numFmtId="0" fontId="17" fillId="0" borderId="9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12" xfId="3" applyFont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/>
    </xf>
    <xf numFmtId="0" fontId="17" fillId="0" borderId="16" xfId="3" applyFont="1" applyBorder="1" applyAlignment="1">
      <alignment horizontal="center" vertical="center" wrapText="1"/>
    </xf>
    <xf numFmtId="0" fontId="17" fillId="0" borderId="26" xfId="3" applyFont="1" applyBorder="1" applyAlignment="1">
      <alignment horizontal="center" vertical="center" wrapText="1"/>
    </xf>
    <xf numFmtId="0" fontId="17" fillId="0" borderId="17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17" fillId="0" borderId="12" xfId="3" applyFont="1" applyBorder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17" fillId="0" borderId="13" xfId="3" applyFont="1" applyBorder="1" applyAlignment="1">
      <alignment horizontal="center" vertical="center" wrapText="1"/>
    </xf>
    <xf numFmtId="0" fontId="17" fillId="0" borderId="10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17" fillId="0" borderId="16" xfId="3" applyFont="1" applyBorder="1" applyAlignment="1">
      <alignment horizontal="center" vertical="center"/>
    </xf>
    <xf numFmtId="0" fontId="17" fillId="0" borderId="17" xfId="3" applyFont="1" applyBorder="1" applyAlignment="1">
      <alignment horizontal="center" vertical="center"/>
    </xf>
    <xf numFmtId="0" fontId="28" fillId="0" borderId="2" xfId="3" applyFont="1" applyBorder="1" applyAlignment="1">
      <alignment horizontal="left" wrapText="1"/>
    </xf>
    <xf numFmtId="0" fontId="28" fillId="0" borderId="4" xfId="3" applyFont="1" applyBorder="1" applyAlignment="1">
      <alignment horizontal="left" wrapText="1"/>
    </xf>
    <xf numFmtId="0" fontId="28" fillId="0" borderId="3" xfId="3" applyFont="1" applyBorder="1" applyAlignment="1">
      <alignment horizontal="left" wrapText="1"/>
    </xf>
    <xf numFmtId="0" fontId="17" fillId="0" borderId="19" xfId="3" applyFont="1" applyBorder="1" applyAlignment="1">
      <alignment horizontal="left" vertical="top" wrapText="1" shrinkToFit="1"/>
    </xf>
    <xf numFmtId="0" fontId="28" fillId="0" borderId="2" xfId="3" applyFont="1" applyBorder="1" applyAlignment="1">
      <alignment horizontal="left" vertical="center" wrapText="1"/>
    </xf>
    <xf numFmtId="0" fontId="28" fillId="0" borderId="4" xfId="3" applyFont="1" applyBorder="1" applyAlignment="1">
      <alignment horizontal="left" vertical="center" wrapText="1"/>
    </xf>
    <xf numFmtId="0" fontId="28" fillId="0" borderId="3" xfId="3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8" fillId="0" borderId="27" xfId="0" applyFont="1" applyBorder="1" applyAlignment="1">
      <alignment horizontal="left" vertical="top" wrapText="1"/>
    </xf>
    <xf numFmtId="0" fontId="28" fillId="0" borderId="2" xfId="3" applyFont="1" applyBorder="1" applyAlignment="1">
      <alignment horizontal="left" vertical="top" wrapText="1"/>
    </xf>
    <xf numFmtId="0" fontId="28" fillId="0" borderId="4" xfId="3" applyFont="1" applyBorder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6"/>
    <cellStyle name="Normal 2 2" xfId="3"/>
    <cellStyle name="Normal 3" xfId="2"/>
    <cellStyle name="Normal 5" xfId="5"/>
    <cellStyle name="Normal_Surf HMN Blocs 080806.xls" xfId="7"/>
    <cellStyle name="Pourcentage 2 2" xfId="4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529"/>
  <sheetViews>
    <sheetView view="pageBreakPreview" topLeftCell="C1" zoomScale="85" zoomScaleNormal="85" zoomScaleSheetLayoutView="85" workbookViewId="0">
      <pane xSplit="3" ySplit="10" topLeftCell="F11" activePane="bottomRight" state="frozen"/>
      <selection activeCell="C1" sqref="C1"/>
      <selection pane="topRight" activeCell="F1" sqref="F1"/>
      <selection pane="bottomLeft" activeCell="C11" sqref="C11"/>
      <selection pane="bottomRight" activeCell="AR26" sqref="AR26"/>
    </sheetView>
  </sheetViews>
  <sheetFormatPr baseColWidth="10" defaultColWidth="1" defaultRowHeight="11.25" outlineLevelRow="2"/>
  <cols>
    <col min="1" max="1" width="11.85546875" style="25" hidden="1" customWidth="1"/>
    <col min="2" max="2" width="9.28515625" style="25" hidden="1" customWidth="1"/>
    <col min="3" max="3" width="1" style="26" customWidth="1"/>
    <col min="4" max="4" width="1.5703125" style="26" customWidth="1"/>
    <col min="5" max="5" width="1.28515625" style="27" customWidth="1"/>
    <col min="6" max="6" width="86.140625" style="26" customWidth="1"/>
    <col min="7" max="9" width="1" style="26" customWidth="1"/>
    <col min="10" max="10" width="8.7109375" style="26" customWidth="1"/>
    <col min="11" max="11" width="6.7109375" style="26" customWidth="1"/>
    <col min="12" max="12" width="7.7109375" style="26" customWidth="1"/>
    <col min="13" max="13" width="10.85546875" style="26" bestFit="1" customWidth="1"/>
    <col min="14" max="14" width="10.85546875" style="26" customWidth="1"/>
    <col min="15" max="15" width="1" style="26" customWidth="1"/>
    <col min="16" max="16" width="1.28515625" style="26" customWidth="1"/>
    <col min="17" max="17" width="7.140625" style="26" customWidth="1"/>
    <col min="18" max="18" width="1.28515625" style="26" customWidth="1"/>
    <col min="19" max="19" width="1" style="26" customWidth="1"/>
    <col min="20" max="20" width="8.28515625" style="26" customWidth="1"/>
    <col min="21" max="21" width="12.5703125" style="26" bestFit="1" customWidth="1"/>
    <col min="22" max="23" width="1" style="26" customWidth="1"/>
    <col min="24" max="24" width="8.7109375" style="26" customWidth="1"/>
    <col min="25" max="25" width="6.7109375" style="26" customWidth="1"/>
    <col min="26" max="26" width="7.7109375" style="26" customWidth="1"/>
    <col min="27" max="27" width="10.85546875" style="26" bestFit="1" customWidth="1"/>
    <col min="28" max="28" width="10.85546875" style="26" customWidth="1"/>
    <col min="29" max="29" width="1" style="26"/>
    <col min="30" max="30" width="1.28515625" style="26" customWidth="1"/>
    <col min="31" max="31" width="9" style="26" customWidth="1"/>
    <col min="32" max="32" width="1.28515625" style="26" customWidth="1"/>
    <col min="33" max="33" width="1" style="26"/>
    <col min="34" max="34" width="8.28515625" style="26" customWidth="1"/>
    <col min="35" max="35" width="11.5703125" style="26" bestFit="1" customWidth="1"/>
    <col min="36" max="40" width="1" style="26"/>
    <col min="41" max="41" width="4.140625" style="26" bestFit="1" customWidth="1"/>
    <col min="42" max="16384" width="1" style="26"/>
  </cols>
  <sheetData>
    <row r="1" spans="1:36" ht="25.5" customHeight="1">
      <c r="I1" s="331" t="s">
        <v>0</v>
      </c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2" t="s">
        <v>0</v>
      </c>
      <c r="X1" s="332"/>
      <c r="Y1" s="332"/>
      <c r="Z1" s="332"/>
      <c r="AA1" s="332"/>
      <c r="AB1" s="332"/>
      <c r="AC1" s="332"/>
      <c r="AD1" s="332"/>
      <c r="AE1" s="332"/>
      <c r="AF1" s="332"/>
      <c r="AG1" s="332"/>
      <c r="AH1" s="332"/>
      <c r="AI1" s="333" t="s">
        <v>4</v>
      </c>
      <c r="AJ1" s="334"/>
    </row>
    <row r="2" spans="1:36" ht="10.15" customHeight="1">
      <c r="A2" s="30"/>
      <c r="B2" s="31"/>
      <c r="D2" s="335" t="s">
        <v>49</v>
      </c>
      <c r="E2" s="336"/>
      <c r="F2" s="336"/>
      <c r="G2" s="337"/>
      <c r="I2" s="335" t="s">
        <v>50</v>
      </c>
      <c r="J2" s="336"/>
      <c r="K2" s="336"/>
      <c r="L2" s="336"/>
      <c r="M2" s="336"/>
      <c r="N2" s="336"/>
      <c r="O2" s="337"/>
      <c r="Q2" s="344" t="s">
        <v>212</v>
      </c>
      <c r="S2" s="347" t="s">
        <v>51</v>
      </c>
      <c r="T2" s="348"/>
      <c r="U2" s="348"/>
      <c r="V2" s="349"/>
      <c r="W2" s="335" t="s">
        <v>50</v>
      </c>
      <c r="X2" s="336"/>
      <c r="Y2" s="336"/>
      <c r="Z2" s="336"/>
      <c r="AA2" s="336"/>
      <c r="AB2" s="336"/>
      <c r="AC2" s="337"/>
      <c r="AE2" s="344" t="s">
        <v>212</v>
      </c>
      <c r="AG2" s="347" t="s">
        <v>51</v>
      </c>
      <c r="AH2" s="348"/>
      <c r="AI2" s="348"/>
      <c r="AJ2" s="349"/>
    </row>
    <row r="3" spans="1:36" ht="13.15" customHeight="1">
      <c r="A3" s="32" t="s">
        <v>52</v>
      </c>
      <c r="B3" s="33"/>
      <c r="D3" s="338"/>
      <c r="E3" s="339"/>
      <c r="F3" s="339"/>
      <c r="G3" s="340"/>
      <c r="I3" s="338"/>
      <c r="J3" s="339"/>
      <c r="K3" s="339"/>
      <c r="L3" s="339"/>
      <c r="M3" s="339"/>
      <c r="N3" s="339"/>
      <c r="O3" s="340"/>
      <c r="Q3" s="345"/>
      <c r="S3" s="350"/>
      <c r="T3" s="351"/>
      <c r="U3" s="351"/>
      <c r="V3" s="352"/>
      <c r="W3" s="338"/>
      <c r="X3" s="339"/>
      <c r="Y3" s="339"/>
      <c r="Z3" s="339"/>
      <c r="AA3" s="339"/>
      <c r="AB3" s="339"/>
      <c r="AC3" s="340"/>
      <c r="AE3" s="345"/>
      <c r="AG3" s="350"/>
      <c r="AH3" s="351"/>
      <c r="AI3" s="351"/>
      <c r="AJ3" s="352"/>
    </row>
    <row r="4" spans="1:36" ht="6.75" customHeight="1">
      <c r="D4" s="338"/>
      <c r="E4" s="339"/>
      <c r="F4" s="339"/>
      <c r="G4" s="340"/>
      <c r="I4" s="341"/>
      <c r="J4" s="342"/>
      <c r="K4" s="342"/>
      <c r="L4" s="342"/>
      <c r="M4" s="342"/>
      <c r="N4" s="342"/>
      <c r="O4" s="343"/>
      <c r="Q4" s="346"/>
      <c r="S4" s="353"/>
      <c r="T4" s="354"/>
      <c r="U4" s="354"/>
      <c r="V4" s="355"/>
      <c r="W4" s="341"/>
      <c r="X4" s="342"/>
      <c r="Y4" s="342"/>
      <c r="Z4" s="342"/>
      <c r="AA4" s="342"/>
      <c r="AB4" s="342"/>
      <c r="AC4" s="343"/>
      <c r="AE4" s="346"/>
      <c r="AG4" s="353"/>
      <c r="AH4" s="354"/>
      <c r="AI4" s="354"/>
      <c r="AJ4" s="355"/>
    </row>
    <row r="5" spans="1:36" ht="13.15" customHeight="1">
      <c r="A5" s="31" t="s">
        <v>53</v>
      </c>
      <c r="B5" s="31" t="s">
        <v>54</v>
      </c>
      <c r="C5" s="25"/>
      <c r="D5" s="338"/>
      <c r="E5" s="339"/>
      <c r="F5" s="339"/>
      <c r="G5" s="340"/>
      <c r="H5" s="35"/>
      <c r="I5" s="335" t="s">
        <v>55</v>
      </c>
      <c r="J5" s="337"/>
      <c r="K5" s="356" t="s">
        <v>56</v>
      </c>
      <c r="L5" s="356" t="s">
        <v>57</v>
      </c>
      <c r="M5" s="356" t="s">
        <v>58</v>
      </c>
      <c r="N5" s="335" t="s">
        <v>59</v>
      </c>
      <c r="O5" s="337"/>
      <c r="P5" s="25"/>
      <c r="Q5" s="356"/>
      <c r="R5" s="25"/>
      <c r="S5" s="335" t="s">
        <v>58</v>
      </c>
      <c r="T5" s="337"/>
      <c r="U5" s="335" t="s">
        <v>59</v>
      </c>
      <c r="V5" s="337"/>
      <c r="W5" s="335" t="s">
        <v>55</v>
      </c>
      <c r="X5" s="337"/>
      <c r="Y5" s="356" t="s">
        <v>56</v>
      </c>
      <c r="Z5" s="356" t="s">
        <v>57</v>
      </c>
      <c r="AA5" s="356" t="s">
        <v>58</v>
      </c>
      <c r="AB5" s="335" t="s">
        <v>59</v>
      </c>
      <c r="AC5" s="337"/>
      <c r="AD5" s="25"/>
      <c r="AE5" s="356"/>
      <c r="AF5" s="25"/>
      <c r="AG5" s="335" t="s">
        <v>58</v>
      </c>
      <c r="AH5" s="337"/>
      <c r="AI5" s="335" t="s">
        <v>59</v>
      </c>
      <c r="AJ5" s="337"/>
    </row>
    <row r="6" spans="1:36" ht="9" customHeight="1">
      <c r="A6" s="34"/>
      <c r="B6" s="34"/>
      <c r="D6" s="341"/>
      <c r="E6" s="342"/>
      <c r="F6" s="342"/>
      <c r="G6" s="343"/>
      <c r="I6" s="341"/>
      <c r="J6" s="343"/>
      <c r="K6" s="357"/>
      <c r="L6" s="357"/>
      <c r="M6" s="357"/>
      <c r="N6" s="341"/>
      <c r="O6" s="343"/>
      <c r="Q6" s="357"/>
      <c r="S6" s="341"/>
      <c r="T6" s="343"/>
      <c r="U6" s="341"/>
      <c r="V6" s="343"/>
      <c r="W6" s="341"/>
      <c r="X6" s="343"/>
      <c r="Y6" s="357"/>
      <c r="Z6" s="357"/>
      <c r="AA6" s="357"/>
      <c r="AB6" s="341"/>
      <c r="AC6" s="343"/>
      <c r="AE6" s="357"/>
      <c r="AG6" s="341"/>
      <c r="AH6" s="343"/>
      <c r="AI6" s="341"/>
      <c r="AJ6" s="343"/>
    </row>
    <row r="7" spans="1:36" ht="4.1500000000000004" customHeight="1">
      <c r="K7" s="36"/>
      <c r="Y7" s="36"/>
    </row>
    <row r="8" spans="1:36" ht="4.1500000000000004" customHeight="1">
      <c r="A8" s="37"/>
      <c r="B8" s="37"/>
      <c r="D8" s="38"/>
      <c r="E8" s="39"/>
      <c r="F8" s="40"/>
      <c r="G8" s="41"/>
      <c r="I8" s="42"/>
      <c r="J8" s="40"/>
      <c r="K8" s="43"/>
      <c r="L8" s="40"/>
      <c r="M8" s="44"/>
      <c r="N8" s="44"/>
      <c r="O8" s="41"/>
      <c r="Q8" s="44"/>
      <c r="S8" s="42"/>
      <c r="T8" s="44"/>
      <c r="U8" s="53"/>
      <c r="V8" s="41"/>
      <c r="W8" s="42"/>
      <c r="X8" s="40"/>
      <c r="Y8" s="43"/>
      <c r="Z8" s="40"/>
      <c r="AA8" s="44"/>
      <c r="AB8" s="44"/>
      <c r="AC8" s="41"/>
      <c r="AE8" s="44"/>
      <c r="AG8" s="42"/>
      <c r="AH8" s="44"/>
      <c r="AI8" s="44"/>
      <c r="AJ8" s="41"/>
    </row>
    <row r="9" spans="1:36" s="55" customFormat="1" ht="18">
      <c r="A9" s="45"/>
      <c r="B9" s="45"/>
      <c r="C9" s="29"/>
      <c r="D9" s="46" t="s">
        <v>59</v>
      </c>
      <c r="E9" s="47"/>
      <c r="F9" s="48"/>
      <c r="G9" s="49"/>
      <c r="H9" s="29"/>
      <c r="I9" s="50"/>
      <c r="J9" s="51"/>
      <c r="K9" s="52"/>
      <c r="L9" s="52"/>
      <c r="M9" s="52"/>
      <c r="N9" s="53">
        <f>SUM(N12:N509)</f>
        <v>7827.65</v>
      </c>
      <c r="O9" s="54"/>
      <c r="P9" s="29"/>
      <c r="Q9" s="240">
        <f>U9/N9</f>
        <v>1.3342446328080586</v>
      </c>
      <c r="R9" s="29"/>
      <c r="S9" s="50"/>
      <c r="T9" s="52"/>
      <c r="U9" s="53">
        <f>SUM(U12:U512)</f>
        <v>10444</v>
      </c>
      <c r="V9" s="54"/>
      <c r="W9" s="50"/>
      <c r="X9" s="51"/>
      <c r="Y9" s="52"/>
      <c r="Z9" s="52"/>
      <c r="AA9" s="52"/>
      <c r="AB9" s="53">
        <f>SUM(AB12:AB38)</f>
        <v>0</v>
      </c>
      <c r="AC9" s="54"/>
      <c r="AD9" s="29"/>
      <c r="AE9" s="240" t="e">
        <f>AI9/AB9</f>
        <v>#DIV/0!</v>
      </c>
      <c r="AF9" s="29"/>
      <c r="AG9" s="50"/>
      <c r="AH9" s="52"/>
      <c r="AI9" s="53">
        <f>SUM(AI11:AI38)</f>
        <v>0</v>
      </c>
      <c r="AJ9" s="54"/>
    </row>
    <row r="10" spans="1:36" ht="4.1500000000000004" customHeight="1">
      <c r="A10" s="56"/>
      <c r="B10" s="56"/>
      <c r="D10" s="57"/>
      <c r="E10" s="58"/>
      <c r="F10" s="59"/>
      <c r="G10" s="60"/>
      <c r="I10" s="61"/>
      <c r="J10" s="59"/>
      <c r="K10" s="62"/>
      <c r="L10" s="59"/>
      <c r="M10" s="63"/>
      <c r="N10" s="63" t="s">
        <v>60</v>
      </c>
      <c r="O10" s="60"/>
      <c r="Q10" s="63"/>
      <c r="S10" s="61"/>
      <c r="T10" s="63"/>
      <c r="U10" s="63" t="s">
        <v>60</v>
      </c>
      <c r="V10" s="60"/>
      <c r="W10" s="61"/>
      <c r="X10" s="59"/>
      <c r="Y10" s="62"/>
      <c r="Z10" s="59"/>
      <c r="AA10" s="63"/>
      <c r="AB10" s="63" t="s">
        <v>60</v>
      </c>
      <c r="AC10" s="60"/>
      <c r="AE10" s="63"/>
      <c r="AG10" s="61"/>
      <c r="AH10" s="63"/>
      <c r="AI10" s="63" t="s">
        <v>60</v>
      </c>
      <c r="AJ10" s="60"/>
    </row>
    <row r="11" spans="1:36" ht="7.9" customHeight="1" collapsed="1">
      <c r="A11" s="64"/>
      <c r="B11" s="64"/>
      <c r="C11" s="28"/>
      <c r="H11" s="65"/>
      <c r="J11" s="65"/>
      <c r="K11" s="65"/>
      <c r="L11" s="65"/>
      <c r="M11" s="65"/>
      <c r="N11" s="65"/>
      <c r="P11" s="28"/>
      <c r="Q11" s="28"/>
      <c r="R11" s="28"/>
      <c r="T11" s="65"/>
      <c r="U11" s="65"/>
      <c r="X11" s="65"/>
      <c r="Y11" s="65"/>
      <c r="Z11" s="65"/>
      <c r="AA11" s="65"/>
      <c r="AB11" s="65"/>
      <c r="AD11" s="28"/>
      <c r="AE11" s="28"/>
      <c r="AF11" s="28"/>
      <c r="AH11" s="65"/>
      <c r="AI11" s="65"/>
    </row>
    <row r="12" spans="1:36" ht="6.75" customHeight="1">
      <c r="A12" s="68"/>
      <c r="B12" s="68"/>
      <c r="C12" s="64"/>
      <c r="D12" s="69"/>
      <c r="E12" s="70"/>
      <c r="F12" s="71"/>
      <c r="G12" s="72"/>
      <c r="H12" s="65"/>
      <c r="I12" s="73"/>
      <c r="J12" s="74"/>
      <c r="K12" s="74"/>
      <c r="L12" s="74"/>
      <c r="M12" s="74"/>
      <c r="N12" s="74"/>
      <c r="O12" s="75"/>
      <c r="P12" s="64"/>
      <c r="Q12" s="74"/>
      <c r="R12" s="64"/>
      <c r="S12" s="76"/>
      <c r="T12" s="74"/>
      <c r="U12" s="74"/>
      <c r="V12" s="75"/>
      <c r="W12" s="73"/>
      <c r="X12" s="74"/>
      <c r="Y12" s="74"/>
      <c r="Z12" s="74"/>
      <c r="AA12" s="74"/>
      <c r="AB12" s="74"/>
      <c r="AC12" s="75"/>
      <c r="AD12" s="64"/>
      <c r="AE12" s="74"/>
      <c r="AF12" s="64"/>
      <c r="AG12" s="76"/>
      <c r="AH12" s="74"/>
      <c r="AI12" s="74"/>
      <c r="AJ12" s="75"/>
    </row>
    <row r="13" spans="1:36" s="27" customFormat="1" ht="18" customHeight="1">
      <c r="A13" s="77" t="s">
        <v>61</v>
      </c>
      <c r="B13" s="77"/>
      <c r="C13" s="66"/>
      <c r="D13" s="358" t="s">
        <v>393</v>
      </c>
      <c r="E13" s="359"/>
      <c r="F13" s="359"/>
      <c r="G13" s="360"/>
      <c r="H13" s="78"/>
      <c r="I13" s="79"/>
      <c r="J13" s="80"/>
      <c r="K13" s="81"/>
      <c r="L13" s="81"/>
      <c r="M13" s="81"/>
      <c r="N13" s="82">
        <f>SUM(M15:M48)</f>
        <v>453.69999999999993</v>
      </c>
      <c r="O13" s="83"/>
      <c r="P13" s="66"/>
      <c r="Q13" s="240">
        <f>U13/N13</f>
        <v>1.3004187789288078</v>
      </c>
      <c r="R13" s="66"/>
      <c r="S13" s="84"/>
      <c r="T13" s="81"/>
      <c r="U13" s="82">
        <v>590</v>
      </c>
      <c r="V13" s="83"/>
      <c r="W13" s="79"/>
      <c r="X13" s="80"/>
      <c r="Y13" s="81"/>
      <c r="Z13" s="81"/>
      <c r="AA13" s="81"/>
      <c r="AB13" s="82">
        <f>SUM(AA15:AA48)</f>
        <v>0</v>
      </c>
      <c r="AC13" s="83"/>
      <c r="AD13" s="66"/>
      <c r="AE13" s="240" t="e">
        <f>AI13/AB13</f>
        <v>#DIV/0!</v>
      </c>
      <c r="AF13" s="66"/>
      <c r="AG13" s="84"/>
      <c r="AH13" s="81"/>
      <c r="AI13" s="82">
        <f>SUM(AH15:AH48)</f>
        <v>0</v>
      </c>
      <c r="AJ13" s="83"/>
    </row>
    <row r="14" spans="1:36" s="85" customFormat="1" ht="4.1500000000000004" customHeight="1">
      <c r="A14" s="86"/>
      <c r="B14" s="86"/>
      <c r="E14" s="87"/>
      <c r="F14" s="88"/>
      <c r="G14" s="88"/>
      <c r="I14" s="88"/>
      <c r="J14" s="89"/>
      <c r="K14" s="89"/>
      <c r="L14" s="90"/>
      <c r="M14" s="89"/>
      <c r="N14" s="89"/>
      <c r="O14" s="88"/>
      <c r="Q14" s="89"/>
      <c r="S14" s="88"/>
      <c r="T14" s="89"/>
      <c r="U14" s="89"/>
      <c r="V14" s="88"/>
      <c r="W14" s="88"/>
      <c r="X14" s="89"/>
      <c r="Y14" s="89"/>
      <c r="Z14" s="90"/>
      <c r="AA14" s="89"/>
      <c r="AB14" s="89"/>
      <c r="AC14" s="88"/>
      <c r="AE14" s="89"/>
      <c r="AG14" s="88"/>
      <c r="AH14" s="89"/>
      <c r="AI14" s="89"/>
      <c r="AJ14" s="88"/>
    </row>
    <row r="15" spans="1:36" s="27" customFormat="1" ht="16.899999999999999" customHeight="1">
      <c r="A15" s="92" t="s">
        <v>62</v>
      </c>
      <c r="B15" s="92"/>
      <c r="C15" s="93"/>
      <c r="D15" s="94" t="s">
        <v>367</v>
      </c>
      <c r="E15" s="95"/>
      <c r="F15" s="96"/>
      <c r="G15" s="97"/>
      <c r="H15" s="78"/>
      <c r="I15" s="98"/>
      <c r="J15" s="99"/>
      <c r="K15" s="99"/>
      <c r="L15" s="100">
        <f>J15*K15</f>
        <v>0</v>
      </c>
      <c r="M15" s="99">
        <f>SUM(L15:L46)</f>
        <v>453.69999999999993</v>
      </c>
      <c r="N15" s="99"/>
      <c r="O15" s="98"/>
      <c r="P15" s="93"/>
      <c r="Q15" s="102"/>
      <c r="R15" s="99">
        <f>SUM(X15:X46)</f>
        <v>0</v>
      </c>
      <c r="S15" s="99"/>
      <c r="T15" s="99"/>
      <c r="U15" s="98"/>
      <c r="V15" s="102"/>
      <c r="W15" s="304"/>
      <c r="X15" s="100">
        <f>IF(L15&gt;0,L15*(1+W15),)</f>
        <v>0</v>
      </c>
      <c r="Y15" s="97"/>
      <c r="Z15" s="100">
        <f>X15*Y15</f>
        <v>0</v>
      </c>
      <c r="AA15" s="99">
        <f>SUM(Z15:Z48)</f>
        <v>0</v>
      </c>
      <c r="AB15" s="99"/>
      <c r="AC15" s="98"/>
      <c r="AD15" s="93"/>
      <c r="AE15" s="99"/>
      <c r="AF15" s="93"/>
      <c r="AG15" s="102"/>
      <c r="AH15" s="99">
        <f>SUM(AI16:AI48)</f>
        <v>0</v>
      </c>
      <c r="AI15" s="99"/>
      <c r="AJ15" s="98"/>
    </row>
    <row r="16" spans="1:36" s="85" customFormat="1" ht="13.15" customHeight="1" outlineLevel="1">
      <c r="A16" s="91"/>
      <c r="B16" s="91"/>
      <c r="C16" s="103"/>
      <c r="D16" s="26"/>
      <c r="E16" s="113" t="s">
        <v>89</v>
      </c>
      <c r="F16" s="114"/>
      <c r="G16" s="114"/>
      <c r="H16" s="115"/>
      <c r="I16" s="114"/>
      <c r="J16" s="116"/>
      <c r="K16" s="111"/>
      <c r="L16" s="117"/>
      <c r="M16" s="109"/>
      <c r="N16" s="118"/>
      <c r="O16" s="114"/>
      <c r="P16" s="65"/>
      <c r="Q16" s="114"/>
      <c r="R16" s="118"/>
      <c r="S16" s="118"/>
      <c r="T16" s="114"/>
      <c r="U16" s="114"/>
      <c r="V16" s="114"/>
      <c r="W16" s="305"/>
      <c r="X16" s="117">
        <f>L16*(1+W16)</f>
        <v>0</v>
      </c>
      <c r="Y16" s="114"/>
      <c r="Z16" s="90"/>
      <c r="AA16" s="109"/>
      <c r="AB16" s="110"/>
      <c r="AC16" s="88"/>
      <c r="AD16" s="103"/>
      <c r="AE16" s="110"/>
      <c r="AF16" s="103"/>
      <c r="AG16" s="88"/>
      <c r="AH16" s="110"/>
      <c r="AI16" s="110"/>
      <c r="AJ16" s="88"/>
    </row>
    <row r="17" spans="1:36" s="85" customFormat="1" ht="13.15" customHeight="1" outlineLevel="1">
      <c r="A17" s="91" t="s">
        <v>64</v>
      </c>
      <c r="B17" s="91">
        <v>1</v>
      </c>
      <c r="C17" s="103"/>
      <c r="D17" s="87"/>
      <c r="E17" s="104"/>
      <c r="F17" s="105" t="s">
        <v>368</v>
      </c>
      <c r="G17" s="88"/>
      <c r="H17" s="106"/>
      <c r="I17" s="88"/>
      <c r="J17" s="107">
        <v>1</v>
      </c>
      <c r="K17" s="111">
        <v>23</v>
      </c>
      <c r="L17" s="90">
        <f t="shared" ref="L17:L45" si="0">J17*K17</f>
        <v>23</v>
      </c>
      <c r="M17" s="110"/>
      <c r="N17" s="110"/>
      <c r="O17" s="88"/>
      <c r="P17" s="103"/>
      <c r="Q17" s="88"/>
      <c r="R17" s="110"/>
      <c r="S17" s="110"/>
      <c r="T17" s="88"/>
      <c r="U17" s="88"/>
      <c r="V17" s="88"/>
      <c r="W17" s="306"/>
      <c r="X17" s="90"/>
      <c r="Y17" s="88"/>
      <c r="Z17" s="90"/>
      <c r="AA17" s="109"/>
      <c r="AB17" s="110"/>
      <c r="AC17" s="88"/>
      <c r="AD17" s="103"/>
      <c r="AE17" s="110"/>
      <c r="AF17" s="103"/>
      <c r="AG17" s="88"/>
      <c r="AH17" s="110"/>
      <c r="AI17" s="110"/>
      <c r="AJ17" s="88"/>
    </row>
    <row r="18" spans="1:36" s="85" customFormat="1" ht="13.15" customHeight="1" outlineLevel="1">
      <c r="A18" s="91" t="s">
        <v>64</v>
      </c>
      <c r="B18" s="91">
        <v>1</v>
      </c>
      <c r="C18" s="103"/>
      <c r="D18" s="104"/>
      <c r="E18" s="104"/>
      <c r="F18" s="114" t="s">
        <v>369</v>
      </c>
      <c r="G18" s="114"/>
      <c r="H18" s="115"/>
      <c r="I18" s="114"/>
      <c r="J18" s="307">
        <v>1</v>
      </c>
      <c r="K18" s="111">
        <v>16.899999999999999</v>
      </c>
      <c r="L18" s="90">
        <f t="shared" si="0"/>
        <v>16.899999999999999</v>
      </c>
      <c r="M18" s="110"/>
      <c r="N18" s="110"/>
      <c r="O18" s="88"/>
      <c r="P18" s="103"/>
      <c r="Q18" s="88"/>
      <c r="R18" s="110"/>
      <c r="S18" s="110"/>
      <c r="T18" s="88"/>
      <c r="U18" s="88"/>
      <c r="V18" s="88"/>
      <c r="W18" s="306"/>
      <c r="X18" s="90"/>
      <c r="Y18" s="88"/>
      <c r="Z18" s="90"/>
      <c r="AA18" s="109"/>
      <c r="AB18" s="110"/>
      <c r="AC18" s="88"/>
      <c r="AD18" s="103"/>
      <c r="AE18" s="110"/>
      <c r="AF18" s="103"/>
      <c r="AG18" s="88"/>
      <c r="AH18" s="110"/>
      <c r="AI18" s="110"/>
      <c r="AJ18" s="88"/>
    </row>
    <row r="19" spans="1:36" s="85" customFormat="1" ht="13.15" customHeight="1" outlineLevel="1">
      <c r="A19" s="91"/>
      <c r="B19" s="91"/>
      <c r="C19" s="103"/>
      <c r="D19" s="26"/>
      <c r="E19" s="113"/>
      <c r="F19" s="114" t="s">
        <v>370</v>
      </c>
      <c r="G19" s="114"/>
      <c r="H19" s="115"/>
      <c r="I19" s="114"/>
      <c r="J19" s="307">
        <v>1</v>
      </c>
      <c r="K19" s="111">
        <v>24.5</v>
      </c>
      <c r="L19" s="90"/>
      <c r="M19" s="109"/>
      <c r="N19" s="118"/>
      <c r="O19" s="114"/>
      <c r="P19" s="65"/>
      <c r="Q19" s="114"/>
      <c r="R19" s="118"/>
      <c r="S19" s="118"/>
      <c r="T19" s="114"/>
      <c r="U19" s="114"/>
      <c r="V19" s="114"/>
      <c r="W19" s="306"/>
      <c r="X19" s="90"/>
      <c r="Y19" s="114"/>
      <c r="Z19" s="90"/>
      <c r="AA19" s="109"/>
      <c r="AB19" s="110"/>
      <c r="AC19" s="88"/>
      <c r="AD19" s="103"/>
      <c r="AE19" s="110"/>
      <c r="AF19" s="103"/>
      <c r="AG19" s="88"/>
      <c r="AH19" s="110"/>
      <c r="AI19" s="110"/>
      <c r="AJ19" s="88"/>
    </row>
    <row r="20" spans="1:36" s="85" customFormat="1" ht="13.15" customHeight="1" outlineLevel="1">
      <c r="A20" s="91" t="s">
        <v>68</v>
      </c>
      <c r="B20" s="91">
        <v>2</v>
      </c>
      <c r="C20" s="103"/>
      <c r="D20" s="87"/>
      <c r="E20" s="104"/>
      <c r="F20" s="114" t="s">
        <v>371</v>
      </c>
      <c r="G20" s="114"/>
      <c r="H20" s="115"/>
      <c r="I20" s="114"/>
      <c r="J20" s="307">
        <v>1</v>
      </c>
      <c r="K20" s="111">
        <v>13.8</v>
      </c>
      <c r="L20" s="90">
        <f t="shared" si="0"/>
        <v>13.8</v>
      </c>
      <c r="M20" s="110"/>
      <c r="N20" s="110"/>
      <c r="O20" s="88"/>
      <c r="P20" s="103"/>
      <c r="Q20" s="88"/>
      <c r="R20" s="110"/>
      <c r="S20" s="110"/>
      <c r="T20" s="88"/>
      <c r="U20" s="88"/>
      <c r="V20" s="88"/>
      <c r="W20" s="306"/>
      <c r="X20" s="90"/>
      <c r="Y20" s="88"/>
      <c r="Z20" s="90"/>
      <c r="AA20" s="109"/>
      <c r="AB20" s="110"/>
      <c r="AC20" s="88"/>
      <c r="AD20" s="103"/>
      <c r="AE20" s="110"/>
      <c r="AF20" s="103"/>
      <c r="AG20" s="88"/>
      <c r="AH20" s="110"/>
      <c r="AI20" s="110"/>
      <c r="AJ20" s="88"/>
    </row>
    <row r="21" spans="1:36" s="85" customFormat="1" ht="13.15" customHeight="1" outlineLevel="1">
      <c r="A21" s="91" t="s">
        <v>64</v>
      </c>
      <c r="B21" s="91">
        <v>1</v>
      </c>
      <c r="C21" s="103"/>
      <c r="D21" s="104"/>
      <c r="E21" s="104"/>
      <c r="F21" s="114" t="s">
        <v>372</v>
      </c>
      <c r="G21" s="114"/>
      <c r="H21" s="115"/>
      <c r="I21" s="114"/>
      <c r="J21" s="307">
        <v>1</v>
      </c>
      <c r="K21" s="111">
        <v>14</v>
      </c>
      <c r="L21" s="90">
        <f t="shared" si="0"/>
        <v>14</v>
      </c>
      <c r="M21" s="110"/>
      <c r="N21" s="110"/>
      <c r="O21" s="88"/>
      <c r="P21" s="103"/>
      <c r="Q21" s="88"/>
      <c r="R21" s="110"/>
      <c r="S21" s="110"/>
      <c r="T21" s="88"/>
      <c r="U21" s="88"/>
      <c r="V21" s="88"/>
      <c r="W21" s="306"/>
      <c r="X21" s="90"/>
      <c r="Y21" s="88"/>
      <c r="Z21" s="90"/>
      <c r="AA21" s="109"/>
      <c r="AB21" s="110"/>
      <c r="AC21" s="88"/>
      <c r="AD21" s="103"/>
      <c r="AE21" s="110"/>
      <c r="AF21" s="103"/>
      <c r="AG21" s="88"/>
      <c r="AH21" s="110"/>
      <c r="AI21" s="110"/>
      <c r="AJ21" s="88"/>
    </row>
    <row r="22" spans="1:36" s="85" customFormat="1" ht="13.15" customHeight="1" outlineLevel="1">
      <c r="A22" s="91" t="s">
        <v>64</v>
      </c>
      <c r="B22" s="91">
        <v>1</v>
      </c>
      <c r="C22" s="103"/>
      <c r="D22" s="104"/>
      <c r="E22" s="104"/>
      <c r="F22" s="114" t="s">
        <v>373</v>
      </c>
      <c r="G22" s="114"/>
      <c r="H22" s="115"/>
      <c r="I22" s="114"/>
      <c r="J22" s="307">
        <v>1</v>
      </c>
      <c r="K22" s="111">
        <v>25</v>
      </c>
      <c r="L22" s="90">
        <f t="shared" si="0"/>
        <v>25</v>
      </c>
      <c r="M22" s="110"/>
      <c r="N22" s="110"/>
      <c r="O22" s="88"/>
      <c r="P22" s="103"/>
      <c r="Q22" s="88"/>
      <c r="R22" s="110"/>
      <c r="S22" s="110"/>
      <c r="T22" s="88"/>
      <c r="U22" s="88"/>
      <c r="V22" s="88"/>
      <c r="W22" s="306"/>
      <c r="X22" s="90"/>
      <c r="Y22" s="88"/>
      <c r="Z22" s="90"/>
      <c r="AA22" s="109"/>
      <c r="AB22" s="110"/>
      <c r="AC22" s="88"/>
      <c r="AD22" s="103"/>
      <c r="AE22" s="110"/>
      <c r="AF22" s="103"/>
      <c r="AG22" s="88"/>
      <c r="AH22" s="110"/>
      <c r="AI22" s="110"/>
      <c r="AJ22" s="88"/>
    </row>
    <row r="23" spans="1:36" s="85" customFormat="1" ht="13.15" customHeight="1" outlineLevel="1">
      <c r="A23" s="91" t="s">
        <v>64</v>
      </c>
      <c r="B23" s="91">
        <v>1</v>
      </c>
      <c r="C23" s="103"/>
      <c r="D23" s="104"/>
      <c r="E23" s="104"/>
      <c r="F23" s="114" t="s">
        <v>374</v>
      </c>
      <c r="G23" s="114"/>
      <c r="H23" s="115"/>
      <c r="I23" s="114"/>
      <c r="J23" s="307">
        <v>1</v>
      </c>
      <c r="K23" s="111">
        <v>12.8</v>
      </c>
      <c r="L23" s="90">
        <f t="shared" si="0"/>
        <v>12.8</v>
      </c>
      <c r="M23" s="110"/>
      <c r="N23" s="110"/>
      <c r="O23" s="88"/>
      <c r="P23" s="103"/>
      <c r="Q23" s="88"/>
      <c r="R23" s="110"/>
      <c r="S23" s="110"/>
      <c r="T23" s="88"/>
      <c r="U23" s="88"/>
      <c r="V23" s="88"/>
      <c r="W23" s="306"/>
      <c r="X23" s="90"/>
      <c r="Y23" s="88"/>
      <c r="Z23" s="90"/>
      <c r="AA23" s="109"/>
      <c r="AB23" s="110"/>
      <c r="AC23" s="88"/>
      <c r="AD23" s="103"/>
      <c r="AE23" s="110"/>
      <c r="AF23" s="103"/>
      <c r="AG23" s="88"/>
      <c r="AH23" s="110"/>
      <c r="AI23" s="110"/>
      <c r="AJ23" s="88"/>
    </row>
    <row r="24" spans="1:36" s="85" customFormat="1" ht="13.15" customHeight="1" outlineLevel="1">
      <c r="A24" s="91" t="s">
        <v>64</v>
      </c>
      <c r="B24" s="91">
        <v>1</v>
      </c>
      <c r="C24" s="103"/>
      <c r="D24" s="104"/>
      <c r="E24" s="104"/>
      <c r="F24" s="114" t="s">
        <v>375</v>
      </c>
      <c r="G24" s="114"/>
      <c r="H24" s="115"/>
      <c r="I24" s="114"/>
      <c r="J24" s="307">
        <v>1</v>
      </c>
      <c r="K24" s="111">
        <v>15</v>
      </c>
      <c r="L24" s="90">
        <f t="shared" si="0"/>
        <v>15</v>
      </c>
      <c r="M24" s="110"/>
      <c r="N24" s="110"/>
      <c r="O24" s="88"/>
      <c r="P24" s="103"/>
      <c r="Q24" s="88"/>
      <c r="R24" s="110"/>
      <c r="S24" s="110"/>
      <c r="T24" s="88"/>
      <c r="U24" s="88"/>
      <c r="V24" s="88"/>
      <c r="W24" s="306"/>
      <c r="X24" s="90"/>
      <c r="Y24" s="88"/>
      <c r="Z24" s="90"/>
      <c r="AA24" s="109"/>
      <c r="AB24" s="110"/>
      <c r="AC24" s="88"/>
      <c r="AD24" s="103"/>
      <c r="AE24" s="110"/>
      <c r="AF24" s="103"/>
      <c r="AG24" s="88"/>
      <c r="AH24" s="110"/>
      <c r="AI24" s="110"/>
      <c r="AJ24" s="88"/>
    </row>
    <row r="25" spans="1:36" ht="13.15" customHeight="1" outlineLevel="1">
      <c r="A25" s="112"/>
      <c r="B25" s="112"/>
      <c r="C25" s="65"/>
      <c r="D25" s="104"/>
      <c r="E25" s="104"/>
      <c r="F25" s="114" t="s">
        <v>376</v>
      </c>
      <c r="G25" s="114"/>
      <c r="H25" s="115"/>
      <c r="I25" s="114"/>
      <c r="J25" s="307">
        <v>1</v>
      </c>
      <c r="K25" s="111">
        <v>12.4</v>
      </c>
      <c r="L25" s="90">
        <f t="shared" si="0"/>
        <v>12.4</v>
      </c>
      <c r="M25" s="110"/>
      <c r="N25" s="110"/>
      <c r="O25" s="88"/>
      <c r="P25" s="103"/>
      <c r="Q25" s="88"/>
      <c r="R25" s="110"/>
      <c r="S25" s="110"/>
      <c r="T25" s="88"/>
      <c r="U25" s="88"/>
      <c r="V25" s="88"/>
      <c r="W25" s="306"/>
      <c r="X25" s="90"/>
      <c r="Y25" s="88"/>
      <c r="Z25" s="117"/>
      <c r="AA25" s="109"/>
      <c r="AB25" s="118"/>
      <c r="AC25" s="114"/>
      <c r="AD25" s="65"/>
      <c r="AE25" s="118"/>
      <c r="AF25" s="65"/>
      <c r="AG25" s="114"/>
      <c r="AH25" s="118"/>
      <c r="AI25" s="118"/>
      <c r="AJ25" s="114"/>
    </row>
    <row r="26" spans="1:36" s="85" customFormat="1" ht="13.15" customHeight="1" outlineLevel="1">
      <c r="A26" s="91" t="s">
        <v>74</v>
      </c>
      <c r="B26" s="91">
        <v>24</v>
      </c>
      <c r="C26" s="103"/>
      <c r="E26" s="119"/>
      <c r="F26" s="114" t="s">
        <v>377</v>
      </c>
      <c r="G26" s="114"/>
      <c r="H26" s="115"/>
      <c r="I26" s="114"/>
      <c r="J26" s="307">
        <v>1</v>
      </c>
      <c r="K26" s="111">
        <v>11.1</v>
      </c>
      <c r="L26" s="90">
        <f t="shared" si="0"/>
        <v>11.1</v>
      </c>
      <c r="M26" s="122"/>
      <c r="N26" s="122"/>
      <c r="O26" s="110"/>
      <c r="P26" s="103"/>
      <c r="Q26" s="110"/>
      <c r="R26" s="122"/>
      <c r="S26" s="122"/>
      <c r="T26" s="110"/>
      <c r="U26" s="110"/>
      <c r="V26" s="110"/>
      <c r="W26" s="306"/>
      <c r="X26" s="90"/>
      <c r="Y26" s="110"/>
      <c r="Z26" s="90"/>
      <c r="AA26" s="109"/>
      <c r="AB26" s="110"/>
      <c r="AC26" s="88"/>
      <c r="AD26" s="103"/>
      <c r="AE26" s="110"/>
      <c r="AF26" s="103"/>
      <c r="AG26" s="88"/>
      <c r="AH26" s="110"/>
      <c r="AI26" s="110"/>
      <c r="AJ26" s="88"/>
    </row>
    <row r="27" spans="1:36" s="85" customFormat="1" ht="13.15" customHeight="1" outlineLevel="1">
      <c r="A27" s="91" t="s">
        <v>74</v>
      </c>
      <c r="B27" s="91">
        <v>24</v>
      </c>
      <c r="C27" s="103"/>
      <c r="D27" s="104"/>
      <c r="E27" s="104"/>
      <c r="F27" s="105" t="s">
        <v>378</v>
      </c>
      <c r="G27" s="88"/>
      <c r="H27" s="106"/>
      <c r="I27" s="88"/>
      <c r="J27" s="107">
        <v>1</v>
      </c>
      <c r="K27" s="111">
        <v>46.3</v>
      </c>
      <c r="L27" s="90">
        <f t="shared" si="0"/>
        <v>46.3</v>
      </c>
      <c r="M27" s="110"/>
      <c r="N27" s="110"/>
      <c r="O27" s="88"/>
      <c r="P27" s="103"/>
      <c r="Q27" s="88"/>
      <c r="R27" s="110"/>
      <c r="S27" s="110"/>
      <c r="T27" s="88"/>
      <c r="U27" s="88"/>
      <c r="V27" s="88"/>
      <c r="W27" s="306"/>
      <c r="X27" s="90"/>
      <c r="Y27" s="88"/>
      <c r="Z27" s="90"/>
      <c r="AA27" s="109"/>
      <c r="AB27" s="110"/>
      <c r="AC27" s="88"/>
      <c r="AD27" s="103"/>
      <c r="AE27" s="110"/>
      <c r="AF27" s="103"/>
      <c r="AG27" s="88"/>
      <c r="AH27" s="110"/>
      <c r="AI27" s="110"/>
      <c r="AJ27" s="88"/>
    </row>
    <row r="28" spans="1:36" s="85" customFormat="1" ht="13.15" customHeight="1" outlineLevel="1">
      <c r="A28" s="91"/>
      <c r="B28" s="91"/>
      <c r="C28" s="103"/>
      <c r="D28" s="104"/>
      <c r="E28" s="104"/>
      <c r="F28" s="105" t="s">
        <v>379</v>
      </c>
      <c r="G28" s="88"/>
      <c r="H28" s="106"/>
      <c r="I28" s="88"/>
      <c r="J28" s="107">
        <v>1</v>
      </c>
      <c r="K28" s="111">
        <v>10</v>
      </c>
      <c r="L28" s="90">
        <f t="shared" si="0"/>
        <v>10</v>
      </c>
      <c r="M28" s="110"/>
      <c r="N28" s="110"/>
      <c r="O28" s="88"/>
      <c r="P28" s="103"/>
      <c r="Q28" s="88"/>
      <c r="R28" s="110"/>
      <c r="S28" s="110"/>
      <c r="T28" s="88"/>
      <c r="U28" s="88"/>
      <c r="V28" s="88"/>
      <c r="W28" s="306"/>
      <c r="X28" s="90"/>
      <c r="Y28" s="88"/>
      <c r="Z28" s="90"/>
      <c r="AA28" s="109"/>
      <c r="AB28" s="110"/>
      <c r="AC28" s="88"/>
      <c r="AD28" s="103"/>
      <c r="AE28" s="110"/>
      <c r="AF28" s="103"/>
      <c r="AG28" s="88"/>
      <c r="AH28" s="110"/>
      <c r="AI28" s="110"/>
      <c r="AJ28" s="88"/>
    </row>
    <row r="29" spans="1:36" s="85" customFormat="1" ht="13.15" customHeight="1" outlineLevel="1">
      <c r="A29" s="91" t="s">
        <v>74</v>
      </c>
      <c r="B29" s="91">
        <v>24</v>
      </c>
      <c r="C29" s="103"/>
      <c r="D29" s="104"/>
      <c r="E29" s="104"/>
      <c r="F29" s="105" t="s">
        <v>380</v>
      </c>
      <c r="G29" s="88"/>
      <c r="H29" s="106"/>
      <c r="I29" s="88"/>
      <c r="J29" s="107">
        <v>1</v>
      </c>
      <c r="K29" s="111">
        <v>12.2</v>
      </c>
      <c r="L29" s="90">
        <f t="shared" si="0"/>
        <v>12.2</v>
      </c>
      <c r="M29" s="110"/>
      <c r="N29" s="110"/>
      <c r="O29" s="88"/>
      <c r="P29" s="103"/>
      <c r="Q29" s="88"/>
      <c r="R29" s="110"/>
      <c r="S29" s="110"/>
      <c r="T29" s="88"/>
      <c r="U29" s="88"/>
      <c r="V29" s="88"/>
      <c r="W29" s="306"/>
      <c r="X29" s="90"/>
      <c r="Y29" s="88"/>
      <c r="Z29" s="90"/>
      <c r="AA29" s="109"/>
      <c r="AB29" s="110"/>
      <c r="AC29" s="88"/>
      <c r="AD29" s="103"/>
      <c r="AE29" s="110"/>
      <c r="AF29" s="103"/>
      <c r="AG29" s="88"/>
      <c r="AH29" s="110"/>
      <c r="AI29" s="110"/>
      <c r="AJ29" s="88"/>
    </row>
    <row r="30" spans="1:36" s="85" customFormat="1" ht="13.15" customHeight="1" outlineLevel="1">
      <c r="A30" s="91"/>
      <c r="B30" s="91"/>
      <c r="C30" s="103"/>
      <c r="D30" s="104"/>
      <c r="E30" s="104"/>
      <c r="F30" s="105" t="s">
        <v>381</v>
      </c>
      <c r="G30" s="88"/>
      <c r="H30" s="106"/>
      <c r="I30" s="88"/>
      <c r="J30" s="107">
        <v>1</v>
      </c>
      <c r="K30" s="111">
        <v>35.799999999999997</v>
      </c>
      <c r="L30" s="90">
        <f t="shared" si="0"/>
        <v>35.799999999999997</v>
      </c>
      <c r="M30" s="110"/>
      <c r="N30" s="110"/>
      <c r="O30" s="88"/>
      <c r="P30" s="103"/>
      <c r="Q30" s="88"/>
      <c r="R30" s="110"/>
      <c r="S30" s="110"/>
      <c r="T30" s="88"/>
      <c r="U30" s="88"/>
      <c r="V30" s="88"/>
      <c r="W30" s="306"/>
      <c r="X30" s="90"/>
      <c r="Y30" s="88"/>
      <c r="Z30" s="90"/>
      <c r="AA30" s="110"/>
      <c r="AB30" s="110"/>
      <c r="AC30" s="88"/>
      <c r="AD30" s="103"/>
      <c r="AE30" s="110"/>
      <c r="AF30" s="103"/>
      <c r="AG30" s="88"/>
      <c r="AH30" s="110"/>
      <c r="AI30" s="110"/>
      <c r="AJ30" s="88"/>
    </row>
    <row r="31" spans="1:36" s="85" customFormat="1" ht="13.15" customHeight="1" outlineLevel="1">
      <c r="A31" s="91"/>
      <c r="B31" s="91"/>
      <c r="C31" s="103"/>
      <c r="D31" s="104"/>
      <c r="E31" s="104"/>
      <c r="F31" s="114" t="s">
        <v>382</v>
      </c>
      <c r="G31" s="114"/>
      <c r="H31" s="115"/>
      <c r="I31" s="114"/>
      <c r="J31" s="307">
        <v>1</v>
      </c>
      <c r="K31" s="111">
        <v>11</v>
      </c>
      <c r="L31" s="90">
        <f t="shared" si="0"/>
        <v>11</v>
      </c>
      <c r="M31" s="110"/>
      <c r="N31" s="110"/>
      <c r="O31" s="88"/>
      <c r="P31" s="103"/>
      <c r="Q31" s="88"/>
      <c r="R31" s="110"/>
      <c r="S31" s="110"/>
      <c r="T31" s="88"/>
      <c r="U31" s="88"/>
      <c r="V31" s="88"/>
      <c r="W31" s="306"/>
      <c r="X31" s="90"/>
      <c r="Y31" s="88"/>
      <c r="Z31" s="90"/>
      <c r="AA31" s="110"/>
      <c r="AB31" s="110"/>
      <c r="AC31" s="88"/>
      <c r="AD31" s="103"/>
      <c r="AE31" s="110"/>
      <c r="AF31" s="103"/>
      <c r="AG31" s="88"/>
      <c r="AH31" s="110"/>
      <c r="AI31" s="110"/>
      <c r="AJ31" s="88"/>
    </row>
    <row r="32" spans="1:36" s="85" customFormat="1" ht="13.15" customHeight="1" outlineLevel="1">
      <c r="A32" s="91"/>
      <c r="B32" s="91"/>
      <c r="C32" s="103"/>
      <c r="D32" s="104"/>
      <c r="E32" s="104"/>
      <c r="F32" s="114" t="s">
        <v>383</v>
      </c>
      <c r="G32" s="114"/>
      <c r="H32" s="115"/>
      <c r="I32" s="114"/>
      <c r="J32" s="307">
        <v>1</v>
      </c>
      <c r="K32" s="111">
        <f>3.3+5.1</f>
        <v>8.3999999999999986</v>
      </c>
      <c r="L32" s="90">
        <f t="shared" si="0"/>
        <v>8.3999999999999986</v>
      </c>
      <c r="M32" s="110"/>
      <c r="N32" s="110"/>
      <c r="O32" s="88"/>
      <c r="P32" s="103"/>
      <c r="Q32" s="88"/>
      <c r="R32" s="110"/>
      <c r="S32" s="110"/>
      <c r="T32" s="88"/>
      <c r="U32" s="88"/>
      <c r="V32" s="88"/>
      <c r="W32" s="306"/>
      <c r="X32" s="90"/>
      <c r="Y32" s="88"/>
      <c r="Z32" s="90"/>
      <c r="AA32" s="110"/>
      <c r="AB32" s="110"/>
      <c r="AC32" s="88"/>
      <c r="AD32" s="103"/>
      <c r="AE32" s="110"/>
      <c r="AF32" s="103"/>
      <c r="AG32" s="88"/>
      <c r="AH32" s="110"/>
      <c r="AI32" s="110"/>
      <c r="AJ32" s="88"/>
    </row>
    <row r="33" spans="1:36" s="85" customFormat="1" ht="13.15" customHeight="1" outlineLevel="1">
      <c r="A33" s="91"/>
      <c r="B33" s="91"/>
      <c r="C33" s="103"/>
      <c r="D33" s="26"/>
      <c r="E33" s="113"/>
      <c r="F33" s="114" t="s">
        <v>384</v>
      </c>
      <c r="G33" s="114"/>
      <c r="H33" s="115"/>
      <c r="I33" s="114"/>
      <c r="J33" s="307">
        <v>1</v>
      </c>
      <c r="K33" s="111">
        <v>11</v>
      </c>
      <c r="L33" s="90">
        <f t="shared" si="0"/>
        <v>11</v>
      </c>
      <c r="M33" s="109"/>
      <c r="N33" s="118"/>
      <c r="O33" s="114"/>
      <c r="P33" s="65"/>
      <c r="Q33" s="114"/>
      <c r="R33" s="118"/>
      <c r="S33" s="118"/>
      <c r="T33" s="114"/>
      <c r="U33" s="114"/>
      <c r="V33" s="114"/>
      <c r="W33" s="306"/>
      <c r="X33" s="90"/>
      <c r="Y33" s="114"/>
      <c r="Z33" s="90"/>
      <c r="AA33" s="110"/>
      <c r="AB33" s="110"/>
      <c r="AC33" s="88"/>
      <c r="AD33" s="103"/>
      <c r="AE33" s="110"/>
      <c r="AF33" s="103"/>
      <c r="AG33" s="88"/>
      <c r="AH33" s="110"/>
      <c r="AI33" s="110"/>
      <c r="AJ33" s="88"/>
    </row>
    <row r="34" spans="1:36" ht="13.15" customHeight="1" outlineLevel="1">
      <c r="A34" s="112"/>
      <c r="B34" s="112"/>
      <c r="C34" s="65"/>
      <c r="D34" s="104"/>
      <c r="E34" s="104"/>
      <c r="F34" s="114" t="s">
        <v>385</v>
      </c>
      <c r="G34" s="114"/>
      <c r="H34" s="115"/>
      <c r="I34" s="114"/>
      <c r="J34" s="307">
        <v>1</v>
      </c>
      <c r="K34" s="111">
        <v>2.2000000000000002</v>
      </c>
      <c r="L34" s="90">
        <f t="shared" si="0"/>
        <v>2.2000000000000002</v>
      </c>
      <c r="M34" s="110"/>
      <c r="N34" s="110"/>
      <c r="O34" s="88"/>
      <c r="P34" s="103"/>
      <c r="Q34" s="88"/>
      <c r="R34" s="110"/>
      <c r="S34" s="110"/>
      <c r="T34" s="88"/>
      <c r="U34" s="88"/>
      <c r="V34" s="88"/>
      <c r="W34" s="306"/>
      <c r="X34" s="90"/>
      <c r="Y34" s="88"/>
      <c r="Z34" s="117"/>
      <c r="AA34" s="109"/>
      <c r="AB34" s="118"/>
      <c r="AC34" s="114"/>
      <c r="AD34" s="65"/>
      <c r="AE34" s="118"/>
      <c r="AF34" s="65"/>
      <c r="AG34" s="114"/>
      <c r="AH34" s="118"/>
      <c r="AI34" s="118"/>
      <c r="AJ34" s="114"/>
    </row>
    <row r="35" spans="1:36" s="85" customFormat="1" ht="13.15" customHeight="1" outlineLevel="1">
      <c r="A35" s="91" t="s">
        <v>74</v>
      </c>
      <c r="B35" s="91">
        <v>24</v>
      </c>
      <c r="C35" s="103"/>
      <c r="D35" s="104"/>
      <c r="E35" s="104"/>
      <c r="F35" s="105" t="s">
        <v>386</v>
      </c>
      <c r="G35" s="88"/>
      <c r="H35" s="106"/>
      <c r="I35" s="88"/>
      <c r="J35" s="107">
        <v>1</v>
      </c>
      <c r="K35" s="111">
        <v>14</v>
      </c>
      <c r="L35" s="90">
        <f t="shared" si="0"/>
        <v>14</v>
      </c>
      <c r="M35" s="110"/>
      <c r="N35" s="110"/>
      <c r="O35" s="88"/>
      <c r="P35" s="103"/>
      <c r="Q35" s="88"/>
      <c r="R35" s="110"/>
      <c r="S35" s="110"/>
      <c r="T35" s="88"/>
      <c r="U35" s="88"/>
      <c r="V35" s="88"/>
      <c r="W35" s="306"/>
      <c r="X35" s="90"/>
      <c r="Y35" s="88"/>
      <c r="Z35" s="90"/>
      <c r="AA35" s="109"/>
      <c r="AB35" s="110"/>
      <c r="AC35" s="88"/>
      <c r="AD35" s="103"/>
      <c r="AE35" s="110"/>
      <c r="AF35" s="103"/>
      <c r="AG35" s="88"/>
      <c r="AH35" s="110"/>
      <c r="AI35" s="110"/>
      <c r="AJ35" s="88"/>
    </row>
    <row r="36" spans="1:36" s="85" customFormat="1" ht="12.75" customHeight="1" outlineLevel="1">
      <c r="A36" s="91" t="s">
        <v>74</v>
      </c>
      <c r="B36" s="91">
        <v>24</v>
      </c>
      <c r="C36" s="103"/>
      <c r="D36" s="87"/>
      <c r="E36" s="104"/>
      <c r="F36" s="114" t="s">
        <v>387</v>
      </c>
      <c r="G36" s="114"/>
      <c r="H36" s="115"/>
      <c r="I36" s="114"/>
      <c r="J36" s="307">
        <v>1</v>
      </c>
      <c r="K36" s="111">
        <v>3.4</v>
      </c>
      <c r="L36" s="90">
        <f t="shared" si="0"/>
        <v>3.4</v>
      </c>
      <c r="M36" s="110"/>
      <c r="N36" s="110"/>
      <c r="O36" s="88"/>
      <c r="P36" s="103"/>
      <c r="Q36" s="88"/>
      <c r="R36" s="110"/>
      <c r="S36" s="110"/>
      <c r="T36" s="88"/>
      <c r="U36" s="88"/>
      <c r="V36" s="88"/>
      <c r="W36" s="306"/>
      <c r="X36" s="90"/>
      <c r="Y36" s="88"/>
      <c r="Z36" s="90"/>
      <c r="AA36" s="109"/>
      <c r="AB36" s="110"/>
      <c r="AC36" s="88"/>
      <c r="AD36" s="103"/>
      <c r="AE36" s="110"/>
      <c r="AF36" s="103"/>
      <c r="AG36" s="88"/>
      <c r="AH36" s="110"/>
      <c r="AI36" s="110"/>
      <c r="AJ36" s="88"/>
    </row>
    <row r="37" spans="1:36" s="85" customFormat="1" outlineLevel="1">
      <c r="A37" s="86"/>
      <c r="B37" s="86"/>
      <c r="D37" s="104"/>
      <c r="E37" s="104"/>
      <c r="F37" s="105" t="s">
        <v>242</v>
      </c>
      <c r="G37" s="88"/>
      <c r="H37" s="106"/>
      <c r="I37" s="88"/>
      <c r="J37" s="107">
        <v>1</v>
      </c>
      <c r="K37" s="111">
        <v>5.4</v>
      </c>
      <c r="L37" s="90">
        <f t="shared" si="0"/>
        <v>5.4</v>
      </c>
      <c r="M37" s="110"/>
      <c r="N37" s="110"/>
      <c r="O37" s="88"/>
      <c r="P37" s="103"/>
      <c r="Q37" s="88"/>
      <c r="R37" s="110"/>
      <c r="S37" s="110"/>
      <c r="T37" s="88"/>
      <c r="U37" s="88"/>
      <c r="V37" s="88"/>
      <c r="W37" s="306"/>
      <c r="X37" s="90"/>
      <c r="Y37" s="88"/>
      <c r="Z37" s="90"/>
      <c r="AA37" s="109"/>
      <c r="AB37" s="89"/>
      <c r="AC37" s="88"/>
      <c r="AE37" s="89"/>
      <c r="AG37" s="88"/>
      <c r="AH37" s="89"/>
      <c r="AI37" s="89"/>
      <c r="AJ37" s="88"/>
    </row>
    <row r="38" spans="1:36" s="85" customFormat="1" ht="4.1500000000000004" customHeight="1" outlineLevel="1">
      <c r="A38" s="86"/>
      <c r="B38" s="86"/>
      <c r="D38" s="142"/>
      <c r="E38" s="87"/>
      <c r="F38" s="88"/>
      <c r="G38" s="88"/>
      <c r="I38" s="88"/>
      <c r="J38" s="89"/>
      <c r="K38" s="111"/>
      <c r="L38" s="90"/>
      <c r="M38" s="89"/>
      <c r="N38" s="89"/>
      <c r="O38" s="88"/>
      <c r="Q38" s="88"/>
      <c r="R38" s="89"/>
      <c r="S38" s="89"/>
      <c r="T38" s="88"/>
      <c r="U38" s="88"/>
      <c r="V38" s="88"/>
      <c r="W38" s="306"/>
      <c r="X38" s="90"/>
      <c r="Y38" s="88"/>
      <c r="Z38" s="90"/>
      <c r="AA38" s="109"/>
      <c r="AB38" s="89"/>
      <c r="AC38" s="88"/>
      <c r="AE38" s="89"/>
      <c r="AG38" s="88"/>
      <c r="AH38" s="89"/>
      <c r="AI38" s="89"/>
      <c r="AJ38" s="88"/>
    </row>
    <row r="39" spans="1:36">
      <c r="D39" s="104"/>
      <c r="E39" s="113" t="s">
        <v>179</v>
      </c>
      <c r="F39" s="105"/>
      <c r="G39" s="88"/>
      <c r="H39" s="106"/>
      <c r="I39" s="88"/>
      <c r="J39" s="107"/>
      <c r="K39" s="111"/>
      <c r="L39" s="90">
        <f>J39*K39</f>
        <v>0</v>
      </c>
      <c r="M39" s="110"/>
      <c r="N39" s="110"/>
      <c r="O39" s="88"/>
      <c r="P39" s="103"/>
      <c r="Q39" s="88"/>
      <c r="R39" s="110"/>
      <c r="S39" s="110"/>
      <c r="T39" s="88"/>
      <c r="U39" s="88"/>
      <c r="V39" s="88"/>
      <c r="W39" s="306"/>
      <c r="X39" s="90"/>
      <c r="Y39" s="88"/>
      <c r="Z39" s="90"/>
      <c r="AA39" s="109"/>
      <c r="AB39" s="89"/>
      <c r="AC39" s="88"/>
      <c r="AD39" s="85"/>
      <c r="AE39" s="89"/>
      <c r="AF39" s="85"/>
      <c r="AG39" s="88"/>
      <c r="AH39" s="89"/>
      <c r="AI39" s="89"/>
    </row>
    <row r="40" spans="1:36">
      <c r="D40" s="104"/>
      <c r="E40" s="104"/>
      <c r="F40" s="105" t="s">
        <v>388</v>
      </c>
      <c r="G40" s="88"/>
      <c r="H40" s="106"/>
      <c r="I40" s="88"/>
      <c r="J40" s="107">
        <v>1</v>
      </c>
      <c r="K40" s="111">
        <v>41</v>
      </c>
      <c r="L40" s="90">
        <f>J40*K40</f>
        <v>41</v>
      </c>
      <c r="M40" s="110"/>
      <c r="N40" s="110"/>
      <c r="O40" s="88"/>
      <c r="P40" s="103"/>
      <c r="Q40" s="88"/>
      <c r="R40" s="110"/>
      <c r="S40" s="110"/>
      <c r="T40" s="88"/>
      <c r="U40" s="88"/>
      <c r="V40" s="88"/>
      <c r="W40" s="306"/>
      <c r="X40" s="90"/>
      <c r="Y40" s="88"/>
      <c r="Z40" s="90"/>
      <c r="AA40" s="109"/>
      <c r="AB40" s="89"/>
      <c r="AC40" s="88"/>
      <c r="AD40" s="85"/>
      <c r="AE40" s="89"/>
      <c r="AF40" s="85"/>
      <c r="AG40" s="88"/>
      <c r="AH40" s="89"/>
      <c r="AI40" s="89"/>
    </row>
    <row r="41" spans="1:36">
      <c r="D41" s="104"/>
      <c r="E41" s="104"/>
      <c r="F41" s="105" t="s">
        <v>389</v>
      </c>
      <c r="G41" s="88"/>
      <c r="H41" s="106"/>
      <c r="I41" s="88"/>
      <c r="J41" s="107">
        <v>1</v>
      </c>
      <c r="K41" s="111">
        <v>41</v>
      </c>
      <c r="L41" s="90">
        <f>J41*K41</f>
        <v>41</v>
      </c>
      <c r="M41" s="110"/>
      <c r="N41" s="110"/>
      <c r="O41" s="88"/>
      <c r="P41" s="103"/>
      <c r="Q41" s="88"/>
      <c r="R41" s="110"/>
      <c r="S41" s="110"/>
      <c r="T41" s="88"/>
      <c r="U41" s="88"/>
      <c r="V41" s="88"/>
      <c r="W41" s="306"/>
      <c r="X41" s="90"/>
      <c r="Y41" s="88"/>
      <c r="Z41" s="90"/>
      <c r="AA41" s="109"/>
      <c r="AB41" s="89"/>
      <c r="AC41" s="88"/>
      <c r="AD41" s="85"/>
      <c r="AE41" s="89"/>
      <c r="AF41" s="85"/>
      <c r="AG41" s="88"/>
      <c r="AH41" s="89"/>
      <c r="AI41" s="89"/>
    </row>
    <row r="42" spans="1:36">
      <c r="D42" s="104"/>
      <c r="E42" s="104"/>
      <c r="F42" s="105" t="s">
        <v>390</v>
      </c>
      <c r="G42" s="88"/>
      <c r="H42" s="106"/>
      <c r="I42" s="88"/>
      <c r="J42" s="107">
        <v>1</v>
      </c>
      <c r="K42" s="111">
        <v>41</v>
      </c>
      <c r="L42" s="90">
        <f>J42*K42</f>
        <v>41</v>
      </c>
      <c r="M42" s="110"/>
      <c r="N42" s="110"/>
      <c r="O42" s="88"/>
      <c r="P42" s="103"/>
      <c r="Q42" s="88"/>
      <c r="R42" s="110"/>
      <c r="S42" s="110"/>
      <c r="T42" s="88"/>
      <c r="U42" s="88"/>
      <c r="V42" s="88"/>
      <c r="W42" s="306"/>
      <c r="X42" s="90"/>
      <c r="Y42" s="88"/>
      <c r="Z42" s="90"/>
      <c r="AA42" s="109"/>
      <c r="AB42" s="89"/>
      <c r="AC42" s="88"/>
      <c r="AD42" s="85"/>
      <c r="AE42" s="89"/>
      <c r="AF42" s="85"/>
      <c r="AG42" s="88"/>
      <c r="AH42" s="89"/>
      <c r="AI42" s="89"/>
    </row>
    <row r="43" spans="1:36">
      <c r="D43" s="142"/>
      <c r="E43" s="87"/>
      <c r="F43" s="88"/>
      <c r="G43" s="88"/>
      <c r="H43" s="85"/>
      <c r="I43" s="88"/>
      <c r="J43" s="89"/>
      <c r="K43" s="111"/>
      <c r="L43" s="90"/>
      <c r="M43" s="89"/>
      <c r="N43" s="89"/>
      <c r="O43" s="88"/>
      <c r="P43" s="85"/>
      <c r="Q43" s="88"/>
      <c r="R43" s="89"/>
      <c r="S43" s="89"/>
      <c r="T43" s="88"/>
      <c r="U43" s="88"/>
      <c r="V43" s="88"/>
      <c r="W43" s="306"/>
      <c r="X43" s="90"/>
      <c r="Y43" s="88"/>
      <c r="Z43" s="90"/>
      <c r="AA43" s="109"/>
      <c r="AB43" s="89"/>
      <c r="AC43" s="88"/>
      <c r="AD43" s="85"/>
      <c r="AE43" s="89"/>
      <c r="AF43" s="85"/>
      <c r="AG43" s="88"/>
      <c r="AH43" s="89"/>
      <c r="AI43" s="89"/>
    </row>
    <row r="44" spans="1:36">
      <c r="D44" s="104"/>
      <c r="E44" s="113" t="s">
        <v>79</v>
      </c>
      <c r="F44" s="105"/>
      <c r="G44" s="88"/>
      <c r="H44" s="106"/>
      <c r="I44" s="88"/>
      <c r="J44" s="107"/>
      <c r="K44" s="111"/>
      <c r="L44" s="90">
        <f t="shared" si="0"/>
        <v>0</v>
      </c>
      <c r="M44" s="110"/>
      <c r="N44" s="110"/>
      <c r="O44" s="88"/>
      <c r="P44" s="103"/>
      <c r="Q44" s="88"/>
      <c r="R44" s="110"/>
      <c r="S44" s="110"/>
      <c r="T44" s="88"/>
      <c r="U44" s="88"/>
      <c r="V44" s="88"/>
      <c r="W44" s="306"/>
      <c r="X44" s="90"/>
      <c r="Y44" s="88"/>
      <c r="Z44" s="90"/>
      <c r="AA44" s="109"/>
      <c r="AB44" s="89"/>
      <c r="AC44" s="88"/>
      <c r="AD44" s="85"/>
      <c r="AE44" s="89"/>
      <c r="AF44" s="85"/>
      <c r="AG44" s="88"/>
      <c r="AH44" s="89"/>
      <c r="AI44" s="89"/>
    </row>
    <row r="45" spans="1:36">
      <c r="D45" s="104"/>
      <c r="E45" s="104"/>
      <c r="F45" s="105" t="s">
        <v>391</v>
      </c>
      <c r="G45" s="88"/>
      <c r="H45" s="106"/>
      <c r="I45" s="88"/>
      <c r="J45" s="107">
        <v>1</v>
      </c>
      <c r="K45" s="111">
        <v>27</v>
      </c>
      <c r="L45" s="90">
        <f t="shared" si="0"/>
        <v>27</v>
      </c>
      <c r="M45" s="110"/>
      <c r="N45" s="110"/>
      <c r="O45" s="88"/>
      <c r="P45" s="103"/>
      <c r="Q45" s="88"/>
      <c r="R45" s="110"/>
      <c r="S45" s="110"/>
      <c r="T45" s="88"/>
      <c r="U45" s="88"/>
      <c r="V45" s="88"/>
      <c r="W45" s="306"/>
      <c r="X45" s="90"/>
      <c r="Y45" s="88"/>
      <c r="Z45" s="90"/>
      <c r="AA45" s="109"/>
      <c r="AB45" s="89"/>
      <c r="AC45" s="88"/>
      <c r="AD45" s="85"/>
      <c r="AE45" s="89"/>
      <c r="AF45" s="85"/>
      <c r="AG45" s="88"/>
      <c r="AH45" s="89"/>
      <c r="AI45" s="89"/>
    </row>
    <row r="46" spans="1:36">
      <c r="D46" s="85"/>
      <c r="E46" s="119"/>
      <c r="F46" s="105" t="s">
        <v>392</v>
      </c>
      <c r="G46" s="88"/>
      <c r="H46" s="106"/>
      <c r="I46" s="88"/>
      <c r="J46" s="107"/>
      <c r="K46" s="111" t="s">
        <v>70</v>
      </c>
      <c r="L46" s="90"/>
      <c r="M46" s="122"/>
      <c r="N46" s="122"/>
      <c r="O46" s="110"/>
      <c r="P46" s="103"/>
      <c r="Q46" s="110"/>
      <c r="R46" s="122"/>
      <c r="S46" s="122"/>
      <c r="T46" s="110"/>
      <c r="U46" s="88"/>
      <c r="V46" s="88"/>
      <c r="W46" s="306"/>
      <c r="X46" s="90"/>
      <c r="Y46" s="88"/>
      <c r="Z46" s="90"/>
      <c r="AA46" s="109"/>
      <c r="AB46" s="89"/>
      <c r="AC46" s="88"/>
      <c r="AD46" s="85"/>
      <c r="AE46" s="89"/>
      <c r="AF46" s="85"/>
      <c r="AG46" s="88"/>
      <c r="AH46" s="89"/>
      <c r="AI46" s="89"/>
    </row>
    <row r="47" spans="1:36">
      <c r="D47" s="142"/>
      <c r="E47" s="87"/>
      <c r="F47" s="88"/>
      <c r="G47" s="88"/>
      <c r="H47" s="85"/>
      <c r="I47" s="88"/>
      <c r="J47" s="89"/>
      <c r="K47" s="89"/>
      <c r="L47" s="90"/>
      <c r="M47" s="89"/>
      <c r="N47" s="89"/>
      <c r="O47" s="88"/>
      <c r="P47" s="85"/>
      <c r="Q47" s="88"/>
      <c r="R47" s="89"/>
      <c r="S47" s="89"/>
      <c r="T47" s="88"/>
      <c r="U47" s="88"/>
      <c r="V47" s="88"/>
      <c r="W47" s="306"/>
      <c r="X47" s="90"/>
      <c r="Y47" s="88"/>
      <c r="Z47" s="90"/>
      <c r="AA47" s="109"/>
      <c r="AB47" s="89"/>
      <c r="AC47" s="88"/>
      <c r="AD47" s="85"/>
      <c r="AE47" s="89"/>
      <c r="AF47" s="85"/>
      <c r="AG47" s="88"/>
      <c r="AH47" s="89"/>
      <c r="AI47" s="89"/>
    </row>
    <row r="48" spans="1:36">
      <c r="U48" s="88"/>
      <c r="V48" s="88"/>
      <c r="W48" s="306"/>
      <c r="X48" s="90"/>
      <c r="Y48" s="88"/>
      <c r="Z48" s="90"/>
      <c r="AA48" s="109"/>
      <c r="AB48" s="89"/>
      <c r="AC48" s="88"/>
      <c r="AD48" s="85"/>
      <c r="AE48" s="89"/>
      <c r="AF48" s="85"/>
      <c r="AG48" s="88"/>
      <c r="AH48" s="89"/>
      <c r="AI48" s="89"/>
    </row>
    <row r="49" spans="1:143" s="27" customFormat="1" ht="18" customHeight="1">
      <c r="A49" s="77" t="s">
        <v>61</v>
      </c>
      <c r="B49" s="77"/>
      <c r="C49" s="66"/>
      <c r="D49" s="362" t="s">
        <v>394</v>
      </c>
      <c r="E49" s="363"/>
      <c r="F49" s="363"/>
      <c r="G49" s="364"/>
      <c r="H49" s="78"/>
      <c r="I49" s="308"/>
      <c r="J49" s="309"/>
      <c r="K49" s="310"/>
      <c r="L49" s="310"/>
      <c r="M49" s="310"/>
      <c r="N49" s="82">
        <f>SUM(L52:L175)</f>
        <v>1014.9</v>
      </c>
      <c r="O49" s="311"/>
      <c r="P49" s="66"/>
      <c r="Q49" s="312"/>
      <c r="R49" s="310"/>
      <c r="S49" s="82">
        <f>Z49</f>
        <v>0</v>
      </c>
      <c r="T49" s="311"/>
      <c r="U49" s="82">
        <v>1240</v>
      </c>
      <c r="V49" s="311"/>
      <c r="W49" s="311"/>
      <c r="X49" s="311"/>
      <c r="Y49" s="311"/>
      <c r="Z49" s="311"/>
      <c r="AA49" s="311"/>
      <c r="AB49" s="82">
        <f>SUM(Z52:Z175)</f>
        <v>0</v>
      </c>
      <c r="AC49" s="311"/>
      <c r="AD49" s="311"/>
      <c r="AE49" s="311"/>
      <c r="AF49" s="311"/>
      <c r="AG49" s="311"/>
      <c r="AH49" s="311"/>
      <c r="AI49" s="82">
        <f>SUM(AH51:AH174)</f>
        <v>0</v>
      </c>
      <c r="AJ49" s="311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</row>
    <row r="50" spans="1:143" s="85" customFormat="1" ht="4.1500000000000004" customHeight="1">
      <c r="A50" s="86"/>
      <c r="B50" s="86"/>
      <c r="E50" s="87"/>
      <c r="F50" s="88"/>
      <c r="G50" s="88"/>
      <c r="I50" s="88"/>
      <c r="J50" s="89"/>
      <c r="K50" s="89"/>
      <c r="L50" s="90"/>
      <c r="M50" s="89"/>
      <c r="N50" s="89"/>
      <c r="O50" s="88"/>
      <c r="Q50" s="88"/>
      <c r="R50" s="89"/>
      <c r="S50" s="89"/>
      <c r="T50" s="88"/>
      <c r="U50" s="88"/>
      <c r="V50" s="88"/>
      <c r="W50" s="306"/>
      <c r="X50" s="90"/>
      <c r="Y50" s="88"/>
      <c r="Z50" s="90"/>
      <c r="AA50" s="109"/>
      <c r="AB50" s="89"/>
      <c r="AC50" s="88"/>
      <c r="AE50" s="89"/>
      <c r="AG50" s="88"/>
      <c r="AH50" s="89"/>
      <c r="AI50" s="89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143" s="27" customFormat="1" ht="16.899999999999999" customHeight="1">
      <c r="A51" s="92" t="s">
        <v>62</v>
      </c>
      <c r="B51" s="92"/>
      <c r="C51" s="93"/>
      <c r="D51" s="94" t="s">
        <v>395</v>
      </c>
      <c r="E51" s="95"/>
      <c r="F51" s="96"/>
      <c r="G51" s="97"/>
      <c r="H51" s="78"/>
      <c r="I51" s="98"/>
      <c r="J51" s="99"/>
      <c r="K51" s="99"/>
      <c r="L51" s="100">
        <f>J51*K51</f>
        <v>0</v>
      </c>
      <c r="M51" s="99">
        <f>SUM(L51:L58)</f>
        <v>16</v>
      </c>
      <c r="N51" s="99"/>
      <c r="O51" s="98"/>
      <c r="P51" s="93"/>
      <c r="Q51" s="102"/>
      <c r="R51" s="99">
        <f>SUM(X51:X58)</f>
        <v>0</v>
      </c>
      <c r="S51" s="99"/>
      <c r="T51" s="98"/>
      <c r="U51" s="98"/>
      <c r="V51" s="102"/>
      <c r="W51" s="304"/>
      <c r="X51" s="100">
        <f>IF(L51&gt;0,L51*(1+W51),)</f>
        <v>0</v>
      </c>
      <c r="Y51" s="97"/>
      <c r="Z51" s="100">
        <f>X51*Y51</f>
        <v>0</v>
      </c>
      <c r="AA51" s="99">
        <f>SUM(Z51:Z58)</f>
        <v>0</v>
      </c>
      <c r="AB51" s="99"/>
      <c r="AC51" s="98"/>
      <c r="AD51" s="93"/>
      <c r="AE51" s="99"/>
      <c r="AF51" s="93"/>
      <c r="AG51" s="102"/>
      <c r="AH51" s="99">
        <f>SUM(AI52:AI57)</f>
        <v>0</v>
      </c>
      <c r="AI51" s="99"/>
      <c r="AJ51" s="98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143" ht="13.15" customHeight="1" outlineLevel="1">
      <c r="A52" s="112"/>
      <c r="B52" s="112"/>
      <c r="C52" s="65"/>
      <c r="E52" s="113" t="s">
        <v>396</v>
      </c>
      <c r="F52" s="114"/>
      <c r="G52" s="114"/>
      <c r="H52" s="115"/>
      <c r="I52" s="114"/>
      <c r="J52" s="116"/>
      <c r="K52" s="108"/>
      <c r="L52" s="117"/>
      <c r="M52" s="109"/>
      <c r="N52" s="118"/>
      <c r="O52" s="114"/>
      <c r="P52" s="65"/>
      <c r="Q52" s="114"/>
      <c r="R52" s="118"/>
      <c r="S52" s="118"/>
      <c r="T52" s="114"/>
      <c r="U52" s="88"/>
      <c r="V52" s="88"/>
      <c r="W52" s="306"/>
      <c r="X52" s="90"/>
      <c r="Y52" s="88"/>
      <c r="Z52" s="90"/>
      <c r="AA52" s="109"/>
      <c r="AB52" s="89"/>
      <c r="AC52" s="88"/>
      <c r="AD52" s="85"/>
      <c r="AE52" s="89"/>
      <c r="AF52" s="85"/>
      <c r="AG52" s="88"/>
      <c r="AH52" s="89"/>
      <c r="AI52" s="89"/>
    </row>
    <row r="53" spans="1:143" s="85" customFormat="1" ht="13.15" customHeight="1" outlineLevel="1">
      <c r="A53" s="91"/>
      <c r="B53" s="91"/>
      <c r="C53" s="103"/>
      <c r="D53" s="121"/>
      <c r="E53" s="119"/>
      <c r="F53" s="105" t="s">
        <v>223</v>
      </c>
      <c r="G53" s="110"/>
      <c r="H53" s="106"/>
      <c r="I53" s="110"/>
      <c r="J53" s="107">
        <v>1</v>
      </c>
      <c r="K53" s="111">
        <v>80</v>
      </c>
      <c r="L53" s="90">
        <v>0</v>
      </c>
      <c r="M53" s="122"/>
      <c r="N53" s="122"/>
      <c r="O53" s="110"/>
      <c r="P53" s="103"/>
      <c r="Q53" s="110"/>
      <c r="R53" s="122"/>
      <c r="S53" s="122"/>
      <c r="T53" s="110"/>
      <c r="U53" s="88"/>
      <c r="V53" s="88"/>
      <c r="W53" s="306"/>
      <c r="X53" s="90"/>
      <c r="Y53" s="88"/>
      <c r="Z53" s="90"/>
      <c r="AA53" s="122"/>
      <c r="AB53" s="89"/>
      <c r="AC53" s="88"/>
      <c r="AE53" s="89"/>
      <c r="AG53" s="88"/>
      <c r="AH53" s="89"/>
      <c r="AI53" s="89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143" s="85" customFormat="1" ht="13.15" customHeight="1" outlineLevel="1">
      <c r="A54" s="91"/>
      <c r="B54" s="91"/>
      <c r="C54" s="103"/>
      <c r="D54" s="121"/>
      <c r="E54" s="123"/>
      <c r="F54" s="124" t="s">
        <v>224</v>
      </c>
      <c r="G54" s="110"/>
      <c r="H54" s="106"/>
      <c r="I54" s="110"/>
      <c r="J54" s="107"/>
      <c r="K54" s="111" t="s">
        <v>70</v>
      </c>
      <c r="L54" s="90"/>
      <c r="M54" s="122">
        <f>D64</f>
        <v>0</v>
      </c>
      <c r="N54" s="122"/>
      <c r="O54" s="110"/>
      <c r="P54" s="103"/>
      <c r="Q54" s="110"/>
      <c r="R54" s="122"/>
      <c r="S54" s="122"/>
      <c r="T54" s="110"/>
      <c r="U54" s="88"/>
      <c r="V54" s="88"/>
      <c r="W54" s="306"/>
      <c r="X54" s="90"/>
      <c r="Y54" s="88"/>
      <c r="Z54" s="90"/>
      <c r="AA54" s="122">
        <f>R64</f>
        <v>0</v>
      </c>
      <c r="AB54" s="89"/>
      <c r="AC54" s="88"/>
      <c r="AE54" s="89"/>
      <c r="AG54" s="88"/>
      <c r="AH54" s="89"/>
      <c r="AI54" s="89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106"/>
      <c r="BJ54" s="106"/>
      <c r="BK54" s="106"/>
      <c r="BL54" s="67"/>
      <c r="BM54" s="106"/>
      <c r="BN54" s="106"/>
      <c r="BO54" s="106"/>
      <c r="BP54" s="67"/>
      <c r="BQ54" s="106"/>
      <c r="BR54" s="106"/>
      <c r="BS54" s="106"/>
      <c r="BT54" s="106"/>
      <c r="BU54" s="244"/>
      <c r="BV54" s="106"/>
      <c r="BW54" s="245"/>
      <c r="BX54" s="67"/>
      <c r="BY54" s="106"/>
      <c r="BZ54" s="106"/>
      <c r="CA54" s="106"/>
      <c r="CB54" s="67"/>
      <c r="CC54" s="106"/>
      <c r="CD54" s="106"/>
      <c r="CE54" s="106"/>
      <c r="CF54" s="67"/>
      <c r="CG54" s="106"/>
      <c r="CH54" s="106"/>
      <c r="CI54" s="106"/>
      <c r="CJ54" s="67"/>
      <c r="CK54" s="106"/>
      <c r="CL54" s="106"/>
      <c r="CM54" s="106"/>
      <c r="CN54" s="106"/>
      <c r="CO54" s="244"/>
      <c r="CQ54" s="106"/>
      <c r="CR54" s="106"/>
      <c r="CS54" s="246"/>
      <c r="CT54" s="67"/>
      <c r="CU54" s="106"/>
      <c r="CV54" s="106"/>
      <c r="CW54" s="106"/>
      <c r="CX54" s="67"/>
      <c r="CY54" s="106"/>
      <c r="CZ54" s="106"/>
      <c r="DA54" s="106"/>
      <c r="DB54" s="67"/>
      <c r="DC54" s="106"/>
      <c r="DD54" s="106"/>
      <c r="DE54" s="106"/>
      <c r="DF54" s="67"/>
      <c r="DG54" s="106"/>
      <c r="DH54" s="106"/>
      <c r="DI54" s="106"/>
      <c r="DJ54" s="67"/>
      <c r="DK54" s="106"/>
      <c r="DL54" s="106"/>
      <c r="DM54" s="106"/>
      <c r="DN54" s="67"/>
      <c r="DO54" s="106"/>
      <c r="DP54" s="106"/>
      <c r="DQ54" s="106"/>
      <c r="DR54" s="67"/>
      <c r="DS54" s="106"/>
      <c r="DT54" s="106"/>
      <c r="DU54" s="106"/>
      <c r="DV54" s="67"/>
      <c r="DW54" s="106"/>
      <c r="DX54" s="106"/>
      <c r="DY54" s="106"/>
      <c r="DZ54" s="67"/>
      <c r="EA54" s="106"/>
      <c r="EB54" s="106"/>
      <c r="EC54" s="106"/>
      <c r="ED54" s="67"/>
      <c r="EE54" s="106"/>
      <c r="EF54" s="106"/>
      <c r="EG54" s="106"/>
      <c r="EH54" s="67"/>
      <c r="EI54" s="106"/>
      <c r="EJ54" s="106"/>
      <c r="EK54" s="106"/>
      <c r="EL54" s="103"/>
      <c r="EM54" s="125"/>
    </row>
    <row r="55" spans="1:143" s="85" customFormat="1" ht="13.15" customHeight="1" outlineLevel="1">
      <c r="A55" s="91"/>
      <c r="B55" s="91"/>
      <c r="C55" s="103"/>
      <c r="D55" s="121"/>
      <c r="E55" s="87"/>
      <c r="F55" s="105" t="s">
        <v>83</v>
      </c>
      <c r="G55" s="110"/>
      <c r="H55" s="106"/>
      <c r="I55" s="110"/>
      <c r="J55" s="107"/>
      <c r="K55" s="111" t="s">
        <v>70</v>
      </c>
      <c r="L55" s="90"/>
      <c r="M55" s="122"/>
      <c r="N55" s="122"/>
      <c r="O55" s="110"/>
      <c r="P55" s="103"/>
      <c r="Q55" s="110"/>
      <c r="R55" s="122"/>
      <c r="S55" s="122"/>
      <c r="T55" s="110"/>
      <c r="U55" s="88"/>
      <c r="V55" s="88"/>
      <c r="W55" s="306"/>
      <c r="X55" s="90"/>
      <c r="Y55" s="88"/>
      <c r="Z55" s="90"/>
      <c r="AA55" s="122"/>
      <c r="AB55" s="89"/>
      <c r="AC55" s="88"/>
      <c r="AE55" s="89"/>
      <c r="AG55" s="88"/>
      <c r="AH55" s="89"/>
      <c r="AI55" s="89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143" s="85" customFormat="1" ht="13.15" customHeight="1" outlineLevel="1">
      <c r="A56" s="91" t="s">
        <v>68</v>
      </c>
      <c r="B56" s="91">
        <v>2</v>
      </c>
      <c r="C56" s="103"/>
      <c r="D56" s="121"/>
      <c r="E56" s="87"/>
      <c r="F56" s="105" t="s">
        <v>69</v>
      </c>
      <c r="G56" s="110"/>
      <c r="H56" s="106"/>
      <c r="I56" s="110"/>
      <c r="J56" s="107">
        <v>4</v>
      </c>
      <c r="K56" s="126">
        <v>4</v>
      </c>
      <c r="L56" s="90">
        <f>J56*K56</f>
        <v>16</v>
      </c>
      <c r="M56" s="110"/>
      <c r="N56" s="110"/>
      <c r="O56" s="110"/>
      <c r="P56" s="103"/>
      <c r="Q56" s="110"/>
      <c r="R56" s="110"/>
      <c r="S56" s="110"/>
      <c r="T56" s="110"/>
      <c r="U56" s="88"/>
      <c r="V56" s="88"/>
      <c r="W56" s="306"/>
      <c r="X56" s="90"/>
      <c r="Y56" s="88"/>
      <c r="Z56" s="90"/>
      <c r="AA56" s="110"/>
      <c r="AB56" s="89"/>
      <c r="AC56" s="88"/>
      <c r="AE56" s="89"/>
      <c r="AG56" s="88"/>
      <c r="AH56" s="89"/>
      <c r="AI56" s="89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143" s="85" customFormat="1" ht="13.9" customHeight="1" outlineLevel="1">
      <c r="A57" s="91"/>
      <c r="B57" s="91"/>
      <c r="C57" s="103"/>
      <c r="D57" s="121"/>
      <c r="E57" s="87"/>
      <c r="F57" s="247" t="s">
        <v>87</v>
      </c>
      <c r="G57" s="110"/>
      <c r="H57" s="106"/>
      <c r="I57" s="110"/>
      <c r="J57" s="248"/>
      <c r="K57" s="158" t="s">
        <v>70</v>
      </c>
      <c r="L57" s="90"/>
      <c r="M57" s="122"/>
      <c r="N57" s="122"/>
      <c r="O57" s="110"/>
      <c r="P57" s="103"/>
      <c r="Q57" s="110"/>
      <c r="R57" s="122"/>
      <c r="S57" s="122"/>
      <c r="T57" s="110"/>
      <c r="U57" s="88"/>
      <c r="V57" s="88"/>
      <c r="W57" s="306"/>
      <c r="X57" s="90"/>
      <c r="Y57" s="88"/>
      <c r="Z57" s="90"/>
      <c r="AA57" s="122"/>
      <c r="AB57" s="89"/>
      <c r="AC57" s="88"/>
      <c r="AE57" s="89"/>
      <c r="AG57" s="88"/>
      <c r="AH57" s="89"/>
      <c r="AI57" s="89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143" s="85" customFormat="1" ht="4.9000000000000004" customHeight="1" outlineLevel="1">
      <c r="A58" s="86"/>
      <c r="B58" s="86"/>
      <c r="D58" s="131"/>
      <c r="E58" s="87"/>
      <c r="F58" s="88"/>
      <c r="G58" s="88"/>
      <c r="I58" s="88"/>
      <c r="J58" s="89"/>
      <c r="K58" s="89"/>
      <c r="L58" s="90"/>
      <c r="M58" s="89"/>
      <c r="N58" s="89"/>
      <c r="O58" s="88"/>
      <c r="Q58" s="88"/>
      <c r="R58" s="89"/>
      <c r="S58" s="89"/>
      <c r="T58" s="88"/>
      <c r="U58" s="88"/>
      <c r="V58" s="88"/>
      <c r="W58" s="306"/>
      <c r="X58" s="90"/>
      <c r="Y58" s="88"/>
      <c r="Z58" s="90"/>
      <c r="AA58" s="89"/>
      <c r="AB58" s="89"/>
      <c r="AC58" s="88"/>
      <c r="AE58" s="89"/>
      <c r="AG58" s="88"/>
      <c r="AH58" s="89"/>
      <c r="AI58" s="89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143" s="85" customFormat="1" ht="4.1500000000000004" customHeight="1">
      <c r="A59" s="86"/>
      <c r="B59" s="86"/>
      <c r="E59" s="87"/>
      <c r="F59" s="88"/>
      <c r="G59" s="88"/>
      <c r="I59" s="88"/>
      <c r="J59" s="89"/>
      <c r="K59" s="89"/>
      <c r="L59" s="90"/>
      <c r="M59" s="89"/>
      <c r="N59" s="89"/>
      <c r="O59" s="88"/>
      <c r="Q59" s="88"/>
      <c r="R59" s="89"/>
      <c r="S59" s="89"/>
      <c r="T59" s="88"/>
      <c r="U59" s="88"/>
      <c r="V59" s="88"/>
      <c r="W59" s="306"/>
      <c r="X59" s="90"/>
      <c r="Y59" s="88"/>
      <c r="Z59" s="90"/>
      <c r="AA59" s="89"/>
      <c r="AB59" s="89"/>
      <c r="AC59" s="88"/>
      <c r="AE59" s="89"/>
      <c r="AG59" s="88"/>
      <c r="AH59" s="89"/>
      <c r="AI59" s="89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</row>
    <row r="60" spans="1:143" s="27" customFormat="1" ht="16.899999999999999" customHeight="1">
      <c r="A60" s="92" t="s">
        <v>62</v>
      </c>
      <c r="B60" s="92"/>
      <c r="C60" s="93"/>
      <c r="D60" s="94" t="s">
        <v>397</v>
      </c>
      <c r="E60" s="95"/>
      <c r="F60" s="96"/>
      <c r="G60" s="97"/>
      <c r="H60" s="78"/>
      <c r="I60" s="98"/>
      <c r="J60" s="99"/>
      <c r="K60" s="99"/>
      <c r="L60" s="100">
        <f>J60*K60</f>
        <v>0</v>
      </c>
      <c r="M60" s="101">
        <f>SUM(L60:L73)</f>
        <v>143</v>
      </c>
      <c r="N60" s="99"/>
      <c r="O60" s="98"/>
      <c r="P60" s="93"/>
      <c r="Q60" s="102"/>
      <c r="R60" s="99">
        <f>SUM(X60:X73)</f>
        <v>0</v>
      </c>
      <c r="S60" s="99"/>
      <c r="T60" s="98"/>
      <c r="U60" s="98"/>
      <c r="V60" s="102"/>
      <c r="W60" s="304"/>
      <c r="X60" s="100">
        <f>IF(L60&gt;0,L60*(1+W60),)</f>
        <v>0</v>
      </c>
      <c r="Y60" s="97"/>
      <c r="Z60" s="100">
        <f>X60*Y60</f>
        <v>0</v>
      </c>
      <c r="AA60" s="101">
        <f>SUM(Z60:Z73)</f>
        <v>0</v>
      </c>
      <c r="AB60" s="99"/>
      <c r="AC60" s="98"/>
      <c r="AD60" s="93"/>
      <c r="AE60" s="99"/>
      <c r="AF60" s="93"/>
      <c r="AG60" s="102"/>
      <c r="AH60" s="99">
        <f>SUM(AI61:AI72)</f>
        <v>0</v>
      </c>
      <c r="AI60" s="99"/>
      <c r="AJ60" s="98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143" ht="13.15" customHeight="1" outlineLevel="1">
      <c r="A61" s="112"/>
      <c r="B61" s="112"/>
      <c r="C61" s="65"/>
      <c r="E61" s="113" t="s">
        <v>398</v>
      </c>
      <c r="F61" s="114"/>
      <c r="G61" s="114"/>
      <c r="H61" s="115"/>
      <c r="I61" s="114"/>
      <c r="J61" s="116"/>
      <c r="K61" s="111"/>
      <c r="L61" s="117"/>
      <c r="M61" s="109"/>
      <c r="N61" s="118"/>
      <c r="O61" s="114"/>
      <c r="P61" s="65"/>
      <c r="Q61" s="114"/>
      <c r="R61" s="118"/>
      <c r="S61" s="118"/>
      <c r="T61" s="114"/>
      <c r="U61" s="88"/>
      <c r="V61" s="88"/>
      <c r="W61" s="306"/>
      <c r="X61" s="90"/>
      <c r="Y61" s="88"/>
      <c r="Z61" s="90"/>
      <c r="AA61" s="109"/>
      <c r="AB61" s="89"/>
      <c r="AC61" s="88"/>
      <c r="AD61" s="85"/>
      <c r="AE61" s="89"/>
      <c r="AF61" s="85"/>
      <c r="AG61" s="88"/>
      <c r="AH61" s="89"/>
      <c r="AI61" s="89"/>
    </row>
    <row r="62" spans="1:143" s="85" customFormat="1" ht="13.9" customHeight="1" outlineLevel="1">
      <c r="A62" s="91" t="s">
        <v>74</v>
      </c>
      <c r="B62" s="91">
        <v>24</v>
      </c>
      <c r="C62" s="103"/>
      <c r="D62" s="87"/>
      <c r="E62" s="104"/>
      <c r="F62" s="105" t="s">
        <v>399</v>
      </c>
      <c r="G62" s="88"/>
      <c r="H62" s="106"/>
      <c r="I62" s="88"/>
      <c r="J62" s="133">
        <v>1</v>
      </c>
      <c r="K62" s="111">
        <v>14</v>
      </c>
      <c r="L62" s="90">
        <f t="shared" ref="L62:L67" si="1">J62*K62</f>
        <v>14</v>
      </c>
      <c r="M62" s="110">
        <f>L62+L63+L64+L65+L66</f>
        <v>79</v>
      </c>
      <c r="N62" s="110"/>
      <c r="O62" s="88"/>
      <c r="P62" s="103"/>
      <c r="Q62" s="88"/>
      <c r="R62" s="110"/>
      <c r="S62" s="110"/>
      <c r="T62" s="88"/>
      <c r="U62" s="88"/>
      <c r="V62" s="88"/>
      <c r="W62" s="306"/>
      <c r="X62" s="90"/>
      <c r="Y62" s="88"/>
      <c r="Z62" s="90"/>
      <c r="AA62" s="110">
        <f>Z62+Z63+Z64+Z65+Z66</f>
        <v>0</v>
      </c>
      <c r="AB62" s="89"/>
      <c r="AC62" s="88"/>
      <c r="AE62" s="89"/>
      <c r="AG62" s="88"/>
      <c r="AH62" s="89"/>
      <c r="AI62" s="89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</row>
    <row r="63" spans="1:143" s="85" customFormat="1" ht="13.9" customHeight="1" outlineLevel="1">
      <c r="A63" s="91" t="s">
        <v>74</v>
      </c>
      <c r="B63" s="91">
        <v>24</v>
      </c>
      <c r="C63" s="103"/>
      <c r="D63" s="104"/>
      <c r="E63" s="104"/>
      <c r="F63" s="114" t="s">
        <v>400</v>
      </c>
      <c r="G63" s="114"/>
      <c r="H63" s="115"/>
      <c r="I63" s="114"/>
      <c r="J63" s="133">
        <v>1</v>
      </c>
      <c r="K63" s="111">
        <v>14</v>
      </c>
      <c r="L63" s="90">
        <f t="shared" si="1"/>
        <v>14</v>
      </c>
      <c r="M63" s="110"/>
      <c r="N63" s="110"/>
      <c r="O63" s="88"/>
      <c r="P63" s="103"/>
      <c r="Q63" s="88"/>
      <c r="R63" s="110"/>
      <c r="S63" s="110"/>
      <c r="T63" s="88"/>
      <c r="U63" s="88"/>
      <c r="V63" s="88"/>
      <c r="W63" s="306"/>
      <c r="X63" s="90"/>
      <c r="Y63" s="88"/>
      <c r="Z63" s="90"/>
      <c r="AA63" s="110"/>
      <c r="AB63" s="89"/>
      <c r="AC63" s="88"/>
      <c r="AE63" s="89"/>
      <c r="AG63" s="88"/>
      <c r="AH63" s="89"/>
      <c r="AI63" s="89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</row>
    <row r="64" spans="1:143" ht="13.15" customHeight="1" outlineLevel="1">
      <c r="A64" s="112"/>
      <c r="B64" s="112"/>
      <c r="C64" s="65"/>
      <c r="E64" s="113"/>
      <c r="F64" s="114" t="s">
        <v>401</v>
      </c>
      <c r="G64" s="114"/>
      <c r="H64" s="115"/>
      <c r="I64" s="114"/>
      <c r="J64" s="133">
        <v>1</v>
      </c>
      <c r="K64" s="111">
        <v>14</v>
      </c>
      <c r="L64" s="90">
        <f t="shared" si="1"/>
        <v>14</v>
      </c>
      <c r="M64" s="109"/>
      <c r="N64" s="118"/>
      <c r="O64" s="114"/>
      <c r="P64" s="65"/>
      <c r="Q64" s="114"/>
      <c r="R64" s="118"/>
      <c r="S64" s="118"/>
      <c r="T64" s="114"/>
      <c r="U64" s="88"/>
      <c r="V64" s="88"/>
      <c r="W64" s="306"/>
      <c r="X64" s="90"/>
      <c r="Y64" s="88"/>
      <c r="Z64" s="90"/>
      <c r="AA64" s="109"/>
      <c r="AB64" s="89"/>
      <c r="AC64" s="88"/>
      <c r="AD64" s="85"/>
      <c r="AE64" s="89"/>
      <c r="AF64" s="85"/>
      <c r="AG64" s="88"/>
      <c r="AH64" s="89"/>
      <c r="AI64" s="89"/>
    </row>
    <row r="65" spans="1:143" s="85" customFormat="1" ht="13.9" customHeight="1" outlineLevel="1">
      <c r="A65" s="91" t="s">
        <v>74</v>
      </c>
      <c r="B65" s="91">
        <v>24</v>
      </c>
      <c r="C65" s="103"/>
      <c r="D65" s="87"/>
      <c r="E65" s="104"/>
      <c r="F65" s="114" t="s">
        <v>402</v>
      </c>
      <c r="G65" s="114"/>
      <c r="H65" s="115"/>
      <c r="I65" s="114"/>
      <c r="J65" s="133">
        <v>1</v>
      </c>
      <c r="K65" s="111">
        <v>18</v>
      </c>
      <c r="L65" s="90">
        <f t="shared" si="1"/>
        <v>18</v>
      </c>
      <c r="M65" s="110"/>
      <c r="N65" s="110"/>
      <c r="O65" s="88"/>
      <c r="P65" s="103"/>
      <c r="Q65" s="88"/>
      <c r="R65" s="110"/>
      <c r="S65" s="110"/>
      <c r="T65" s="88"/>
      <c r="U65" s="88"/>
      <c r="V65" s="88"/>
      <c r="W65" s="306"/>
      <c r="X65" s="90"/>
      <c r="Y65" s="88"/>
      <c r="Z65" s="90"/>
      <c r="AA65" s="110"/>
      <c r="AB65" s="89"/>
      <c r="AC65" s="88"/>
      <c r="AE65" s="89"/>
      <c r="AG65" s="88"/>
      <c r="AH65" s="89"/>
      <c r="AI65" s="89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</row>
    <row r="66" spans="1:143" s="85" customFormat="1" ht="13.9" customHeight="1" outlineLevel="1">
      <c r="A66" s="91" t="s">
        <v>74</v>
      </c>
      <c r="B66" s="91">
        <v>24</v>
      </c>
      <c r="C66" s="103"/>
      <c r="D66" s="87"/>
      <c r="E66" s="104"/>
      <c r="F66" s="114" t="s">
        <v>404</v>
      </c>
      <c r="G66" s="114"/>
      <c r="H66" s="115"/>
      <c r="I66" s="114"/>
      <c r="J66" s="133">
        <v>1</v>
      </c>
      <c r="K66" s="111">
        <v>19</v>
      </c>
      <c r="L66" s="90">
        <f t="shared" si="1"/>
        <v>19</v>
      </c>
      <c r="M66" s="110"/>
      <c r="N66" s="110"/>
      <c r="O66" s="88"/>
      <c r="P66" s="103"/>
      <c r="Q66" s="88"/>
      <c r="R66" s="110"/>
      <c r="S66" s="110"/>
      <c r="T66" s="88"/>
      <c r="U66" s="88"/>
      <c r="V66" s="88"/>
      <c r="W66" s="306"/>
      <c r="X66" s="90"/>
      <c r="Y66" s="88"/>
      <c r="Z66" s="90"/>
      <c r="AA66" s="110"/>
      <c r="AB66" s="89"/>
      <c r="AC66" s="88"/>
      <c r="AE66" s="89"/>
      <c r="AG66" s="88"/>
      <c r="AH66" s="89"/>
      <c r="AI66" s="89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</row>
    <row r="67" spans="1:143" s="85" customFormat="1" ht="13.9" customHeight="1" outlineLevel="1">
      <c r="A67" s="91"/>
      <c r="B67" s="91"/>
      <c r="C67" s="103"/>
      <c r="D67" s="119"/>
      <c r="E67" s="104"/>
      <c r="F67" s="114" t="s">
        <v>405</v>
      </c>
      <c r="G67" s="114"/>
      <c r="H67" s="115"/>
      <c r="I67" s="114"/>
      <c r="J67" s="133">
        <v>2</v>
      </c>
      <c r="K67" s="111">
        <v>15</v>
      </c>
      <c r="L67" s="90">
        <f t="shared" si="1"/>
        <v>30</v>
      </c>
      <c r="M67" s="110"/>
      <c r="N67" s="110"/>
      <c r="O67" s="88"/>
      <c r="P67" s="103"/>
      <c r="Q67" s="88"/>
      <c r="R67" s="110"/>
      <c r="S67" s="110"/>
      <c r="T67" s="88"/>
      <c r="U67" s="88"/>
      <c r="V67" s="88"/>
      <c r="W67" s="306"/>
      <c r="X67" s="90"/>
      <c r="Y67" s="88"/>
      <c r="Z67" s="90"/>
      <c r="AA67" s="110"/>
      <c r="AB67" s="89"/>
      <c r="AC67" s="88"/>
      <c r="AE67" s="89"/>
      <c r="AG67" s="88"/>
      <c r="AH67" s="89"/>
      <c r="AI67" s="89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</row>
    <row r="68" spans="1:143" s="85" customFormat="1" ht="4.1500000000000004" customHeight="1" outlineLevel="1">
      <c r="A68" s="86"/>
      <c r="B68" s="86"/>
      <c r="D68" s="142"/>
      <c r="E68" s="87"/>
      <c r="F68" s="88"/>
      <c r="G68" s="88"/>
      <c r="I68" s="88"/>
      <c r="J68" s="89"/>
      <c r="K68" s="111"/>
      <c r="L68" s="90"/>
      <c r="M68" s="89"/>
      <c r="N68" s="89"/>
      <c r="O68" s="88"/>
      <c r="Q68" s="88"/>
      <c r="R68" s="89"/>
      <c r="S68" s="89"/>
      <c r="T68" s="88"/>
      <c r="U68" s="88"/>
      <c r="V68" s="88"/>
      <c r="W68" s="306"/>
      <c r="X68" s="90"/>
      <c r="Y68" s="88"/>
      <c r="Z68" s="90"/>
      <c r="AA68" s="89"/>
      <c r="AB68" s="89"/>
      <c r="AC68" s="88"/>
      <c r="AE68" s="89"/>
      <c r="AG68" s="88"/>
      <c r="AH68" s="89"/>
      <c r="AI68" s="89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67"/>
      <c r="BJ68" s="67"/>
      <c r="BL68" s="67"/>
      <c r="BM68" s="67"/>
      <c r="BN68" s="67"/>
      <c r="BP68" s="67"/>
      <c r="BQ68" s="67"/>
      <c r="BR68" s="67"/>
      <c r="BU68" s="244"/>
      <c r="BW68" s="245"/>
      <c r="BX68" s="67"/>
      <c r="BY68" s="67"/>
      <c r="BZ68" s="67"/>
      <c r="CB68" s="67"/>
      <c r="CC68" s="67"/>
      <c r="CD68" s="67"/>
      <c r="CF68" s="67"/>
      <c r="CG68" s="67"/>
      <c r="CH68" s="67"/>
      <c r="CJ68" s="67"/>
      <c r="CK68" s="67"/>
      <c r="CL68" s="67"/>
      <c r="CO68" s="244"/>
      <c r="CS68" s="246"/>
      <c r="CT68" s="67"/>
      <c r="CU68" s="67"/>
      <c r="CV68" s="67"/>
      <c r="CX68" s="67"/>
      <c r="CY68" s="67"/>
      <c r="CZ68" s="67"/>
      <c r="DB68" s="67"/>
      <c r="DC68" s="67"/>
      <c r="DD68" s="67"/>
      <c r="DF68" s="67"/>
      <c r="DG68" s="67"/>
      <c r="DH68" s="67"/>
      <c r="DJ68" s="67"/>
      <c r="DK68" s="67"/>
      <c r="DL68" s="67"/>
      <c r="DN68" s="67"/>
      <c r="DO68" s="67"/>
      <c r="DP68" s="67"/>
      <c r="DR68" s="67"/>
      <c r="DS68" s="67"/>
      <c r="DT68" s="67"/>
      <c r="DV68" s="67"/>
      <c r="DW68" s="67"/>
      <c r="DX68" s="67"/>
      <c r="DZ68" s="67"/>
      <c r="EA68" s="67"/>
      <c r="EB68" s="67"/>
      <c r="ED68" s="67"/>
      <c r="EE68" s="67"/>
      <c r="EF68" s="67"/>
      <c r="EH68" s="67"/>
      <c r="EI68" s="67"/>
      <c r="EJ68" s="67"/>
      <c r="EM68" s="125"/>
    </row>
    <row r="69" spans="1:143" ht="13.15" customHeight="1" outlineLevel="1">
      <c r="A69" s="112"/>
      <c r="B69" s="112"/>
      <c r="C69" s="65"/>
      <c r="E69" s="113" t="s">
        <v>406</v>
      </c>
      <c r="F69" s="114"/>
      <c r="G69" s="114"/>
      <c r="H69" s="115"/>
      <c r="I69" s="114"/>
      <c r="J69" s="116"/>
      <c r="K69" s="111"/>
      <c r="L69" s="117"/>
      <c r="M69" s="109"/>
      <c r="N69" s="118"/>
      <c r="O69" s="114"/>
      <c r="P69" s="65"/>
      <c r="Q69" s="114"/>
      <c r="R69" s="118"/>
      <c r="S69" s="118"/>
      <c r="T69" s="114"/>
      <c r="U69" s="88"/>
      <c r="V69" s="88"/>
      <c r="W69" s="306"/>
      <c r="X69" s="90"/>
      <c r="Y69" s="88"/>
      <c r="Z69" s="90"/>
      <c r="AA69" s="109"/>
      <c r="AB69" s="89"/>
      <c r="AC69" s="88"/>
      <c r="AD69" s="85"/>
      <c r="AE69" s="89"/>
      <c r="AF69" s="85"/>
      <c r="AG69" s="88"/>
      <c r="AH69" s="89"/>
      <c r="AI69" s="89"/>
    </row>
    <row r="70" spans="1:143" s="85" customFormat="1" ht="13.15" customHeight="1" outlineLevel="1">
      <c r="A70" s="91" t="s">
        <v>74</v>
      </c>
      <c r="B70" s="91">
        <v>24</v>
      </c>
      <c r="C70" s="103"/>
      <c r="D70" s="87"/>
      <c r="E70" s="104"/>
      <c r="F70" s="105" t="s">
        <v>80</v>
      </c>
      <c r="G70" s="88"/>
      <c r="H70" s="106"/>
      <c r="I70" s="88"/>
      <c r="J70" s="90"/>
      <c r="K70" s="111" t="s">
        <v>70</v>
      </c>
      <c r="L70" s="90"/>
      <c r="M70" s="110"/>
      <c r="N70" s="110"/>
      <c r="O70" s="88"/>
      <c r="P70" s="103"/>
      <c r="Q70" s="88"/>
      <c r="R70" s="110"/>
      <c r="S70" s="110"/>
      <c r="T70" s="88"/>
      <c r="U70" s="88"/>
      <c r="V70" s="88"/>
      <c r="W70" s="306"/>
      <c r="X70" s="90"/>
      <c r="Y70" s="88"/>
      <c r="Z70" s="90"/>
      <c r="AA70" s="110"/>
      <c r="AB70" s="89"/>
      <c r="AC70" s="88"/>
      <c r="AE70" s="89"/>
      <c r="AG70" s="88"/>
      <c r="AH70" s="89"/>
      <c r="AI70" s="89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</row>
    <row r="71" spans="1:143" s="85" customFormat="1" ht="13.15" customHeight="1" outlineLevel="1">
      <c r="A71" s="91"/>
      <c r="B71" s="91"/>
      <c r="C71" s="103"/>
      <c r="D71" s="104"/>
      <c r="E71" s="104"/>
      <c r="F71" s="105" t="s">
        <v>221</v>
      </c>
      <c r="G71" s="88"/>
      <c r="H71" s="106"/>
      <c r="I71" s="88"/>
      <c r="J71" s="107">
        <v>1</v>
      </c>
      <c r="K71" s="111">
        <v>18</v>
      </c>
      <c r="L71" s="90">
        <f>J71*K71</f>
        <v>18</v>
      </c>
      <c r="M71" s="110"/>
      <c r="N71" s="110"/>
      <c r="O71" s="88"/>
      <c r="P71" s="103"/>
      <c r="Q71" s="88"/>
      <c r="R71" s="110"/>
      <c r="S71" s="110"/>
      <c r="T71" s="88"/>
      <c r="U71" s="88"/>
      <c r="V71" s="88"/>
      <c r="W71" s="306"/>
      <c r="X71" s="90"/>
      <c r="Y71" s="88"/>
      <c r="Z71" s="90"/>
      <c r="AA71" s="110"/>
      <c r="AB71" s="89"/>
      <c r="AC71" s="88"/>
      <c r="AE71" s="89"/>
      <c r="AG71" s="88"/>
      <c r="AH71" s="89"/>
      <c r="AI71" s="89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</row>
    <row r="72" spans="1:143" s="85" customFormat="1" ht="13.15" customHeight="1" outlineLevel="1">
      <c r="A72" s="91" t="s">
        <v>74</v>
      </c>
      <c r="B72" s="91">
        <v>24</v>
      </c>
      <c r="C72" s="103"/>
      <c r="D72" s="104"/>
      <c r="E72" s="104"/>
      <c r="F72" s="105" t="s">
        <v>81</v>
      </c>
      <c r="G72" s="88"/>
      <c r="H72" s="106"/>
      <c r="I72" s="88"/>
      <c r="J72" s="107">
        <v>1</v>
      </c>
      <c r="K72" s="111">
        <v>16</v>
      </c>
      <c r="L72" s="90">
        <f>J72*K72</f>
        <v>16</v>
      </c>
      <c r="M72" s="110"/>
      <c r="N72" s="110"/>
      <c r="O72" s="88"/>
      <c r="P72" s="103"/>
      <c r="Q72" s="88"/>
      <c r="R72" s="110"/>
      <c r="S72" s="110"/>
      <c r="T72" s="88"/>
      <c r="U72" s="88"/>
      <c r="V72" s="88"/>
      <c r="W72" s="306"/>
      <c r="X72" s="90"/>
      <c r="Y72" s="88"/>
      <c r="Z72" s="90"/>
      <c r="AA72" s="110"/>
      <c r="AB72" s="89"/>
      <c r="AC72" s="88"/>
      <c r="AE72" s="89"/>
      <c r="AG72" s="88"/>
      <c r="AH72" s="89"/>
      <c r="AI72" s="89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</row>
    <row r="73" spans="1:143" s="85" customFormat="1" ht="4.1500000000000004" customHeight="1" outlineLevel="1">
      <c r="A73" s="86"/>
      <c r="B73" s="86"/>
      <c r="D73" s="142"/>
      <c r="E73" s="87"/>
      <c r="F73" s="88"/>
      <c r="G73" s="88"/>
      <c r="I73" s="88"/>
      <c r="J73" s="89"/>
      <c r="K73" s="111"/>
      <c r="L73" s="90"/>
      <c r="M73" s="89"/>
      <c r="N73" s="89"/>
      <c r="O73" s="88"/>
      <c r="Q73" s="88"/>
      <c r="R73" s="89"/>
      <c r="S73" s="89"/>
      <c r="T73" s="88"/>
      <c r="U73" s="88"/>
      <c r="V73" s="88"/>
      <c r="W73" s="306"/>
      <c r="X73" s="90"/>
      <c r="Y73" s="88"/>
      <c r="Z73" s="90"/>
      <c r="AA73" s="89"/>
      <c r="AB73" s="89"/>
      <c r="AC73" s="88"/>
      <c r="AE73" s="89"/>
      <c r="AG73" s="88"/>
      <c r="AH73" s="89"/>
      <c r="AI73" s="89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67"/>
      <c r="BJ73" s="67"/>
      <c r="BL73" s="67"/>
      <c r="BM73" s="67"/>
      <c r="BN73" s="67"/>
      <c r="BP73" s="67"/>
      <c r="BQ73" s="67"/>
      <c r="BR73" s="67"/>
      <c r="BU73" s="244"/>
      <c r="BW73" s="245"/>
      <c r="BX73" s="67"/>
      <c r="BY73" s="67"/>
      <c r="BZ73" s="67"/>
      <c r="CB73" s="67"/>
      <c r="CC73" s="67"/>
      <c r="CD73" s="67"/>
      <c r="CF73" s="67"/>
      <c r="CG73" s="67"/>
      <c r="CH73" s="67"/>
      <c r="CJ73" s="67"/>
      <c r="CK73" s="67"/>
      <c r="CL73" s="67"/>
      <c r="CO73" s="244"/>
      <c r="CS73" s="246"/>
      <c r="CT73" s="67"/>
      <c r="CU73" s="67"/>
      <c r="CV73" s="67"/>
      <c r="CX73" s="67"/>
      <c r="CY73" s="67"/>
      <c r="CZ73" s="67"/>
      <c r="DB73" s="67"/>
      <c r="DC73" s="67"/>
      <c r="DD73" s="67"/>
      <c r="DF73" s="67"/>
      <c r="DG73" s="67"/>
      <c r="DH73" s="67"/>
      <c r="DJ73" s="67"/>
      <c r="DK73" s="67"/>
      <c r="DL73" s="67"/>
      <c r="DN73" s="67"/>
      <c r="DO73" s="67"/>
      <c r="DP73" s="67"/>
      <c r="DR73" s="67"/>
      <c r="DS73" s="67"/>
      <c r="DT73" s="67"/>
      <c r="DV73" s="67"/>
      <c r="DW73" s="67"/>
      <c r="DX73" s="67"/>
      <c r="DZ73" s="67"/>
      <c r="EA73" s="67"/>
      <c r="EB73" s="67"/>
      <c r="ED73" s="67"/>
      <c r="EE73" s="67"/>
      <c r="EF73" s="67"/>
      <c r="EH73" s="67"/>
      <c r="EI73" s="67"/>
      <c r="EJ73" s="67"/>
      <c r="EM73" s="125"/>
    </row>
    <row r="74" spans="1:143" s="27" customFormat="1" ht="16.899999999999999" customHeight="1">
      <c r="A74" s="92" t="s">
        <v>62</v>
      </c>
      <c r="B74" s="92"/>
      <c r="C74" s="93"/>
      <c r="D74" s="94" t="s">
        <v>407</v>
      </c>
      <c r="E74" s="95"/>
      <c r="F74" s="96"/>
      <c r="G74" s="97"/>
      <c r="H74" s="78"/>
      <c r="I74" s="98"/>
      <c r="J74" s="99"/>
      <c r="K74" s="99"/>
      <c r="L74" s="100">
        <f>J74*K74</f>
        <v>0</v>
      </c>
      <c r="M74" s="101">
        <f>SUM(L74:L83)</f>
        <v>141</v>
      </c>
      <c r="N74" s="99"/>
      <c r="O74" s="98"/>
      <c r="P74" s="93"/>
      <c r="Q74" s="102"/>
      <c r="R74" s="99"/>
      <c r="S74" s="99"/>
      <c r="T74" s="98"/>
      <c r="U74" s="98"/>
      <c r="V74" s="102"/>
      <c r="W74" s="304"/>
      <c r="X74" s="100">
        <f>IF(L74&gt;0,L74*(1+W74),)</f>
        <v>0</v>
      </c>
      <c r="Y74" s="97"/>
      <c r="Z74" s="100">
        <f>X74*Y74</f>
        <v>0</v>
      </c>
      <c r="AA74" s="101">
        <f>SUM(Z74:Z83)</f>
        <v>0</v>
      </c>
      <c r="AB74" s="99"/>
      <c r="AC74" s="98"/>
      <c r="AD74" s="93"/>
      <c r="AE74" s="99"/>
      <c r="AF74" s="93"/>
      <c r="AG74" s="102"/>
      <c r="AH74" s="99">
        <f>SUM(AI75:AI83)</f>
        <v>0</v>
      </c>
      <c r="AI74" s="99"/>
      <c r="AJ74" s="98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</row>
    <row r="75" spans="1:143" ht="13.15" customHeight="1" outlineLevel="1">
      <c r="A75" s="112"/>
      <c r="B75" s="112"/>
      <c r="C75" s="65"/>
      <c r="E75" s="113" t="s">
        <v>79</v>
      </c>
      <c r="F75" s="114"/>
      <c r="G75" s="114"/>
      <c r="H75" s="115"/>
      <c r="I75" s="114"/>
      <c r="J75" s="116"/>
      <c r="K75" s="111"/>
      <c r="L75" s="117"/>
      <c r="M75" s="109"/>
      <c r="N75" s="118"/>
      <c r="O75" s="114"/>
      <c r="P75" s="65"/>
      <c r="Q75" s="114"/>
      <c r="R75" s="118"/>
      <c r="S75" s="118"/>
      <c r="T75" s="114"/>
      <c r="U75" s="88"/>
      <c r="V75" s="88"/>
      <c r="W75" s="306"/>
      <c r="X75" s="90"/>
      <c r="Y75" s="88"/>
      <c r="Z75" s="90"/>
      <c r="AA75" s="109"/>
      <c r="AB75" s="89"/>
      <c r="AC75" s="88"/>
      <c r="AD75" s="85"/>
      <c r="AE75" s="89"/>
      <c r="AF75" s="85"/>
      <c r="AG75" s="88"/>
      <c r="AH75" s="89"/>
      <c r="AI75" s="89"/>
    </row>
    <row r="76" spans="1:143" s="85" customFormat="1" ht="13.15" customHeight="1" outlineLevel="1">
      <c r="A76" s="91" t="s">
        <v>74</v>
      </c>
      <c r="B76" s="91">
        <v>24</v>
      </c>
      <c r="C76" s="103"/>
      <c r="D76" s="104"/>
      <c r="E76" s="104"/>
      <c r="F76" s="105" t="s">
        <v>408</v>
      </c>
      <c r="G76" s="110"/>
      <c r="H76" s="106"/>
      <c r="I76" s="110"/>
      <c r="J76" s="107">
        <v>1</v>
      </c>
      <c r="K76" s="111">
        <v>14</v>
      </c>
      <c r="L76" s="90">
        <f>J76*K76</f>
        <v>14</v>
      </c>
      <c r="M76" s="110"/>
      <c r="N76" s="110"/>
      <c r="O76" s="88"/>
      <c r="P76" s="103"/>
      <c r="Q76" s="88"/>
      <c r="R76" s="110"/>
      <c r="S76" s="110"/>
      <c r="T76" s="88"/>
      <c r="U76" s="88"/>
      <c r="V76" s="88"/>
      <c r="W76" s="306"/>
      <c r="X76" s="90"/>
      <c r="Y76" s="88"/>
      <c r="Z76" s="90"/>
      <c r="AA76" s="110"/>
      <c r="AB76" s="89"/>
      <c r="AC76" s="88"/>
      <c r="AE76" s="89"/>
      <c r="AG76" s="88"/>
      <c r="AH76" s="89"/>
      <c r="AI76" s="89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</row>
    <row r="77" spans="1:143" s="85" customFormat="1" ht="13.9" customHeight="1" outlineLevel="1">
      <c r="A77" s="91" t="s">
        <v>74</v>
      </c>
      <c r="B77" s="91">
        <v>24</v>
      </c>
      <c r="C77" s="103"/>
      <c r="D77" s="87"/>
      <c r="E77" s="104"/>
      <c r="F77" s="105" t="s">
        <v>243</v>
      </c>
      <c r="G77" s="110"/>
      <c r="H77" s="106"/>
      <c r="I77" s="110"/>
      <c r="J77" s="107">
        <v>1</v>
      </c>
      <c r="K77" s="111">
        <v>14</v>
      </c>
      <c r="L77" s="90">
        <f t="shared" ref="L77:L86" si="2">J77*K77</f>
        <v>14</v>
      </c>
      <c r="M77" s="110"/>
      <c r="N77" s="110"/>
      <c r="O77" s="88"/>
      <c r="P77" s="103"/>
      <c r="Q77" s="88"/>
      <c r="R77" s="110"/>
      <c r="S77" s="110"/>
      <c r="T77" s="88"/>
      <c r="U77" s="88"/>
      <c r="V77" s="88"/>
      <c r="W77" s="306"/>
      <c r="X77" s="90"/>
      <c r="Y77" s="88"/>
      <c r="Z77" s="90"/>
      <c r="AA77" s="110"/>
      <c r="AB77" s="89"/>
      <c r="AC77" s="88"/>
      <c r="AE77" s="89"/>
      <c r="AG77" s="88"/>
      <c r="AH77" s="89"/>
      <c r="AI77" s="89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</row>
    <row r="78" spans="1:143" s="85" customFormat="1" ht="13.15" customHeight="1" outlineLevel="1">
      <c r="A78" s="91" t="s">
        <v>74</v>
      </c>
      <c r="B78" s="91">
        <v>24</v>
      </c>
      <c r="C78" s="103"/>
      <c r="D78" s="104"/>
      <c r="E78" s="104"/>
      <c r="F78" s="105" t="s">
        <v>409</v>
      </c>
      <c r="G78" s="110"/>
      <c r="H78" s="106"/>
      <c r="I78" s="110"/>
      <c r="J78" s="107">
        <v>2</v>
      </c>
      <c r="K78" s="111">
        <v>14</v>
      </c>
      <c r="L78" s="90">
        <f t="shared" si="2"/>
        <v>28</v>
      </c>
      <c r="M78" s="110"/>
      <c r="N78" s="110"/>
      <c r="O78" s="88"/>
      <c r="P78" s="103"/>
      <c r="Q78" s="88"/>
      <c r="R78" s="110"/>
      <c r="S78" s="110"/>
      <c r="T78" s="88"/>
      <c r="U78" s="88"/>
      <c r="V78" s="88"/>
      <c r="W78" s="306"/>
      <c r="X78" s="90"/>
      <c r="Y78" s="88"/>
      <c r="Z78" s="90"/>
      <c r="AA78" s="110"/>
      <c r="AB78" s="89"/>
      <c r="AC78" s="88"/>
      <c r="AE78" s="89"/>
      <c r="AG78" s="88"/>
      <c r="AH78" s="89"/>
      <c r="AI78" s="89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</row>
    <row r="79" spans="1:143" s="85" customFormat="1" ht="13.9" customHeight="1" outlineLevel="1">
      <c r="A79" s="91" t="s">
        <v>74</v>
      </c>
      <c r="B79" s="91">
        <v>24</v>
      </c>
      <c r="C79" s="103"/>
      <c r="D79" s="87"/>
      <c r="E79" s="104"/>
      <c r="F79" s="105" t="s">
        <v>410</v>
      </c>
      <c r="G79" s="110"/>
      <c r="H79" s="106"/>
      <c r="I79" s="110"/>
      <c r="J79" s="107">
        <v>2</v>
      </c>
      <c r="K79" s="111">
        <v>14</v>
      </c>
      <c r="L79" s="90">
        <f t="shared" si="2"/>
        <v>28</v>
      </c>
      <c r="M79" s="110"/>
      <c r="N79" s="110"/>
      <c r="O79" s="88"/>
      <c r="P79" s="103"/>
      <c r="Q79" s="88"/>
      <c r="R79" s="110"/>
      <c r="S79" s="110"/>
      <c r="T79" s="88"/>
      <c r="U79" s="88"/>
      <c r="V79" s="88"/>
      <c r="W79" s="306"/>
      <c r="X79" s="90"/>
      <c r="Y79" s="88"/>
      <c r="Z79" s="90"/>
      <c r="AA79" s="110"/>
      <c r="AB79" s="89"/>
      <c r="AC79" s="88"/>
      <c r="AE79" s="89"/>
      <c r="AG79" s="88"/>
      <c r="AH79" s="89"/>
      <c r="AI79" s="89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</row>
    <row r="80" spans="1:143" s="85" customFormat="1" ht="13.15" customHeight="1" outlineLevel="1">
      <c r="A80" s="91" t="s">
        <v>74</v>
      </c>
      <c r="B80" s="91">
        <v>24</v>
      </c>
      <c r="C80" s="103"/>
      <c r="D80" s="104"/>
      <c r="E80" s="104"/>
      <c r="F80" s="105" t="s">
        <v>246</v>
      </c>
      <c r="G80" s="110"/>
      <c r="H80" s="106"/>
      <c r="I80" s="110"/>
      <c r="J80" s="107">
        <v>1</v>
      </c>
      <c r="K80" s="111">
        <v>14</v>
      </c>
      <c r="L80" s="90">
        <f t="shared" si="2"/>
        <v>14</v>
      </c>
      <c r="M80" s="110"/>
      <c r="N80" s="110"/>
      <c r="O80" s="88"/>
      <c r="P80" s="103"/>
      <c r="Q80" s="88"/>
      <c r="R80" s="110"/>
      <c r="S80" s="110"/>
      <c r="T80" s="88"/>
      <c r="U80" s="88"/>
      <c r="V80" s="88"/>
      <c r="W80" s="306"/>
      <c r="X80" s="90"/>
      <c r="Y80" s="88"/>
      <c r="Z80" s="90"/>
      <c r="AA80" s="110"/>
      <c r="AB80" s="89"/>
      <c r="AC80" s="88"/>
      <c r="AE80" s="89"/>
      <c r="AG80" s="88"/>
      <c r="AH80" s="89"/>
      <c r="AI80" s="89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</row>
    <row r="81" spans="1:143" s="85" customFormat="1" ht="13.9" customHeight="1" outlineLevel="1">
      <c r="A81" s="91" t="s">
        <v>74</v>
      </c>
      <c r="B81" s="91">
        <v>24</v>
      </c>
      <c r="C81" s="103"/>
      <c r="D81" s="87"/>
      <c r="E81" s="104"/>
      <c r="F81" s="105" t="s">
        <v>247</v>
      </c>
      <c r="G81" s="110"/>
      <c r="H81" s="106"/>
      <c r="I81" s="110"/>
      <c r="J81" s="107">
        <v>1</v>
      </c>
      <c r="K81" s="111">
        <v>14</v>
      </c>
      <c r="L81" s="90">
        <f t="shared" si="2"/>
        <v>14</v>
      </c>
      <c r="M81" s="110"/>
      <c r="N81" s="110"/>
      <c r="O81" s="88"/>
      <c r="P81" s="103"/>
      <c r="Q81" s="88"/>
      <c r="R81" s="110"/>
      <c r="S81" s="110"/>
      <c r="T81" s="88"/>
      <c r="U81" s="88"/>
      <c r="V81" s="88"/>
      <c r="W81" s="306"/>
      <c r="X81" s="90"/>
      <c r="Y81" s="88"/>
      <c r="Z81" s="90"/>
      <c r="AA81" s="110"/>
      <c r="AB81" s="89"/>
      <c r="AC81" s="88"/>
      <c r="AE81" s="89"/>
      <c r="AG81" s="88"/>
      <c r="AH81" s="89"/>
      <c r="AI81" s="89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</row>
    <row r="82" spans="1:143" s="85" customFormat="1" ht="13.15" customHeight="1" outlineLevel="1">
      <c r="A82" s="91" t="s">
        <v>74</v>
      </c>
      <c r="B82" s="91">
        <v>24</v>
      </c>
      <c r="C82" s="103"/>
      <c r="D82" s="104"/>
      <c r="E82" s="104"/>
      <c r="F82" s="105" t="s">
        <v>248</v>
      </c>
      <c r="G82" s="110"/>
      <c r="H82" s="106"/>
      <c r="I82" s="110"/>
      <c r="J82" s="107">
        <v>1</v>
      </c>
      <c r="K82" s="111">
        <v>15</v>
      </c>
      <c r="L82" s="90">
        <f t="shared" si="2"/>
        <v>15</v>
      </c>
      <c r="M82" s="110"/>
      <c r="N82" s="110"/>
      <c r="O82" s="88"/>
      <c r="P82" s="103"/>
      <c r="Q82" s="88"/>
      <c r="R82" s="110"/>
      <c r="S82" s="110"/>
      <c r="T82" s="88"/>
      <c r="U82" s="88"/>
      <c r="V82" s="88"/>
      <c r="W82" s="306"/>
      <c r="X82" s="90"/>
      <c r="Y82" s="88"/>
      <c r="Z82" s="90"/>
      <c r="AA82" s="110"/>
      <c r="AB82" s="89"/>
      <c r="AC82" s="88"/>
      <c r="AE82" s="89"/>
      <c r="AG82" s="88"/>
      <c r="AH82" s="89"/>
      <c r="AI82" s="89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</row>
    <row r="83" spans="1:143" s="85" customFormat="1" ht="13.9" customHeight="1" outlineLevel="1">
      <c r="A83" s="91" t="s">
        <v>74</v>
      </c>
      <c r="B83" s="91">
        <v>24</v>
      </c>
      <c r="C83" s="103"/>
      <c r="D83" s="87"/>
      <c r="E83" s="104"/>
      <c r="F83" s="105" t="s">
        <v>250</v>
      </c>
      <c r="G83" s="110"/>
      <c r="H83" s="106"/>
      <c r="I83" s="110"/>
      <c r="J83" s="107">
        <v>1</v>
      </c>
      <c r="K83" s="111">
        <v>14</v>
      </c>
      <c r="L83" s="90">
        <f t="shared" si="2"/>
        <v>14</v>
      </c>
      <c r="M83" s="110"/>
      <c r="N83" s="110"/>
      <c r="O83" s="88"/>
      <c r="P83" s="103"/>
      <c r="Q83" s="88"/>
      <c r="R83" s="110"/>
      <c r="S83" s="110"/>
      <c r="T83" s="88"/>
      <c r="U83" s="88"/>
      <c r="V83" s="88"/>
      <c r="W83" s="306"/>
      <c r="X83" s="90"/>
      <c r="Y83" s="88"/>
      <c r="Z83" s="90"/>
      <c r="AA83" s="110"/>
      <c r="AB83" s="89"/>
      <c r="AC83" s="88"/>
      <c r="AE83" s="89"/>
      <c r="AG83" s="88"/>
      <c r="AH83" s="89"/>
      <c r="AI83" s="89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</row>
    <row r="84" spans="1:143" s="85" customFormat="1" ht="4.1500000000000004" customHeight="1" outlineLevel="1">
      <c r="A84" s="86"/>
      <c r="B84" s="86"/>
      <c r="D84" s="142"/>
      <c r="E84" s="87"/>
      <c r="F84" s="88"/>
      <c r="G84" s="88"/>
      <c r="I84" s="88"/>
      <c r="J84" s="89"/>
      <c r="K84" s="111"/>
      <c r="L84" s="90"/>
      <c r="M84" s="89"/>
      <c r="N84" s="89"/>
      <c r="O84" s="88"/>
      <c r="Q84" s="88"/>
      <c r="R84" s="89"/>
      <c r="S84" s="89"/>
      <c r="T84" s="88"/>
      <c r="U84" s="88"/>
      <c r="V84" s="88"/>
      <c r="W84" s="306"/>
      <c r="X84" s="90"/>
      <c r="Y84" s="88"/>
      <c r="Z84" s="90"/>
      <c r="AA84" s="89"/>
      <c r="AB84" s="89"/>
      <c r="AC84" s="88"/>
      <c r="AE84" s="89"/>
      <c r="AG84" s="88"/>
      <c r="AH84" s="89"/>
      <c r="AI84" s="89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67"/>
      <c r="BJ84" s="67"/>
      <c r="BL84" s="67"/>
      <c r="BM84" s="67"/>
      <c r="BN84" s="67"/>
      <c r="BP84" s="67"/>
      <c r="BQ84" s="67"/>
      <c r="BR84" s="67"/>
      <c r="BU84" s="244"/>
      <c r="BW84" s="245"/>
      <c r="BX84" s="67"/>
      <c r="BY84" s="67"/>
      <c r="BZ84" s="67"/>
      <c r="CB84" s="67"/>
      <c r="CC84" s="67"/>
      <c r="CD84" s="67"/>
      <c r="CF84" s="67"/>
      <c r="CG84" s="67"/>
      <c r="CH84" s="67"/>
      <c r="CJ84" s="67"/>
      <c r="CK84" s="67"/>
      <c r="CL84" s="67"/>
      <c r="CO84" s="244"/>
      <c r="CS84" s="246"/>
      <c r="CT84" s="67"/>
      <c r="CU84" s="67"/>
      <c r="CV84" s="67"/>
      <c r="CX84" s="67"/>
      <c r="CY84" s="67"/>
      <c r="CZ84" s="67"/>
      <c r="DB84" s="67"/>
      <c r="DC84" s="67"/>
      <c r="DD84" s="67"/>
      <c r="DF84" s="67"/>
      <c r="DG84" s="67"/>
      <c r="DH84" s="67"/>
      <c r="DJ84" s="67"/>
      <c r="DK84" s="67"/>
      <c r="DL84" s="67"/>
      <c r="DN84" s="67"/>
      <c r="DO84" s="67"/>
      <c r="DP84" s="67"/>
      <c r="DR84" s="67"/>
      <c r="DS84" s="67"/>
      <c r="DT84" s="67"/>
      <c r="DV84" s="67"/>
      <c r="DW84" s="67"/>
      <c r="DX84" s="67"/>
      <c r="DZ84" s="67"/>
      <c r="EA84" s="67"/>
      <c r="EB84" s="67"/>
      <c r="ED84" s="67"/>
      <c r="EE84" s="67"/>
      <c r="EF84" s="67"/>
      <c r="EH84" s="67"/>
      <c r="EI84" s="67"/>
      <c r="EJ84" s="67"/>
      <c r="EM84" s="125"/>
    </row>
    <row r="85" spans="1:143" s="27" customFormat="1" ht="16.899999999999999" customHeight="1">
      <c r="A85" s="92" t="s">
        <v>62</v>
      </c>
      <c r="B85" s="92"/>
      <c r="C85" s="93"/>
      <c r="D85" s="94" t="s">
        <v>411</v>
      </c>
      <c r="E85" s="95"/>
      <c r="F85" s="96"/>
      <c r="G85" s="97"/>
      <c r="H85" s="78"/>
      <c r="I85" s="98"/>
      <c r="J85" s="99"/>
      <c r="K85" s="99"/>
      <c r="L85" s="100">
        <f t="shared" si="2"/>
        <v>0</v>
      </c>
      <c r="M85" s="101">
        <f>SUM(L85:L105)</f>
        <v>120</v>
      </c>
      <c r="N85" s="99"/>
      <c r="O85" s="98"/>
      <c r="P85" s="93"/>
      <c r="Q85" s="102"/>
      <c r="R85" s="99">
        <f>SUM(X85:X105)</f>
        <v>0</v>
      </c>
      <c r="S85" s="99"/>
      <c r="T85" s="98"/>
      <c r="U85" s="98"/>
      <c r="V85" s="102"/>
      <c r="W85" s="304"/>
      <c r="X85" s="100">
        <f>IF(L85&gt;0,L85*(1+W85),)</f>
        <v>0</v>
      </c>
      <c r="Y85" s="97"/>
      <c r="Z85" s="100">
        <f>X85*Y85</f>
        <v>0</v>
      </c>
      <c r="AA85" s="101">
        <f>SUM(Z85:Z105)</f>
        <v>0</v>
      </c>
      <c r="AB85" s="99"/>
      <c r="AC85" s="98"/>
      <c r="AD85" s="93"/>
      <c r="AE85" s="99"/>
      <c r="AF85" s="93"/>
      <c r="AG85" s="102"/>
      <c r="AH85" s="99">
        <f>SUM(AI86:AI105)</f>
        <v>0</v>
      </c>
      <c r="AI85" s="99"/>
      <c r="AJ85" s="98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</row>
    <row r="86" spans="1:143" s="85" customFormat="1" ht="13.9" customHeight="1" outlineLevel="1">
      <c r="A86" s="91"/>
      <c r="B86" s="91"/>
      <c r="C86" s="103"/>
      <c r="D86" s="123"/>
      <c r="E86" s="104" t="s">
        <v>94</v>
      </c>
      <c r="F86" s="105"/>
      <c r="G86" s="110"/>
      <c r="H86" s="106"/>
      <c r="I86" s="110"/>
      <c r="J86" s="107">
        <v>1</v>
      </c>
      <c r="K86" s="111">
        <v>4</v>
      </c>
      <c r="L86" s="90">
        <f t="shared" si="2"/>
        <v>4</v>
      </c>
      <c r="M86" s="110"/>
      <c r="N86" s="110"/>
      <c r="O86" s="88"/>
      <c r="P86" s="103"/>
      <c r="Q86" s="88"/>
      <c r="R86" s="110"/>
      <c r="S86" s="110"/>
      <c r="T86" s="88"/>
      <c r="U86" s="88"/>
      <c r="V86" s="88"/>
      <c r="W86" s="306"/>
      <c r="X86" s="90"/>
      <c r="Y86" s="88"/>
      <c r="Z86" s="90"/>
      <c r="AA86" s="110"/>
      <c r="AB86" s="89"/>
      <c r="AC86" s="88"/>
      <c r="AE86" s="89"/>
      <c r="AG86" s="88"/>
      <c r="AH86" s="89"/>
      <c r="AI86" s="89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</row>
    <row r="87" spans="1:143" s="85" customFormat="1" ht="13.9" customHeight="1" outlineLevel="1">
      <c r="A87" s="91"/>
      <c r="B87" s="91"/>
      <c r="C87" s="103"/>
      <c r="D87" s="123"/>
      <c r="E87" s="104"/>
      <c r="F87" s="105" t="s">
        <v>95</v>
      </c>
      <c r="G87" s="110"/>
      <c r="H87" s="106"/>
      <c r="I87" s="110"/>
      <c r="J87" s="107"/>
      <c r="K87" s="111"/>
      <c r="L87" s="90"/>
      <c r="M87" s="110"/>
      <c r="N87" s="110"/>
      <c r="O87" s="88"/>
      <c r="P87" s="103"/>
      <c r="Q87" s="88"/>
      <c r="R87" s="110"/>
      <c r="S87" s="110"/>
      <c r="T87" s="88"/>
      <c r="U87" s="88"/>
      <c r="V87" s="88"/>
      <c r="W87" s="306"/>
      <c r="X87" s="90"/>
      <c r="Y87" s="88"/>
      <c r="Z87" s="90"/>
      <c r="AA87" s="110"/>
      <c r="AB87" s="89"/>
      <c r="AC87" s="88"/>
      <c r="AE87" s="89"/>
      <c r="AG87" s="88"/>
      <c r="AH87" s="89"/>
      <c r="AI87" s="89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</row>
    <row r="88" spans="1:143" s="85" customFormat="1" ht="3.95" customHeight="1" outlineLevel="1">
      <c r="A88" s="91"/>
      <c r="B88" s="91"/>
      <c r="C88" s="103"/>
      <c r="D88" s="123"/>
      <c r="E88" s="104"/>
      <c r="F88" s="105"/>
      <c r="G88" s="110"/>
      <c r="H88" s="106"/>
      <c r="I88" s="110"/>
      <c r="J88" s="107"/>
      <c r="K88" s="111"/>
      <c r="L88" s="90"/>
      <c r="M88" s="110"/>
      <c r="N88" s="110"/>
      <c r="O88" s="88"/>
      <c r="P88" s="103"/>
      <c r="Q88" s="88"/>
      <c r="R88" s="110"/>
      <c r="S88" s="110"/>
      <c r="T88" s="88"/>
      <c r="U88" s="88"/>
      <c r="V88" s="88"/>
      <c r="W88" s="306"/>
      <c r="X88" s="90"/>
      <c r="Y88" s="88"/>
      <c r="Z88" s="90"/>
      <c r="AA88" s="110"/>
      <c r="AB88" s="89"/>
      <c r="AC88" s="88"/>
      <c r="AE88" s="89"/>
      <c r="AG88" s="88"/>
      <c r="AH88" s="89"/>
      <c r="AI88" s="89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</row>
    <row r="89" spans="1:143" s="85" customFormat="1" ht="13.9" customHeight="1" outlineLevel="1">
      <c r="A89" s="91"/>
      <c r="B89" s="91"/>
      <c r="C89" s="103"/>
      <c r="D89" s="123"/>
      <c r="E89" s="104" t="s">
        <v>253</v>
      </c>
      <c r="F89" s="105"/>
      <c r="G89" s="110"/>
      <c r="H89" s="106"/>
      <c r="I89" s="110"/>
      <c r="J89" s="107">
        <v>1</v>
      </c>
      <c r="K89" s="111">
        <v>20</v>
      </c>
      <c r="L89" s="90">
        <f t="shared" ref="L89:L95" si="3">J89*K89</f>
        <v>20</v>
      </c>
      <c r="M89" s="110"/>
      <c r="N89" s="110"/>
      <c r="O89" s="88"/>
      <c r="P89" s="103"/>
      <c r="Q89" s="88"/>
      <c r="R89" s="110"/>
      <c r="S89" s="110"/>
      <c r="T89" s="88"/>
      <c r="U89" s="88"/>
      <c r="V89" s="88"/>
      <c r="W89" s="306"/>
      <c r="X89" s="90"/>
      <c r="Y89" s="88"/>
      <c r="Z89" s="90"/>
      <c r="AA89" s="110"/>
      <c r="AB89" s="89"/>
      <c r="AC89" s="88"/>
      <c r="AE89" s="89"/>
      <c r="AG89" s="88"/>
      <c r="AH89" s="89"/>
      <c r="AI89" s="89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</row>
    <row r="90" spans="1:143" s="85" customFormat="1" ht="13.9" customHeight="1" outlineLevel="1">
      <c r="A90" s="91"/>
      <c r="B90" s="91"/>
      <c r="C90" s="103"/>
      <c r="D90" s="123"/>
      <c r="E90" s="104"/>
      <c r="F90" s="105" t="s">
        <v>96</v>
      </c>
      <c r="G90" s="110"/>
      <c r="H90" s="106"/>
      <c r="I90" s="110"/>
      <c r="J90" s="107">
        <v>1</v>
      </c>
      <c r="K90" s="111">
        <v>20</v>
      </c>
      <c r="L90" s="90">
        <f t="shared" si="3"/>
        <v>20</v>
      </c>
      <c r="M90" s="110"/>
      <c r="N90" s="110"/>
      <c r="O90" s="88"/>
      <c r="P90" s="103"/>
      <c r="Q90" s="88"/>
      <c r="R90" s="110"/>
      <c r="S90" s="110"/>
      <c r="T90" s="88"/>
      <c r="U90" s="88"/>
      <c r="V90" s="88"/>
      <c r="W90" s="306"/>
      <c r="X90" s="90"/>
      <c r="Y90" s="88"/>
      <c r="Z90" s="90"/>
      <c r="AA90" s="110"/>
      <c r="AB90" s="89"/>
      <c r="AC90" s="88"/>
      <c r="AE90" s="89"/>
      <c r="AG90" s="88"/>
      <c r="AH90" s="89"/>
      <c r="AI90" s="89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</row>
    <row r="91" spans="1:143" s="85" customFormat="1" ht="13.9" customHeight="1" outlineLevel="1">
      <c r="A91" s="91"/>
      <c r="B91" s="91"/>
      <c r="C91" s="103"/>
      <c r="D91" s="123"/>
      <c r="E91" s="104"/>
      <c r="F91" s="105" t="s">
        <v>97</v>
      </c>
      <c r="G91" s="110"/>
      <c r="H91" s="106"/>
      <c r="I91" s="110"/>
      <c r="J91" s="107">
        <v>1</v>
      </c>
      <c r="K91" s="111">
        <v>8</v>
      </c>
      <c r="L91" s="90">
        <f t="shared" si="3"/>
        <v>8</v>
      </c>
      <c r="M91" s="110"/>
      <c r="N91" s="110"/>
      <c r="O91" s="88"/>
      <c r="P91" s="103"/>
      <c r="Q91" s="88"/>
      <c r="R91" s="110"/>
      <c r="S91" s="110"/>
      <c r="T91" s="88"/>
      <c r="U91" s="88"/>
      <c r="V91" s="88"/>
      <c r="W91" s="306"/>
      <c r="X91" s="90"/>
      <c r="Y91" s="88"/>
      <c r="Z91" s="90"/>
      <c r="AA91" s="110"/>
      <c r="AB91" s="89"/>
      <c r="AC91" s="88"/>
      <c r="AE91" s="89"/>
      <c r="AG91" s="88"/>
      <c r="AH91" s="89"/>
      <c r="AI91" s="89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</row>
    <row r="92" spans="1:143" s="85" customFormat="1" ht="13.9" customHeight="1" outlineLevel="1">
      <c r="A92" s="91"/>
      <c r="B92" s="91"/>
      <c r="C92" s="103"/>
      <c r="D92" s="123"/>
      <c r="E92" s="104"/>
      <c r="F92" s="105" t="s">
        <v>98</v>
      </c>
      <c r="G92" s="110"/>
      <c r="H92" s="106"/>
      <c r="I92" s="110"/>
      <c r="J92" s="107">
        <v>1</v>
      </c>
      <c r="K92" s="111">
        <v>15</v>
      </c>
      <c r="L92" s="90">
        <f t="shared" si="3"/>
        <v>15</v>
      </c>
      <c r="M92" s="110"/>
      <c r="N92" s="110"/>
      <c r="O92" s="88"/>
      <c r="P92" s="103"/>
      <c r="Q92" s="88"/>
      <c r="R92" s="110"/>
      <c r="S92" s="110"/>
      <c r="T92" s="88"/>
      <c r="U92" s="88"/>
      <c r="V92" s="88"/>
      <c r="W92" s="306"/>
      <c r="X92" s="90"/>
      <c r="Y92" s="88"/>
      <c r="Z92" s="90"/>
      <c r="AA92" s="110"/>
      <c r="AB92" s="89"/>
      <c r="AC92" s="88"/>
      <c r="AE92" s="89"/>
      <c r="AG92" s="88"/>
      <c r="AH92" s="89"/>
      <c r="AI92" s="89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</row>
    <row r="93" spans="1:143" s="85" customFormat="1" ht="13.9" customHeight="1" outlineLevel="1">
      <c r="A93" s="91"/>
      <c r="B93" s="91"/>
      <c r="C93" s="103"/>
      <c r="D93" s="123"/>
      <c r="E93" s="104"/>
      <c r="F93" s="105" t="s">
        <v>99</v>
      </c>
      <c r="G93" s="110"/>
      <c r="H93" s="106"/>
      <c r="I93" s="110"/>
      <c r="J93" s="107">
        <v>1</v>
      </c>
      <c r="K93" s="111">
        <v>15</v>
      </c>
      <c r="L93" s="90">
        <f t="shared" si="3"/>
        <v>15</v>
      </c>
      <c r="M93" s="110"/>
      <c r="N93" s="110"/>
      <c r="O93" s="88"/>
      <c r="P93" s="103"/>
      <c r="Q93" s="88"/>
      <c r="R93" s="110"/>
      <c r="S93" s="110"/>
      <c r="T93" s="88"/>
      <c r="U93" s="88"/>
      <c r="V93" s="88"/>
      <c r="W93" s="306"/>
      <c r="X93" s="90"/>
      <c r="Y93" s="88"/>
      <c r="Z93" s="90"/>
      <c r="AA93" s="110"/>
      <c r="AB93" s="89"/>
      <c r="AC93" s="88"/>
      <c r="AE93" s="89"/>
      <c r="AG93" s="88"/>
      <c r="AH93" s="89"/>
      <c r="AI93" s="89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</row>
    <row r="94" spans="1:143" s="85" customFormat="1" ht="13.9" customHeight="1" outlineLevel="1">
      <c r="A94" s="91"/>
      <c r="B94" s="91"/>
      <c r="C94" s="103"/>
      <c r="D94" s="123"/>
      <c r="E94" s="104"/>
      <c r="F94" s="105" t="s">
        <v>412</v>
      </c>
      <c r="G94" s="110"/>
      <c r="H94" s="106"/>
      <c r="I94" s="110"/>
      <c r="J94" s="107">
        <v>1</v>
      </c>
      <c r="K94" s="111">
        <v>4</v>
      </c>
      <c r="L94" s="90">
        <f t="shared" si="3"/>
        <v>4</v>
      </c>
      <c r="M94" s="110"/>
      <c r="N94" s="110"/>
      <c r="O94" s="88"/>
      <c r="P94" s="103"/>
      <c r="Q94" s="88"/>
      <c r="R94" s="110"/>
      <c r="S94" s="110"/>
      <c r="T94" s="88"/>
      <c r="U94" s="88"/>
      <c r="V94" s="88"/>
      <c r="W94" s="306"/>
      <c r="X94" s="90"/>
      <c r="Y94" s="88"/>
      <c r="Z94" s="90"/>
      <c r="AA94" s="110"/>
      <c r="AB94" s="89"/>
      <c r="AC94" s="88"/>
      <c r="AE94" s="89"/>
      <c r="AG94" s="88"/>
      <c r="AH94" s="89"/>
      <c r="AI94" s="89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</row>
    <row r="95" spans="1:143" s="85" customFormat="1" ht="13.9" customHeight="1" outlineLevel="1">
      <c r="A95" s="91"/>
      <c r="B95" s="91"/>
      <c r="C95" s="103"/>
      <c r="D95" s="123"/>
      <c r="E95" s="104"/>
      <c r="F95" s="105" t="s">
        <v>101</v>
      </c>
      <c r="G95" s="110"/>
      <c r="H95" s="106"/>
      <c r="I95" s="110"/>
      <c r="J95" s="107">
        <v>1</v>
      </c>
      <c r="K95" s="111">
        <v>6</v>
      </c>
      <c r="L95" s="90">
        <f t="shared" si="3"/>
        <v>6</v>
      </c>
      <c r="M95" s="110"/>
      <c r="N95" s="110"/>
      <c r="O95" s="88"/>
      <c r="P95" s="103"/>
      <c r="Q95" s="88"/>
      <c r="R95" s="110"/>
      <c r="S95" s="110"/>
      <c r="T95" s="88"/>
      <c r="U95" s="88"/>
      <c r="V95" s="88"/>
      <c r="W95" s="306"/>
      <c r="X95" s="90"/>
      <c r="Y95" s="88"/>
      <c r="Z95" s="90"/>
      <c r="AA95" s="110"/>
      <c r="AB95" s="89"/>
      <c r="AC95" s="88"/>
      <c r="AE95" s="89"/>
      <c r="AG95" s="88"/>
      <c r="AH95" s="89"/>
      <c r="AI95" s="89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</row>
    <row r="96" spans="1:143" s="85" customFormat="1" ht="13.9" customHeight="1" outlineLevel="1">
      <c r="A96" s="91"/>
      <c r="B96" s="91"/>
      <c r="C96" s="103"/>
      <c r="D96" s="123"/>
      <c r="E96" s="104"/>
      <c r="F96" s="105" t="s">
        <v>256</v>
      </c>
      <c r="G96" s="110"/>
      <c r="H96" s="106"/>
      <c r="I96" s="110"/>
      <c r="J96" s="107"/>
      <c r="K96" s="111"/>
      <c r="L96" s="90"/>
      <c r="M96" s="110"/>
      <c r="N96" s="110"/>
      <c r="O96" s="88"/>
      <c r="P96" s="103"/>
      <c r="Q96" s="88"/>
      <c r="R96" s="110"/>
      <c r="S96" s="110"/>
      <c r="T96" s="88"/>
      <c r="U96" s="88"/>
      <c r="V96" s="88"/>
      <c r="W96" s="306"/>
      <c r="X96" s="90"/>
      <c r="Y96" s="88"/>
      <c r="Z96" s="90"/>
      <c r="AA96" s="110"/>
      <c r="AB96" s="89"/>
      <c r="AC96" s="88"/>
      <c r="AE96" s="89"/>
      <c r="AG96" s="88"/>
      <c r="AH96" s="89"/>
      <c r="AI96" s="89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</row>
    <row r="97" spans="1:143" s="85" customFormat="1" ht="3.95" customHeight="1" outlineLevel="1">
      <c r="A97" s="91"/>
      <c r="B97" s="91"/>
      <c r="C97" s="103"/>
      <c r="D97" s="123"/>
      <c r="E97" s="104"/>
      <c r="F97" s="105"/>
      <c r="G97" s="110"/>
      <c r="H97" s="106"/>
      <c r="I97" s="110"/>
      <c r="J97" s="107"/>
      <c r="K97" s="111"/>
      <c r="L97" s="90"/>
      <c r="M97" s="110"/>
      <c r="N97" s="110"/>
      <c r="O97" s="88"/>
      <c r="P97" s="103"/>
      <c r="Q97" s="88"/>
      <c r="R97" s="110"/>
      <c r="S97" s="110"/>
      <c r="T97" s="88"/>
      <c r="U97" s="88"/>
      <c r="V97" s="88"/>
      <c r="W97" s="306"/>
      <c r="X97" s="90"/>
      <c r="Y97" s="88"/>
      <c r="Z97" s="90"/>
      <c r="AA97" s="110"/>
      <c r="AB97" s="89"/>
      <c r="AC97" s="88"/>
      <c r="AE97" s="89"/>
      <c r="AG97" s="88"/>
      <c r="AH97" s="89"/>
      <c r="AI97" s="89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</row>
    <row r="98" spans="1:143" s="85" customFormat="1" ht="13.9" customHeight="1" outlineLevel="1">
      <c r="A98" s="91"/>
      <c r="B98" s="91"/>
      <c r="C98" s="103"/>
      <c r="D98" s="123"/>
      <c r="E98" s="104" t="s">
        <v>103</v>
      </c>
      <c r="F98" s="105"/>
      <c r="G98" s="110"/>
      <c r="H98" s="106"/>
      <c r="I98" s="110"/>
      <c r="J98" s="107">
        <v>1</v>
      </c>
      <c r="K98" s="111">
        <v>12</v>
      </c>
      <c r="L98" s="90">
        <f>J98*K98</f>
        <v>12</v>
      </c>
      <c r="M98" s="110"/>
      <c r="N98" s="110"/>
      <c r="O98" s="88"/>
      <c r="P98" s="103"/>
      <c r="Q98" s="88"/>
      <c r="R98" s="110"/>
      <c r="S98" s="110"/>
      <c r="T98" s="88"/>
      <c r="U98" s="88"/>
      <c r="V98" s="88"/>
      <c r="W98" s="306"/>
      <c r="X98" s="90"/>
      <c r="Y98" s="88"/>
      <c r="Z98" s="90"/>
      <c r="AA98" s="110"/>
      <c r="AB98" s="89"/>
      <c r="AC98" s="88"/>
      <c r="AE98" s="89"/>
      <c r="AG98" s="88"/>
      <c r="AH98" s="89"/>
      <c r="AI98" s="89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</row>
    <row r="99" spans="1:143" s="85" customFormat="1" ht="13.9" customHeight="1" outlineLevel="1">
      <c r="A99" s="91"/>
      <c r="B99" s="91"/>
      <c r="C99" s="103"/>
      <c r="D99" s="123"/>
      <c r="E99" s="104"/>
      <c r="F99" s="105" t="s">
        <v>104</v>
      </c>
      <c r="G99" s="110"/>
      <c r="H99" s="106"/>
      <c r="I99" s="110"/>
      <c r="J99" s="107">
        <v>2</v>
      </c>
      <c r="K99" s="111">
        <v>3</v>
      </c>
      <c r="L99" s="90">
        <f>J99*K99</f>
        <v>6</v>
      </c>
      <c r="M99" s="110"/>
      <c r="N99" s="110"/>
      <c r="O99" s="88"/>
      <c r="P99" s="103"/>
      <c r="Q99" s="88"/>
      <c r="R99" s="110"/>
      <c r="S99" s="110"/>
      <c r="T99" s="88"/>
      <c r="U99" s="88"/>
      <c r="V99" s="88"/>
      <c r="W99" s="306"/>
      <c r="X99" s="90"/>
      <c r="Y99" s="88"/>
      <c r="Z99" s="90"/>
      <c r="AA99" s="110"/>
      <c r="AB99" s="89"/>
      <c r="AC99" s="88"/>
      <c r="AE99" s="89"/>
      <c r="AG99" s="88"/>
      <c r="AH99" s="89"/>
      <c r="AI99" s="89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</row>
    <row r="100" spans="1:143" s="85" customFormat="1" ht="13.9" customHeight="1" outlineLevel="1">
      <c r="A100" s="91"/>
      <c r="B100" s="91"/>
      <c r="C100" s="103"/>
      <c r="D100" s="123"/>
      <c r="E100" s="104"/>
      <c r="F100" s="105" t="s">
        <v>106</v>
      </c>
      <c r="G100" s="110"/>
      <c r="H100" s="106"/>
      <c r="I100" s="110"/>
      <c r="J100" s="107"/>
      <c r="K100" s="111"/>
      <c r="L100" s="90"/>
      <c r="M100" s="110"/>
      <c r="N100" s="110"/>
      <c r="O100" s="88"/>
      <c r="P100" s="103"/>
      <c r="Q100" s="88"/>
      <c r="R100" s="110"/>
      <c r="S100" s="110"/>
      <c r="T100" s="88"/>
      <c r="U100" s="88"/>
      <c r="V100" s="88"/>
      <c r="W100" s="306"/>
      <c r="X100" s="90"/>
      <c r="Y100" s="88"/>
      <c r="Z100" s="90"/>
      <c r="AA100" s="110"/>
      <c r="AB100" s="89"/>
      <c r="AC100" s="88"/>
      <c r="AE100" s="89"/>
      <c r="AG100" s="88"/>
      <c r="AH100" s="89"/>
      <c r="AI100" s="89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</row>
    <row r="101" spans="1:143" s="85" customFormat="1" ht="3.95" customHeight="1" outlineLevel="1">
      <c r="A101" s="91"/>
      <c r="B101" s="91"/>
      <c r="C101" s="103"/>
      <c r="D101" s="123"/>
      <c r="E101" s="104"/>
      <c r="F101" s="105"/>
      <c r="G101" s="110"/>
      <c r="H101" s="106"/>
      <c r="I101" s="110"/>
      <c r="J101" s="107"/>
      <c r="K101" s="111"/>
      <c r="L101" s="90"/>
      <c r="M101" s="110"/>
      <c r="N101" s="110"/>
      <c r="O101" s="88"/>
      <c r="P101" s="103"/>
      <c r="Q101" s="88"/>
      <c r="R101" s="110"/>
      <c r="S101" s="110"/>
      <c r="T101" s="88"/>
      <c r="U101" s="88"/>
      <c r="V101" s="88"/>
      <c r="W101" s="306"/>
      <c r="X101" s="90"/>
      <c r="Y101" s="88"/>
      <c r="Z101" s="90"/>
      <c r="AA101" s="110"/>
      <c r="AB101" s="89"/>
      <c r="AC101" s="88"/>
      <c r="AE101" s="89"/>
      <c r="AG101" s="88"/>
      <c r="AH101" s="89"/>
      <c r="AI101" s="89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</row>
    <row r="102" spans="1:143" s="85" customFormat="1" ht="13.9" customHeight="1" outlineLevel="1">
      <c r="A102" s="91"/>
      <c r="B102" s="91"/>
      <c r="C102" s="103"/>
      <c r="D102" s="123"/>
      <c r="E102" s="104" t="s">
        <v>114</v>
      </c>
      <c r="F102" s="105"/>
      <c r="G102" s="110"/>
      <c r="H102" s="106"/>
      <c r="I102" s="110"/>
      <c r="J102" s="107">
        <v>1</v>
      </c>
      <c r="K102" s="111">
        <v>10</v>
      </c>
      <c r="L102" s="90">
        <f>J102*K102</f>
        <v>10</v>
      </c>
      <c r="M102" s="110"/>
      <c r="N102" s="110"/>
      <c r="O102" s="88"/>
      <c r="P102" s="103"/>
      <c r="Q102" s="88"/>
      <c r="R102" s="110"/>
      <c r="S102" s="110"/>
      <c r="T102" s="88"/>
      <c r="U102" s="88"/>
      <c r="V102" s="88"/>
      <c r="W102" s="306"/>
      <c r="X102" s="90"/>
      <c r="Y102" s="88"/>
      <c r="Z102" s="90"/>
      <c r="AA102" s="110"/>
      <c r="AB102" s="89"/>
      <c r="AC102" s="88"/>
      <c r="AE102" s="89"/>
      <c r="AG102" s="88"/>
      <c r="AH102" s="89"/>
      <c r="AI102" s="89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</row>
    <row r="103" spans="1:143" s="85" customFormat="1" ht="13.9" customHeight="1" outlineLevel="1">
      <c r="A103" s="91"/>
      <c r="B103" s="91"/>
      <c r="C103" s="103"/>
      <c r="D103" s="123"/>
      <c r="E103" s="104"/>
      <c r="F103" s="105" t="s">
        <v>107</v>
      </c>
      <c r="G103" s="110"/>
      <c r="H103" s="106"/>
      <c r="I103" s="110"/>
      <c r="J103" s="107"/>
      <c r="K103" s="111" t="s">
        <v>70</v>
      </c>
      <c r="L103" s="90"/>
      <c r="M103" s="110"/>
      <c r="N103" s="110"/>
      <c r="O103" s="88"/>
      <c r="P103" s="103"/>
      <c r="Q103" s="88"/>
      <c r="R103" s="110"/>
      <c r="S103" s="110"/>
      <c r="T103" s="88"/>
      <c r="U103" s="88"/>
      <c r="V103" s="88"/>
      <c r="W103" s="306"/>
      <c r="X103" s="90"/>
      <c r="Y103" s="88"/>
      <c r="Z103" s="90"/>
      <c r="AA103" s="110"/>
      <c r="AB103" s="89"/>
      <c r="AC103" s="88"/>
      <c r="AE103" s="89"/>
      <c r="AG103" s="88"/>
      <c r="AH103" s="89"/>
      <c r="AI103" s="89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</row>
    <row r="104" spans="1:143" s="85" customFormat="1" ht="13.9" customHeight="1" outlineLevel="1">
      <c r="A104" s="91"/>
      <c r="B104" s="91"/>
      <c r="C104" s="103"/>
      <c r="D104" s="123"/>
      <c r="E104" s="104"/>
      <c r="F104" s="105" t="s">
        <v>108</v>
      </c>
      <c r="G104" s="110"/>
      <c r="H104" s="106"/>
      <c r="I104" s="110"/>
      <c r="J104" s="107"/>
      <c r="K104" s="111" t="s">
        <v>70</v>
      </c>
      <c r="L104" s="90"/>
      <c r="M104" s="110"/>
      <c r="N104" s="110"/>
      <c r="O104" s="88"/>
      <c r="P104" s="103"/>
      <c r="Q104" s="88"/>
      <c r="R104" s="110"/>
      <c r="S104" s="110"/>
      <c r="T104" s="88"/>
      <c r="U104" s="88"/>
      <c r="V104" s="88"/>
      <c r="W104" s="306"/>
      <c r="X104" s="90"/>
      <c r="Y104" s="88"/>
      <c r="Z104" s="90"/>
      <c r="AA104" s="110"/>
      <c r="AB104" s="89"/>
      <c r="AC104" s="88"/>
      <c r="AE104" s="89"/>
      <c r="AG104" s="88"/>
      <c r="AH104" s="89"/>
      <c r="AI104" s="89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</row>
    <row r="105" spans="1:143" s="85" customFormat="1" ht="13.9" customHeight="1" outlineLevel="1">
      <c r="A105" s="91"/>
      <c r="B105" s="91"/>
      <c r="C105" s="103"/>
      <c r="D105" s="123"/>
      <c r="E105" s="104"/>
      <c r="F105" s="105" t="s">
        <v>109</v>
      </c>
      <c r="G105" s="110"/>
      <c r="H105" s="106"/>
      <c r="I105" s="110"/>
      <c r="J105" s="107"/>
      <c r="K105" s="111"/>
      <c r="L105" s="90"/>
      <c r="M105" s="110"/>
      <c r="N105" s="110"/>
      <c r="O105" s="88"/>
      <c r="P105" s="103"/>
      <c r="Q105" s="88"/>
      <c r="R105" s="110"/>
      <c r="S105" s="110"/>
      <c r="T105" s="88"/>
      <c r="U105" s="88"/>
      <c r="V105" s="88"/>
      <c r="W105" s="306"/>
      <c r="X105" s="90"/>
      <c r="Y105" s="88"/>
      <c r="Z105" s="90"/>
      <c r="AA105" s="110"/>
      <c r="AB105" s="89"/>
      <c r="AC105" s="88"/>
      <c r="AE105" s="89"/>
      <c r="AG105" s="88"/>
      <c r="AH105" s="89"/>
      <c r="AI105" s="89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</row>
    <row r="106" spans="1:143" s="85" customFormat="1" ht="4.1500000000000004" customHeight="1" outlineLevel="1">
      <c r="A106" s="86"/>
      <c r="B106" s="86"/>
      <c r="D106" s="142"/>
      <c r="E106" s="87"/>
      <c r="F106" s="88"/>
      <c r="G106" s="88"/>
      <c r="I106" s="88"/>
      <c r="J106" s="89"/>
      <c r="K106" s="111"/>
      <c r="L106" s="90"/>
      <c r="M106" s="89"/>
      <c r="N106" s="89"/>
      <c r="O106" s="88"/>
      <c r="Q106" s="88"/>
      <c r="R106" s="89"/>
      <c r="S106" s="89"/>
      <c r="T106" s="88"/>
      <c r="U106" s="88"/>
      <c r="V106" s="88"/>
      <c r="W106" s="306"/>
      <c r="X106" s="90"/>
      <c r="Y106" s="88"/>
      <c r="Z106" s="90"/>
      <c r="AA106" s="89"/>
      <c r="AB106" s="89"/>
      <c r="AC106" s="88"/>
      <c r="AE106" s="89"/>
      <c r="AG106" s="88"/>
      <c r="AH106" s="89"/>
      <c r="AI106" s="89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67"/>
      <c r="BJ106" s="67"/>
      <c r="BL106" s="67"/>
      <c r="BM106" s="67"/>
      <c r="BN106" s="67"/>
      <c r="BP106" s="67"/>
      <c r="BQ106" s="67"/>
      <c r="BR106" s="67"/>
      <c r="BU106" s="244"/>
      <c r="BW106" s="245"/>
      <c r="BX106" s="67"/>
      <c r="BY106" s="67"/>
      <c r="BZ106" s="67"/>
      <c r="CB106" s="67"/>
      <c r="CC106" s="67"/>
      <c r="CD106" s="67"/>
      <c r="CF106" s="67"/>
      <c r="CG106" s="67"/>
      <c r="CH106" s="67"/>
      <c r="CJ106" s="67"/>
      <c r="CK106" s="67"/>
      <c r="CL106" s="67"/>
      <c r="CO106" s="244"/>
      <c r="CS106" s="246"/>
      <c r="CT106" s="67"/>
      <c r="CU106" s="67"/>
      <c r="CV106" s="67"/>
      <c r="CX106" s="67"/>
      <c r="CY106" s="67"/>
      <c r="CZ106" s="67"/>
      <c r="DB106" s="67"/>
      <c r="DC106" s="67"/>
      <c r="DD106" s="67"/>
      <c r="DF106" s="67"/>
      <c r="DG106" s="67"/>
      <c r="DH106" s="67"/>
      <c r="DJ106" s="67"/>
      <c r="DK106" s="67"/>
      <c r="DL106" s="67"/>
      <c r="DN106" s="67"/>
      <c r="DO106" s="67"/>
      <c r="DP106" s="67"/>
      <c r="DR106" s="67"/>
      <c r="DS106" s="67"/>
      <c r="DT106" s="67"/>
      <c r="DV106" s="67"/>
      <c r="DW106" s="67"/>
      <c r="DX106" s="67"/>
      <c r="DZ106" s="67"/>
      <c r="EA106" s="67"/>
      <c r="EB106" s="67"/>
      <c r="ED106" s="67"/>
      <c r="EE106" s="67"/>
      <c r="EF106" s="67"/>
      <c r="EH106" s="67"/>
      <c r="EI106" s="67"/>
      <c r="EJ106" s="67"/>
      <c r="EM106" s="125"/>
    </row>
    <row r="107" spans="1:143" s="27" customFormat="1" ht="16.899999999999999" customHeight="1">
      <c r="A107" s="92" t="s">
        <v>62</v>
      </c>
      <c r="B107" s="92"/>
      <c r="C107" s="93"/>
      <c r="D107" s="94" t="s">
        <v>413</v>
      </c>
      <c r="E107" s="95"/>
      <c r="F107" s="96"/>
      <c r="G107" s="97"/>
      <c r="H107" s="78"/>
      <c r="I107" s="98"/>
      <c r="J107" s="99"/>
      <c r="K107" s="99"/>
      <c r="L107" s="100">
        <f>J107*K107</f>
        <v>0</v>
      </c>
      <c r="M107" s="101">
        <f>SUM(L107:L125)</f>
        <v>153.9</v>
      </c>
      <c r="N107" s="99"/>
      <c r="O107" s="98"/>
      <c r="P107" s="93"/>
      <c r="Q107" s="102"/>
      <c r="R107" s="99">
        <f>SUM(X107:X125)</f>
        <v>0</v>
      </c>
      <c r="S107" s="99"/>
      <c r="T107" s="98"/>
      <c r="U107" s="98"/>
      <c r="V107" s="102"/>
      <c r="W107" s="304"/>
      <c r="X107" s="100">
        <f>IF(L107&gt;0,L107*(1+W107),)</f>
        <v>0</v>
      </c>
      <c r="Y107" s="97"/>
      <c r="Z107" s="100">
        <f>X107*Y107</f>
        <v>0</v>
      </c>
      <c r="AA107" s="101">
        <f>SUM(Z107:Z125)</f>
        <v>0</v>
      </c>
      <c r="AB107" s="99"/>
      <c r="AC107" s="98"/>
      <c r="AD107" s="93"/>
      <c r="AE107" s="99"/>
      <c r="AF107" s="93"/>
      <c r="AG107" s="102"/>
      <c r="AH107" s="99">
        <f>SUM(AI108:AI124)</f>
        <v>0</v>
      </c>
      <c r="AI107" s="99"/>
      <c r="AJ107" s="98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</row>
    <row r="108" spans="1:143" ht="13.15" customHeight="1" outlineLevel="1">
      <c r="A108" s="112"/>
      <c r="B108" s="112"/>
      <c r="C108" s="65"/>
      <c r="D108" s="139"/>
      <c r="E108" s="113" t="s">
        <v>253</v>
      </c>
      <c r="F108" s="114"/>
      <c r="G108" s="114"/>
      <c r="H108" s="115"/>
      <c r="I108" s="114"/>
      <c r="J108" s="116"/>
      <c r="K108" s="111"/>
      <c r="L108" s="90"/>
      <c r="M108" s="109"/>
      <c r="N108" s="118"/>
      <c r="O108" s="114"/>
      <c r="P108" s="65"/>
      <c r="Q108" s="114"/>
      <c r="R108" s="118"/>
      <c r="S108" s="118"/>
      <c r="T108" s="114"/>
      <c r="U108" s="88"/>
      <c r="V108" s="88"/>
      <c r="W108" s="306"/>
      <c r="X108" s="90"/>
      <c r="Y108" s="88"/>
      <c r="Z108" s="90"/>
      <c r="AA108" s="109"/>
      <c r="AB108" s="89"/>
      <c r="AC108" s="88"/>
      <c r="AD108" s="85"/>
      <c r="AE108" s="89"/>
      <c r="AF108" s="85"/>
      <c r="AG108" s="88"/>
      <c r="AH108" s="89"/>
      <c r="AI108" s="89"/>
      <c r="BI108" s="115"/>
      <c r="BJ108" s="115"/>
      <c r="BL108" s="65"/>
      <c r="BM108" s="115"/>
      <c r="BN108" s="115"/>
      <c r="BP108" s="65"/>
      <c r="BQ108" s="115"/>
      <c r="BR108" s="115"/>
      <c r="BT108" s="115"/>
      <c r="BU108" s="254"/>
      <c r="BW108" s="78"/>
      <c r="BX108" s="65"/>
      <c r="BY108" s="115"/>
      <c r="BZ108" s="115"/>
      <c r="CB108" s="65"/>
      <c r="CC108" s="115"/>
      <c r="CD108" s="115"/>
      <c r="CF108" s="65"/>
      <c r="CG108" s="115"/>
      <c r="CH108" s="115"/>
      <c r="CJ108" s="65"/>
      <c r="CK108" s="115"/>
      <c r="CL108" s="115"/>
      <c r="CN108" s="115"/>
      <c r="CO108" s="254"/>
      <c r="CQ108" s="115"/>
      <c r="CS108" s="66"/>
      <c r="CT108" s="65"/>
      <c r="CU108" s="115"/>
      <c r="CV108" s="115"/>
      <c r="CX108" s="65"/>
      <c r="CY108" s="115"/>
      <c r="CZ108" s="115"/>
      <c r="DB108" s="65"/>
      <c r="DC108" s="115"/>
      <c r="DD108" s="115"/>
      <c r="DF108" s="65"/>
      <c r="DG108" s="115"/>
      <c r="DH108" s="115"/>
      <c r="DJ108" s="65"/>
      <c r="DK108" s="115"/>
      <c r="DL108" s="115"/>
      <c r="DN108" s="65"/>
      <c r="DO108" s="115"/>
      <c r="DP108" s="115"/>
      <c r="DR108" s="65"/>
      <c r="DS108" s="115"/>
      <c r="DT108" s="115"/>
      <c r="DV108" s="65"/>
      <c r="DW108" s="115"/>
      <c r="DX108" s="115"/>
      <c r="DZ108" s="65"/>
      <c r="EA108" s="115"/>
      <c r="EB108" s="115"/>
      <c r="ED108" s="65"/>
      <c r="EE108" s="115"/>
      <c r="EF108" s="115"/>
      <c r="EH108" s="65"/>
      <c r="EI108" s="115"/>
      <c r="EJ108" s="115"/>
      <c r="EL108" s="65"/>
      <c r="EM108" s="132"/>
    </row>
    <row r="109" spans="1:143" s="85" customFormat="1" ht="13.15" customHeight="1" outlineLevel="1">
      <c r="A109" s="91" t="s">
        <v>64</v>
      </c>
      <c r="B109" s="91">
        <v>1</v>
      </c>
      <c r="C109" s="103"/>
      <c r="D109" s="121"/>
      <c r="E109" s="123"/>
      <c r="F109" s="105" t="s">
        <v>254</v>
      </c>
      <c r="G109" s="110"/>
      <c r="H109" s="106"/>
      <c r="I109" s="110"/>
      <c r="J109" s="107">
        <v>3</v>
      </c>
      <c r="K109" s="111">
        <v>13</v>
      </c>
      <c r="L109" s="90">
        <f t="shared" ref="L109:L114" si="4">J109*K109</f>
        <v>39</v>
      </c>
      <c r="M109" s="122"/>
      <c r="N109" s="122"/>
      <c r="O109" s="110"/>
      <c r="P109" s="103"/>
      <c r="Q109" s="110"/>
      <c r="R109" s="122"/>
      <c r="S109" s="122"/>
      <c r="T109" s="110"/>
      <c r="U109" s="88"/>
      <c r="V109" s="88"/>
      <c r="W109" s="306"/>
      <c r="X109" s="90"/>
      <c r="Y109" s="88"/>
      <c r="Z109" s="90"/>
      <c r="AA109" s="122"/>
      <c r="AB109" s="89"/>
      <c r="AC109" s="88"/>
      <c r="AE109" s="89"/>
      <c r="AG109" s="88"/>
      <c r="AH109" s="89"/>
      <c r="AI109" s="89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106"/>
      <c r="BJ109" s="106"/>
      <c r="BK109" s="106"/>
      <c r="BL109" s="67"/>
      <c r="BM109" s="106"/>
      <c r="BN109" s="106"/>
      <c r="BO109" s="106"/>
      <c r="BP109" s="67"/>
      <c r="BQ109" s="106"/>
      <c r="BR109" s="106"/>
      <c r="BS109" s="106"/>
      <c r="BT109" s="106"/>
      <c r="BU109" s="244"/>
      <c r="BV109" s="106"/>
      <c r="BW109" s="245"/>
      <c r="BX109" s="67"/>
      <c r="BY109" s="106"/>
      <c r="BZ109" s="106"/>
      <c r="CA109" s="106"/>
      <c r="CB109" s="67"/>
      <c r="CC109" s="106"/>
      <c r="CD109" s="106"/>
      <c r="CE109" s="106"/>
      <c r="CF109" s="67"/>
      <c r="CG109" s="106"/>
      <c r="CH109" s="106"/>
      <c r="CI109" s="106"/>
      <c r="CJ109" s="67"/>
      <c r="CK109" s="106"/>
      <c r="CL109" s="106"/>
      <c r="CM109" s="106"/>
      <c r="CN109" s="106"/>
      <c r="CO109" s="244"/>
      <c r="CQ109" s="106"/>
      <c r="CR109" s="106"/>
      <c r="CS109" s="246"/>
      <c r="CT109" s="67"/>
      <c r="CU109" s="106"/>
      <c r="CV109" s="106"/>
      <c r="CW109" s="106"/>
      <c r="CX109" s="67"/>
      <c r="CY109" s="106"/>
      <c r="CZ109" s="106"/>
      <c r="DA109" s="106"/>
      <c r="DB109" s="67"/>
      <c r="DC109" s="106"/>
      <c r="DD109" s="106"/>
      <c r="DE109" s="106"/>
      <c r="DF109" s="67"/>
      <c r="DG109" s="106"/>
      <c r="DH109" s="106"/>
      <c r="DI109" s="106"/>
      <c r="DJ109" s="67"/>
      <c r="DK109" s="106"/>
      <c r="DL109" s="106"/>
      <c r="DM109" s="106"/>
      <c r="DN109" s="67"/>
      <c r="DO109" s="106"/>
      <c r="DP109" s="106"/>
      <c r="DQ109" s="106"/>
      <c r="DR109" s="67"/>
      <c r="DS109" s="106"/>
      <c r="DT109" s="106"/>
      <c r="DU109" s="106"/>
      <c r="DV109" s="67"/>
      <c r="DW109" s="106"/>
      <c r="DX109" s="106"/>
      <c r="DY109" s="106"/>
      <c r="DZ109" s="67"/>
      <c r="EA109" s="106"/>
      <c r="EB109" s="106"/>
      <c r="EC109" s="106"/>
      <c r="ED109" s="67"/>
      <c r="EE109" s="106"/>
      <c r="EF109" s="106"/>
      <c r="EG109" s="106"/>
      <c r="EH109" s="67"/>
      <c r="EI109" s="106"/>
      <c r="EJ109" s="106"/>
      <c r="EK109" s="106"/>
      <c r="EL109" s="103"/>
      <c r="EM109" s="125"/>
    </row>
    <row r="110" spans="1:143" s="85" customFormat="1" ht="13.15" customHeight="1" outlineLevel="1">
      <c r="A110" s="91" t="s">
        <v>64</v>
      </c>
      <c r="B110" s="91">
        <v>1</v>
      </c>
      <c r="C110" s="103"/>
      <c r="D110" s="121"/>
      <c r="E110" s="123"/>
      <c r="F110" s="105" t="s">
        <v>255</v>
      </c>
      <c r="G110" s="110"/>
      <c r="H110" s="106"/>
      <c r="I110" s="110"/>
      <c r="J110" s="107">
        <v>1</v>
      </c>
      <c r="K110" s="111">
        <v>27</v>
      </c>
      <c r="L110" s="90">
        <f t="shared" si="4"/>
        <v>27</v>
      </c>
      <c r="M110" s="122"/>
      <c r="N110" s="122"/>
      <c r="O110" s="110"/>
      <c r="P110" s="103"/>
      <c r="Q110" s="110"/>
      <c r="R110" s="122"/>
      <c r="S110" s="122"/>
      <c r="T110" s="110"/>
      <c r="U110" s="88"/>
      <c r="V110" s="88"/>
      <c r="W110" s="306"/>
      <c r="X110" s="90"/>
      <c r="Y110" s="88"/>
      <c r="Z110" s="90"/>
      <c r="AA110" s="122"/>
      <c r="AB110" s="89"/>
      <c r="AC110" s="88"/>
      <c r="AE110" s="89"/>
      <c r="AG110" s="88"/>
      <c r="AH110" s="89"/>
      <c r="AI110" s="89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106"/>
      <c r="BJ110" s="106"/>
      <c r="BK110" s="106"/>
      <c r="BL110" s="67"/>
      <c r="BM110" s="106"/>
      <c r="BN110" s="106"/>
      <c r="BO110" s="106"/>
      <c r="BP110" s="67"/>
      <c r="BQ110" s="106"/>
      <c r="BR110" s="106"/>
      <c r="BS110" s="106"/>
      <c r="BT110" s="106"/>
      <c r="BU110" s="244"/>
      <c r="BV110" s="106"/>
      <c r="BW110" s="245"/>
      <c r="BX110" s="67"/>
      <c r="BY110" s="106"/>
      <c r="BZ110" s="106"/>
      <c r="CA110" s="106"/>
      <c r="CB110" s="67"/>
      <c r="CC110" s="106"/>
      <c r="CD110" s="106"/>
      <c r="CE110" s="106"/>
      <c r="CF110" s="67"/>
      <c r="CG110" s="106"/>
      <c r="CH110" s="106"/>
      <c r="CI110" s="106"/>
      <c r="CJ110" s="67"/>
      <c r="CK110" s="106"/>
      <c r="CL110" s="106"/>
      <c r="CM110" s="106"/>
      <c r="CN110" s="106"/>
      <c r="CO110" s="244"/>
      <c r="CQ110" s="106"/>
      <c r="CR110" s="106"/>
      <c r="CS110" s="246"/>
      <c r="CT110" s="67"/>
      <c r="CU110" s="106"/>
      <c r="CV110" s="106"/>
      <c r="CW110" s="106"/>
      <c r="CX110" s="67"/>
      <c r="CY110" s="106"/>
      <c r="CZ110" s="106"/>
      <c r="DA110" s="106"/>
      <c r="DB110" s="67"/>
      <c r="DC110" s="106"/>
      <c r="DD110" s="106"/>
      <c r="DE110" s="106"/>
      <c r="DF110" s="67"/>
      <c r="DG110" s="106"/>
      <c r="DH110" s="106"/>
      <c r="DI110" s="106"/>
      <c r="DJ110" s="67"/>
      <c r="DK110" s="106"/>
      <c r="DL110" s="106"/>
      <c r="DM110" s="106"/>
      <c r="DN110" s="67"/>
      <c r="DO110" s="106"/>
      <c r="DP110" s="106"/>
      <c r="DQ110" s="106"/>
      <c r="DR110" s="67"/>
      <c r="DS110" s="106"/>
      <c r="DT110" s="106"/>
      <c r="DU110" s="106"/>
      <c r="DV110" s="67"/>
      <c r="DW110" s="106"/>
      <c r="DX110" s="106"/>
      <c r="DY110" s="106"/>
      <c r="DZ110" s="67"/>
      <c r="EA110" s="106"/>
      <c r="EB110" s="106"/>
      <c r="EC110" s="106"/>
      <c r="ED110" s="67"/>
      <c r="EE110" s="106"/>
      <c r="EF110" s="106"/>
      <c r="EG110" s="106"/>
      <c r="EH110" s="67"/>
      <c r="EI110" s="106"/>
      <c r="EJ110" s="106"/>
      <c r="EK110" s="106"/>
      <c r="EL110" s="103"/>
      <c r="EM110" s="125"/>
    </row>
    <row r="111" spans="1:143" s="85" customFormat="1" ht="13.15" customHeight="1" outlineLevel="1">
      <c r="A111" s="91"/>
      <c r="B111" s="91"/>
      <c r="C111" s="103"/>
      <c r="D111" s="121"/>
      <c r="E111" s="123"/>
      <c r="F111" s="124" t="s">
        <v>98</v>
      </c>
      <c r="G111" s="110"/>
      <c r="H111" s="106"/>
      <c r="I111" s="110"/>
      <c r="J111" s="107">
        <v>1</v>
      </c>
      <c r="K111" s="111">
        <v>16.100000000000001</v>
      </c>
      <c r="L111" s="90">
        <f t="shared" si="4"/>
        <v>16.100000000000001</v>
      </c>
      <c r="M111" s="122"/>
      <c r="N111" s="122"/>
      <c r="O111" s="110"/>
      <c r="P111" s="103"/>
      <c r="Q111" s="110"/>
      <c r="R111" s="122"/>
      <c r="S111" s="122"/>
      <c r="T111" s="110"/>
      <c r="U111" s="88"/>
      <c r="V111" s="88"/>
      <c r="W111" s="306"/>
      <c r="X111" s="90"/>
      <c r="Y111" s="88"/>
      <c r="Z111" s="90"/>
      <c r="AA111" s="122"/>
      <c r="AB111" s="89"/>
      <c r="AC111" s="88"/>
      <c r="AE111" s="89"/>
      <c r="AG111" s="88"/>
      <c r="AH111" s="89"/>
      <c r="AI111" s="89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106"/>
      <c r="BJ111" s="106"/>
      <c r="BK111" s="106"/>
      <c r="BL111" s="67"/>
      <c r="BM111" s="106"/>
      <c r="BN111" s="106"/>
      <c r="BO111" s="106"/>
      <c r="BP111" s="67"/>
      <c r="BQ111" s="106"/>
      <c r="BR111" s="106"/>
      <c r="BS111" s="106"/>
      <c r="BT111" s="106"/>
      <c r="BU111" s="244"/>
      <c r="BV111" s="106"/>
      <c r="BW111" s="245"/>
      <c r="BX111" s="67"/>
      <c r="BY111" s="106"/>
      <c r="BZ111" s="106"/>
      <c r="CA111" s="106"/>
      <c r="CB111" s="67"/>
      <c r="CC111" s="106"/>
      <c r="CD111" s="106"/>
      <c r="CE111" s="106"/>
      <c r="CF111" s="67"/>
      <c r="CG111" s="106"/>
      <c r="CH111" s="106"/>
      <c r="CI111" s="106"/>
      <c r="CJ111" s="67"/>
      <c r="CK111" s="106"/>
      <c r="CL111" s="106"/>
      <c r="CM111" s="106"/>
      <c r="CN111" s="106"/>
      <c r="CO111" s="244"/>
      <c r="CQ111" s="106"/>
      <c r="CR111" s="106"/>
      <c r="CS111" s="246"/>
      <c r="CT111" s="67"/>
      <c r="CU111" s="106"/>
      <c r="CV111" s="106"/>
      <c r="CW111" s="106"/>
      <c r="CX111" s="67"/>
      <c r="CY111" s="106"/>
      <c r="CZ111" s="106"/>
      <c r="DA111" s="106"/>
      <c r="DB111" s="67"/>
      <c r="DC111" s="106"/>
      <c r="DD111" s="106"/>
      <c r="DE111" s="106"/>
      <c r="DF111" s="67"/>
      <c r="DG111" s="106"/>
      <c r="DH111" s="106"/>
      <c r="DI111" s="106"/>
      <c r="DJ111" s="67"/>
      <c r="DK111" s="106"/>
      <c r="DL111" s="106"/>
      <c r="DM111" s="106"/>
      <c r="DN111" s="67"/>
      <c r="DO111" s="106"/>
      <c r="DP111" s="106"/>
      <c r="DQ111" s="106"/>
      <c r="DR111" s="67"/>
      <c r="DS111" s="106"/>
      <c r="DT111" s="106"/>
      <c r="DU111" s="106"/>
      <c r="DV111" s="67"/>
      <c r="DW111" s="106"/>
      <c r="DX111" s="106"/>
      <c r="DY111" s="106"/>
      <c r="DZ111" s="67"/>
      <c r="EA111" s="106"/>
      <c r="EB111" s="106"/>
      <c r="EC111" s="106"/>
      <c r="ED111" s="67"/>
      <c r="EE111" s="106"/>
      <c r="EF111" s="106"/>
      <c r="EG111" s="106"/>
      <c r="EH111" s="67"/>
      <c r="EI111" s="106"/>
      <c r="EJ111" s="106"/>
      <c r="EK111" s="106"/>
      <c r="EL111" s="103"/>
      <c r="EM111" s="125"/>
    </row>
    <row r="112" spans="1:143" s="85" customFormat="1" ht="13.15" customHeight="1" outlineLevel="1">
      <c r="A112" s="91" t="s">
        <v>64</v>
      </c>
      <c r="B112" s="91">
        <v>1</v>
      </c>
      <c r="C112" s="103"/>
      <c r="D112" s="121"/>
      <c r="E112" s="123"/>
      <c r="F112" s="105" t="s">
        <v>99</v>
      </c>
      <c r="G112" s="110"/>
      <c r="H112" s="106"/>
      <c r="I112" s="110"/>
      <c r="J112" s="107">
        <v>1</v>
      </c>
      <c r="K112" s="111">
        <v>18.8</v>
      </c>
      <c r="L112" s="90">
        <f t="shared" si="4"/>
        <v>18.8</v>
      </c>
      <c r="M112" s="122"/>
      <c r="N112" s="122"/>
      <c r="O112" s="110"/>
      <c r="P112" s="103"/>
      <c r="Q112" s="110"/>
      <c r="R112" s="122"/>
      <c r="S112" s="122"/>
      <c r="T112" s="110"/>
      <c r="U112" s="88"/>
      <c r="V112" s="88"/>
      <c r="W112" s="306"/>
      <c r="X112" s="90"/>
      <c r="Y112" s="88"/>
      <c r="Z112" s="90"/>
      <c r="AA112" s="122"/>
      <c r="AB112" s="89"/>
      <c r="AC112" s="88"/>
      <c r="AE112" s="89"/>
      <c r="AG112" s="88"/>
      <c r="AH112" s="89"/>
      <c r="AI112" s="89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106"/>
      <c r="BJ112" s="106"/>
      <c r="BK112" s="106"/>
      <c r="BL112" s="67"/>
      <c r="BM112" s="106"/>
      <c r="BN112" s="106"/>
      <c r="BO112" s="106"/>
      <c r="BP112" s="67"/>
      <c r="BQ112" s="106"/>
      <c r="BR112" s="106"/>
      <c r="BS112" s="106"/>
      <c r="BT112" s="106"/>
      <c r="BU112" s="244"/>
      <c r="BV112" s="106"/>
      <c r="BW112" s="245"/>
      <c r="BX112" s="67"/>
      <c r="BY112" s="106"/>
      <c r="BZ112" s="106"/>
      <c r="CA112" s="106"/>
      <c r="CB112" s="67"/>
      <c r="CC112" s="106"/>
      <c r="CD112" s="106"/>
      <c r="CE112" s="106"/>
      <c r="CF112" s="67"/>
      <c r="CG112" s="106"/>
      <c r="CH112" s="106"/>
      <c r="CI112" s="106"/>
      <c r="CJ112" s="67"/>
      <c r="CK112" s="106"/>
      <c r="CL112" s="106"/>
      <c r="CM112" s="106"/>
      <c r="CN112" s="106"/>
      <c r="CO112" s="244"/>
      <c r="CQ112" s="106"/>
      <c r="CR112" s="106"/>
      <c r="CS112" s="246"/>
      <c r="CT112" s="67"/>
      <c r="CU112" s="106"/>
      <c r="CV112" s="106"/>
      <c r="CW112" s="106"/>
      <c r="CX112" s="67"/>
      <c r="CY112" s="106"/>
      <c r="CZ112" s="106"/>
      <c r="DA112" s="106"/>
      <c r="DB112" s="67"/>
      <c r="DC112" s="106"/>
      <c r="DD112" s="106"/>
      <c r="DE112" s="106"/>
      <c r="DF112" s="67"/>
      <c r="DG112" s="106"/>
      <c r="DH112" s="106"/>
      <c r="DI112" s="106"/>
      <c r="DJ112" s="67"/>
      <c r="DK112" s="106"/>
      <c r="DL112" s="106"/>
      <c r="DM112" s="106"/>
      <c r="DN112" s="67"/>
      <c r="DO112" s="106"/>
      <c r="DP112" s="106"/>
      <c r="DQ112" s="106"/>
      <c r="DR112" s="67"/>
      <c r="DS112" s="106"/>
      <c r="DT112" s="106"/>
      <c r="DU112" s="106"/>
      <c r="DV112" s="67"/>
      <c r="DW112" s="106"/>
      <c r="DX112" s="106"/>
      <c r="DY112" s="106"/>
      <c r="DZ112" s="67"/>
      <c r="EA112" s="106"/>
      <c r="EB112" s="106"/>
      <c r="EC112" s="106"/>
      <c r="ED112" s="67"/>
      <c r="EE112" s="106"/>
      <c r="EF112" s="106"/>
      <c r="EG112" s="106"/>
      <c r="EH112" s="67"/>
      <c r="EI112" s="106"/>
      <c r="EJ112" s="106"/>
      <c r="EK112" s="106"/>
      <c r="EL112" s="103"/>
      <c r="EM112" s="125"/>
    </row>
    <row r="113" spans="1:143" s="85" customFormat="1" ht="13.15" customHeight="1" outlineLevel="1">
      <c r="A113" s="91"/>
      <c r="B113" s="91"/>
      <c r="C113" s="103"/>
      <c r="D113" s="121"/>
      <c r="E113" s="123"/>
      <c r="F113" s="105" t="s">
        <v>101</v>
      </c>
      <c r="G113" s="110"/>
      <c r="H113" s="106"/>
      <c r="I113" s="110"/>
      <c r="J113" s="107">
        <v>2</v>
      </c>
      <c r="K113" s="111">
        <v>6.6</v>
      </c>
      <c r="L113" s="90">
        <f t="shared" si="4"/>
        <v>13.2</v>
      </c>
      <c r="M113" s="122"/>
      <c r="N113" s="122"/>
      <c r="O113" s="110"/>
      <c r="P113" s="103"/>
      <c r="Q113" s="110"/>
      <c r="R113" s="122"/>
      <c r="S113" s="122"/>
      <c r="T113" s="110"/>
      <c r="U113" s="88"/>
      <c r="V113" s="88"/>
      <c r="W113" s="306"/>
      <c r="X113" s="90"/>
      <c r="Y113" s="88"/>
      <c r="Z113" s="90"/>
      <c r="AA113" s="122"/>
      <c r="AB113" s="89"/>
      <c r="AC113" s="88"/>
      <c r="AE113" s="89"/>
      <c r="AG113" s="88"/>
      <c r="AH113" s="89"/>
      <c r="AI113" s="89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106"/>
      <c r="BJ113" s="106"/>
      <c r="BK113" s="106"/>
      <c r="BL113" s="67"/>
      <c r="BM113" s="106"/>
      <c r="BN113" s="106"/>
      <c r="BO113" s="106"/>
      <c r="BP113" s="67"/>
      <c r="BQ113" s="106"/>
      <c r="BR113" s="106"/>
      <c r="BS113" s="106"/>
      <c r="BT113" s="106"/>
      <c r="BU113" s="244"/>
      <c r="BV113" s="106"/>
      <c r="BW113" s="245"/>
      <c r="BX113" s="67"/>
      <c r="BY113" s="106"/>
      <c r="BZ113" s="106"/>
      <c r="CA113" s="106"/>
      <c r="CB113" s="67"/>
      <c r="CC113" s="106"/>
      <c r="CD113" s="106"/>
      <c r="CE113" s="106"/>
      <c r="CF113" s="67"/>
      <c r="CG113" s="106"/>
      <c r="CH113" s="106"/>
      <c r="CI113" s="106"/>
      <c r="CJ113" s="67"/>
      <c r="CK113" s="106"/>
      <c r="CL113" s="106"/>
      <c r="CM113" s="106"/>
      <c r="CN113" s="106"/>
      <c r="CO113" s="244"/>
      <c r="CQ113" s="106"/>
      <c r="CR113" s="106"/>
      <c r="CS113" s="246"/>
      <c r="CT113" s="67"/>
      <c r="CU113" s="106"/>
      <c r="CV113" s="106"/>
      <c r="CW113" s="106"/>
      <c r="CX113" s="67"/>
      <c r="CY113" s="106"/>
      <c r="CZ113" s="106"/>
      <c r="DA113" s="106"/>
      <c r="DB113" s="67"/>
      <c r="DC113" s="106"/>
      <c r="DD113" s="106"/>
      <c r="DE113" s="106"/>
      <c r="DF113" s="67"/>
      <c r="DG113" s="106"/>
      <c r="DH113" s="106"/>
      <c r="DI113" s="106"/>
      <c r="DJ113" s="67"/>
      <c r="DK113" s="106"/>
      <c r="DL113" s="106"/>
      <c r="DM113" s="106"/>
      <c r="DN113" s="67"/>
      <c r="DO113" s="106"/>
      <c r="DP113" s="106"/>
      <c r="DQ113" s="106"/>
      <c r="DR113" s="67"/>
      <c r="DS113" s="106"/>
      <c r="DT113" s="106"/>
      <c r="DU113" s="106"/>
      <c r="DV113" s="67"/>
      <c r="DW113" s="106"/>
      <c r="DX113" s="106"/>
      <c r="DY113" s="106"/>
      <c r="DZ113" s="67"/>
      <c r="EA113" s="106"/>
      <c r="EB113" s="106"/>
      <c r="EC113" s="106"/>
      <c r="ED113" s="67"/>
      <c r="EE113" s="106"/>
      <c r="EF113" s="106"/>
      <c r="EG113" s="106"/>
      <c r="EH113" s="67"/>
      <c r="EI113" s="106"/>
      <c r="EJ113" s="106"/>
      <c r="EK113" s="106"/>
      <c r="EL113" s="103"/>
      <c r="EM113" s="125"/>
    </row>
    <row r="114" spans="1:143" s="85" customFormat="1" ht="13.15" customHeight="1" outlineLevel="1">
      <c r="A114" s="91" t="s">
        <v>68</v>
      </c>
      <c r="B114" s="91">
        <v>2</v>
      </c>
      <c r="C114" s="103"/>
      <c r="D114" s="121"/>
      <c r="E114" s="87"/>
      <c r="F114" s="105" t="s">
        <v>256</v>
      </c>
      <c r="G114" s="110"/>
      <c r="H114" s="106"/>
      <c r="I114" s="110"/>
      <c r="J114" s="107">
        <v>1</v>
      </c>
      <c r="K114" s="111">
        <v>15.8</v>
      </c>
      <c r="L114" s="90">
        <f t="shared" si="4"/>
        <v>15.8</v>
      </c>
      <c r="M114" s="122"/>
      <c r="N114" s="122"/>
      <c r="O114" s="110"/>
      <c r="P114" s="103"/>
      <c r="Q114" s="110"/>
      <c r="R114" s="122"/>
      <c r="S114" s="122"/>
      <c r="T114" s="110"/>
      <c r="U114" s="88"/>
      <c r="V114" s="88"/>
      <c r="W114" s="306"/>
      <c r="X114" s="90"/>
      <c r="Y114" s="88"/>
      <c r="Z114" s="90"/>
      <c r="AA114" s="122"/>
      <c r="AB114" s="89"/>
      <c r="AC114" s="88"/>
      <c r="AE114" s="89"/>
      <c r="AG114" s="88"/>
      <c r="AH114" s="89"/>
      <c r="AI114" s="89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106"/>
      <c r="BJ114" s="106"/>
      <c r="BK114" s="106"/>
      <c r="BL114" s="67"/>
      <c r="BM114" s="106"/>
      <c r="BN114" s="106"/>
      <c r="BO114" s="106"/>
      <c r="BP114" s="67"/>
      <c r="BQ114" s="106"/>
      <c r="BR114" s="106"/>
      <c r="BS114" s="106"/>
      <c r="BT114" s="106"/>
      <c r="BU114" s="244"/>
      <c r="BV114" s="106"/>
      <c r="BW114" s="245"/>
      <c r="BX114" s="67"/>
      <c r="BY114" s="106"/>
      <c r="BZ114" s="106"/>
      <c r="CA114" s="106"/>
      <c r="CB114" s="67"/>
      <c r="CC114" s="106"/>
      <c r="CD114" s="106"/>
      <c r="CE114" s="106"/>
      <c r="CF114" s="67"/>
      <c r="CG114" s="106"/>
      <c r="CH114" s="106"/>
      <c r="CI114" s="106"/>
      <c r="CJ114" s="67"/>
      <c r="CK114" s="106"/>
      <c r="CL114" s="106"/>
      <c r="CM114" s="106"/>
      <c r="CN114" s="106"/>
      <c r="CO114" s="244"/>
      <c r="CQ114" s="106"/>
      <c r="CR114" s="106"/>
      <c r="CS114" s="246"/>
      <c r="CT114" s="67"/>
      <c r="CU114" s="106"/>
      <c r="CV114" s="106"/>
      <c r="CW114" s="106"/>
      <c r="CX114" s="67"/>
      <c r="CY114" s="106"/>
      <c r="CZ114" s="106"/>
      <c r="DA114" s="106"/>
      <c r="DB114" s="67"/>
      <c r="DC114" s="106"/>
      <c r="DD114" s="106"/>
      <c r="DE114" s="106"/>
      <c r="DF114" s="67"/>
      <c r="DG114" s="106"/>
      <c r="DH114" s="106"/>
      <c r="DI114" s="106"/>
      <c r="DJ114" s="67"/>
      <c r="DK114" s="106"/>
      <c r="DL114" s="106"/>
      <c r="DM114" s="106"/>
      <c r="DN114" s="67"/>
      <c r="DO114" s="106"/>
      <c r="DP114" s="106"/>
      <c r="DQ114" s="106"/>
      <c r="DR114" s="67"/>
      <c r="DS114" s="106"/>
      <c r="DT114" s="106"/>
      <c r="DU114" s="106"/>
      <c r="DV114" s="67"/>
      <c r="DW114" s="106"/>
      <c r="DX114" s="106"/>
      <c r="DY114" s="106"/>
      <c r="DZ114" s="67"/>
      <c r="EA114" s="106"/>
      <c r="EB114" s="106"/>
      <c r="EC114" s="106"/>
      <c r="ED114" s="67"/>
      <c r="EE114" s="106"/>
      <c r="EF114" s="106"/>
      <c r="EG114" s="106"/>
      <c r="EH114" s="67"/>
      <c r="EI114" s="106"/>
      <c r="EJ114" s="106"/>
      <c r="EK114" s="106"/>
      <c r="EL114" s="103"/>
      <c r="EM114" s="125"/>
    </row>
    <row r="115" spans="1:143" s="85" customFormat="1" ht="12.4" customHeight="1" outlineLevel="1">
      <c r="A115" s="86"/>
      <c r="B115" s="86"/>
      <c r="D115" s="121"/>
      <c r="E115" s="87"/>
      <c r="F115" s="313" t="s">
        <v>414</v>
      </c>
      <c r="G115" s="88"/>
      <c r="I115" s="88"/>
      <c r="J115" s="107"/>
      <c r="K115" s="111"/>
      <c r="L115" s="90"/>
      <c r="M115" s="89"/>
      <c r="N115" s="89"/>
      <c r="O115" s="88"/>
      <c r="Q115" s="88"/>
      <c r="R115" s="89"/>
      <c r="S115" s="89"/>
      <c r="T115" s="88"/>
      <c r="U115" s="88"/>
      <c r="V115" s="88"/>
      <c r="W115" s="306"/>
      <c r="X115" s="90"/>
      <c r="Y115" s="88"/>
      <c r="Z115" s="90"/>
      <c r="AA115" s="89"/>
      <c r="AB115" s="89"/>
      <c r="AC115" s="88"/>
      <c r="AE115" s="89"/>
      <c r="AG115" s="88"/>
      <c r="AH115" s="89"/>
      <c r="AI115" s="89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67"/>
      <c r="BJ115" s="67"/>
      <c r="BL115" s="67"/>
      <c r="BM115" s="67"/>
      <c r="BN115" s="67"/>
      <c r="BP115" s="67"/>
      <c r="BQ115" s="67"/>
      <c r="BR115" s="67"/>
      <c r="BU115" s="244"/>
      <c r="BW115" s="245"/>
      <c r="BX115" s="67"/>
      <c r="BY115" s="67"/>
      <c r="BZ115" s="67"/>
      <c r="CB115" s="67"/>
      <c r="CC115" s="67"/>
      <c r="CD115" s="67"/>
      <c r="CF115" s="67"/>
      <c r="CG115" s="67"/>
      <c r="CH115" s="67"/>
      <c r="CJ115" s="67"/>
      <c r="CK115" s="67"/>
      <c r="CL115" s="67"/>
      <c r="CO115" s="244"/>
      <c r="CS115" s="246"/>
      <c r="CT115" s="67"/>
      <c r="CU115" s="67"/>
      <c r="CV115" s="67"/>
      <c r="CX115" s="67"/>
      <c r="CY115" s="67"/>
      <c r="CZ115" s="67"/>
      <c r="DB115" s="67"/>
      <c r="DC115" s="67"/>
      <c r="DD115" s="67"/>
      <c r="DF115" s="67"/>
      <c r="DG115" s="67"/>
      <c r="DH115" s="67"/>
      <c r="DJ115" s="67"/>
      <c r="DK115" s="67"/>
      <c r="DL115" s="67"/>
      <c r="DN115" s="67"/>
      <c r="DO115" s="67"/>
      <c r="DP115" s="67"/>
      <c r="DR115" s="67"/>
      <c r="DS115" s="67"/>
      <c r="DT115" s="67"/>
      <c r="DV115" s="67"/>
      <c r="DW115" s="67"/>
      <c r="DX115" s="67"/>
      <c r="DZ115" s="67"/>
      <c r="EA115" s="67"/>
      <c r="EB115" s="67"/>
      <c r="ED115" s="67"/>
      <c r="EE115" s="67"/>
      <c r="EF115" s="67"/>
      <c r="EH115" s="67"/>
      <c r="EI115" s="67"/>
      <c r="EJ115" s="67"/>
      <c r="EM115" s="125"/>
    </row>
    <row r="116" spans="1:143" s="85" customFormat="1" ht="4.1500000000000004" customHeight="1" outlineLevel="1">
      <c r="A116" s="86"/>
      <c r="B116" s="86"/>
      <c r="D116" s="142"/>
      <c r="E116" s="87"/>
      <c r="F116" s="88"/>
      <c r="G116" s="88"/>
      <c r="I116" s="88"/>
      <c r="J116" s="89"/>
      <c r="K116" s="111"/>
      <c r="L116" s="90"/>
      <c r="M116" s="89"/>
      <c r="N116" s="89"/>
      <c r="O116" s="88"/>
      <c r="Q116" s="88"/>
      <c r="R116" s="89"/>
      <c r="S116" s="89"/>
      <c r="T116" s="88"/>
      <c r="U116" s="88"/>
      <c r="V116" s="88"/>
      <c r="W116" s="306"/>
      <c r="X116" s="90"/>
      <c r="Y116" s="88"/>
      <c r="Z116" s="90"/>
      <c r="AA116" s="89"/>
      <c r="AB116" s="89"/>
      <c r="AC116" s="88"/>
      <c r="AE116" s="89"/>
      <c r="AG116" s="88"/>
      <c r="AH116" s="89"/>
      <c r="AI116" s="89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67"/>
      <c r="BJ116" s="67"/>
      <c r="BL116" s="67"/>
      <c r="BM116" s="67"/>
      <c r="BN116" s="67"/>
      <c r="BP116" s="67"/>
      <c r="BQ116" s="67"/>
      <c r="BR116" s="67"/>
      <c r="BU116" s="244"/>
      <c r="BW116" s="245"/>
      <c r="BX116" s="67"/>
      <c r="BY116" s="67"/>
      <c r="BZ116" s="67"/>
      <c r="CB116" s="67"/>
      <c r="CC116" s="67"/>
      <c r="CD116" s="67"/>
      <c r="CF116" s="67"/>
      <c r="CG116" s="67"/>
      <c r="CH116" s="67"/>
      <c r="CJ116" s="67"/>
      <c r="CK116" s="67"/>
      <c r="CL116" s="67"/>
      <c r="CO116" s="244"/>
      <c r="CS116" s="246"/>
      <c r="CT116" s="67"/>
      <c r="CU116" s="67"/>
      <c r="CV116" s="67"/>
      <c r="CX116" s="67"/>
      <c r="CY116" s="67"/>
      <c r="CZ116" s="67"/>
      <c r="DB116" s="67"/>
      <c r="DC116" s="67"/>
      <c r="DD116" s="67"/>
      <c r="DF116" s="67"/>
      <c r="DG116" s="67"/>
      <c r="DH116" s="67"/>
      <c r="DJ116" s="67"/>
      <c r="DK116" s="67"/>
      <c r="DL116" s="67"/>
      <c r="DN116" s="67"/>
      <c r="DO116" s="67"/>
      <c r="DP116" s="67"/>
      <c r="DR116" s="67"/>
      <c r="DS116" s="67"/>
      <c r="DT116" s="67"/>
      <c r="DV116" s="67"/>
      <c r="DW116" s="67"/>
      <c r="DX116" s="67"/>
      <c r="DZ116" s="67"/>
      <c r="EA116" s="67"/>
      <c r="EB116" s="67"/>
      <c r="ED116" s="67"/>
      <c r="EE116" s="67"/>
      <c r="EF116" s="67"/>
      <c r="EH116" s="67"/>
      <c r="EI116" s="67"/>
      <c r="EJ116" s="67"/>
      <c r="EM116" s="125"/>
    </row>
    <row r="117" spans="1:143" ht="13.15" customHeight="1" outlineLevel="1">
      <c r="A117" s="112"/>
      <c r="B117" s="112"/>
      <c r="C117" s="65"/>
      <c r="D117" s="139"/>
      <c r="E117" s="113" t="s">
        <v>103</v>
      </c>
      <c r="F117" s="114"/>
      <c r="G117" s="114"/>
      <c r="H117" s="115"/>
      <c r="I117" s="114"/>
      <c r="J117" s="116"/>
      <c r="K117" s="111"/>
      <c r="L117" s="90"/>
      <c r="M117" s="109"/>
      <c r="N117" s="118"/>
      <c r="O117" s="114"/>
      <c r="P117" s="65"/>
      <c r="Q117" s="114"/>
      <c r="R117" s="118"/>
      <c r="S117" s="118"/>
      <c r="T117" s="114"/>
      <c r="U117" s="88"/>
      <c r="V117" s="88"/>
      <c r="W117" s="306"/>
      <c r="X117" s="90"/>
      <c r="Y117" s="88"/>
      <c r="Z117" s="90"/>
      <c r="AA117" s="109"/>
      <c r="AB117" s="89"/>
      <c r="AC117" s="88"/>
      <c r="AD117" s="85"/>
      <c r="AE117" s="89"/>
      <c r="AF117" s="85"/>
      <c r="AG117" s="88"/>
      <c r="AH117" s="89"/>
      <c r="AI117" s="89"/>
      <c r="BI117" s="115"/>
      <c r="BJ117" s="115"/>
      <c r="BL117" s="65"/>
      <c r="BM117" s="115"/>
      <c r="BN117" s="115"/>
      <c r="BP117" s="65"/>
      <c r="BQ117" s="115"/>
      <c r="BR117" s="115"/>
      <c r="BT117" s="115"/>
      <c r="BU117" s="254"/>
      <c r="BW117" s="78"/>
      <c r="BX117" s="65"/>
      <c r="BY117" s="115"/>
      <c r="BZ117" s="115"/>
      <c r="CB117" s="65"/>
      <c r="CC117" s="115"/>
      <c r="CD117" s="115"/>
      <c r="CF117" s="65"/>
      <c r="CG117" s="115"/>
      <c r="CH117" s="115"/>
      <c r="CJ117" s="65"/>
      <c r="CK117" s="115"/>
      <c r="CL117" s="115"/>
      <c r="CN117" s="115"/>
      <c r="CO117" s="254"/>
      <c r="CQ117" s="115"/>
      <c r="CS117" s="66"/>
      <c r="CT117" s="65"/>
      <c r="CU117" s="115"/>
      <c r="CV117" s="115"/>
      <c r="CX117" s="65"/>
      <c r="CY117" s="115"/>
      <c r="CZ117" s="115"/>
      <c r="DB117" s="65"/>
      <c r="DC117" s="115"/>
      <c r="DD117" s="115"/>
      <c r="DF117" s="65"/>
      <c r="DG117" s="115"/>
      <c r="DH117" s="115"/>
      <c r="DJ117" s="65"/>
      <c r="DK117" s="115"/>
      <c r="DL117" s="115"/>
      <c r="DN117" s="65"/>
      <c r="DO117" s="115"/>
      <c r="DP117" s="115"/>
      <c r="DR117" s="65"/>
      <c r="DS117" s="115"/>
      <c r="DT117" s="115"/>
      <c r="DV117" s="65"/>
      <c r="DW117" s="115"/>
      <c r="DX117" s="115"/>
      <c r="DZ117" s="65"/>
      <c r="EA117" s="115"/>
      <c r="EB117" s="115"/>
      <c r="ED117" s="65"/>
      <c r="EE117" s="115"/>
      <c r="EF117" s="115"/>
      <c r="EH117" s="65"/>
      <c r="EI117" s="115"/>
      <c r="EJ117" s="115"/>
      <c r="EL117" s="65"/>
      <c r="EM117" s="132"/>
    </row>
    <row r="118" spans="1:143" s="85" customFormat="1" ht="13.15" customHeight="1" outlineLevel="1">
      <c r="A118" s="91" t="s">
        <v>68</v>
      </c>
      <c r="B118" s="91">
        <v>2</v>
      </c>
      <c r="C118" s="103"/>
      <c r="D118" s="121"/>
      <c r="E118" s="119"/>
      <c r="F118" s="105" t="s">
        <v>257</v>
      </c>
      <c r="G118" s="110"/>
      <c r="H118" s="106"/>
      <c r="I118" s="110"/>
      <c r="J118" s="107">
        <v>1</v>
      </c>
      <c r="K118" s="111">
        <v>16</v>
      </c>
      <c r="L118" s="90">
        <f>J118*K118</f>
        <v>16</v>
      </c>
      <c r="M118" s="122"/>
      <c r="N118" s="122"/>
      <c r="O118" s="110"/>
      <c r="P118" s="103"/>
      <c r="Q118" s="110"/>
      <c r="R118" s="122"/>
      <c r="S118" s="122"/>
      <c r="T118" s="110"/>
      <c r="U118" s="88"/>
      <c r="V118" s="88"/>
      <c r="W118" s="306"/>
      <c r="X118" s="90"/>
      <c r="Y118" s="88"/>
      <c r="Z118" s="90"/>
      <c r="AA118" s="122"/>
      <c r="AB118" s="89"/>
      <c r="AC118" s="88"/>
      <c r="AE118" s="89"/>
      <c r="AG118" s="88"/>
      <c r="AH118" s="89"/>
      <c r="AI118" s="89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106"/>
      <c r="BJ118" s="106"/>
      <c r="BK118" s="106"/>
      <c r="BL118" s="67"/>
      <c r="BM118" s="106"/>
      <c r="BN118" s="106"/>
      <c r="BO118" s="106"/>
      <c r="BP118" s="67"/>
      <c r="BQ118" s="106"/>
      <c r="BR118" s="106"/>
      <c r="BS118" s="106"/>
      <c r="BT118" s="106"/>
      <c r="BU118" s="244"/>
      <c r="BV118" s="106"/>
      <c r="BW118" s="245"/>
      <c r="BX118" s="67"/>
      <c r="BY118" s="106"/>
      <c r="BZ118" s="106"/>
      <c r="CA118" s="106"/>
      <c r="CB118" s="67"/>
      <c r="CC118" s="106"/>
      <c r="CD118" s="106"/>
      <c r="CE118" s="106"/>
      <c r="CF118" s="67"/>
      <c r="CG118" s="106"/>
      <c r="CH118" s="106"/>
      <c r="CI118" s="106"/>
      <c r="CJ118" s="67"/>
      <c r="CK118" s="106"/>
      <c r="CL118" s="106"/>
      <c r="CM118" s="106"/>
      <c r="CN118" s="106"/>
      <c r="CO118" s="244"/>
      <c r="CQ118" s="106"/>
      <c r="CR118" s="106"/>
      <c r="CS118" s="246"/>
      <c r="CT118" s="67"/>
      <c r="CU118" s="106"/>
      <c r="CV118" s="106"/>
      <c r="CW118" s="106"/>
      <c r="CX118" s="67"/>
      <c r="CY118" s="106"/>
      <c r="CZ118" s="106"/>
      <c r="DA118" s="106"/>
      <c r="DB118" s="67"/>
      <c r="DC118" s="106"/>
      <c r="DD118" s="106"/>
      <c r="DE118" s="106"/>
      <c r="DF118" s="67"/>
      <c r="DG118" s="106"/>
      <c r="DH118" s="106"/>
      <c r="DI118" s="106"/>
      <c r="DJ118" s="67"/>
      <c r="DK118" s="106"/>
      <c r="DL118" s="106"/>
      <c r="DM118" s="106"/>
      <c r="DN118" s="67"/>
      <c r="DO118" s="106"/>
      <c r="DP118" s="106"/>
      <c r="DQ118" s="106"/>
      <c r="DR118" s="67"/>
      <c r="DS118" s="106"/>
      <c r="DT118" s="106"/>
      <c r="DU118" s="106"/>
      <c r="DV118" s="67"/>
      <c r="DW118" s="106"/>
      <c r="DX118" s="106"/>
      <c r="DY118" s="106"/>
      <c r="DZ118" s="67"/>
      <c r="EA118" s="106"/>
      <c r="EB118" s="106"/>
      <c r="EC118" s="106"/>
      <c r="ED118" s="67"/>
      <c r="EE118" s="106"/>
      <c r="EF118" s="106"/>
      <c r="EG118" s="106"/>
      <c r="EH118" s="67"/>
      <c r="EI118" s="106"/>
      <c r="EJ118" s="106"/>
      <c r="EK118" s="106"/>
      <c r="EL118" s="103"/>
      <c r="EM118" s="125"/>
    </row>
    <row r="119" spans="1:143" s="85" customFormat="1" ht="13.15" customHeight="1" outlineLevel="1">
      <c r="A119" s="91"/>
      <c r="B119" s="91"/>
      <c r="C119" s="103"/>
      <c r="D119" s="121"/>
      <c r="E119" s="87"/>
      <c r="F119" s="105" t="s">
        <v>106</v>
      </c>
      <c r="G119" s="110"/>
      <c r="H119" s="106"/>
      <c r="I119" s="110"/>
      <c r="J119" s="107"/>
      <c r="K119" s="111" t="s">
        <v>70</v>
      </c>
      <c r="L119" s="90"/>
      <c r="M119" s="122"/>
      <c r="N119" s="122"/>
      <c r="O119" s="110"/>
      <c r="P119" s="103"/>
      <c r="Q119" s="110"/>
      <c r="R119" s="122"/>
      <c r="S119" s="122"/>
      <c r="T119" s="110"/>
      <c r="U119" s="88"/>
      <c r="V119" s="88"/>
      <c r="W119" s="306"/>
      <c r="X119" s="90"/>
      <c r="Y119" s="88"/>
      <c r="Z119" s="90"/>
      <c r="AA119" s="122"/>
      <c r="AB119" s="89"/>
      <c r="AC119" s="88"/>
      <c r="AE119" s="89"/>
      <c r="AG119" s="88"/>
      <c r="AH119" s="89"/>
      <c r="AI119" s="89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106"/>
      <c r="BJ119" s="106"/>
      <c r="BK119" s="106"/>
      <c r="BL119" s="67"/>
      <c r="BM119" s="106"/>
      <c r="BN119" s="106"/>
      <c r="BO119" s="106"/>
      <c r="BP119" s="67"/>
      <c r="BQ119" s="106"/>
      <c r="BR119" s="106"/>
      <c r="BS119" s="106"/>
      <c r="BT119" s="106"/>
      <c r="BU119" s="244"/>
      <c r="BV119" s="106"/>
      <c r="BW119" s="245"/>
      <c r="BX119" s="67"/>
      <c r="BY119" s="106"/>
      <c r="BZ119" s="106"/>
      <c r="CA119" s="106"/>
      <c r="CB119" s="67"/>
      <c r="CC119" s="106"/>
      <c r="CD119" s="106"/>
      <c r="CE119" s="106"/>
      <c r="CF119" s="67"/>
      <c r="CG119" s="106"/>
      <c r="CH119" s="106"/>
      <c r="CI119" s="106"/>
      <c r="CJ119" s="67"/>
      <c r="CK119" s="106"/>
      <c r="CL119" s="106"/>
      <c r="CM119" s="106"/>
      <c r="CN119" s="106"/>
      <c r="CO119" s="244"/>
      <c r="CQ119" s="106"/>
      <c r="CR119" s="106"/>
      <c r="CS119" s="246"/>
      <c r="CT119" s="67"/>
      <c r="CU119" s="106"/>
      <c r="CV119" s="106"/>
      <c r="CW119" s="106"/>
      <c r="CX119" s="67"/>
      <c r="CY119" s="106"/>
      <c r="CZ119" s="106"/>
      <c r="DA119" s="106"/>
      <c r="DB119" s="67"/>
      <c r="DC119" s="106"/>
      <c r="DD119" s="106"/>
      <c r="DE119" s="106"/>
      <c r="DF119" s="67"/>
      <c r="DG119" s="106"/>
      <c r="DH119" s="106"/>
      <c r="DI119" s="106"/>
      <c r="DJ119" s="67"/>
      <c r="DK119" s="106"/>
      <c r="DL119" s="106"/>
      <c r="DM119" s="106"/>
      <c r="DN119" s="67"/>
      <c r="DO119" s="106"/>
      <c r="DP119" s="106"/>
      <c r="DQ119" s="106"/>
      <c r="DR119" s="67"/>
      <c r="DS119" s="106"/>
      <c r="DT119" s="106"/>
      <c r="DU119" s="106"/>
      <c r="DV119" s="67"/>
      <c r="DW119" s="106"/>
      <c r="DX119" s="106"/>
      <c r="DY119" s="106"/>
      <c r="DZ119" s="67"/>
      <c r="EA119" s="106"/>
      <c r="EB119" s="106"/>
      <c r="EC119" s="106"/>
      <c r="ED119" s="67"/>
      <c r="EE119" s="106"/>
      <c r="EF119" s="106"/>
      <c r="EG119" s="106"/>
      <c r="EH119" s="67"/>
      <c r="EI119" s="106"/>
      <c r="EJ119" s="106"/>
      <c r="EK119" s="106"/>
      <c r="EL119" s="103"/>
      <c r="EM119" s="125"/>
    </row>
    <row r="120" spans="1:143" s="85" customFormat="1" ht="4.1500000000000004" customHeight="1" outlineLevel="1">
      <c r="A120" s="86"/>
      <c r="B120" s="86"/>
      <c r="D120" s="142"/>
      <c r="E120" s="87"/>
      <c r="F120" s="88"/>
      <c r="G120" s="88"/>
      <c r="I120" s="88"/>
      <c r="J120" s="89"/>
      <c r="K120" s="111"/>
      <c r="L120" s="90"/>
      <c r="M120" s="89"/>
      <c r="N120" s="89"/>
      <c r="O120" s="88"/>
      <c r="Q120" s="88"/>
      <c r="R120" s="89"/>
      <c r="S120" s="89"/>
      <c r="T120" s="88"/>
      <c r="U120" s="88"/>
      <c r="V120" s="88"/>
      <c r="W120" s="306"/>
      <c r="X120" s="90"/>
      <c r="Y120" s="88"/>
      <c r="Z120" s="90"/>
      <c r="AA120" s="89"/>
      <c r="AB120" s="89"/>
      <c r="AC120" s="88"/>
      <c r="AE120" s="89"/>
      <c r="AG120" s="88"/>
      <c r="AH120" s="89"/>
      <c r="AI120" s="89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67"/>
      <c r="BJ120" s="67"/>
      <c r="BL120" s="67"/>
      <c r="BM120" s="67"/>
      <c r="BN120" s="67"/>
      <c r="BP120" s="67"/>
      <c r="BQ120" s="67"/>
      <c r="BR120" s="67"/>
      <c r="BU120" s="244"/>
      <c r="BW120" s="245"/>
      <c r="BX120" s="67"/>
      <c r="BY120" s="67"/>
      <c r="BZ120" s="67"/>
      <c r="CB120" s="67"/>
      <c r="CC120" s="67"/>
      <c r="CD120" s="67"/>
      <c r="CF120" s="67"/>
      <c r="CG120" s="67"/>
      <c r="CH120" s="67"/>
      <c r="CJ120" s="67"/>
      <c r="CK120" s="67"/>
      <c r="CL120" s="67"/>
      <c r="CO120" s="244"/>
      <c r="CS120" s="246"/>
      <c r="CT120" s="67"/>
      <c r="CU120" s="67"/>
      <c r="CV120" s="67"/>
      <c r="CX120" s="67"/>
      <c r="CY120" s="67"/>
      <c r="CZ120" s="67"/>
      <c r="DB120" s="67"/>
      <c r="DC120" s="67"/>
      <c r="DD120" s="67"/>
      <c r="DF120" s="67"/>
      <c r="DG120" s="67"/>
      <c r="DH120" s="67"/>
      <c r="DJ120" s="67"/>
      <c r="DK120" s="67"/>
      <c r="DL120" s="67"/>
      <c r="DN120" s="67"/>
      <c r="DO120" s="67"/>
      <c r="DP120" s="67"/>
      <c r="DR120" s="67"/>
      <c r="DS120" s="67"/>
      <c r="DT120" s="67"/>
      <c r="DV120" s="67"/>
      <c r="DW120" s="67"/>
      <c r="DX120" s="67"/>
      <c r="DZ120" s="67"/>
      <c r="EA120" s="67"/>
      <c r="EB120" s="67"/>
      <c r="ED120" s="67"/>
      <c r="EE120" s="67"/>
      <c r="EF120" s="67"/>
      <c r="EH120" s="67"/>
      <c r="EI120" s="67"/>
      <c r="EJ120" s="67"/>
      <c r="EM120" s="125"/>
    </row>
    <row r="121" spans="1:143" ht="13.15" customHeight="1" outlineLevel="1">
      <c r="A121" s="112"/>
      <c r="B121" s="112"/>
      <c r="C121" s="65"/>
      <c r="D121" s="139"/>
      <c r="E121" s="113" t="s">
        <v>114</v>
      </c>
      <c r="F121" s="114"/>
      <c r="G121" s="114"/>
      <c r="H121" s="115"/>
      <c r="I121" s="114"/>
      <c r="J121" s="116"/>
      <c r="K121" s="111"/>
      <c r="L121" s="90"/>
      <c r="M121" s="109"/>
      <c r="N121" s="118"/>
      <c r="O121" s="114"/>
      <c r="P121" s="65"/>
      <c r="Q121" s="114"/>
      <c r="R121" s="118"/>
      <c r="S121" s="118"/>
      <c r="T121" s="114"/>
      <c r="U121" s="88"/>
      <c r="V121" s="88"/>
      <c r="W121" s="306"/>
      <c r="X121" s="90"/>
      <c r="Y121" s="88"/>
      <c r="Z121" s="90"/>
      <c r="AA121" s="109"/>
      <c r="AB121" s="89"/>
      <c r="AC121" s="88"/>
      <c r="AD121" s="85"/>
      <c r="AE121" s="89"/>
      <c r="AF121" s="85"/>
      <c r="AG121" s="88"/>
      <c r="AH121" s="89"/>
      <c r="AI121" s="89"/>
      <c r="BI121" s="115"/>
      <c r="BJ121" s="115"/>
      <c r="BL121" s="65"/>
      <c r="BM121" s="115"/>
      <c r="BN121" s="115"/>
      <c r="BP121" s="65"/>
      <c r="BQ121" s="115"/>
      <c r="BR121" s="115"/>
      <c r="BT121" s="115"/>
      <c r="BU121" s="254"/>
      <c r="BW121" s="78"/>
      <c r="BX121" s="65"/>
      <c r="BY121" s="115"/>
      <c r="BZ121" s="115"/>
      <c r="CB121" s="65"/>
      <c r="CC121" s="115"/>
      <c r="CD121" s="115"/>
      <c r="CF121" s="65"/>
      <c r="CG121" s="115"/>
      <c r="CH121" s="115"/>
      <c r="CJ121" s="65"/>
      <c r="CK121" s="115"/>
      <c r="CL121" s="115"/>
      <c r="CN121" s="115"/>
      <c r="CO121" s="254"/>
      <c r="CQ121" s="115"/>
      <c r="CS121" s="66"/>
      <c r="CT121" s="65"/>
      <c r="CU121" s="115"/>
      <c r="CV121" s="115"/>
      <c r="CX121" s="65"/>
      <c r="CY121" s="115"/>
      <c r="CZ121" s="115"/>
      <c r="DB121" s="65"/>
      <c r="DC121" s="115"/>
      <c r="DD121" s="115"/>
      <c r="DF121" s="65"/>
      <c r="DG121" s="115"/>
      <c r="DH121" s="115"/>
      <c r="DJ121" s="65"/>
      <c r="DK121" s="115"/>
      <c r="DL121" s="115"/>
      <c r="DN121" s="65"/>
      <c r="DO121" s="115"/>
      <c r="DP121" s="115"/>
      <c r="DR121" s="65"/>
      <c r="DS121" s="115"/>
      <c r="DT121" s="115"/>
      <c r="DV121" s="65"/>
      <c r="DW121" s="115"/>
      <c r="DX121" s="115"/>
      <c r="DZ121" s="65"/>
      <c r="EA121" s="115"/>
      <c r="EB121" s="115"/>
      <c r="ED121" s="65"/>
      <c r="EE121" s="115"/>
      <c r="EF121" s="115"/>
      <c r="EH121" s="65"/>
      <c r="EI121" s="115"/>
      <c r="EJ121" s="115"/>
      <c r="EL121" s="65"/>
      <c r="EM121" s="132"/>
    </row>
    <row r="122" spans="1:143" s="85" customFormat="1" ht="13.15" customHeight="1" outlineLevel="1">
      <c r="A122" s="91" t="s">
        <v>68</v>
      </c>
      <c r="B122" s="91">
        <v>2</v>
      </c>
      <c r="C122" s="103"/>
      <c r="D122" s="121"/>
      <c r="E122" s="119"/>
      <c r="F122" s="105" t="s">
        <v>107</v>
      </c>
      <c r="G122" s="110"/>
      <c r="H122" s="106"/>
      <c r="I122" s="110"/>
      <c r="J122" s="107">
        <v>1</v>
      </c>
      <c r="K122" s="111">
        <v>4</v>
      </c>
      <c r="L122" s="90">
        <f>J122*K122</f>
        <v>4</v>
      </c>
      <c r="M122" s="122"/>
      <c r="N122" s="122"/>
      <c r="O122" s="110"/>
      <c r="P122" s="103"/>
      <c r="Q122" s="110"/>
      <c r="R122" s="122"/>
      <c r="S122" s="122"/>
      <c r="T122" s="110"/>
      <c r="U122" s="88"/>
      <c r="V122" s="88"/>
      <c r="W122" s="306"/>
      <c r="X122" s="90"/>
      <c r="Y122" s="88"/>
      <c r="Z122" s="90"/>
      <c r="AA122" s="122"/>
      <c r="AB122" s="89"/>
      <c r="AC122" s="88"/>
      <c r="AE122" s="89"/>
      <c r="AG122" s="88"/>
      <c r="AH122" s="89"/>
      <c r="AI122" s="89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106"/>
      <c r="BJ122" s="106"/>
      <c r="BK122" s="106"/>
      <c r="BL122" s="67"/>
      <c r="BM122" s="106"/>
      <c r="BN122" s="106"/>
      <c r="BO122" s="106"/>
      <c r="BP122" s="67"/>
      <c r="BQ122" s="106"/>
      <c r="BR122" s="106"/>
      <c r="BS122" s="106"/>
      <c r="BT122" s="106"/>
      <c r="BU122" s="244"/>
      <c r="BV122" s="106"/>
      <c r="BW122" s="245"/>
      <c r="BX122" s="67"/>
      <c r="BY122" s="106"/>
      <c r="BZ122" s="106"/>
      <c r="CA122" s="106"/>
      <c r="CB122" s="67"/>
      <c r="CC122" s="106"/>
      <c r="CD122" s="106"/>
      <c r="CE122" s="106"/>
      <c r="CF122" s="67"/>
      <c r="CG122" s="106"/>
      <c r="CH122" s="106"/>
      <c r="CI122" s="106"/>
      <c r="CJ122" s="67"/>
      <c r="CK122" s="106"/>
      <c r="CL122" s="106"/>
      <c r="CM122" s="106"/>
      <c r="CN122" s="106"/>
      <c r="CO122" s="244"/>
      <c r="CQ122" s="106"/>
      <c r="CR122" s="106"/>
      <c r="CS122" s="246"/>
      <c r="CT122" s="67"/>
      <c r="CU122" s="106"/>
      <c r="CV122" s="106"/>
      <c r="CW122" s="106"/>
      <c r="CX122" s="67"/>
      <c r="CY122" s="106"/>
      <c r="CZ122" s="106"/>
      <c r="DA122" s="106"/>
      <c r="DB122" s="67"/>
      <c r="DC122" s="106"/>
      <c r="DD122" s="106"/>
      <c r="DE122" s="106"/>
      <c r="DF122" s="67"/>
      <c r="DG122" s="106"/>
      <c r="DH122" s="106"/>
      <c r="DI122" s="106"/>
      <c r="DJ122" s="67"/>
      <c r="DK122" s="106"/>
      <c r="DL122" s="106"/>
      <c r="DM122" s="106"/>
      <c r="DN122" s="67"/>
      <c r="DO122" s="106"/>
      <c r="DP122" s="106"/>
      <c r="DQ122" s="106"/>
      <c r="DR122" s="67"/>
      <c r="DS122" s="106"/>
      <c r="DT122" s="106"/>
      <c r="DU122" s="106"/>
      <c r="DV122" s="67"/>
      <c r="DW122" s="106"/>
      <c r="DX122" s="106"/>
      <c r="DY122" s="106"/>
      <c r="DZ122" s="67"/>
      <c r="EA122" s="106"/>
      <c r="EB122" s="106"/>
      <c r="EC122" s="106"/>
      <c r="ED122" s="67"/>
      <c r="EE122" s="106"/>
      <c r="EF122" s="106"/>
      <c r="EG122" s="106"/>
      <c r="EH122" s="67"/>
      <c r="EI122" s="106"/>
      <c r="EJ122" s="106"/>
      <c r="EK122" s="106"/>
      <c r="EL122" s="103"/>
      <c r="EM122" s="125"/>
    </row>
    <row r="123" spans="1:143" s="85" customFormat="1" ht="13.15" customHeight="1" outlineLevel="1">
      <c r="A123" s="91" t="s">
        <v>68</v>
      </c>
      <c r="B123" s="91">
        <v>2</v>
      </c>
      <c r="C123" s="103"/>
      <c r="D123" s="121"/>
      <c r="E123" s="123"/>
      <c r="F123" s="105" t="s">
        <v>108</v>
      </c>
      <c r="G123" s="110"/>
      <c r="H123" s="106"/>
      <c r="I123" s="110"/>
      <c r="J123" s="107">
        <v>1</v>
      </c>
      <c r="K123" s="111">
        <v>4</v>
      </c>
      <c r="L123" s="90">
        <f>J123*K123</f>
        <v>4</v>
      </c>
      <c r="M123" s="122"/>
      <c r="N123" s="122"/>
      <c r="O123" s="110"/>
      <c r="P123" s="103"/>
      <c r="Q123" s="110"/>
      <c r="R123" s="122"/>
      <c r="S123" s="122"/>
      <c r="T123" s="110"/>
      <c r="U123" s="88"/>
      <c r="V123" s="88"/>
      <c r="W123" s="306"/>
      <c r="X123" s="90"/>
      <c r="Y123" s="88"/>
      <c r="Z123" s="90"/>
      <c r="AA123" s="122"/>
      <c r="AB123" s="89"/>
      <c r="AC123" s="88"/>
      <c r="AE123" s="89"/>
      <c r="AG123" s="88"/>
      <c r="AH123" s="89"/>
      <c r="AI123" s="89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106"/>
      <c r="BJ123" s="106"/>
      <c r="BK123" s="106"/>
      <c r="BL123" s="67"/>
      <c r="BM123" s="106"/>
      <c r="BN123" s="106"/>
      <c r="BO123" s="106"/>
      <c r="BP123" s="67"/>
      <c r="BQ123" s="106"/>
      <c r="BR123" s="106"/>
      <c r="BS123" s="106"/>
      <c r="BT123" s="106"/>
      <c r="BU123" s="244"/>
      <c r="BV123" s="106"/>
      <c r="BW123" s="245"/>
      <c r="BX123" s="67"/>
      <c r="BY123" s="106"/>
      <c r="BZ123" s="106"/>
      <c r="CA123" s="106"/>
      <c r="CB123" s="67"/>
      <c r="CC123" s="106"/>
      <c r="CD123" s="106"/>
      <c r="CE123" s="106"/>
      <c r="CF123" s="67"/>
      <c r="CG123" s="106"/>
      <c r="CH123" s="106"/>
      <c r="CI123" s="106"/>
      <c r="CJ123" s="67"/>
      <c r="CK123" s="106"/>
      <c r="CL123" s="106"/>
      <c r="CM123" s="106"/>
      <c r="CN123" s="106"/>
      <c r="CO123" s="244"/>
      <c r="CQ123" s="106"/>
      <c r="CR123" s="106"/>
      <c r="CS123" s="246"/>
      <c r="CT123" s="67"/>
      <c r="CU123" s="106"/>
      <c r="CV123" s="106"/>
      <c r="CW123" s="106"/>
      <c r="CX123" s="67"/>
      <c r="CY123" s="106"/>
      <c r="CZ123" s="106"/>
      <c r="DA123" s="106"/>
      <c r="DB123" s="67"/>
      <c r="DC123" s="106"/>
      <c r="DD123" s="106"/>
      <c r="DE123" s="106"/>
      <c r="DF123" s="67"/>
      <c r="DG123" s="106"/>
      <c r="DH123" s="106"/>
      <c r="DI123" s="106"/>
      <c r="DJ123" s="67"/>
      <c r="DK123" s="106"/>
      <c r="DL123" s="106"/>
      <c r="DM123" s="106"/>
      <c r="DN123" s="67"/>
      <c r="DO123" s="106"/>
      <c r="DP123" s="106"/>
      <c r="DQ123" s="106"/>
      <c r="DR123" s="67"/>
      <c r="DS123" s="106"/>
      <c r="DT123" s="106"/>
      <c r="DU123" s="106"/>
      <c r="DV123" s="67"/>
      <c r="DW123" s="106"/>
      <c r="DX123" s="106"/>
      <c r="DY123" s="106"/>
      <c r="DZ123" s="67"/>
      <c r="EA123" s="106"/>
      <c r="EB123" s="106"/>
      <c r="EC123" s="106"/>
      <c r="ED123" s="67"/>
      <c r="EE123" s="106"/>
      <c r="EF123" s="106"/>
      <c r="EG123" s="106"/>
      <c r="EH123" s="67"/>
      <c r="EI123" s="106"/>
      <c r="EJ123" s="106"/>
      <c r="EK123" s="106"/>
      <c r="EL123" s="103"/>
      <c r="EM123" s="125"/>
    </row>
    <row r="124" spans="1:143" s="161" customFormat="1" ht="13.15" customHeight="1" outlineLevel="1">
      <c r="A124" s="150"/>
      <c r="B124" s="150"/>
      <c r="C124" s="151"/>
      <c r="D124" s="152"/>
      <c r="E124" s="153"/>
      <c r="F124" s="154" t="s">
        <v>109</v>
      </c>
      <c r="G124" s="155"/>
      <c r="H124" s="156"/>
      <c r="I124" s="155"/>
      <c r="J124" s="157"/>
      <c r="K124" s="111"/>
      <c r="L124" s="90"/>
      <c r="M124" s="159"/>
      <c r="N124" s="159"/>
      <c r="O124" s="155"/>
      <c r="P124" s="151"/>
      <c r="Q124" s="155"/>
      <c r="R124" s="159"/>
      <c r="S124" s="159"/>
      <c r="T124" s="155"/>
      <c r="U124" s="88"/>
      <c r="V124" s="88"/>
      <c r="W124" s="306"/>
      <c r="X124" s="90"/>
      <c r="Y124" s="88"/>
      <c r="Z124" s="90"/>
      <c r="AA124" s="159"/>
      <c r="AB124" s="89"/>
      <c r="AC124" s="88"/>
      <c r="AD124" s="85"/>
      <c r="AE124" s="89"/>
      <c r="AF124" s="85"/>
      <c r="AG124" s="88"/>
      <c r="AH124" s="89"/>
      <c r="AI124" s="89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156"/>
      <c r="BJ124" s="156"/>
      <c r="BK124" s="156"/>
      <c r="BL124" s="160"/>
      <c r="BM124" s="156"/>
      <c r="BN124" s="156"/>
      <c r="BO124" s="156"/>
      <c r="BP124" s="160"/>
      <c r="BQ124" s="156"/>
      <c r="BR124" s="156"/>
      <c r="BS124" s="156"/>
      <c r="BT124" s="156"/>
      <c r="BU124" s="255"/>
      <c r="BV124" s="156"/>
      <c r="BW124" s="256"/>
      <c r="BX124" s="160"/>
      <c r="BY124" s="156"/>
      <c r="BZ124" s="156"/>
      <c r="CA124" s="156"/>
      <c r="CB124" s="160"/>
      <c r="CC124" s="156"/>
      <c r="CD124" s="156"/>
      <c r="CE124" s="156"/>
      <c r="CF124" s="160"/>
      <c r="CG124" s="156"/>
      <c r="CH124" s="156"/>
      <c r="CI124" s="156"/>
      <c r="CJ124" s="160"/>
      <c r="CK124" s="156"/>
      <c r="CL124" s="156"/>
      <c r="CM124" s="156"/>
      <c r="CN124" s="156"/>
      <c r="CO124" s="255"/>
      <c r="CQ124" s="156"/>
      <c r="CR124" s="156"/>
      <c r="CS124" s="257"/>
      <c r="CT124" s="160"/>
      <c r="CU124" s="156"/>
      <c r="CV124" s="156"/>
      <c r="CW124" s="156"/>
      <c r="CX124" s="160"/>
      <c r="CY124" s="156"/>
      <c r="CZ124" s="156"/>
      <c r="DA124" s="156"/>
      <c r="DB124" s="160"/>
      <c r="DC124" s="156"/>
      <c r="DD124" s="156"/>
      <c r="DE124" s="156"/>
      <c r="DF124" s="160"/>
      <c r="DG124" s="156"/>
      <c r="DH124" s="156"/>
      <c r="DI124" s="156"/>
      <c r="DJ124" s="160"/>
      <c r="DK124" s="156"/>
      <c r="DL124" s="156"/>
      <c r="DM124" s="156"/>
      <c r="DN124" s="160"/>
      <c r="DO124" s="156"/>
      <c r="DP124" s="156"/>
      <c r="DQ124" s="156"/>
      <c r="DR124" s="160"/>
      <c r="DS124" s="156"/>
      <c r="DT124" s="156"/>
      <c r="DU124" s="156"/>
      <c r="DV124" s="160"/>
      <c r="DW124" s="156"/>
      <c r="DX124" s="156"/>
      <c r="DY124" s="156"/>
      <c r="DZ124" s="160"/>
      <c r="EA124" s="156"/>
      <c r="EB124" s="156"/>
      <c r="EC124" s="156"/>
      <c r="ED124" s="160"/>
      <c r="EE124" s="156"/>
      <c r="EF124" s="156"/>
      <c r="EG124" s="156"/>
      <c r="EH124" s="160"/>
      <c r="EI124" s="156"/>
      <c r="EJ124" s="156"/>
      <c r="EK124" s="156"/>
      <c r="EL124" s="151"/>
      <c r="EM124" s="162"/>
    </row>
    <row r="125" spans="1:143" s="85" customFormat="1" ht="4.1500000000000004" customHeight="1" outlineLevel="1">
      <c r="A125" s="86"/>
      <c r="B125" s="86"/>
      <c r="D125" s="88"/>
      <c r="E125" s="87"/>
      <c r="F125" s="88"/>
      <c r="G125" s="88"/>
      <c r="I125" s="88"/>
      <c r="J125" s="89"/>
      <c r="K125" s="111"/>
      <c r="L125" s="90"/>
      <c r="M125" s="89"/>
      <c r="N125" s="89"/>
      <c r="O125" s="88"/>
      <c r="Q125" s="88"/>
      <c r="R125" s="89"/>
      <c r="S125" s="89"/>
      <c r="T125" s="88"/>
      <c r="U125" s="88"/>
      <c r="V125" s="88"/>
      <c r="W125" s="306"/>
      <c r="X125" s="90"/>
      <c r="Y125" s="88"/>
      <c r="Z125" s="90"/>
      <c r="AA125" s="89"/>
      <c r="AB125" s="89"/>
      <c r="AC125" s="88"/>
      <c r="AE125" s="89"/>
      <c r="AG125" s="88"/>
      <c r="AH125" s="89"/>
      <c r="AI125" s="89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</row>
    <row r="126" spans="1:143" s="27" customFormat="1" ht="16.899999999999999" customHeight="1">
      <c r="A126" s="92" t="s">
        <v>62</v>
      </c>
      <c r="B126" s="92"/>
      <c r="C126" s="93"/>
      <c r="D126" s="94" t="s">
        <v>415</v>
      </c>
      <c r="E126" s="95"/>
      <c r="F126" s="96"/>
      <c r="G126" s="97"/>
      <c r="H126" s="78"/>
      <c r="I126" s="98"/>
      <c r="J126" s="99"/>
      <c r="K126" s="99"/>
      <c r="L126" s="100">
        <f>J126*K126</f>
        <v>0</v>
      </c>
      <c r="M126" s="101">
        <f>SUM(L126:L141)</f>
        <v>77</v>
      </c>
      <c r="N126" s="99"/>
      <c r="O126" s="98"/>
      <c r="P126" s="93"/>
      <c r="Q126" s="102"/>
      <c r="R126" s="99">
        <f>SUM(X126:X141)</f>
        <v>0</v>
      </c>
      <c r="S126" s="99"/>
      <c r="T126" s="98"/>
      <c r="U126" s="98"/>
      <c r="V126" s="102"/>
      <c r="W126" s="304"/>
      <c r="X126" s="100">
        <f>IF(L126&gt;0,L126*(1+W126),)</f>
        <v>0</v>
      </c>
      <c r="Y126" s="97"/>
      <c r="Z126" s="100">
        <f>X126*Y126</f>
        <v>0</v>
      </c>
      <c r="AA126" s="101">
        <f>SUM(Z126:Z141)</f>
        <v>0</v>
      </c>
      <c r="AB126" s="99"/>
      <c r="AC126" s="98"/>
      <c r="AD126" s="93"/>
      <c r="AE126" s="99"/>
      <c r="AF126" s="93"/>
      <c r="AG126" s="102"/>
      <c r="AH126" s="99">
        <f>SUM(AI127:AI140)</f>
        <v>0</v>
      </c>
      <c r="AI126" s="99"/>
      <c r="AJ126" s="98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</row>
    <row r="127" spans="1:143" ht="13.15" customHeight="1" outlineLevel="1">
      <c r="A127" s="112"/>
      <c r="B127" s="112"/>
      <c r="C127" s="65"/>
      <c r="E127" s="113" t="s">
        <v>94</v>
      </c>
      <c r="F127" s="114"/>
      <c r="G127" s="114"/>
      <c r="H127" s="115"/>
      <c r="I127" s="114"/>
      <c r="J127" s="116"/>
      <c r="K127" s="111"/>
      <c r="L127" s="90"/>
      <c r="M127" s="109"/>
      <c r="N127" s="118"/>
      <c r="O127" s="114"/>
      <c r="P127" s="65"/>
      <c r="Q127" s="114"/>
      <c r="R127" s="118"/>
      <c r="S127" s="118"/>
      <c r="T127" s="114"/>
      <c r="U127" s="88"/>
      <c r="V127" s="88"/>
      <c r="W127" s="306"/>
      <c r="X127" s="90"/>
      <c r="Y127" s="88"/>
      <c r="Z127" s="90"/>
      <c r="AA127" s="109"/>
      <c r="AB127" s="89"/>
      <c r="AC127" s="88"/>
      <c r="AD127" s="85"/>
      <c r="AE127" s="89"/>
      <c r="AF127" s="85"/>
      <c r="AG127" s="88"/>
      <c r="AH127" s="89"/>
      <c r="AI127" s="89"/>
      <c r="BI127" s="115"/>
      <c r="BJ127" s="115"/>
      <c r="BL127" s="65"/>
      <c r="BM127" s="115"/>
      <c r="BN127" s="115"/>
      <c r="BP127" s="65"/>
      <c r="BQ127" s="115"/>
      <c r="BR127" s="115"/>
      <c r="BT127" s="115"/>
      <c r="BU127" s="254"/>
      <c r="BW127" s="78"/>
      <c r="BX127" s="65"/>
      <c r="BY127" s="115"/>
      <c r="BZ127" s="115"/>
      <c r="CB127" s="65"/>
      <c r="CC127" s="115"/>
      <c r="CD127" s="115"/>
      <c r="CF127" s="65"/>
      <c r="CG127" s="115"/>
      <c r="CH127" s="115"/>
      <c r="CJ127" s="65"/>
      <c r="CK127" s="115"/>
      <c r="CL127" s="115"/>
      <c r="CN127" s="115"/>
      <c r="CO127" s="254"/>
      <c r="CQ127" s="115"/>
      <c r="CS127" s="66"/>
      <c r="CT127" s="65"/>
      <c r="CU127" s="115"/>
      <c r="CV127" s="115"/>
      <c r="CX127" s="65"/>
      <c r="CY127" s="115"/>
      <c r="CZ127" s="115"/>
      <c r="DB127" s="65"/>
      <c r="DC127" s="115"/>
      <c r="DD127" s="115"/>
      <c r="DF127" s="65"/>
      <c r="DG127" s="115"/>
      <c r="DH127" s="115"/>
      <c r="DJ127" s="65"/>
      <c r="DK127" s="115"/>
      <c r="DL127" s="115"/>
      <c r="DN127" s="65"/>
      <c r="DO127" s="115"/>
      <c r="DP127" s="115"/>
      <c r="DR127" s="65"/>
      <c r="DS127" s="115"/>
      <c r="DT127" s="115"/>
      <c r="DV127" s="65"/>
      <c r="DW127" s="115"/>
      <c r="DX127" s="115"/>
      <c r="DZ127" s="65"/>
      <c r="EA127" s="115"/>
      <c r="EB127" s="115"/>
      <c r="ED127" s="65"/>
      <c r="EE127" s="115"/>
      <c r="EF127" s="115"/>
      <c r="EH127" s="65"/>
      <c r="EI127" s="115"/>
      <c r="EJ127" s="115"/>
      <c r="EL127" s="65"/>
      <c r="EM127" s="132"/>
    </row>
    <row r="128" spans="1:143" s="85" customFormat="1" ht="13.15" customHeight="1" outlineLevel="1">
      <c r="A128" s="91" t="s">
        <v>64</v>
      </c>
      <c r="B128" s="91">
        <v>1</v>
      </c>
      <c r="C128" s="103"/>
      <c r="D128" s="121"/>
      <c r="E128" s="119"/>
      <c r="F128" s="105" t="s">
        <v>95</v>
      </c>
      <c r="G128" s="110"/>
      <c r="H128" s="106"/>
      <c r="I128" s="110"/>
      <c r="J128" s="133">
        <v>1</v>
      </c>
      <c r="K128" s="111">
        <v>14</v>
      </c>
      <c r="L128" s="90">
        <f>J128*K128</f>
        <v>14</v>
      </c>
      <c r="M128" s="136"/>
      <c r="N128" s="136"/>
      <c r="O128" s="137"/>
      <c r="P128" s="138"/>
      <c r="Q128" s="137"/>
      <c r="R128" s="136"/>
      <c r="S128" s="136"/>
      <c r="T128" s="110"/>
      <c r="U128" s="88"/>
      <c r="V128" s="88"/>
      <c r="W128" s="306"/>
      <c r="X128" s="90"/>
      <c r="Y128" s="88"/>
      <c r="Z128" s="90"/>
      <c r="AA128" s="136"/>
      <c r="AB128" s="89"/>
      <c r="AC128" s="88"/>
      <c r="AE128" s="89"/>
      <c r="AG128" s="88"/>
      <c r="AH128" s="89"/>
      <c r="AI128" s="89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106"/>
      <c r="BJ128" s="106"/>
      <c r="BK128" s="106"/>
      <c r="BL128" s="67"/>
      <c r="BM128" s="106"/>
      <c r="BN128" s="106"/>
      <c r="BO128" s="106"/>
      <c r="BP128" s="67"/>
      <c r="BQ128" s="106"/>
      <c r="BR128" s="106"/>
      <c r="BS128" s="106"/>
      <c r="BT128" s="106"/>
      <c r="BU128" s="244"/>
      <c r="BV128" s="106"/>
      <c r="BW128" s="245"/>
      <c r="BX128" s="67"/>
      <c r="BY128" s="106"/>
      <c r="BZ128" s="106"/>
      <c r="CA128" s="106"/>
      <c r="CB128" s="67"/>
      <c r="CC128" s="106"/>
      <c r="CD128" s="106"/>
      <c r="CE128" s="106"/>
      <c r="CF128" s="67"/>
      <c r="CG128" s="106"/>
      <c r="CH128" s="106"/>
      <c r="CI128" s="106"/>
      <c r="CJ128" s="67"/>
      <c r="CK128" s="106"/>
      <c r="CL128" s="106"/>
      <c r="CM128" s="106"/>
      <c r="CN128" s="106"/>
      <c r="CO128" s="244"/>
      <c r="CQ128" s="106"/>
      <c r="CR128" s="106"/>
      <c r="CS128" s="246"/>
      <c r="CT128" s="67"/>
      <c r="CU128" s="106"/>
      <c r="CV128" s="106"/>
      <c r="CW128" s="106"/>
      <c r="CX128" s="67"/>
      <c r="CY128" s="106"/>
      <c r="CZ128" s="106"/>
      <c r="DA128" s="106"/>
      <c r="DB128" s="67"/>
      <c r="DC128" s="106"/>
      <c r="DD128" s="106"/>
      <c r="DE128" s="106"/>
      <c r="DF128" s="67"/>
      <c r="DG128" s="106"/>
      <c r="DH128" s="106"/>
      <c r="DI128" s="106"/>
      <c r="DJ128" s="67"/>
      <c r="DK128" s="106"/>
      <c r="DL128" s="106"/>
      <c r="DM128" s="106"/>
      <c r="DN128" s="67"/>
      <c r="DO128" s="106"/>
      <c r="DP128" s="106"/>
      <c r="DQ128" s="106"/>
      <c r="DR128" s="67"/>
      <c r="DS128" s="106"/>
      <c r="DT128" s="106"/>
      <c r="DU128" s="106"/>
      <c r="DV128" s="67"/>
      <c r="DW128" s="106"/>
      <c r="DX128" s="106"/>
      <c r="DY128" s="106"/>
      <c r="DZ128" s="67"/>
      <c r="EA128" s="106"/>
      <c r="EB128" s="106"/>
      <c r="EC128" s="106"/>
      <c r="ED128" s="67"/>
      <c r="EE128" s="106"/>
      <c r="EF128" s="106"/>
      <c r="EG128" s="106"/>
      <c r="EH128" s="67"/>
      <c r="EI128" s="106"/>
      <c r="EJ128" s="106"/>
      <c r="EK128" s="106"/>
      <c r="EL128" s="103"/>
      <c r="EM128" s="125"/>
    </row>
    <row r="129" spans="1:143" s="85" customFormat="1" ht="4.1500000000000004" customHeight="1" outlineLevel="1">
      <c r="A129" s="86"/>
      <c r="B129" s="86"/>
      <c r="D129" s="142"/>
      <c r="E129" s="87"/>
      <c r="F129" s="88"/>
      <c r="G129" s="88"/>
      <c r="I129" s="88"/>
      <c r="J129" s="89"/>
      <c r="K129" s="111"/>
      <c r="L129" s="90"/>
      <c r="M129" s="89"/>
      <c r="N129" s="89"/>
      <c r="O129" s="88"/>
      <c r="Q129" s="88"/>
      <c r="R129" s="89"/>
      <c r="S129" s="89"/>
      <c r="T129" s="88"/>
      <c r="U129" s="88"/>
      <c r="V129" s="88"/>
      <c r="W129" s="306"/>
      <c r="X129" s="90"/>
      <c r="Y129" s="88"/>
      <c r="Z129" s="90"/>
      <c r="AA129" s="89"/>
      <c r="AB129" s="89"/>
      <c r="AC129" s="88"/>
      <c r="AE129" s="89"/>
      <c r="AG129" s="88"/>
      <c r="AH129" s="89"/>
      <c r="AI129" s="89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67"/>
      <c r="BJ129" s="67"/>
      <c r="BL129" s="67"/>
      <c r="BM129" s="67"/>
      <c r="BN129" s="67"/>
      <c r="BP129" s="67"/>
      <c r="BQ129" s="67"/>
      <c r="BR129" s="67"/>
      <c r="BU129" s="244"/>
      <c r="BW129" s="245"/>
      <c r="BX129" s="67"/>
      <c r="BY129" s="67"/>
      <c r="BZ129" s="67"/>
      <c r="CB129" s="67"/>
      <c r="CC129" s="67"/>
      <c r="CD129" s="67"/>
      <c r="CF129" s="67"/>
      <c r="CG129" s="67"/>
      <c r="CH129" s="67"/>
      <c r="CJ129" s="67"/>
      <c r="CK129" s="67"/>
      <c r="CL129" s="67"/>
      <c r="CO129" s="244"/>
      <c r="CS129" s="246"/>
      <c r="CT129" s="67"/>
      <c r="CU129" s="67"/>
      <c r="CV129" s="67"/>
      <c r="CX129" s="67"/>
      <c r="CY129" s="67"/>
      <c r="CZ129" s="67"/>
      <c r="DB129" s="67"/>
      <c r="DC129" s="67"/>
      <c r="DD129" s="67"/>
      <c r="DF129" s="67"/>
      <c r="DG129" s="67"/>
      <c r="DH129" s="67"/>
      <c r="DJ129" s="67"/>
      <c r="DK129" s="67"/>
      <c r="DL129" s="67"/>
      <c r="DN129" s="67"/>
      <c r="DO129" s="67"/>
      <c r="DP129" s="67"/>
      <c r="DR129" s="67"/>
      <c r="DS129" s="67"/>
      <c r="DT129" s="67"/>
      <c r="DV129" s="67"/>
      <c r="DW129" s="67"/>
      <c r="DX129" s="67"/>
      <c r="DZ129" s="67"/>
      <c r="EA129" s="67"/>
      <c r="EB129" s="67"/>
      <c r="ED129" s="67"/>
      <c r="EE129" s="67"/>
      <c r="EF129" s="67"/>
      <c r="EH129" s="67"/>
      <c r="EI129" s="67"/>
      <c r="EJ129" s="67"/>
      <c r="EM129" s="125"/>
    </row>
    <row r="130" spans="1:143" ht="13.15" customHeight="1" outlineLevel="1">
      <c r="A130" s="112"/>
      <c r="B130" s="112"/>
      <c r="C130" s="65"/>
      <c r="D130" s="139"/>
      <c r="E130" s="113" t="s">
        <v>103</v>
      </c>
      <c r="F130" s="114"/>
      <c r="G130" s="114"/>
      <c r="H130" s="115"/>
      <c r="I130" s="114"/>
      <c r="J130" s="116"/>
      <c r="K130" s="111"/>
      <c r="L130" s="90"/>
      <c r="M130" s="109"/>
      <c r="N130" s="118"/>
      <c r="O130" s="114"/>
      <c r="P130" s="65"/>
      <c r="Q130" s="114"/>
      <c r="R130" s="118"/>
      <c r="S130" s="118"/>
      <c r="T130" s="114"/>
      <c r="U130" s="88"/>
      <c r="V130" s="88"/>
      <c r="W130" s="306"/>
      <c r="X130" s="90"/>
      <c r="Y130" s="88"/>
      <c r="Z130" s="90"/>
      <c r="AA130" s="109"/>
      <c r="AB130" s="89"/>
      <c r="AC130" s="88"/>
      <c r="AD130" s="85"/>
      <c r="AE130" s="89"/>
      <c r="AF130" s="85"/>
      <c r="AG130" s="88"/>
      <c r="AH130" s="89"/>
      <c r="AI130" s="89"/>
      <c r="BI130" s="115"/>
      <c r="BJ130" s="115"/>
      <c r="BL130" s="65"/>
      <c r="BM130" s="115"/>
      <c r="BN130" s="115"/>
      <c r="BP130" s="65"/>
      <c r="BQ130" s="115"/>
      <c r="BR130" s="115"/>
      <c r="BT130" s="115"/>
      <c r="BU130" s="254"/>
      <c r="BW130" s="78"/>
      <c r="BX130" s="65"/>
      <c r="BY130" s="115"/>
      <c r="BZ130" s="115"/>
      <c r="CB130" s="65"/>
      <c r="CC130" s="115"/>
      <c r="CD130" s="115"/>
      <c r="CF130" s="65"/>
      <c r="CG130" s="115"/>
      <c r="CH130" s="115"/>
      <c r="CJ130" s="65"/>
      <c r="CK130" s="115"/>
      <c r="CL130" s="115"/>
      <c r="CN130" s="115"/>
      <c r="CO130" s="254"/>
      <c r="CQ130" s="115"/>
      <c r="CS130" s="66"/>
      <c r="CT130" s="65"/>
      <c r="CU130" s="115"/>
      <c r="CV130" s="115"/>
      <c r="CX130" s="65"/>
      <c r="CY130" s="115"/>
      <c r="CZ130" s="115"/>
      <c r="DB130" s="65"/>
      <c r="DC130" s="115"/>
      <c r="DD130" s="115"/>
      <c r="DF130" s="65"/>
      <c r="DG130" s="115"/>
      <c r="DH130" s="115"/>
      <c r="DJ130" s="65"/>
      <c r="DK130" s="115"/>
      <c r="DL130" s="115"/>
      <c r="DN130" s="65"/>
      <c r="DO130" s="115"/>
      <c r="DP130" s="115"/>
      <c r="DR130" s="65"/>
      <c r="DS130" s="115"/>
      <c r="DT130" s="115"/>
      <c r="DV130" s="65"/>
      <c r="DW130" s="115"/>
      <c r="DX130" s="115"/>
      <c r="DZ130" s="65"/>
      <c r="EA130" s="115"/>
      <c r="EB130" s="115"/>
      <c r="ED130" s="65"/>
      <c r="EE130" s="115"/>
      <c r="EF130" s="115"/>
      <c r="EH130" s="65"/>
      <c r="EI130" s="115"/>
      <c r="EJ130" s="115"/>
      <c r="EL130" s="65"/>
      <c r="EM130" s="132"/>
    </row>
    <row r="131" spans="1:143" s="263" customFormat="1" ht="13.15" customHeight="1" outlineLevel="1">
      <c r="A131" s="261" t="s">
        <v>68</v>
      </c>
      <c r="B131" s="261">
        <v>2</v>
      </c>
      <c r="C131" s="262"/>
      <c r="D131" s="163"/>
      <c r="E131" s="164"/>
      <c r="F131" s="105" t="s">
        <v>110</v>
      </c>
      <c r="G131" s="165"/>
      <c r="H131" s="166"/>
      <c r="I131" s="165"/>
      <c r="J131" s="107">
        <v>1</v>
      </c>
      <c r="K131" s="111">
        <v>14</v>
      </c>
      <c r="L131" s="90">
        <f>J131*K131</f>
        <v>14</v>
      </c>
      <c r="M131" s="122"/>
      <c r="N131" s="122"/>
      <c r="O131" s="110"/>
      <c r="P131" s="103"/>
      <c r="Q131" s="110"/>
      <c r="R131" s="122"/>
      <c r="S131" s="122"/>
      <c r="T131" s="110"/>
      <c r="U131" s="88"/>
      <c r="V131" s="88"/>
      <c r="W131" s="306"/>
      <c r="X131" s="90"/>
      <c r="Y131" s="88"/>
      <c r="Z131" s="90"/>
      <c r="AA131" s="122"/>
      <c r="AB131" s="89"/>
      <c r="AC131" s="88"/>
      <c r="AD131" s="85"/>
      <c r="AE131" s="89"/>
      <c r="AF131" s="85"/>
      <c r="AG131" s="88"/>
      <c r="AH131" s="89"/>
      <c r="AI131" s="89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166"/>
      <c r="BJ131" s="166"/>
      <c r="BK131" s="166"/>
      <c r="BL131" s="266"/>
      <c r="BM131" s="166"/>
      <c r="BN131" s="166"/>
      <c r="BO131" s="166"/>
      <c r="BP131" s="266"/>
      <c r="BQ131" s="166"/>
      <c r="BR131" s="166"/>
      <c r="BS131" s="166"/>
      <c r="BT131" s="166"/>
      <c r="BU131" s="264"/>
      <c r="BV131" s="166"/>
      <c r="BW131" s="265"/>
      <c r="BX131" s="266"/>
      <c r="BY131" s="166"/>
      <c r="BZ131" s="166"/>
      <c r="CA131" s="166"/>
      <c r="CB131" s="266"/>
      <c r="CC131" s="166"/>
      <c r="CD131" s="166"/>
      <c r="CE131" s="166"/>
      <c r="CF131" s="266"/>
      <c r="CG131" s="166"/>
      <c r="CH131" s="166"/>
      <c r="CI131" s="166"/>
      <c r="CJ131" s="266"/>
      <c r="CK131" s="166"/>
      <c r="CL131" s="166"/>
      <c r="CM131" s="166"/>
      <c r="CN131" s="166"/>
      <c r="CO131" s="264"/>
      <c r="CQ131" s="166"/>
      <c r="CR131" s="166"/>
      <c r="CS131" s="267"/>
      <c r="CT131" s="266"/>
      <c r="CU131" s="166"/>
      <c r="CV131" s="166"/>
      <c r="CW131" s="166"/>
      <c r="CX131" s="266"/>
      <c r="CY131" s="166"/>
      <c r="CZ131" s="166"/>
      <c r="DA131" s="166"/>
      <c r="DB131" s="266"/>
      <c r="DC131" s="166"/>
      <c r="DD131" s="166"/>
      <c r="DE131" s="166"/>
      <c r="DF131" s="266"/>
      <c r="DG131" s="166"/>
      <c r="DH131" s="166"/>
      <c r="DI131" s="166"/>
      <c r="DJ131" s="266"/>
      <c r="DK131" s="166"/>
      <c r="DL131" s="166"/>
      <c r="DM131" s="166"/>
      <c r="DN131" s="266"/>
      <c r="DO131" s="166"/>
      <c r="DP131" s="166"/>
      <c r="DQ131" s="166"/>
      <c r="DR131" s="266"/>
      <c r="DS131" s="166"/>
      <c r="DT131" s="166"/>
      <c r="DU131" s="166"/>
      <c r="DV131" s="266"/>
      <c r="DW131" s="166"/>
      <c r="DX131" s="166"/>
      <c r="DY131" s="166"/>
      <c r="DZ131" s="266"/>
      <c r="EA131" s="166"/>
      <c r="EB131" s="166"/>
      <c r="EC131" s="166"/>
      <c r="ED131" s="266"/>
      <c r="EE131" s="166"/>
      <c r="EF131" s="166"/>
      <c r="EG131" s="166"/>
      <c r="EH131" s="266"/>
      <c r="EI131" s="166"/>
      <c r="EJ131" s="166"/>
      <c r="EK131" s="166"/>
      <c r="EL131" s="262"/>
      <c r="EM131" s="268"/>
    </row>
    <row r="132" spans="1:143" s="263" customFormat="1" ht="13.15" customHeight="1" outlineLevel="1">
      <c r="A132" s="261" t="s">
        <v>68</v>
      </c>
      <c r="B132" s="261">
        <v>2</v>
      </c>
      <c r="C132" s="262"/>
      <c r="D132" s="163"/>
      <c r="E132" s="167"/>
      <c r="F132" s="105" t="s">
        <v>111</v>
      </c>
      <c r="G132" s="165"/>
      <c r="H132" s="166"/>
      <c r="I132" s="165"/>
      <c r="J132" s="107">
        <v>1</v>
      </c>
      <c r="K132" s="111">
        <v>14</v>
      </c>
      <c r="L132" s="90">
        <f>J132*K132</f>
        <v>14</v>
      </c>
      <c r="M132" s="122"/>
      <c r="N132" s="122"/>
      <c r="O132" s="110"/>
      <c r="P132" s="103"/>
      <c r="Q132" s="110"/>
      <c r="R132" s="122"/>
      <c r="S132" s="122"/>
      <c r="T132" s="110"/>
      <c r="U132" s="88"/>
      <c r="V132" s="88"/>
      <c r="W132" s="306"/>
      <c r="X132" s="90"/>
      <c r="Y132" s="88"/>
      <c r="Z132" s="90"/>
      <c r="AA132" s="122"/>
      <c r="AB132" s="89"/>
      <c r="AC132" s="88"/>
      <c r="AD132" s="85"/>
      <c r="AE132" s="89"/>
      <c r="AF132" s="85"/>
      <c r="AG132" s="88"/>
      <c r="AH132" s="89"/>
      <c r="AI132" s="89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166"/>
      <c r="BJ132" s="166"/>
      <c r="BK132" s="166"/>
      <c r="BL132" s="266"/>
      <c r="BM132" s="166"/>
      <c r="BN132" s="166"/>
      <c r="BO132" s="166"/>
      <c r="BP132" s="266"/>
      <c r="BQ132" s="166"/>
      <c r="BR132" s="166"/>
      <c r="BS132" s="166"/>
      <c r="BT132" s="166"/>
      <c r="BU132" s="264"/>
      <c r="BV132" s="166"/>
      <c r="BW132" s="265"/>
      <c r="BX132" s="266"/>
      <c r="BY132" s="166"/>
      <c r="BZ132" s="166"/>
      <c r="CA132" s="166"/>
      <c r="CB132" s="266"/>
      <c r="CC132" s="166"/>
      <c r="CD132" s="166"/>
      <c r="CE132" s="166"/>
      <c r="CF132" s="266"/>
      <c r="CG132" s="166"/>
      <c r="CH132" s="166"/>
      <c r="CI132" s="166"/>
      <c r="CJ132" s="266"/>
      <c r="CK132" s="166"/>
      <c r="CL132" s="166"/>
      <c r="CM132" s="166"/>
      <c r="CN132" s="166"/>
      <c r="CO132" s="264"/>
      <c r="CQ132" s="166"/>
      <c r="CR132" s="166"/>
      <c r="CS132" s="267"/>
      <c r="CT132" s="266"/>
      <c r="CU132" s="166"/>
      <c r="CV132" s="166"/>
      <c r="CW132" s="166"/>
      <c r="CX132" s="266"/>
      <c r="CY132" s="166"/>
      <c r="CZ132" s="166"/>
      <c r="DA132" s="166"/>
      <c r="DB132" s="266"/>
      <c r="DC132" s="166"/>
      <c r="DD132" s="166"/>
      <c r="DE132" s="166"/>
      <c r="DF132" s="266"/>
      <c r="DG132" s="166"/>
      <c r="DH132" s="166"/>
      <c r="DI132" s="166"/>
      <c r="DJ132" s="266"/>
      <c r="DK132" s="166"/>
      <c r="DL132" s="166"/>
      <c r="DM132" s="166"/>
      <c r="DN132" s="266"/>
      <c r="DO132" s="166"/>
      <c r="DP132" s="166"/>
      <c r="DQ132" s="166"/>
      <c r="DR132" s="266"/>
      <c r="DS132" s="166"/>
      <c r="DT132" s="166"/>
      <c r="DU132" s="166"/>
      <c r="DV132" s="266"/>
      <c r="DW132" s="166"/>
      <c r="DX132" s="166"/>
      <c r="DY132" s="166"/>
      <c r="DZ132" s="266"/>
      <c r="EA132" s="166"/>
      <c r="EB132" s="166"/>
      <c r="EC132" s="166"/>
      <c r="ED132" s="266"/>
      <c r="EE132" s="166"/>
      <c r="EF132" s="166"/>
      <c r="EG132" s="166"/>
      <c r="EH132" s="266"/>
      <c r="EI132" s="166"/>
      <c r="EJ132" s="166"/>
      <c r="EK132" s="166"/>
      <c r="EL132" s="262"/>
      <c r="EM132" s="268"/>
    </row>
    <row r="133" spans="1:143" s="263" customFormat="1" ht="13.15" customHeight="1" outlineLevel="1">
      <c r="A133" s="261"/>
      <c r="B133" s="261"/>
      <c r="C133" s="262"/>
      <c r="D133" s="163"/>
      <c r="E133" s="167"/>
      <c r="F133" s="105" t="s">
        <v>112</v>
      </c>
      <c r="G133" s="165"/>
      <c r="H133" s="166"/>
      <c r="I133" s="165"/>
      <c r="J133" s="107">
        <v>1</v>
      </c>
      <c r="K133" s="111">
        <v>14</v>
      </c>
      <c r="L133" s="90">
        <f>K133*J133</f>
        <v>14</v>
      </c>
      <c r="M133" s="122"/>
      <c r="N133" s="122"/>
      <c r="O133" s="110"/>
      <c r="P133" s="103"/>
      <c r="Q133" s="110"/>
      <c r="R133" s="122"/>
      <c r="S133" s="122"/>
      <c r="T133" s="110"/>
      <c r="U133" s="88"/>
      <c r="V133" s="88"/>
      <c r="W133" s="306"/>
      <c r="X133" s="90"/>
      <c r="Y133" s="88"/>
      <c r="Z133" s="90"/>
      <c r="AA133" s="122"/>
      <c r="AB133" s="89"/>
      <c r="AC133" s="88"/>
      <c r="AD133" s="85"/>
      <c r="AE133" s="89"/>
      <c r="AF133" s="85"/>
      <c r="AG133" s="88"/>
      <c r="AH133" s="89"/>
      <c r="AI133" s="89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166"/>
      <c r="BJ133" s="166"/>
      <c r="BK133" s="166"/>
      <c r="BL133" s="266"/>
      <c r="BM133" s="166"/>
      <c r="BN133" s="166"/>
      <c r="BO133" s="166"/>
      <c r="BP133" s="266"/>
      <c r="BQ133" s="166"/>
      <c r="BR133" s="166"/>
      <c r="BS133" s="166"/>
      <c r="BT133" s="166"/>
      <c r="BU133" s="264"/>
      <c r="BV133" s="166"/>
      <c r="BW133" s="265"/>
      <c r="BX133" s="266"/>
      <c r="BY133" s="166"/>
      <c r="BZ133" s="166"/>
      <c r="CA133" s="166"/>
      <c r="CB133" s="266"/>
      <c r="CC133" s="166"/>
      <c r="CD133" s="166"/>
      <c r="CE133" s="166"/>
      <c r="CF133" s="266"/>
      <c r="CG133" s="166"/>
      <c r="CH133" s="166"/>
      <c r="CI133" s="166"/>
      <c r="CJ133" s="266"/>
      <c r="CK133" s="166"/>
      <c r="CL133" s="166"/>
      <c r="CM133" s="166"/>
      <c r="CN133" s="166"/>
      <c r="CO133" s="264"/>
      <c r="CQ133" s="166"/>
      <c r="CR133" s="166"/>
      <c r="CS133" s="267"/>
      <c r="CT133" s="266"/>
      <c r="CU133" s="166"/>
      <c r="CV133" s="166"/>
      <c r="CW133" s="166"/>
      <c r="CX133" s="266"/>
      <c r="CY133" s="166"/>
      <c r="CZ133" s="166"/>
      <c r="DA133" s="166"/>
      <c r="DB133" s="266"/>
      <c r="DC133" s="166"/>
      <c r="DD133" s="166"/>
      <c r="DE133" s="166"/>
      <c r="DF133" s="266"/>
      <c r="DG133" s="166"/>
      <c r="DH133" s="166"/>
      <c r="DI133" s="166"/>
      <c r="DJ133" s="266"/>
      <c r="DK133" s="166"/>
      <c r="DL133" s="166"/>
      <c r="DM133" s="166"/>
      <c r="DN133" s="266"/>
      <c r="DO133" s="166"/>
      <c r="DP133" s="166"/>
      <c r="DQ133" s="166"/>
      <c r="DR133" s="266"/>
      <c r="DS133" s="166"/>
      <c r="DT133" s="166"/>
      <c r="DU133" s="166"/>
      <c r="DV133" s="266"/>
      <c r="DW133" s="166"/>
      <c r="DX133" s="166"/>
      <c r="DY133" s="166"/>
      <c r="DZ133" s="266"/>
      <c r="EA133" s="166"/>
      <c r="EB133" s="166"/>
      <c r="EC133" s="166"/>
      <c r="ED133" s="266"/>
      <c r="EE133" s="166"/>
      <c r="EF133" s="166"/>
      <c r="EG133" s="166"/>
      <c r="EH133" s="266"/>
      <c r="EI133" s="166"/>
      <c r="EJ133" s="166"/>
      <c r="EK133" s="166"/>
      <c r="EL133" s="262"/>
      <c r="EM133" s="268"/>
    </row>
    <row r="134" spans="1:143" s="85" customFormat="1" ht="13.15" customHeight="1" outlineLevel="1">
      <c r="A134" s="91"/>
      <c r="B134" s="91"/>
      <c r="C134" s="103"/>
      <c r="D134" s="121"/>
      <c r="E134" s="123"/>
      <c r="F134" s="105" t="s">
        <v>416</v>
      </c>
      <c r="G134" s="110"/>
      <c r="H134" s="106"/>
      <c r="I134" s="110"/>
      <c r="J134" s="107"/>
      <c r="K134" s="111" t="s">
        <v>70</v>
      </c>
      <c r="L134" s="90"/>
      <c r="M134" s="122"/>
      <c r="N134" s="122"/>
      <c r="O134" s="110"/>
      <c r="P134" s="103"/>
      <c r="Q134" s="110"/>
      <c r="R134" s="122"/>
      <c r="S134" s="122"/>
      <c r="T134" s="110"/>
      <c r="U134" s="88"/>
      <c r="V134" s="88"/>
      <c r="W134" s="306"/>
      <c r="X134" s="90"/>
      <c r="Y134" s="88"/>
      <c r="Z134" s="90"/>
      <c r="AA134" s="122"/>
      <c r="AB134" s="89"/>
      <c r="AC134" s="88"/>
      <c r="AE134" s="89"/>
      <c r="AG134" s="88"/>
      <c r="AH134" s="89"/>
      <c r="AI134" s="89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106"/>
      <c r="BJ134" s="106"/>
      <c r="BK134" s="106"/>
      <c r="BL134" s="67"/>
      <c r="BM134" s="106"/>
      <c r="BN134" s="106"/>
      <c r="BO134" s="106"/>
      <c r="BP134" s="67"/>
      <c r="BQ134" s="106"/>
      <c r="BR134" s="106"/>
      <c r="BS134" s="106"/>
      <c r="BT134" s="106"/>
      <c r="BU134" s="244"/>
      <c r="BV134" s="106"/>
      <c r="BW134" s="245"/>
      <c r="BX134" s="67"/>
      <c r="BY134" s="106"/>
      <c r="BZ134" s="106"/>
      <c r="CA134" s="106"/>
      <c r="CB134" s="67"/>
      <c r="CC134" s="106"/>
      <c r="CD134" s="106"/>
      <c r="CE134" s="106"/>
      <c r="CF134" s="67"/>
      <c r="CG134" s="106"/>
      <c r="CH134" s="106"/>
      <c r="CI134" s="106"/>
      <c r="CJ134" s="67"/>
      <c r="CK134" s="106"/>
      <c r="CL134" s="106"/>
      <c r="CM134" s="106"/>
      <c r="CN134" s="106"/>
      <c r="CO134" s="244"/>
      <c r="CQ134" s="106"/>
      <c r="CR134" s="106"/>
      <c r="CS134" s="246"/>
      <c r="CT134" s="67"/>
      <c r="CU134" s="106"/>
      <c r="CV134" s="106"/>
      <c r="CW134" s="106"/>
      <c r="CX134" s="67"/>
      <c r="CY134" s="106"/>
      <c r="CZ134" s="106"/>
      <c r="DA134" s="106"/>
      <c r="DB134" s="67"/>
      <c r="DC134" s="106"/>
      <c r="DD134" s="106"/>
      <c r="DE134" s="106"/>
      <c r="DF134" s="67"/>
      <c r="DG134" s="106"/>
      <c r="DH134" s="106"/>
      <c r="DI134" s="106"/>
      <c r="DJ134" s="67"/>
      <c r="DK134" s="106"/>
      <c r="DL134" s="106"/>
      <c r="DM134" s="106"/>
      <c r="DN134" s="67"/>
      <c r="DO134" s="106"/>
      <c r="DP134" s="106"/>
      <c r="DQ134" s="106"/>
      <c r="DR134" s="67"/>
      <c r="DS134" s="106"/>
      <c r="DT134" s="106"/>
      <c r="DU134" s="106"/>
      <c r="DV134" s="67"/>
      <c r="DW134" s="106"/>
      <c r="DX134" s="106"/>
      <c r="DY134" s="106"/>
      <c r="DZ134" s="67"/>
      <c r="EA134" s="106"/>
      <c r="EB134" s="106"/>
      <c r="EC134" s="106"/>
      <c r="ED134" s="67"/>
      <c r="EE134" s="106"/>
      <c r="EF134" s="106"/>
      <c r="EG134" s="106"/>
      <c r="EH134" s="67"/>
      <c r="EI134" s="106"/>
      <c r="EJ134" s="106"/>
      <c r="EK134" s="106"/>
      <c r="EL134" s="103"/>
      <c r="EM134" s="125"/>
    </row>
    <row r="135" spans="1:143" s="85" customFormat="1" ht="13.15" customHeight="1" outlineLevel="1">
      <c r="A135" s="91"/>
      <c r="B135" s="91"/>
      <c r="C135" s="103"/>
      <c r="D135" s="121"/>
      <c r="E135" s="123"/>
      <c r="F135" s="105" t="s">
        <v>106</v>
      </c>
      <c r="G135" s="110"/>
      <c r="H135" s="106"/>
      <c r="I135" s="110"/>
      <c r="J135" s="107">
        <v>2</v>
      </c>
      <c r="K135" s="111">
        <v>3</v>
      </c>
      <c r="L135" s="90">
        <f>J135*K135</f>
        <v>6</v>
      </c>
      <c r="M135" s="122"/>
      <c r="N135" s="122"/>
      <c r="O135" s="110"/>
      <c r="P135" s="103"/>
      <c r="Q135" s="110"/>
      <c r="R135" s="122"/>
      <c r="S135" s="122"/>
      <c r="T135" s="110"/>
      <c r="U135" s="88"/>
      <c r="V135" s="88"/>
      <c r="W135" s="306"/>
      <c r="X135" s="90"/>
      <c r="Y135" s="88"/>
      <c r="Z135" s="90"/>
      <c r="AA135" s="122"/>
      <c r="AB135" s="89"/>
      <c r="AC135" s="88"/>
      <c r="AE135" s="89"/>
      <c r="AG135" s="88"/>
      <c r="AH135" s="89"/>
      <c r="AI135" s="89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106"/>
      <c r="BJ135" s="106"/>
      <c r="BK135" s="106"/>
      <c r="BL135" s="67"/>
      <c r="BM135" s="106"/>
      <c r="BN135" s="106"/>
      <c r="BO135" s="106"/>
      <c r="BP135" s="67"/>
      <c r="BQ135" s="106"/>
      <c r="BR135" s="106"/>
      <c r="BS135" s="106"/>
      <c r="BT135" s="106"/>
      <c r="BU135" s="244"/>
      <c r="BV135" s="106"/>
      <c r="BW135" s="245"/>
      <c r="BX135" s="67"/>
      <c r="BY135" s="106"/>
      <c r="BZ135" s="106"/>
      <c r="CA135" s="106"/>
      <c r="CB135" s="67"/>
      <c r="CC135" s="106"/>
      <c r="CD135" s="106"/>
      <c r="CE135" s="106"/>
      <c r="CF135" s="67"/>
      <c r="CG135" s="106"/>
      <c r="CH135" s="106"/>
      <c r="CI135" s="106"/>
      <c r="CJ135" s="67"/>
      <c r="CK135" s="106"/>
      <c r="CL135" s="106"/>
      <c r="CM135" s="106"/>
      <c r="CN135" s="106"/>
      <c r="CO135" s="244"/>
      <c r="CQ135" s="106"/>
      <c r="CR135" s="106"/>
      <c r="CS135" s="246"/>
      <c r="CT135" s="67"/>
      <c r="CU135" s="106"/>
      <c r="CV135" s="106"/>
      <c r="CW135" s="106"/>
      <c r="CX135" s="67"/>
      <c r="CY135" s="106"/>
      <c r="CZ135" s="106"/>
      <c r="DA135" s="106"/>
      <c r="DB135" s="67"/>
      <c r="DC135" s="106"/>
      <c r="DD135" s="106"/>
      <c r="DE135" s="106"/>
      <c r="DF135" s="67"/>
      <c r="DG135" s="106"/>
      <c r="DH135" s="106"/>
      <c r="DI135" s="106"/>
      <c r="DJ135" s="67"/>
      <c r="DK135" s="106"/>
      <c r="DL135" s="106"/>
      <c r="DM135" s="106"/>
      <c r="DN135" s="67"/>
      <c r="DO135" s="106"/>
      <c r="DP135" s="106"/>
      <c r="DQ135" s="106"/>
      <c r="DR135" s="67"/>
      <c r="DS135" s="106"/>
      <c r="DT135" s="106"/>
      <c r="DU135" s="106"/>
      <c r="DV135" s="67"/>
      <c r="DW135" s="106"/>
      <c r="DX135" s="106"/>
      <c r="DY135" s="106"/>
      <c r="DZ135" s="67"/>
      <c r="EA135" s="106"/>
      <c r="EB135" s="106"/>
      <c r="EC135" s="106"/>
      <c r="ED135" s="67"/>
      <c r="EE135" s="106"/>
      <c r="EF135" s="106"/>
      <c r="EG135" s="106"/>
      <c r="EH135" s="67"/>
      <c r="EI135" s="106"/>
      <c r="EJ135" s="106"/>
      <c r="EK135" s="106"/>
      <c r="EL135" s="103"/>
      <c r="EM135" s="125"/>
    </row>
    <row r="136" spans="1:143" s="85" customFormat="1" ht="4.1500000000000004" customHeight="1" outlineLevel="1">
      <c r="A136" s="86"/>
      <c r="B136" s="86"/>
      <c r="D136" s="142"/>
      <c r="E136" s="87"/>
      <c r="F136" s="88"/>
      <c r="G136" s="88"/>
      <c r="I136" s="88"/>
      <c r="J136" s="89"/>
      <c r="K136" s="111"/>
      <c r="L136" s="90"/>
      <c r="M136" s="89"/>
      <c r="N136" s="89"/>
      <c r="O136" s="88"/>
      <c r="Q136" s="88"/>
      <c r="R136" s="89"/>
      <c r="S136" s="89"/>
      <c r="T136" s="88"/>
      <c r="U136" s="88"/>
      <c r="V136" s="88"/>
      <c r="W136" s="306"/>
      <c r="X136" s="90"/>
      <c r="Y136" s="88"/>
      <c r="Z136" s="90"/>
      <c r="AA136" s="89"/>
      <c r="AB136" s="89"/>
      <c r="AC136" s="88"/>
      <c r="AE136" s="89"/>
      <c r="AG136" s="88"/>
      <c r="AH136" s="89"/>
      <c r="AI136" s="89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67"/>
      <c r="BJ136" s="67"/>
      <c r="BL136" s="67"/>
      <c r="BM136" s="67"/>
      <c r="BN136" s="67"/>
      <c r="BP136" s="67"/>
      <c r="BQ136" s="67"/>
      <c r="BR136" s="67"/>
      <c r="BU136" s="244"/>
      <c r="BW136" s="245"/>
      <c r="BX136" s="67"/>
      <c r="BY136" s="67"/>
      <c r="BZ136" s="67"/>
      <c r="CB136" s="67"/>
      <c r="CC136" s="67"/>
      <c r="CD136" s="67"/>
      <c r="CF136" s="67"/>
      <c r="CG136" s="67"/>
      <c r="CH136" s="67"/>
      <c r="CJ136" s="67"/>
      <c r="CK136" s="67"/>
      <c r="CL136" s="67"/>
      <c r="CO136" s="244"/>
      <c r="CS136" s="246"/>
      <c r="CT136" s="67"/>
      <c r="CU136" s="67"/>
      <c r="CV136" s="67"/>
      <c r="CX136" s="67"/>
      <c r="CY136" s="67"/>
      <c r="CZ136" s="67"/>
      <c r="DB136" s="67"/>
      <c r="DC136" s="67"/>
      <c r="DD136" s="67"/>
      <c r="DF136" s="67"/>
      <c r="DG136" s="67"/>
      <c r="DH136" s="67"/>
      <c r="DJ136" s="67"/>
      <c r="DK136" s="67"/>
      <c r="DL136" s="67"/>
      <c r="DN136" s="67"/>
      <c r="DO136" s="67"/>
      <c r="DP136" s="67"/>
      <c r="DR136" s="67"/>
      <c r="DS136" s="67"/>
      <c r="DT136" s="67"/>
      <c r="DV136" s="67"/>
      <c r="DW136" s="67"/>
      <c r="DX136" s="67"/>
      <c r="DZ136" s="67"/>
      <c r="EA136" s="67"/>
      <c r="EB136" s="67"/>
      <c r="ED136" s="67"/>
      <c r="EE136" s="67"/>
      <c r="EF136" s="67"/>
      <c r="EH136" s="67"/>
      <c r="EI136" s="67"/>
      <c r="EJ136" s="67"/>
      <c r="EM136" s="125"/>
    </row>
    <row r="137" spans="1:143" ht="13.15" customHeight="1" outlineLevel="1">
      <c r="A137" s="112"/>
      <c r="B137" s="112"/>
      <c r="C137" s="65"/>
      <c r="D137" s="139"/>
      <c r="E137" s="113" t="s">
        <v>114</v>
      </c>
      <c r="F137" s="114"/>
      <c r="G137" s="114"/>
      <c r="H137" s="115"/>
      <c r="I137" s="114"/>
      <c r="J137" s="116"/>
      <c r="K137" s="111"/>
      <c r="L137" s="90"/>
      <c r="M137" s="109"/>
      <c r="N137" s="118"/>
      <c r="O137" s="114"/>
      <c r="P137" s="65"/>
      <c r="Q137" s="114"/>
      <c r="R137" s="118"/>
      <c r="S137" s="118"/>
      <c r="T137" s="114"/>
      <c r="U137" s="88"/>
      <c r="V137" s="88"/>
      <c r="W137" s="306"/>
      <c r="X137" s="90"/>
      <c r="Y137" s="88"/>
      <c r="Z137" s="90"/>
      <c r="AA137" s="109"/>
      <c r="AB137" s="89"/>
      <c r="AC137" s="88"/>
      <c r="AD137" s="85"/>
      <c r="AE137" s="89"/>
      <c r="AF137" s="85"/>
      <c r="AG137" s="88"/>
      <c r="AH137" s="89"/>
      <c r="AI137" s="89"/>
      <c r="BI137" s="115"/>
      <c r="BJ137" s="115"/>
      <c r="BL137" s="65"/>
      <c r="BM137" s="115"/>
      <c r="BN137" s="115"/>
      <c r="BP137" s="65"/>
      <c r="BQ137" s="115"/>
      <c r="BR137" s="115"/>
      <c r="BT137" s="115"/>
      <c r="BU137" s="254"/>
      <c r="BW137" s="78"/>
      <c r="BX137" s="65"/>
      <c r="BY137" s="115"/>
      <c r="BZ137" s="115"/>
      <c r="CB137" s="65"/>
      <c r="CC137" s="115"/>
      <c r="CD137" s="115"/>
      <c r="CF137" s="65"/>
      <c r="CG137" s="115"/>
      <c r="CH137" s="115"/>
      <c r="CJ137" s="65"/>
      <c r="CK137" s="115"/>
      <c r="CL137" s="115"/>
      <c r="CN137" s="115"/>
      <c r="CO137" s="254"/>
      <c r="CQ137" s="115"/>
      <c r="CS137" s="66"/>
      <c r="CT137" s="65"/>
      <c r="CU137" s="115"/>
      <c r="CV137" s="115"/>
      <c r="CX137" s="65"/>
      <c r="CY137" s="115"/>
      <c r="CZ137" s="115"/>
      <c r="DB137" s="65"/>
      <c r="DC137" s="115"/>
      <c r="DD137" s="115"/>
      <c r="DF137" s="65"/>
      <c r="DG137" s="115"/>
      <c r="DH137" s="115"/>
      <c r="DJ137" s="65"/>
      <c r="DK137" s="115"/>
      <c r="DL137" s="115"/>
      <c r="DN137" s="65"/>
      <c r="DO137" s="115"/>
      <c r="DP137" s="115"/>
      <c r="DR137" s="65"/>
      <c r="DS137" s="115"/>
      <c r="DT137" s="115"/>
      <c r="DV137" s="65"/>
      <c r="DW137" s="115"/>
      <c r="DX137" s="115"/>
      <c r="DZ137" s="65"/>
      <c r="EA137" s="115"/>
      <c r="EB137" s="115"/>
      <c r="ED137" s="65"/>
      <c r="EE137" s="115"/>
      <c r="EF137" s="115"/>
      <c r="EH137" s="65"/>
      <c r="EI137" s="115"/>
      <c r="EJ137" s="115"/>
      <c r="EL137" s="65"/>
      <c r="EM137" s="132"/>
    </row>
    <row r="138" spans="1:143" s="85" customFormat="1" ht="13.15" customHeight="1" outlineLevel="1">
      <c r="A138" s="91" t="s">
        <v>68</v>
      </c>
      <c r="B138" s="91">
        <v>2</v>
      </c>
      <c r="C138" s="103"/>
      <c r="D138" s="121"/>
      <c r="E138" s="119"/>
      <c r="F138" s="105" t="s">
        <v>107</v>
      </c>
      <c r="G138" s="110"/>
      <c r="H138" s="106"/>
      <c r="I138" s="110"/>
      <c r="J138" s="107">
        <v>1</v>
      </c>
      <c r="K138" s="111">
        <v>15</v>
      </c>
      <c r="L138" s="90">
        <f>J138*K138</f>
        <v>15</v>
      </c>
      <c r="M138" s="122"/>
      <c r="N138" s="122"/>
      <c r="O138" s="110"/>
      <c r="P138" s="103"/>
      <c r="Q138" s="110"/>
      <c r="R138" s="122"/>
      <c r="S138" s="122"/>
      <c r="T138" s="110"/>
      <c r="U138" s="88"/>
      <c r="V138" s="88"/>
      <c r="W138" s="306"/>
      <c r="X138" s="90"/>
      <c r="Y138" s="88"/>
      <c r="Z138" s="90"/>
      <c r="AA138" s="122"/>
      <c r="AB138" s="89"/>
      <c r="AC138" s="88"/>
      <c r="AE138" s="89"/>
      <c r="AG138" s="88"/>
      <c r="AH138" s="89"/>
      <c r="AI138" s="89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106"/>
      <c r="BJ138" s="106"/>
      <c r="BK138" s="106"/>
      <c r="BL138" s="67"/>
      <c r="BM138" s="106"/>
      <c r="BN138" s="106"/>
      <c r="BO138" s="106"/>
      <c r="BP138" s="67"/>
      <c r="BQ138" s="106"/>
      <c r="BR138" s="106"/>
      <c r="BS138" s="106"/>
      <c r="BT138" s="106"/>
      <c r="BU138" s="244"/>
      <c r="BV138" s="106"/>
      <c r="BW138" s="245"/>
      <c r="BX138" s="67"/>
      <c r="BY138" s="106"/>
      <c r="BZ138" s="106"/>
      <c r="CA138" s="106"/>
      <c r="CB138" s="67"/>
      <c r="CC138" s="106"/>
      <c r="CD138" s="106"/>
      <c r="CE138" s="106"/>
      <c r="CF138" s="67"/>
      <c r="CG138" s="106"/>
      <c r="CH138" s="106"/>
      <c r="CI138" s="106"/>
      <c r="CJ138" s="67"/>
      <c r="CK138" s="106"/>
      <c r="CL138" s="106"/>
      <c r="CM138" s="106"/>
      <c r="CN138" s="106"/>
      <c r="CO138" s="244"/>
      <c r="CQ138" s="106"/>
      <c r="CR138" s="106"/>
      <c r="CS138" s="246"/>
      <c r="CT138" s="67"/>
      <c r="CU138" s="106"/>
      <c r="CV138" s="106"/>
      <c r="CW138" s="106"/>
      <c r="CX138" s="67"/>
      <c r="CY138" s="106"/>
      <c r="CZ138" s="106"/>
      <c r="DA138" s="106"/>
      <c r="DB138" s="67"/>
      <c r="DC138" s="106"/>
      <c r="DD138" s="106"/>
      <c r="DE138" s="106"/>
      <c r="DF138" s="67"/>
      <c r="DG138" s="106"/>
      <c r="DH138" s="106"/>
      <c r="DI138" s="106"/>
      <c r="DJ138" s="67"/>
      <c r="DK138" s="106"/>
      <c r="DL138" s="106"/>
      <c r="DM138" s="106"/>
      <c r="DN138" s="67"/>
      <c r="DO138" s="106"/>
      <c r="DP138" s="106"/>
      <c r="DQ138" s="106"/>
      <c r="DR138" s="67"/>
      <c r="DS138" s="106"/>
      <c r="DT138" s="106"/>
      <c r="DU138" s="106"/>
      <c r="DV138" s="67"/>
      <c r="DW138" s="106"/>
      <c r="DX138" s="106"/>
      <c r="DY138" s="106"/>
      <c r="DZ138" s="67"/>
      <c r="EA138" s="106"/>
      <c r="EB138" s="106"/>
      <c r="EC138" s="106"/>
      <c r="ED138" s="67"/>
      <c r="EE138" s="106"/>
      <c r="EF138" s="106"/>
      <c r="EG138" s="106"/>
      <c r="EH138" s="67"/>
      <c r="EI138" s="106"/>
      <c r="EJ138" s="106"/>
      <c r="EK138" s="106"/>
      <c r="EL138" s="103"/>
      <c r="EM138" s="125"/>
    </row>
    <row r="139" spans="1:143" s="85" customFormat="1" ht="13.15" customHeight="1" outlineLevel="1">
      <c r="A139" s="91" t="s">
        <v>68</v>
      </c>
      <c r="B139" s="91">
        <v>2</v>
      </c>
      <c r="C139" s="103"/>
      <c r="D139" s="121"/>
      <c r="E139" s="123"/>
      <c r="F139" s="105" t="s">
        <v>108</v>
      </c>
      <c r="G139" s="110"/>
      <c r="H139" s="106"/>
      <c r="I139" s="110"/>
      <c r="J139" s="90"/>
      <c r="K139" s="111" t="s">
        <v>70</v>
      </c>
      <c r="L139" s="90"/>
      <c r="M139" s="122"/>
      <c r="N139" s="122"/>
      <c r="O139" s="110"/>
      <c r="P139" s="103"/>
      <c r="Q139" s="110"/>
      <c r="R139" s="122"/>
      <c r="S139" s="122"/>
      <c r="T139" s="110"/>
      <c r="U139" s="88"/>
      <c r="V139" s="88"/>
      <c r="W139" s="306"/>
      <c r="X139" s="90"/>
      <c r="Y139" s="88"/>
      <c r="Z139" s="90"/>
      <c r="AA139" s="122"/>
      <c r="AB139" s="89"/>
      <c r="AC139" s="88"/>
      <c r="AE139" s="89"/>
      <c r="AG139" s="88"/>
      <c r="AH139" s="89"/>
      <c r="AI139" s="89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106"/>
      <c r="BJ139" s="106"/>
      <c r="BK139" s="106"/>
      <c r="BL139" s="67"/>
      <c r="BM139" s="106"/>
      <c r="BN139" s="106"/>
      <c r="BO139" s="106"/>
      <c r="BP139" s="67"/>
      <c r="BQ139" s="106"/>
      <c r="BR139" s="106"/>
      <c r="BS139" s="106"/>
      <c r="BT139" s="106"/>
      <c r="BU139" s="244"/>
      <c r="BV139" s="106"/>
      <c r="BW139" s="245"/>
      <c r="BX139" s="67"/>
      <c r="BY139" s="106"/>
      <c r="BZ139" s="106"/>
      <c r="CA139" s="106"/>
      <c r="CB139" s="67"/>
      <c r="CC139" s="106"/>
      <c r="CD139" s="106"/>
      <c r="CE139" s="106"/>
      <c r="CF139" s="67"/>
      <c r="CG139" s="106"/>
      <c r="CH139" s="106"/>
      <c r="CI139" s="106"/>
      <c r="CJ139" s="67"/>
      <c r="CK139" s="106"/>
      <c r="CL139" s="106"/>
      <c r="CM139" s="106"/>
      <c r="CN139" s="106"/>
      <c r="CO139" s="244"/>
      <c r="CQ139" s="106"/>
      <c r="CR139" s="106"/>
      <c r="CS139" s="246"/>
      <c r="CT139" s="67"/>
      <c r="CU139" s="106"/>
      <c r="CV139" s="106"/>
      <c r="CW139" s="106"/>
      <c r="CX139" s="67"/>
      <c r="CY139" s="106"/>
      <c r="CZ139" s="106"/>
      <c r="DA139" s="106"/>
      <c r="DB139" s="67"/>
      <c r="DC139" s="106"/>
      <c r="DD139" s="106"/>
      <c r="DE139" s="106"/>
      <c r="DF139" s="67"/>
      <c r="DG139" s="106"/>
      <c r="DH139" s="106"/>
      <c r="DI139" s="106"/>
      <c r="DJ139" s="67"/>
      <c r="DK139" s="106"/>
      <c r="DL139" s="106"/>
      <c r="DM139" s="106"/>
      <c r="DN139" s="67"/>
      <c r="DO139" s="106"/>
      <c r="DP139" s="106"/>
      <c r="DQ139" s="106"/>
      <c r="DR139" s="67"/>
      <c r="DS139" s="106"/>
      <c r="DT139" s="106"/>
      <c r="DU139" s="106"/>
      <c r="DV139" s="67"/>
      <c r="DW139" s="106"/>
      <c r="DX139" s="106"/>
      <c r="DY139" s="106"/>
      <c r="DZ139" s="67"/>
      <c r="EA139" s="106"/>
      <c r="EB139" s="106"/>
      <c r="EC139" s="106"/>
      <c r="ED139" s="67"/>
      <c r="EE139" s="106"/>
      <c r="EF139" s="106"/>
      <c r="EG139" s="106"/>
      <c r="EH139" s="67"/>
      <c r="EI139" s="106"/>
      <c r="EJ139" s="106"/>
      <c r="EK139" s="106"/>
      <c r="EL139" s="103"/>
      <c r="EM139" s="125"/>
    </row>
    <row r="140" spans="1:143" s="161" customFormat="1" ht="13.15" customHeight="1" outlineLevel="1">
      <c r="A140" s="150"/>
      <c r="B140" s="150"/>
      <c r="C140" s="151"/>
      <c r="D140" s="152"/>
      <c r="E140" s="153"/>
      <c r="F140" s="154" t="s">
        <v>115</v>
      </c>
      <c r="G140" s="155"/>
      <c r="H140" s="156"/>
      <c r="I140" s="155"/>
      <c r="J140" s="90"/>
      <c r="K140" s="111" t="s">
        <v>70</v>
      </c>
      <c r="L140" s="90"/>
      <c r="M140" s="159"/>
      <c r="N140" s="159"/>
      <c r="O140" s="155"/>
      <c r="P140" s="151"/>
      <c r="Q140" s="155"/>
      <c r="R140" s="159"/>
      <c r="S140" s="159"/>
      <c r="T140" s="155"/>
      <c r="U140" s="88"/>
      <c r="V140" s="88"/>
      <c r="W140" s="306"/>
      <c r="X140" s="90"/>
      <c r="Y140" s="88"/>
      <c r="Z140" s="90"/>
      <c r="AA140" s="159"/>
      <c r="AB140" s="89"/>
      <c r="AC140" s="88"/>
      <c r="AD140" s="85"/>
      <c r="AE140" s="89"/>
      <c r="AF140" s="85"/>
      <c r="AG140" s="88"/>
      <c r="AH140" s="89"/>
      <c r="AI140" s="89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156"/>
      <c r="BJ140" s="156"/>
      <c r="BK140" s="156"/>
      <c r="BL140" s="160"/>
      <c r="BM140" s="156"/>
      <c r="BN140" s="156"/>
      <c r="BO140" s="156"/>
      <c r="BP140" s="160"/>
      <c r="BQ140" s="156"/>
      <c r="BR140" s="156"/>
      <c r="BS140" s="156"/>
      <c r="BT140" s="156"/>
      <c r="BU140" s="255"/>
      <c r="BV140" s="156"/>
      <c r="BW140" s="256"/>
      <c r="BX140" s="160"/>
      <c r="BY140" s="156"/>
      <c r="BZ140" s="156"/>
      <c r="CA140" s="156"/>
      <c r="CB140" s="160"/>
      <c r="CC140" s="156"/>
      <c r="CD140" s="156"/>
      <c r="CE140" s="156"/>
      <c r="CF140" s="160"/>
      <c r="CG140" s="156"/>
      <c r="CH140" s="156"/>
      <c r="CI140" s="156"/>
      <c r="CJ140" s="160"/>
      <c r="CK140" s="156"/>
      <c r="CL140" s="156"/>
      <c r="CM140" s="156"/>
      <c r="CN140" s="156"/>
      <c r="CO140" s="255"/>
      <c r="CQ140" s="156"/>
      <c r="CR140" s="156"/>
      <c r="CS140" s="257"/>
      <c r="CT140" s="160"/>
      <c r="CU140" s="156"/>
      <c r="CV140" s="156"/>
      <c r="CW140" s="156"/>
      <c r="CX140" s="160"/>
      <c r="CY140" s="156"/>
      <c r="CZ140" s="156"/>
      <c r="DA140" s="156"/>
      <c r="DB140" s="160"/>
      <c r="DC140" s="156"/>
      <c r="DD140" s="156"/>
      <c r="DE140" s="156"/>
      <c r="DF140" s="160"/>
      <c r="DG140" s="156"/>
      <c r="DH140" s="156"/>
      <c r="DI140" s="156"/>
      <c r="DJ140" s="160"/>
      <c r="DK140" s="156"/>
      <c r="DL140" s="156"/>
      <c r="DM140" s="156"/>
      <c r="DN140" s="160"/>
      <c r="DO140" s="156"/>
      <c r="DP140" s="156"/>
      <c r="DQ140" s="156"/>
      <c r="DR140" s="160"/>
      <c r="DS140" s="156"/>
      <c r="DT140" s="156"/>
      <c r="DU140" s="156"/>
      <c r="DV140" s="160"/>
      <c r="DW140" s="156"/>
      <c r="DX140" s="156"/>
      <c r="DY140" s="156"/>
      <c r="DZ140" s="160"/>
      <c r="EA140" s="156"/>
      <c r="EB140" s="156"/>
      <c r="EC140" s="156"/>
      <c r="ED140" s="160"/>
      <c r="EE140" s="156"/>
      <c r="EF140" s="156"/>
      <c r="EG140" s="156"/>
      <c r="EH140" s="160"/>
      <c r="EI140" s="156"/>
      <c r="EJ140" s="156"/>
      <c r="EK140" s="156"/>
      <c r="EL140" s="151"/>
      <c r="EM140" s="162"/>
    </row>
    <row r="141" spans="1:143" s="85" customFormat="1" ht="4.1500000000000004" customHeight="1" outlineLevel="1">
      <c r="A141" s="86"/>
      <c r="B141" s="86"/>
      <c r="D141" s="88"/>
      <c r="E141" s="87"/>
      <c r="F141" s="88"/>
      <c r="G141" s="88"/>
      <c r="I141" s="88"/>
      <c r="J141" s="89"/>
      <c r="K141" s="111"/>
      <c r="L141" s="90"/>
      <c r="M141" s="89"/>
      <c r="N141" s="89"/>
      <c r="O141" s="88"/>
      <c r="Q141" s="88"/>
      <c r="R141" s="89"/>
      <c r="S141" s="89"/>
      <c r="T141" s="88"/>
      <c r="U141" s="88"/>
      <c r="V141" s="88"/>
      <c r="W141" s="306"/>
      <c r="X141" s="90"/>
      <c r="Y141" s="88"/>
      <c r="Z141" s="90"/>
      <c r="AA141" s="89"/>
      <c r="AB141" s="89"/>
      <c r="AC141" s="88"/>
      <c r="AE141" s="89"/>
      <c r="AG141" s="88"/>
      <c r="AH141" s="89"/>
      <c r="AI141" s="89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</row>
    <row r="142" spans="1:143" s="27" customFormat="1" ht="16.899999999999999" customHeight="1">
      <c r="A142" s="92" t="s">
        <v>116</v>
      </c>
      <c r="B142" s="92"/>
      <c r="C142" s="93"/>
      <c r="D142" s="94" t="s">
        <v>417</v>
      </c>
      <c r="E142" s="95"/>
      <c r="F142" s="96"/>
      <c r="G142" s="97"/>
      <c r="H142" s="78"/>
      <c r="I142" s="98"/>
      <c r="J142" s="99"/>
      <c r="K142" s="99"/>
      <c r="L142" s="100">
        <f>J142*K142</f>
        <v>0</v>
      </c>
      <c r="M142" s="101">
        <f>SUM(L142:L175)</f>
        <v>364</v>
      </c>
      <c r="N142" s="99"/>
      <c r="O142" s="98"/>
      <c r="P142" s="93"/>
      <c r="Q142" s="102"/>
      <c r="R142" s="99">
        <f>SUM(X142:X175)</f>
        <v>0</v>
      </c>
      <c r="S142" s="99"/>
      <c r="T142" s="98"/>
      <c r="U142" s="98"/>
      <c r="V142" s="102"/>
      <c r="W142" s="304"/>
      <c r="X142" s="100">
        <f>IF(L142&gt;0,L142*(1+W142),)</f>
        <v>0</v>
      </c>
      <c r="Y142" s="97"/>
      <c r="Z142" s="100">
        <f>X142*Y142</f>
        <v>0</v>
      </c>
      <c r="AA142" s="101">
        <f>SUM(Z142:Z175)</f>
        <v>0</v>
      </c>
      <c r="AB142" s="99"/>
      <c r="AC142" s="98"/>
      <c r="AD142" s="93"/>
      <c r="AE142" s="99"/>
      <c r="AF142" s="93"/>
      <c r="AG142" s="102"/>
      <c r="AH142" s="99">
        <f>SUM(AI143:AI174)</f>
        <v>0</v>
      </c>
      <c r="AI142" s="99"/>
      <c r="AJ142" s="98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</row>
    <row r="143" spans="1:143" ht="13.15" customHeight="1" outlineLevel="1">
      <c r="A143" s="112"/>
      <c r="B143" s="112"/>
      <c r="C143" s="65"/>
      <c r="D143" s="177"/>
      <c r="E143" s="113" t="s">
        <v>280</v>
      </c>
      <c r="F143" s="114"/>
      <c r="G143" s="114"/>
      <c r="H143" s="115"/>
      <c r="I143" s="114"/>
      <c r="J143" s="116"/>
      <c r="K143" s="111"/>
      <c r="L143" s="90"/>
      <c r="M143" s="314"/>
      <c r="N143" s="118"/>
      <c r="O143" s="114"/>
      <c r="P143" s="65"/>
      <c r="Q143" s="114"/>
      <c r="R143" s="118"/>
      <c r="S143" s="118"/>
      <c r="T143" s="114"/>
      <c r="U143" s="88"/>
      <c r="V143" s="88"/>
      <c r="W143" s="306"/>
      <c r="X143" s="90"/>
      <c r="Y143" s="88"/>
      <c r="Z143" s="90"/>
      <c r="AA143" s="314"/>
      <c r="AB143" s="89"/>
      <c r="AC143" s="88"/>
      <c r="AD143" s="85"/>
      <c r="AE143" s="89"/>
      <c r="AF143" s="85"/>
      <c r="AG143" s="88"/>
      <c r="AH143" s="89"/>
      <c r="AI143" s="89"/>
    </row>
    <row r="144" spans="1:143" ht="13.15" customHeight="1" outlineLevel="1">
      <c r="A144" s="178" t="s">
        <v>118</v>
      </c>
      <c r="B144" s="178">
        <v>49</v>
      </c>
      <c r="C144" s="65"/>
      <c r="D144" s="179"/>
      <c r="E144" s="113"/>
      <c r="F144" s="105" t="s">
        <v>119</v>
      </c>
      <c r="G144" s="114"/>
      <c r="H144" s="115"/>
      <c r="I144" s="114"/>
      <c r="J144" s="180"/>
      <c r="K144" s="111" t="s">
        <v>70</v>
      </c>
      <c r="L144" s="90"/>
      <c r="M144" s="314"/>
      <c r="N144" s="118"/>
      <c r="O144" s="114"/>
      <c r="P144" s="65"/>
      <c r="Q144" s="114"/>
      <c r="R144" s="118"/>
      <c r="S144" s="118"/>
      <c r="T144" s="114"/>
      <c r="U144" s="88"/>
      <c r="V144" s="88"/>
      <c r="W144" s="306"/>
      <c r="X144" s="90"/>
      <c r="Y144" s="88"/>
      <c r="Z144" s="90"/>
      <c r="AA144" s="314"/>
      <c r="AB144" s="89"/>
      <c r="AC144" s="88"/>
      <c r="AD144" s="85"/>
      <c r="AE144" s="89"/>
      <c r="AF144" s="85"/>
      <c r="AG144" s="88"/>
      <c r="AH144" s="89"/>
      <c r="AI144" s="89"/>
    </row>
    <row r="145" spans="1:143" ht="13.15" customHeight="1" outlineLevel="1">
      <c r="A145" s="182"/>
      <c r="B145" s="182"/>
      <c r="C145" s="65"/>
      <c r="D145" s="139"/>
      <c r="E145" s="196"/>
      <c r="F145" s="105" t="s">
        <v>281</v>
      </c>
      <c r="G145" s="114"/>
      <c r="H145" s="115"/>
      <c r="I145" s="114"/>
      <c r="J145" s="197">
        <v>1</v>
      </c>
      <c r="K145" s="111">
        <v>15</v>
      </c>
      <c r="L145" s="90">
        <f t="shared" ref="L145:L173" si="5">J145*K145</f>
        <v>15</v>
      </c>
      <c r="M145" s="314"/>
      <c r="N145" s="118"/>
      <c r="O145" s="114"/>
      <c r="P145" s="65"/>
      <c r="Q145" s="114"/>
      <c r="R145" s="118"/>
      <c r="S145" s="118"/>
      <c r="T145" s="114"/>
      <c r="U145" s="88"/>
      <c r="V145" s="88"/>
      <c r="W145" s="306"/>
      <c r="X145" s="90"/>
      <c r="Y145" s="88"/>
      <c r="Z145" s="90"/>
      <c r="AA145" s="314"/>
      <c r="AB145" s="89"/>
      <c r="AC145" s="88"/>
      <c r="AD145" s="85"/>
      <c r="AE145" s="89"/>
      <c r="AF145" s="85"/>
      <c r="AG145" s="88"/>
      <c r="AH145" s="89"/>
      <c r="AI145" s="89"/>
    </row>
    <row r="146" spans="1:143" ht="13.15" customHeight="1" outlineLevel="1">
      <c r="A146" s="182"/>
      <c r="B146" s="182"/>
      <c r="C146" s="65"/>
      <c r="D146" s="139"/>
      <c r="E146" s="196"/>
      <c r="F146" s="105" t="s">
        <v>418</v>
      </c>
      <c r="G146" s="114"/>
      <c r="H146" s="115"/>
      <c r="I146" s="114"/>
      <c r="J146" s="197">
        <v>1</v>
      </c>
      <c r="K146" s="111">
        <v>8</v>
      </c>
      <c r="L146" s="90">
        <f t="shared" si="5"/>
        <v>8</v>
      </c>
      <c r="M146" s="314"/>
      <c r="N146" s="118"/>
      <c r="O146" s="114"/>
      <c r="P146" s="65"/>
      <c r="Q146" s="114"/>
      <c r="R146" s="118"/>
      <c r="S146" s="118"/>
      <c r="T146" s="114"/>
      <c r="U146" s="88"/>
      <c r="V146" s="88"/>
      <c r="W146" s="306"/>
      <c r="X146" s="90"/>
      <c r="Y146" s="88"/>
      <c r="Z146" s="90"/>
      <c r="AA146" s="314"/>
      <c r="AB146" s="89"/>
      <c r="AC146" s="88"/>
      <c r="AD146" s="85"/>
      <c r="AE146" s="89"/>
      <c r="AF146" s="85"/>
      <c r="AG146" s="88"/>
      <c r="AH146" s="89"/>
      <c r="AI146" s="89"/>
    </row>
    <row r="147" spans="1:143" s="85" customFormat="1" ht="13.9" customHeight="1" outlineLevel="1">
      <c r="A147" s="91" t="s">
        <v>74</v>
      </c>
      <c r="B147" s="91">
        <v>24</v>
      </c>
      <c r="C147" s="103"/>
      <c r="D147" s="87"/>
      <c r="E147" s="104"/>
      <c r="F147" s="105" t="s">
        <v>283</v>
      </c>
      <c r="G147" s="88"/>
      <c r="H147" s="106"/>
      <c r="I147" s="88"/>
      <c r="J147" s="107">
        <v>2</v>
      </c>
      <c r="K147" s="111">
        <v>4</v>
      </c>
      <c r="L147" s="90">
        <f t="shared" si="5"/>
        <v>8</v>
      </c>
      <c r="M147" s="315"/>
      <c r="N147" s="110"/>
      <c r="O147" s="88"/>
      <c r="P147" s="103"/>
      <c r="Q147" s="88"/>
      <c r="R147" s="110"/>
      <c r="S147" s="110"/>
      <c r="T147" s="88"/>
      <c r="U147" s="88"/>
      <c r="V147" s="88"/>
      <c r="W147" s="306"/>
      <c r="X147" s="90"/>
      <c r="Y147" s="88"/>
      <c r="Z147" s="90"/>
      <c r="AA147" s="315"/>
      <c r="AB147" s="89"/>
      <c r="AC147" s="88"/>
      <c r="AE147" s="89"/>
      <c r="AG147" s="88"/>
      <c r="AH147" s="89"/>
      <c r="AI147" s="89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</row>
    <row r="148" spans="1:143" s="85" customFormat="1" ht="13.9" customHeight="1" outlineLevel="1">
      <c r="A148" s="91"/>
      <c r="B148" s="91"/>
      <c r="C148" s="103"/>
      <c r="D148" s="123"/>
      <c r="E148" s="104"/>
      <c r="F148" s="105" t="s">
        <v>284</v>
      </c>
      <c r="G148" s="88"/>
      <c r="H148" s="106"/>
      <c r="I148" s="88"/>
      <c r="J148" s="107">
        <v>1</v>
      </c>
      <c r="K148" s="111">
        <v>3</v>
      </c>
      <c r="L148" s="90">
        <f t="shared" si="5"/>
        <v>3</v>
      </c>
      <c r="M148" s="315"/>
      <c r="N148" s="110"/>
      <c r="O148" s="88"/>
      <c r="P148" s="103"/>
      <c r="Q148" s="88"/>
      <c r="R148" s="110"/>
      <c r="S148" s="110"/>
      <c r="T148" s="88"/>
      <c r="U148" s="88"/>
      <c r="V148" s="88"/>
      <c r="W148" s="306"/>
      <c r="X148" s="90"/>
      <c r="Y148" s="88"/>
      <c r="Z148" s="90"/>
      <c r="AA148" s="315"/>
      <c r="AB148" s="89"/>
      <c r="AC148" s="88"/>
      <c r="AE148" s="89"/>
      <c r="AG148" s="88"/>
      <c r="AH148" s="89"/>
      <c r="AI148" s="89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</row>
    <row r="149" spans="1:143" s="85" customFormat="1" ht="13.9" customHeight="1" outlineLevel="1">
      <c r="A149" s="91"/>
      <c r="B149" s="91"/>
      <c r="C149" s="103"/>
      <c r="D149" s="123"/>
      <c r="E149" s="104"/>
      <c r="F149" s="105" t="s">
        <v>285</v>
      </c>
      <c r="G149" s="88"/>
      <c r="H149" s="106"/>
      <c r="I149" s="88"/>
      <c r="J149" s="107">
        <v>1</v>
      </c>
      <c r="K149" s="111">
        <v>2</v>
      </c>
      <c r="L149" s="90">
        <f t="shared" si="5"/>
        <v>2</v>
      </c>
      <c r="M149" s="315"/>
      <c r="N149" s="110"/>
      <c r="O149" s="88"/>
      <c r="P149" s="103"/>
      <c r="Q149" s="88"/>
      <c r="R149" s="110"/>
      <c r="S149" s="110"/>
      <c r="T149" s="88"/>
      <c r="U149" s="88"/>
      <c r="V149" s="88"/>
      <c r="W149" s="306"/>
      <c r="X149" s="90"/>
      <c r="Y149" s="88"/>
      <c r="Z149" s="90"/>
      <c r="AA149" s="315"/>
      <c r="AB149" s="89"/>
      <c r="AC149" s="88"/>
      <c r="AE149" s="89"/>
      <c r="AG149" s="88"/>
      <c r="AH149" s="89"/>
      <c r="AI149" s="89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</row>
    <row r="150" spans="1:143" s="85" customFormat="1" ht="4.1500000000000004" customHeight="1" outlineLevel="1">
      <c r="A150" s="86"/>
      <c r="B150" s="86"/>
      <c r="D150" s="142"/>
      <c r="E150" s="87"/>
      <c r="F150" s="88"/>
      <c r="G150" s="88"/>
      <c r="I150" s="88"/>
      <c r="J150" s="89"/>
      <c r="K150" s="111"/>
      <c r="L150" s="90"/>
      <c r="M150" s="89"/>
      <c r="N150" s="89"/>
      <c r="O150" s="88"/>
      <c r="Q150" s="88"/>
      <c r="R150" s="89"/>
      <c r="S150" s="89"/>
      <c r="T150" s="88"/>
      <c r="U150" s="88"/>
      <c r="V150" s="88"/>
      <c r="W150" s="306"/>
      <c r="X150" s="90"/>
      <c r="Y150" s="88"/>
      <c r="Z150" s="90"/>
      <c r="AA150" s="89"/>
      <c r="AB150" s="89"/>
      <c r="AC150" s="88"/>
      <c r="AE150" s="89"/>
      <c r="AG150" s="88"/>
      <c r="AH150" s="89"/>
      <c r="AI150" s="89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67"/>
      <c r="BJ150" s="67"/>
      <c r="BL150" s="67"/>
      <c r="BM150" s="67"/>
      <c r="BN150" s="67"/>
      <c r="BP150" s="67"/>
      <c r="BQ150" s="67"/>
      <c r="BR150" s="67"/>
      <c r="BU150" s="244"/>
      <c r="BW150" s="245"/>
      <c r="BX150" s="67"/>
      <c r="BY150" s="67"/>
      <c r="BZ150" s="67"/>
      <c r="CB150" s="67"/>
      <c r="CC150" s="67"/>
      <c r="CD150" s="67"/>
      <c r="CF150" s="67"/>
      <c r="CG150" s="67"/>
      <c r="CH150" s="67"/>
      <c r="CJ150" s="67"/>
      <c r="CK150" s="67"/>
      <c r="CL150" s="67"/>
      <c r="CO150" s="244"/>
      <c r="CS150" s="246"/>
      <c r="CT150" s="67"/>
      <c r="CU150" s="67"/>
      <c r="CV150" s="67"/>
      <c r="CX150" s="67"/>
      <c r="CY150" s="67"/>
      <c r="CZ150" s="67"/>
      <c r="DB150" s="67"/>
      <c r="DC150" s="67"/>
      <c r="DD150" s="67"/>
      <c r="DF150" s="67"/>
      <c r="DG150" s="67"/>
      <c r="DH150" s="67"/>
      <c r="DJ150" s="67"/>
      <c r="DK150" s="67"/>
      <c r="DL150" s="67"/>
      <c r="DN150" s="67"/>
      <c r="DO150" s="67"/>
      <c r="DP150" s="67"/>
      <c r="DR150" s="67"/>
      <c r="DS150" s="67"/>
      <c r="DT150" s="67"/>
      <c r="DV150" s="67"/>
      <c r="DW150" s="67"/>
      <c r="DX150" s="67"/>
      <c r="DZ150" s="67"/>
      <c r="EA150" s="67"/>
      <c r="EB150" s="67"/>
      <c r="ED150" s="67"/>
      <c r="EE150" s="67"/>
      <c r="EF150" s="67"/>
      <c r="EH150" s="67"/>
      <c r="EI150" s="67"/>
      <c r="EJ150" s="67"/>
      <c r="EM150" s="125"/>
    </row>
    <row r="151" spans="1:143" ht="13.15" customHeight="1" outlineLevel="1">
      <c r="A151" s="112"/>
      <c r="B151" s="112"/>
      <c r="C151" s="65"/>
      <c r="D151" s="139"/>
      <c r="E151" s="113" t="s">
        <v>419</v>
      </c>
      <c r="F151" s="114"/>
      <c r="G151" s="114"/>
      <c r="H151" s="115"/>
      <c r="I151" s="114"/>
      <c r="J151" s="116"/>
      <c r="K151" s="111"/>
      <c r="L151" s="90">
        <f t="shared" si="5"/>
        <v>0</v>
      </c>
      <c r="M151" s="314"/>
      <c r="N151" s="118"/>
      <c r="O151" s="114"/>
      <c r="P151" s="65"/>
      <c r="Q151" s="114"/>
      <c r="R151" s="118"/>
      <c r="S151" s="118"/>
      <c r="T151" s="114"/>
      <c r="U151" s="88"/>
      <c r="V151" s="88"/>
      <c r="W151" s="306"/>
      <c r="X151" s="90"/>
      <c r="Y151" s="88"/>
      <c r="Z151" s="90"/>
      <c r="AA151" s="314"/>
      <c r="AB151" s="89"/>
      <c r="AC151" s="88"/>
      <c r="AD151" s="85"/>
      <c r="AE151" s="89"/>
      <c r="AF151" s="85"/>
      <c r="AG151" s="88"/>
      <c r="AH151" s="89"/>
      <c r="AI151" s="89"/>
    </row>
    <row r="152" spans="1:143" ht="13.15" customHeight="1" outlineLevel="1">
      <c r="A152" s="178" t="s">
        <v>118</v>
      </c>
      <c r="B152" s="178">
        <v>49</v>
      </c>
      <c r="C152" s="65"/>
      <c r="D152" s="139"/>
      <c r="E152" s="113"/>
      <c r="F152" s="105" t="s">
        <v>420</v>
      </c>
      <c r="G152" s="114"/>
      <c r="H152" s="115"/>
      <c r="I152" s="114"/>
      <c r="J152" s="180">
        <v>5</v>
      </c>
      <c r="K152" s="111">
        <v>14</v>
      </c>
      <c r="L152" s="90">
        <f t="shared" si="5"/>
        <v>70</v>
      </c>
      <c r="M152" s="314"/>
      <c r="N152" s="118"/>
      <c r="O152" s="114"/>
      <c r="P152" s="65"/>
      <c r="Q152" s="114"/>
      <c r="R152" s="118"/>
      <c r="S152" s="118"/>
      <c r="T152" s="114"/>
      <c r="U152" s="88"/>
      <c r="V152" s="88"/>
      <c r="W152" s="306"/>
      <c r="X152" s="90"/>
      <c r="Y152" s="88"/>
      <c r="Z152" s="90"/>
      <c r="AA152" s="314"/>
      <c r="AB152" s="89"/>
      <c r="AC152" s="88"/>
      <c r="AD152" s="85"/>
      <c r="AE152" s="89"/>
      <c r="AF152" s="85"/>
      <c r="AG152" s="88"/>
      <c r="AH152" s="89"/>
      <c r="AI152" s="89"/>
    </row>
    <row r="153" spans="1:143" ht="13.15" customHeight="1" outlineLevel="1">
      <c r="A153" s="178" t="s">
        <v>118</v>
      </c>
      <c r="B153" s="178">
        <v>49</v>
      </c>
      <c r="C153" s="65"/>
      <c r="D153" s="139"/>
      <c r="E153" s="113"/>
      <c r="F153" s="105" t="s">
        <v>421</v>
      </c>
      <c r="G153" s="114"/>
      <c r="H153" s="115"/>
      <c r="I153" s="114"/>
      <c r="J153" s="180">
        <v>5</v>
      </c>
      <c r="K153" s="111">
        <v>7</v>
      </c>
      <c r="L153" s="90">
        <f t="shared" si="5"/>
        <v>35</v>
      </c>
      <c r="M153" s="314"/>
      <c r="N153" s="118"/>
      <c r="O153" s="114"/>
      <c r="P153" s="65"/>
      <c r="Q153" s="114"/>
      <c r="R153" s="118"/>
      <c r="S153" s="118"/>
      <c r="T153" s="114"/>
      <c r="U153" s="88"/>
      <c r="V153" s="88"/>
      <c r="W153" s="306"/>
      <c r="X153" s="90"/>
      <c r="Y153" s="88"/>
      <c r="Z153" s="90"/>
      <c r="AA153" s="314"/>
      <c r="AB153" s="89"/>
      <c r="AC153" s="88"/>
      <c r="AD153" s="85"/>
      <c r="AE153" s="89"/>
      <c r="AF153" s="85"/>
      <c r="AG153" s="88"/>
      <c r="AH153" s="89"/>
      <c r="AI153" s="89"/>
    </row>
    <row r="154" spans="1:143" ht="13.15" customHeight="1" outlineLevel="1">
      <c r="A154" s="178" t="s">
        <v>118</v>
      </c>
      <c r="B154" s="178">
        <v>49</v>
      </c>
      <c r="C154" s="65"/>
      <c r="D154" s="139"/>
      <c r="E154" s="113"/>
      <c r="F154" s="105" t="s">
        <v>289</v>
      </c>
      <c r="G154" s="114"/>
      <c r="H154" s="115"/>
      <c r="I154" s="114"/>
      <c r="J154" s="180">
        <v>1</v>
      </c>
      <c r="K154" s="111">
        <v>26</v>
      </c>
      <c r="L154" s="90">
        <f t="shared" si="5"/>
        <v>26</v>
      </c>
      <c r="M154" s="314"/>
      <c r="N154" s="118"/>
      <c r="O154" s="114"/>
      <c r="P154" s="65"/>
      <c r="Q154" s="114"/>
      <c r="R154" s="118"/>
      <c r="S154" s="118"/>
      <c r="T154" s="114"/>
      <c r="U154" s="88"/>
      <c r="V154" s="88"/>
      <c r="W154" s="306"/>
      <c r="X154" s="90"/>
      <c r="Y154" s="88"/>
      <c r="Z154" s="90"/>
      <c r="AA154" s="314"/>
      <c r="AB154" s="89"/>
      <c r="AC154" s="88"/>
      <c r="AD154" s="85"/>
      <c r="AE154" s="89"/>
      <c r="AF154" s="85"/>
      <c r="AG154" s="88"/>
      <c r="AH154" s="89"/>
      <c r="AI154" s="89"/>
    </row>
    <row r="155" spans="1:143" ht="13.15" customHeight="1" outlineLevel="1">
      <c r="A155" s="182"/>
      <c r="B155" s="182"/>
      <c r="C155" s="65"/>
      <c r="D155" s="139"/>
      <c r="E155" s="113"/>
      <c r="F155" s="105" t="s">
        <v>290</v>
      </c>
      <c r="G155" s="114"/>
      <c r="H155" s="115"/>
      <c r="I155" s="114"/>
      <c r="J155" s="197">
        <v>1</v>
      </c>
      <c r="K155" s="111">
        <v>14</v>
      </c>
      <c r="L155" s="90">
        <f t="shared" si="5"/>
        <v>14</v>
      </c>
      <c r="M155" s="314"/>
      <c r="N155" s="118"/>
      <c r="O155" s="114"/>
      <c r="P155" s="65"/>
      <c r="Q155" s="114"/>
      <c r="R155" s="118"/>
      <c r="S155" s="118"/>
      <c r="T155" s="114"/>
      <c r="U155" s="88"/>
      <c r="V155" s="88"/>
      <c r="W155" s="306"/>
      <c r="X155" s="90"/>
      <c r="Y155" s="88"/>
      <c r="Z155" s="90"/>
      <c r="AA155" s="314"/>
      <c r="AB155" s="89"/>
      <c r="AC155" s="88"/>
      <c r="AD155" s="85"/>
      <c r="AE155" s="89"/>
      <c r="AF155" s="85"/>
      <c r="AG155" s="88"/>
      <c r="AH155" s="89"/>
      <c r="AI155" s="89"/>
    </row>
    <row r="156" spans="1:143" ht="13.15" customHeight="1" outlineLevel="1">
      <c r="A156" s="182"/>
      <c r="B156" s="182"/>
      <c r="C156" s="65"/>
      <c r="D156" s="139"/>
      <c r="E156" s="113"/>
      <c r="F156" s="105" t="s">
        <v>291</v>
      </c>
      <c r="G156" s="114"/>
      <c r="H156" s="115"/>
      <c r="I156" s="114"/>
      <c r="J156" s="197">
        <v>1</v>
      </c>
      <c r="K156" s="111">
        <v>14</v>
      </c>
      <c r="L156" s="90">
        <f t="shared" si="5"/>
        <v>14</v>
      </c>
      <c r="M156" s="314"/>
      <c r="N156" s="118"/>
      <c r="O156" s="114"/>
      <c r="P156" s="65"/>
      <c r="Q156" s="114"/>
      <c r="R156" s="118"/>
      <c r="S156" s="118"/>
      <c r="T156" s="114"/>
      <c r="U156" s="88"/>
      <c r="V156" s="88"/>
      <c r="W156" s="306"/>
      <c r="X156" s="90"/>
      <c r="Y156" s="88"/>
      <c r="Z156" s="90"/>
      <c r="AA156" s="314"/>
      <c r="AB156" s="89"/>
      <c r="AC156" s="88"/>
      <c r="AD156" s="85"/>
      <c r="AE156" s="89"/>
      <c r="AF156" s="85"/>
      <c r="AG156" s="88"/>
      <c r="AH156" s="89"/>
      <c r="AI156" s="89"/>
    </row>
    <row r="157" spans="1:143" s="85" customFormat="1" ht="4.1500000000000004" customHeight="1" outlineLevel="1">
      <c r="A157" s="86"/>
      <c r="B157" s="86"/>
      <c r="D157" s="142"/>
      <c r="E157" s="87"/>
      <c r="F157" s="88"/>
      <c r="G157" s="88"/>
      <c r="I157" s="88"/>
      <c r="J157" s="89"/>
      <c r="K157" s="111"/>
      <c r="L157" s="90"/>
      <c r="M157" s="89"/>
      <c r="N157" s="89"/>
      <c r="O157" s="88"/>
      <c r="Q157" s="88"/>
      <c r="R157" s="89"/>
      <c r="S157" s="89"/>
      <c r="T157" s="88"/>
      <c r="U157" s="88"/>
      <c r="V157" s="88"/>
      <c r="W157" s="306"/>
      <c r="X157" s="90"/>
      <c r="Y157" s="88"/>
      <c r="Z157" s="90"/>
      <c r="AA157" s="89"/>
      <c r="AB157" s="89"/>
      <c r="AC157" s="88"/>
      <c r="AE157" s="89"/>
      <c r="AG157" s="88"/>
      <c r="AH157" s="89"/>
      <c r="AI157" s="89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67"/>
      <c r="BJ157" s="67"/>
      <c r="BL157" s="67"/>
      <c r="BM157" s="67"/>
      <c r="BN157" s="67"/>
      <c r="BP157" s="67"/>
      <c r="BQ157" s="67"/>
      <c r="BR157" s="67"/>
      <c r="BU157" s="244"/>
      <c r="BW157" s="245"/>
      <c r="BX157" s="67"/>
      <c r="BY157" s="67"/>
      <c r="BZ157" s="67"/>
      <c r="CB157" s="67"/>
      <c r="CC157" s="67"/>
      <c r="CD157" s="67"/>
      <c r="CF157" s="67"/>
      <c r="CG157" s="67"/>
      <c r="CH157" s="67"/>
      <c r="CJ157" s="67"/>
      <c r="CK157" s="67"/>
      <c r="CL157" s="67"/>
      <c r="CO157" s="244"/>
      <c r="CS157" s="246"/>
      <c r="CT157" s="67"/>
      <c r="CU157" s="67"/>
      <c r="CV157" s="67"/>
      <c r="CX157" s="67"/>
      <c r="CY157" s="67"/>
      <c r="CZ157" s="67"/>
      <c r="DB157" s="67"/>
      <c r="DC157" s="67"/>
      <c r="DD157" s="67"/>
      <c r="DF157" s="67"/>
      <c r="DG157" s="67"/>
      <c r="DH157" s="67"/>
      <c r="DJ157" s="67"/>
      <c r="DK157" s="67"/>
      <c r="DL157" s="67"/>
      <c r="DN157" s="67"/>
      <c r="DO157" s="67"/>
      <c r="DP157" s="67"/>
      <c r="DR157" s="67"/>
      <c r="DS157" s="67"/>
      <c r="DT157" s="67"/>
      <c r="DV157" s="67"/>
      <c r="DW157" s="67"/>
      <c r="DX157" s="67"/>
      <c r="DZ157" s="67"/>
      <c r="EA157" s="67"/>
      <c r="EB157" s="67"/>
      <c r="ED157" s="67"/>
      <c r="EE157" s="67"/>
      <c r="EF157" s="67"/>
      <c r="EH157" s="67"/>
      <c r="EI157" s="67"/>
      <c r="EJ157" s="67"/>
      <c r="EM157" s="125"/>
    </row>
    <row r="158" spans="1:143" ht="13.15" customHeight="1" outlineLevel="1">
      <c r="A158" s="112"/>
      <c r="B158" s="112"/>
      <c r="C158" s="65"/>
      <c r="D158" s="139"/>
      <c r="E158" s="113" t="s">
        <v>292</v>
      </c>
      <c r="F158" s="114"/>
      <c r="G158" s="114"/>
      <c r="H158" s="115"/>
      <c r="I158" s="114"/>
      <c r="J158" s="116"/>
      <c r="K158" s="111"/>
      <c r="L158" s="90">
        <f t="shared" si="5"/>
        <v>0</v>
      </c>
      <c r="M158" s="314"/>
      <c r="N158" s="118"/>
      <c r="O158" s="114"/>
      <c r="P158" s="65"/>
      <c r="Q158" s="114"/>
      <c r="R158" s="118"/>
      <c r="S158" s="118"/>
      <c r="T158" s="114"/>
      <c r="U158" s="88"/>
      <c r="V158" s="88"/>
      <c r="W158" s="306"/>
      <c r="X158" s="90"/>
      <c r="Y158" s="88"/>
      <c r="Z158" s="90"/>
      <c r="AA158" s="314"/>
      <c r="AB158" s="89"/>
      <c r="AC158" s="88"/>
      <c r="AD158" s="85"/>
      <c r="AE158" s="89"/>
      <c r="AF158" s="85"/>
      <c r="AG158" s="88"/>
      <c r="AH158" s="89"/>
      <c r="AI158" s="89"/>
    </row>
    <row r="159" spans="1:143" ht="13.15" customHeight="1" outlineLevel="1">
      <c r="A159" s="178" t="s">
        <v>124</v>
      </c>
      <c r="B159" s="178">
        <v>52</v>
      </c>
      <c r="C159" s="65"/>
      <c r="D159" s="139"/>
      <c r="E159" s="113"/>
      <c r="F159" s="124" t="s">
        <v>422</v>
      </c>
      <c r="G159" s="114"/>
      <c r="H159" s="115"/>
      <c r="I159" s="114"/>
      <c r="J159" s="180">
        <v>1</v>
      </c>
      <c r="K159" s="111">
        <v>18</v>
      </c>
      <c r="L159" s="90">
        <f t="shared" si="5"/>
        <v>18</v>
      </c>
      <c r="M159" s="314"/>
      <c r="N159" s="118"/>
      <c r="O159" s="114"/>
      <c r="P159" s="65"/>
      <c r="Q159" s="114"/>
      <c r="R159" s="118"/>
      <c r="S159" s="118"/>
      <c r="T159" s="114"/>
      <c r="U159" s="88"/>
      <c r="V159" s="88"/>
      <c r="W159" s="306"/>
      <c r="X159" s="90"/>
      <c r="Y159" s="88"/>
      <c r="Z159" s="90"/>
      <c r="AA159" s="314"/>
      <c r="AB159" s="89"/>
      <c r="AC159" s="88"/>
      <c r="AD159" s="85"/>
      <c r="AE159" s="89"/>
      <c r="AF159" s="85"/>
      <c r="AG159" s="88"/>
      <c r="AH159" s="89"/>
      <c r="AI159" s="89"/>
    </row>
    <row r="160" spans="1:143" ht="13.15" customHeight="1" outlineLevel="1">
      <c r="A160" s="178" t="s">
        <v>124</v>
      </c>
      <c r="B160" s="178">
        <v>52</v>
      </c>
      <c r="C160" s="65"/>
      <c r="D160" s="139"/>
      <c r="E160" s="113"/>
      <c r="F160" s="124" t="s">
        <v>423</v>
      </c>
      <c r="G160" s="114"/>
      <c r="H160" s="115"/>
      <c r="I160" s="114"/>
      <c r="J160" s="180">
        <v>1</v>
      </c>
      <c r="K160" s="111">
        <v>16</v>
      </c>
      <c r="L160" s="90">
        <f t="shared" si="5"/>
        <v>16</v>
      </c>
      <c r="M160" s="314"/>
      <c r="N160" s="118"/>
      <c r="O160" s="114"/>
      <c r="P160" s="65"/>
      <c r="Q160" s="114"/>
      <c r="R160" s="118"/>
      <c r="S160" s="118"/>
      <c r="T160" s="114"/>
      <c r="U160" s="88"/>
      <c r="V160" s="88"/>
      <c r="W160" s="306"/>
      <c r="X160" s="90"/>
      <c r="Y160" s="88"/>
      <c r="Z160" s="90"/>
      <c r="AA160" s="314"/>
      <c r="AB160" s="89"/>
      <c r="AC160" s="88"/>
      <c r="AD160" s="85"/>
      <c r="AE160" s="89"/>
      <c r="AF160" s="85"/>
      <c r="AG160" s="88"/>
      <c r="AH160" s="89"/>
      <c r="AI160" s="89"/>
    </row>
    <row r="161" spans="1:143" s="85" customFormat="1" ht="4.1500000000000004" customHeight="1" outlineLevel="1">
      <c r="A161" s="86"/>
      <c r="B161" s="86"/>
      <c r="D161" s="142"/>
      <c r="E161" s="87"/>
      <c r="F161" s="88"/>
      <c r="G161" s="88"/>
      <c r="I161" s="88"/>
      <c r="J161" s="89"/>
      <c r="K161" s="111"/>
      <c r="L161" s="90"/>
      <c r="M161" s="89"/>
      <c r="N161" s="89"/>
      <c r="O161" s="88"/>
      <c r="Q161" s="88"/>
      <c r="R161" s="89"/>
      <c r="S161" s="89"/>
      <c r="T161" s="88"/>
      <c r="U161" s="88"/>
      <c r="V161" s="88"/>
      <c r="W161" s="306"/>
      <c r="X161" s="90"/>
      <c r="Y161" s="88"/>
      <c r="Z161" s="90"/>
      <c r="AA161" s="89"/>
      <c r="AB161" s="89"/>
      <c r="AC161" s="88"/>
      <c r="AE161" s="89"/>
      <c r="AG161" s="88"/>
      <c r="AH161" s="89"/>
      <c r="AI161" s="89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67"/>
      <c r="BJ161" s="67"/>
      <c r="BL161" s="67"/>
      <c r="BM161" s="67"/>
      <c r="BN161" s="67"/>
      <c r="BP161" s="67"/>
      <c r="BQ161" s="67"/>
      <c r="BR161" s="67"/>
      <c r="BU161" s="244"/>
      <c r="BW161" s="245"/>
      <c r="BX161" s="67"/>
      <c r="BY161" s="67"/>
      <c r="BZ161" s="67"/>
      <c r="CB161" s="67"/>
      <c r="CC161" s="67"/>
      <c r="CD161" s="67"/>
      <c r="CF161" s="67"/>
      <c r="CG161" s="67"/>
      <c r="CH161" s="67"/>
      <c r="CJ161" s="67"/>
      <c r="CK161" s="67"/>
      <c r="CL161" s="67"/>
      <c r="CO161" s="244"/>
      <c r="CS161" s="246"/>
      <c r="CT161" s="67"/>
      <c r="CU161" s="67"/>
      <c r="CV161" s="67"/>
      <c r="CX161" s="67"/>
      <c r="CY161" s="67"/>
      <c r="CZ161" s="67"/>
      <c r="DB161" s="67"/>
      <c r="DC161" s="67"/>
      <c r="DD161" s="67"/>
      <c r="DF161" s="67"/>
      <c r="DG161" s="67"/>
      <c r="DH161" s="67"/>
      <c r="DJ161" s="67"/>
      <c r="DK161" s="67"/>
      <c r="DL161" s="67"/>
      <c r="DN161" s="67"/>
      <c r="DO161" s="67"/>
      <c r="DP161" s="67"/>
      <c r="DR161" s="67"/>
      <c r="DS161" s="67"/>
      <c r="DT161" s="67"/>
      <c r="DV161" s="67"/>
      <c r="DW161" s="67"/>
      <c r="DX161" s="67"/>
      <c r="DZ161" s="67"/>
      <c r="EA161" s="67"/>
      <c r="EB161" s="67"/>
      <c r="ED161" s="67"/>
      <c r="EE161" s="67"/>
      <c r="EF161" s="67"/>
      <c r="EH161" s="67"/>
      <c r="EI161" s="67"/>
      <c r="EJ161" s="67"/>
      <c r="EM161" s="125"/>
    </row>
    <row r="162" spans="1:143" ht="13.15" customHeight="1" outlineLevel="1">
      <c r="A162" s="112"/>
      <c r="B162" s="112"/>
      <c r="C162" s="65"/>
      <c r="D162" s="139"/>
      <c r="E162" s="113" t="s">
        <v>133</v>
      </c>
      <c r="F162" s="114"/>
      <c r="G162" s="114"/>
      <c r="H162" s="115"/>
      <c r="I162" s="114"/>
      <c r="J162" s="116"/>
      <c r="K162" s="111"/>
      <c r="L162" s="90">
        <f t="shared" si="5"/>
        <v>0</v>
      </c>
      <c r="M162" s="314"/>
      <c r="N162" s="118"/>
      <c r="O162" s="114"/>
      <c r="P162" s="65"/>
      <c r="Q162" s="114"/>
      <c r="R162" s="118"/>
      <c r="S162" s="118"/>
      <c r="T162" s="114"/>
      <c r="U162" s="88"/>
      <c r="V162" s="88"/>
      <c r="W162" s="306"/>
      <c r="X162" s="90"/>
      <c r="Y162" s="88"/>
      <c r="Z162" s="90"/>
      <c r="AA162" s="314"/>
      <c r="AB162" s="89"/>
      <c r="AC162" s="88"/>
      <c r="AD162" s="85"/>
      <c r="AE162" s="89"/>
      <c r="AF162" s="85"/>
      <c r="AG162" s="88"/>
      <c r="AH162" s="89"/>
      <c r="AI162" s="89"/>
    </row>
    <row r="163" spans="1:143" ht="13.15" customHeight="1" outlineLevel="1">
      <c r="A163" s="178" t="s">
        <v>125</v>
      </c>
      <c r="B163" s="178">
        <v>52</v>
      </c>
      <c r="C163" s="65"/>
      <c r="D163" s="139"/>
      <c r="E163" s="113"/>
      <c r="F163" s="124" t="s">
        <v>295</v>
      </c>
      <c r="G163" s="114"/>
      <c r="H163" s="115"/>
      <c r="I163" s="114"/>
      <c r="J163" s="180">
        <v>4</v>
      </c>
      <c r="K163" s="111">
        <v>14</v>
      </c>
      <c r="L163" s="90">
        <f t="shared" si="5"/>
        <v>56</v>
      </c>
      <c r="M163" s="314"/>
      <c r="N163" s="118"/>
      <c r="O163" s="114"/>
      <c r="P163" s="65"/>
      <c r="Q163" s="114"/>
      <c r="R163" s="118"/>
      <c r="S163" s="118"/>
      <c r="T163" s="114"/>
      <c r="U163" s="88"/>
      <c r="V163" s="88"/>
      <c r="W163" s="306"/>
      <c r="X163" s="90"/>
      <c r="Y163" s="88"/>
      <c r="Z163" s="90"/>
      <c r="AA163" s="314"/>
      <c r="AB163" s="89"/>
      <c r="AC163" s="88"/>
      <c r="AD163" s="85"/>
      <c r="AE163" s="89"/>
      <c r="AF163" s="85"/>
      <c r="AG163" s="88"/>
      <c r="AH163" s="89"/>
      <c r="AI163" s="89"/>
    </row>
    <row r="164" spans="1:143" ht="13.15" customHeight="1" outlineLevel="1">
      <c r="A164" s="178" t="s">
        <v>125</v>
      </c>
      <c r="B164" s="178">
        <v>52</v>
      </c>
      <c r="C164" s="65"/>
      <c r="D164" s="139"/>
      <c r="E164" s="113"/>
      <c r="F164" s="124" t="s">
        <v>296</v>
      </c>
      <c r="G164" s="114"/>
      <c r="H164" s="115"/>
      <c r="I164" s="114"/>
      <c r="J164" s="180">
        <v>1</v>
      </c>
      <c r="K164" s="111">
        <v>12</v>
      </c>
      <c r="L164" s="90">
        <f t="shared" si="5"/>
        <v>12</v>
      </c>
      <c r="M164" s="314"/>
      <c r="N164" s="118"/>
      <c r="O164" s="114"/>
      <c r="P164" s="65"/>
      <c r="Q164" s="114"/>
      <c r="R164" s="118"/>
      <c r="S164" s="118"/>
      <c r="T164" s="114"/>
      <c r="U164" s="88"/>
      <c r="V164" s="88"/>
      <c r="W164" s="306"/>
      <c r="X164" s="90"/>
      <c r="Y164" s="88"/>
      <c r="Z164" s="90"/>
      <c r="AA164" s="314"/>
      <c r="AB164" s="89"/>
      <c r="AC164" s="88"/>
      <c r="AD164" s="85"/>
      <c r="AE164" s="89"/>
      <c r="AF164" s="85"/>
      <c r="AG164" s="88"/>
      <c r="AH164" s="89"/>
      <c r="AI164" s="89"/>
    </row>
    <row r="165" spans="1:143" ht="13.15" customHeight="1" outlineLevel="1">
      <c r="A165" s="178" t="s">
        <v>125</v>
      </c>
      <c r="B165" s="178">
        <v>52</v>
      </c>
      <c r="C165" s="65"/>
      <c r="D165" s="139"/>
      <c r="E165" s="113"/>
      <c r="F165" s="124" t="s">
        <v>297</v>
      </c>
      <c r="G165" s="114"/>
      <c r="H165" s="115"/>
      <c r="I165" s="114"/>
      <c r="J165" s="180">
        <v>1</v>
      </c>
      <c r="K165" s="111">
        <v>12</v>
      </c>
      <c r="L165" s="90">
        <f t="shared" si="5"/>
        <v>12</v>
      </c>
      <c r="M165" s="314"/>
      <c r="N165" s="118"/>
      <c r="O165" s="114"/>
      <c r="P165" s="65"/>
      <c r="Q165" s="114"/>
      <c r="R165" s="118"/>
      <c r="S165" s="118"/>
      <c r="T165" s="114"/>
      <c r="U165" s="88"/>
      <c r="V165" s="88"/>
      <c r="W165" s="306"/>
      <c r="X165" s="90"/>
      <c r="Y165" s="88"/>
      <c r="Z165" s="90"/>
      <c r="AA165" s="314"/>
      <c r="AB165" s="89"/>
      <c r="AC165" s="88"/>
      <c r="AD165" s="85"/>
      <c r="AE165" s="89"/>
      <c r="AF165" s="85"/>
      <c r="AG165" s="88"/>
      <c r="AH165" s="89"/>
      <c r="AI165" s="89"/>
    </row>
    <row r="166" spans="1:143" ht="13.15" customHeight="1" outlineLevel="1">
      <c r="A166" s="178" t="s">
        <v>125</v>
      </c>
      <c r="B166" s="178">
        <v>52</v>
      </c>
      <c r="C166" s="65"/>
      <c r="D166" s="139"/>
      <c r="E166" s="113"/>
      <c r="F166" s="124" t="s">
        <v>424</v>
      </c>
      <c r="G166" s="114"/>
      <c r="H166" s="115"/>
      <c r="I166" s="114"/>
      <c r="J166" s="180">
        <v>1</v>
      </c>
      <c r="K166" s="111">
        <v>14</v>
      </c>
      <c r="L166" s="90">
        <f t="shared" si="5"/>
        <v>14</v>
      </c>
      <c r="M166" s="314"/>
      <c r="N166" s="118"/>
      <c r="O166" s="114"/>
      <c r="P166" s="65"/>
      <c r="Q166" s="114"/>
      <c r="R166" s="118"/>
      <c r="S166" s="118"/>
      <c r="T166" s="114"/>
      <c r="U166" s="88"/>
      <c r="V166" s="88"/>
      <c r="W166" s="306"/>
      <c r="X166" s="90"/>
      <c r="Y166" s="88"/>
      <c r="Z166" s="90"/>
      <c r="AA166" s="314"/>
      <c r="AB166" s="89"/>
      <c r="AC166" s="88"/>
      <c r="AD166" s="85"/>
      <c r="AE166" s="89"/>
      <c r="AF166" s="85"/>
      <c r="AG166" s="88"/>
      <c r="AH166" s="89"/>
      <c r="AI166" s="89"/>
    </row>
    <row r="167" spans="1:143" s="85" customFormat="1" ht="4.1500000000000004" customHeight="1" outlineLevel="1">
      <c r="A167" s="86"/>
      <c r="B167" s="86"/>
      <c r="D167" s="142"/>
      <c r="E167" s="87"/>
      <c r="F167" s="88"/>
      <c r="G167" s="88"/>
      <c r="I167" s="88"/>
      <c r="J167" s="89"/>
      <c r="K167" s="111"/>
      <c r="L167" s="90"/>
      <c r="M167" s="89"/>
      <c r="N167" s="89"/>
      <c r="O167" s="88"/>
      <c r="Q167" s="88"/>
      <c r="R167" s="89"/>
      <c r="S167" s="89"/>
      <c r="T167" s="88"/>
      <c r="U167" s="88"/>
      <c r="V167" s="88"/>
      <c r="W167" s="306"/>
      <c r="X167" s="90"/>
      <c r="Y167" s="88"/>
      <c r="Z167" s="90"/>
      <c r="AA167" s="89"/>
      <c r="AB167" s="89"/>
      <c r="AC167" s="88"/>
      <c r="AE167" s="89"/>
      <c r="AG167" s="88"/>
      <c r="AH167" s="89"/>
      <c r="AI167" s="89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67"/>
      <c r="BJ167" s="67"/>
      <c r="BL167" s="67"/>
      <c r="BM167" s="67"/>
      <c r="BN167" s="67"/>
      <c r="BP167" s="67"/>
      <c r="BQ167" s="67"/>
      <c r="BR167" s="67"/>
      <c r="BU167" s="244"/>
      <c r="BW167" s="245"/>
      <c r="BX167" s="67"/>
      <c r="BY167" s="67"/>
      <c r="BZ167" s="67"/>
      <c r="CB167" s="67"/>
      <c r="CC167" s="67"/>
      <c r="CD167" s="67"/>
      <c r="CF167" s="67"/>
      <c r="CG167" s="67"/>
      <c r="CH167" s="67"/>
      <c r="CJ167" s="67"/>
      <c r="CK167" s="67"/>
      <c r="CL167" s="67"/>
      <c r="CO167" s="244"/>
      <c r="CS167" s="246"/>
      <c r="CT167" s="67"/>
      <c r="CU167" s="67"/>
      <c r="CV167" s="67"/>
      <c r="CX167" s="67"/>
      <c r="CY167" s="67"/>
      <c r="CZ167" s="67"/>
      <c r="DB167" s="67"/>
      <c r="DC167" s="67"/>
      <c r="DD167" s="67"/>
      <c r="DF167" s="67"/>
      <c r="DG167" s="67"/>
      <c r="DH167" s="67"/>
      <c r="DJ167" s="67"/>
      <c r="DK167" s="67"/>
      <c r="DL167" s="67"/>
      <c r="DN167" s="67"/>
      <c r="DO167" s="67"/>
      <c r="DP167" s="67"/>
      <c r="DR167" s="67"/>
      <c r="DS167" s="67"/>
      <c r="DT167" s="67"/>
      <c r="DV167" s="67"/>
      <c r="DW167" s="67"/>
      <c r="DX167" s="67"/>
      <c r="DZ167" s="67"/>
      <c r="EA167" s="67"/>
      <c r="EB167" s="67"/>
      <c r="ED167" s="67"/>
      <c r="EE167" s="67"/>
      <c r="EF167" s="67"/>
      <c r="EH167" s="67"/>
      <c r="EI167" s="67"/>
      <c r="EJ167" s="67"/>
      <c r="EM167" s="125"/>
    </row>
    <row r="168" spans="1:143" ht="13.15" customHeight="1" outlineLevel="1">
      <c r="A168" s="112"/>
      <c r="B168" s="112"/>
      <c r="C168" s="65"/>
      <c r="D168" s="179"/>
      <c r="E168" s="113" t="s">
        <v>135</v>
      </c>
      <c r="F168" s="114"/>
      <c r="G168" s="114"/>
      <c r="H168" s="115"/>
      <c r="I168" s="114"/>
      <c r="J168" s="116"/>
      <c r="K168" s="111"/>
      <c r="L168" s="90">
        <f t="shared" si="5"/>
        <v>0</v>
      </c>
      <c r="M168" s="314"/>
      <c r="N168" s="118"/>
      <c r="O168" s="114"/>
      <c r="P168" s="65"/>
      <c r="Q168" s="114"/>
      <c r="R168" s="118"/>
      <c r="S168" s="118"/>
      <c r="T168" s="114"/>
      <c r="U168" s="88"/>
      <c r="V168" s="88"/>
      <c r="W168" s="306"/>
      <c r="X168" s="90"/>
      <c r="Y168" s="88"/>
      <c r="Z168" s="90"/>
      <c r="AA168" s="314"/>
      <c r="AB168" s="89"/>
      <c r="AC168" s="88"/>
      <c r="AD168" s="85"/>
      <c r="AE168" s="89"/>
      <c r="AF168" s="85"/>
      <c r="AG168" s="88"/>
      <c r="AH168" s="89"/>
      <c r="AI168" s="89"/>
    </row>
    <row r="169" spans="1:143" s="85" customFormat="1" ht="13.15" customHeight="1" outlineLevel="1">
      <c r="A169" s="91" t="s">
        <v>74</v>
      </c>
      <c r="B169" s="91">
        <v>24</v>
      </c>
      <c r="C169" s="103"/>
      <c r="D169" s="183"/>
      <c r="E169" s="104"/>
      <c r="F169" s="105" t="s">
        <v>299</v>
      </c>
      <c r="G169" s="88"/>
      <c r="H169" s="106"/>
      <c r="I169" s="88"/>
      <c r="J169" s="107">
        <v>1</v>
      </c>
      <c r="K169" s="111">
        <v>21</v>
      </c>
      <c r="L169" s="90">
        <f t="shared" si="5"/>
        <v>21</v>
      </c>
      <c r="M169" s="110"/>
      <c r="N169" s="110"/>
      <c r="O169" s="88"/>
      <c r="P169" s="103"/>
      <c r="Q169" s="88"/>
      <c r="R169" s="110"/>
      <c r="S169" s="110"/>
      <c r="T169" s="88"/>
      <c r="U169" s="88"/>
      <c r="V169" s="88"/>
      <c r="W169" s="306"/>
      <c r="X169" s="90"/>
      <c r="Y169" s="88"/>
      <c r="Z169" s="90"/>
      <c r="AA169" s="110"/>
      <c r="AB169" s="89"/>
      <c r="AC169" s="88"/>
      <c r="AE169" s="89"/>
      <c r="AG169" s="88"/>
      <c r="AH169" s="89"/>
      <c r="AI169" s="89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</row>
    <row r="170" spans="1:143" s="85" customFormat="1" ht="13.9" customHeight="1" outlineLevel="1">
      <c r="A170" s="91" t="s">
        <v>137</v>
      </c>
      <c r="B170" s="91">
        <v>25</v>
      </c>
      <c r="C170" s="103"/>
      <c r="D170" s="183"/>
      <c r="E170" s="104"/>
      <c r="F170" s="105" t="s">
        <v>268</v>
      </c>
      <c r="G170" s="88"/>
      <c r="H170" s="106"/>
      <c r="I170" s="88"/>
      <c r="J170" s="107">
        <v>1</v>
      </c>
      <c r="K170" s="111">
        <v>4</v>
      </c>
      <c r="L170" s="90">
        <f t="shared" si="5"/>
        <v>4</v>
      </c>
      <c r="M170" s="110"/>
      <c r="N170" s="110"/>
      <c r="O170" s="88"/>
      <c r="P170" s="103"/>
      <c r="Q170" s="88"/>
      <c r="R170" s="110"/>
      <c r="S170" s="110"/>
      <c r="T170" s="88"/>
      <c r="U170" s="88"/>
      <c r="V170" s="88"/>
      <c r="W170" s="306"/>
      <c r="X170" s="90"/>
      <c r="Y170" s="88"/>
      <c r="Z170" s="90"/>
      <c r="AA170" s="110"/>
      <c r="AB170" s="89"/>
      <c r="AC170" s="88"/>
      <c r="AE170" s="89"/>
      <c r="AG170" s="88"/>
      <c r="AH170" s="89"/>
      <c r="AI170" s="89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</row>
    <row r="171" spans="1:143" s="85" customFormat="1" ht="13.15" customHeight="1" outlineLevel="1">
      <c r="A171" s="91" t="s">
        <v>137</v>
      </c>
      <c r="B171" s="91">
        <v>25</v>
      </c>
      <c r="C171" s="103"/>
      <c r="D171" s="183"/>
      <c r="E171" s="104"/>
      <c r="F171" s="105" t="s">
        <v>300</v>
      </c>
      <c r="G171" s="88"/>
      <c r="H171" s="106"/>
      <c r="I171" s="88"/>
      <c r="J171" s="107">
        <v>1</v>
      </c>
      <c r="K171" s="111">
        <v>4</v>
      </c>
      <c r="L171" s="90">
        <f t="shared" si="5"/>
        <v>4</v>
      </c>
      <c r="M171" s="110"/>
      <c r="N171" s="110"/>
      <c r="O171" s="88"/>
      <c r="P171" s="103"/>
      <c r="Q171" s="88"/>
      <c r="R171" s="110"/>
      <c r="S171" s="110"/>
      <c r="T171" s="88"/>
      <c r="U171" s="88"/>
      <c r="V171" s="88"/>
      <c r="W171" s="306"/>
      <c r="X171" s="90"/>
      <c r="Y171" s="88"/>
      <c r="Z171" s="90"/>
      <c r="AA171" s="110"/>
      <c r="AB171" s="89"/>
      <c r="AC171" s="88"/>
      <c r="AE171" s="89"/>
      <c r="AG171" s="88"/>
      <c r="AH171" s="89"/>
      <c r="AI171" s="89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</row>
    <row r="172" spans="1:143" s="85" customFormat="1" ht="13.15" customHeight="1" outlineLevel="1">
      <c r="A172" s="91" t="s">
        <v>137</v>
      </c>
      <c r="B172" s="91">
        <v>25</v>
      </c>
      <c r="C172" s="103"/>
      <c r="D172" s="183"/>
      <c r="E172" s="104"/>
      <c r="F172" s="105" t="s">
        <v>271</v>
      </c>
      <c r="G172" s="88"/>
      <c r="H172" s="106"/>
      <c r="I172" s="88"/>
      <c r="J172" s="107">
        <v>1</v>
      </c>
      <c r="K172" s="111">
        <v>4</v>
      </c>
      <c r="L172" s="90">
        <f t="shared" si="5"/>
        <v>4</v>
      </c>
      <c r="M172" s="110"/>
      <c r="N172" s="110"/>
      <c r="O172" s="88"/>
      <c r="P172" s="103"/>
      <c r="Q172" s="88"/>
      <c r="R172" s="110"/>
      <c r="S172" s="110"/>
      <c r="T172" s="88"/>
      <c r="U172" s="88"/>
      <c r="V172" s="88"/>
      <c r="W172" s="306"/>
      <c r="X172" s="90"/>
      <c r="Y172" s="88"/>
      <c r="Z172" s="90"/>
      <c r="AA172" s="110"/>
      <c r="AB172" s="89"/>
      <c r="AC172" s="88"/>
      <c r="AE172" s="89"/>
      <c r="AG172" s="88"/>
      <c r="AH172" s="89"/>
      <c r="AI172" s="89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</row>
    <row r="173" spans="1:143" ht="13.15" customHeight="1" outlineLevel="1">
      <c r="A173" s="178" t="s">
        <v>125</v>
      </c>
      <c r="B173" s="178">
        <v>52</v>
      </c>
      <c r="C173" s="65"/>
      <c r="D173" s="139"/>
      <c r="E173" s="113"/>
      <c r="F173" s="124" t="s">
        <v>301</v>
      </c>
      <c r="G173" s="114"/>
      <c r="H173" s="115"/>
      <c r="I173" s="114"/>
      <c r="J173" s="180">
        <v>1</v>
      </c>
      <c r="K173" s="111">
        <v>8</v>
      </c>
      <c r="L173" s="90">
        <f t="shared" si="5"/>
        <v>8</v>
      </c>
      <c r="M173" s="109"/>
      <c r="N173" s="118"/>
      <c r="O173" s="114"/>
      <c r="P173" s="65"/>
      <c r="Q173" s="114"/>
      <c r="R173" s="118"/>
      <c r="S173" s="118"/>
      <c r="T173" s="114"/>
      <c r="U173" s="88"/>
      <c r="V173" s="88"/>
      <c r="W173" s="306"/>
      <c r="X173" s="90"/>
      <c r="Y173" s="88"/>
      <c r="Z173" s="90"/>
      <c r="AA173" s="109"/>
      <c r="AB173" s="89"/>
      <c r="AC173" s="88"/>
      <c r="AD173" s="85"/>
      <c r="AE173" s="89"/>
      <c r="AF173" s="85"/>
      <c r="AG173" s="88"/>
      <c r="AH173" s="89"/>
      <c r="AI173" s="89"/>
    </row>
    <row r="174" spans="1:143" ht="13.15" customHeight="1" outlineLevel="1">
      <c r="A174" s="178" t="s">
        <v>125</v>
      </c>
      <c r="B174" s="178">
        <v>52</v>
      </c>
      <c r="C174" s="65"/>
      <c r="D174" s="139"/>
      <c r="E174" s="113"/>
      <c r="F174" s="124" t="s">
        <v>132</v>
      </c>
      <c r="G174" s="114"/>
      <c r="H174" s="115"/>
      <c r="I174" s="114"/>
      <c r="J174" s="180"/>
      <c r="K174" s="111" t="s">
        <v>70</v>
      </c>
      <c r="L174" s="90"/>
      <c r="M174" s="109"/>
      <c r="N174" s="118"/>
      <c r="O174" s="114"/>
      <c r="P174" s="65"/>
      <c r="Q174" s="114"/>
      <c r="R174" s="118"/>
      <c r="S174" s="118"/>
      <c r="T174" s="114"/>
      <c r="U174" s="88"/>
      <c r="V174" s="88"/>
      <c r="W174" s="306"/>
      <c r="X174" s="90"/>
      <c r="Y174" s="88"/>
      <c r="Z174" s="90"/>
      <c r="AA174" s="109"/>
      <c r="AB174" s="89"/>
      <c r="AC174" s="88"/>
      <c r="AD174" s="85"/>
      <c r="AE174" s="89"/>
      <c r="AF174" s="85"/>
      <c r="AG174" s="88"/>
      <c r="AH174" s="89"/>
      <c r="AI174" s="89"/>
    </row>
    <row r="175" spans="1:143" s="25" customFormat="1" ht="4.1500000000000004" customHeight="1" outlineLevel="1">
      <c r="A175" s="128"/>
      <c r="B175" s="128"/>
      <c r="C175" s="64"/>
      <c r="D175" s="316"/>
      <c r="E175" s="191"/>
      <c r="F175" s="192"/>
      <c r="G175" s="112"/>
      <c r="H175" s="64"/>
      <c r="I175" s="112"/>
      <c r="J175" s="128"/>
      <c r="K175" s="111"/>
      <c r="L175" s="90"/>
      <c r="M175" s="109"/>
      <c r="N175" s="112"/>
      <c r="O175" s="112"/>
      <c r="P175" s="64"/>
      <c r="Q175" s="112"/>
      <c r="R175" s="112"/>
      <c r="S175" s="112"/>
      <c r="T175" s="112"/>
      <c r="U175" s="88"/>
      <c r="V175" s="88"/>
      <c r="W175" s="306"/>
      <c r="X175" s="90"/>
      <c r="Y175" s="88"/>
      <c r="Z175" s="90"/>
      <c r="AA175" s="109"/>
      <c r="AB175" s="89"/>
      <c r="AC175" s="88"/>
      <c r="AD175" s="85"/>
      <c r="AE175" s="89"/>
      <c r="AF175" s="85"/>
      <c r="AG175" s="88"/>
      <c r="AH175" s="89"/>
      <c r="AI175" s="89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</row>
    <row r="176" spans="1:143" ht="6.75" customHeight="1">
      <c r="A176" s="68"/>
      <c r="B176" s="68"/>
      <c r="C176" s="64"/>
      <c r="D176" s="293"/>
      <c r="E176" s="294"/>
      <c r="F176" s="295"/>
      <c r="G176" s="296"/>
      <c r="H176" s="65"/>
      <c r="I176" s="317"/>
      <c r="J176" s="318"/>
      <c r="K176" s="318"/>
      <c r="L176" s="318"/>
      <c r="M176" s="318"/>
      <c r="N176" s="318"/>
      <c r="O176" s="319"/>
      <c r="P176" s="64"/>
      <c r="Q176" s="320"/>
      <c r="R176" s="318"/>
      <c r="S176" s="318"/>
      <c r="T176" s="311"/>
      <c r="U176" s="311"/>
      <c r="V176" s="311"/>
      <c r="W176" s="311"/>
      <c r="X176" s="311"/>
      <c r="Y176" s="311"/>
      <c r="Z176" s="311"/>
      <c r="AA176" s="311"/>
      <c r="AB176" s="311"/>
      <c r="AC176" s="311"/>
      <c r="AD176" s="311"/>
      <c r="AE176" s="311"/>
      <c r="AF176" s="311"/>
      <c r="AG176" s="311"/>
      <c r="AH176" s="311"/>
      <c r="AI176" s="311"/>
      <c r="AJ176" s="311"/>
    </row>
    <row r="177" spans="1:143" s="27" customFormat="1" ht="19.899999999999999" customHeight="1">
      <c r="A177" s="77" t="s">
        <v>61</v>
      </c>
      <c r="B177" s="77"/>
      <c r="C177" s="66"/>
      <c r="D177" s="358" t="s">
        <v>425</v>
      </c>
      <c r="E177" s="359"/>
      <c r="F177" s="359"/>
      <c r="G177" s="360"/>
      <c r="H177" s="78"/>
      <c r="I177" s="308"/>
      <c r="J177" s="309"/>
      <c r="K177" s="310"/>
      <c r="L177" s="310"/>
      <c r="M177" s="310"/>
      <c r="N177" s="82">
        <f>SUM(L176:L222)</f>
        <v>1020.2</v>
      </c>
      <c r="O177" s="311"/>
      <c r="P177" s="66"/>
      <c r="Q177" s="312"/>
      <c r="R177" s="310"/>
      <c r="S177" s="82">
        <f>Z177</f>
        <v>0</v>
      </c>
      <c r="T177" s="311"/>
      <c r="U177" s="82">
        <v>1340</v>
      </c>
      <c r="V177" s="311"/>
      <c r="W177" s="311"/>
      <c r="X177" s="311"/>
      <c r="Y177" s="311"/>
      <c r="Z177" s="311"/>
      <c r="AA177" s="311"/>
      <c r="AB177" s="82">
        <f>SUM(Z176:Z222)</f>
        <v>0</v>
      </c>
      <c r="AC177" s="311"/>
      <c r="AD177" s="311"/>
      <c r="AE177" s="311"/>
      <c r="AF177" s="311"/>
      <c r="AG177" s="311"/>
      <c r="AH177" s="311"/>
      <c r="AI177" s="82">
        <f>SUM(AH179:AH222)</f>
        <v>0</v>
      </c>
      <c r="AJ177" s="311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</row>
    <row r="178" spans="1:143" s="85" customFormat="1" ht="4.1500000000000004" customHeight="1">
      <c r="A178" s="86"/>
      <c r="B178" s="86"/>
      <c r="E178" s="87"/>
      <c r="F178" s="88"/>
      <c r="G178" s="88"/>
      <c r="I178" s="88"/>
      <c r="J178" s="89"/>
      <c r="K178" s="89"/>
      <c r="L178" s="90"/>
      <c r="M178" s="89"/>
      <c r="N178" s="89"/>
      <c r="O178" s="88"/>
      <c r="Q178" s="88"/>
      <c r="R178" s="89"/>
      <c r="S178" s="89"/>
      <c r="T178" s="88"/>
      <c r="U178" s="88"/>
      <c r="V178" s="88"/>
      <c r="W178" s="306"/>
      <c r="X178" s="90"/>
      <c r="Y178" s="88"/>
      <c r="Z178" s="90"/>
      <c r="AA178" s="109"/>
      <c r="AB178" s="89"/>
      <c r="AC178" s="88"/>
      <c r="AE178" s="89"/>
      <c r="AG178" s="88"/>
      <c r="AH178" s="89"/>
      <c r="AI178" s="89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</row>
    <row r="179" spans="1:143" s="27" customFormat="1" ht="16.899999999999999" customHeight="1" collapsed="1">
      <c r="A179" s="92" t="s">
        <v>116</v>
      </c>
      <c r="B179" s="92"/>
      <c r="C179" s="93"/>
      <c r="D179" s="94" t="s">
        <v>426</v>
      </c>
      <c r="E179" s="95"/>
      <c r="F179" s="96"/>
      <c r="G179" s="97"/>
      <c r="H179" s="78"/>
      <c r="I179" s="98"/>
      <c r="J179" s="99"/>
      <c r="K179" s="99"/>
      <c r="L179" s="100">
        <f>J179*K179</f>
        <v>0</v>
      </c>
      <c r="M179" s="99">
        <f>SUM(L179:L223)</f>
        <v>1020.2</v>
      </c>
      <c r="N179" s="99"/>
      <c r="O179" s="98"/>
      <c r="P179" s="93"/>
      <c r="Q179" s="102"/>
      <c r="R179" s="99">
        <f>SUM(X179:X223)</f>
        <v>0</v>
      </c>
      <c r="S179" s="99"/>
      <c r="T179" s="98"/>
      <c r="U179" s="98"/>
      <c r="V179" s="102"/>
      <c r="W179" s="304"/>
      <c r="X179" s="100">
        <f>IF(L179&gt;0,L179*(1+W179),)</f>
        <v>0</v>
      </c>
      <c r="Y179" s="97"/>
      <c r="Z179" s="100">
        <f>X179*Y179</f>
        <v>0</v>
      </c>
      <c r="AA179" s="101">
        <f>SUM(Z179:Z201)</f>
        <v>0</v>
      </c>
      <c r="AB179" s="99"/>
      <c r="AC179" s="98"/>
      <c r="AD179" s="93"/>
      <c r="AE179" s="99"/>
      <c r="AF179" s="93"/>
      <c r="AG179" s="102"/>
      <c r="AH179" s="99">
        <f>SUM(AI180:AI222)</f>
        <v>0</v>
      </c>
      <c r="AI179" s="99"/>
      <c r="AJ179" s="98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</row>
    <row r="180" spans="1:143" s="85" customFormat="1" ht="4.1500000000000004" customHeight="1" outlineLevel="1">
      <c r="A180" s="86"/>
      <c r="B180" s="86"/>
      <c r="D180" s="142"/>
      <c r="E180" s="87"/>
      <c r="F180" s="88"/>
      <c r="G180" s="88"/>
      <c r="I180" s="88"/>
      <c r="J180" s="89"/>
      <c r="K180" s="111"/>
      <c r="L180" s="135"/>
      <c r="M180" s="89"/>
      <c r="N180" s="89"/>
      <c r="O180" s="88"/>
      <c r="Q180" s="88"/>
      <c r="R180" s="89"/>
      <c r="S180" s="89"/>
      <c r="T180" s="88"/>
      <c r="U180" s="88"/>
      <c r="V180" s="88"/>
      <c r="W180" s="306"/>
      <c r="X180" s="90"/>
      <c r="Y180" s="88"/>
      <c r="Z180" s="90"/>
      <c r="AA180" s="109"/>
      <c r="AB180" s="89"/>
      <c r="AC180" s="88"/>
      <c r="AE180" s="89"/>
      <c r="AG180" s="88"/>
      <c r="AH180" s="89"/>
      <c r="AI180" s="89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67"/>
      <c r="BJ180" s="67"/>
      <c r="BL180" s="67"/>
      <c r="BM180" s="67"/>
      <c r="BN180" s="67"/>
      <c r="BP180" s="67"/>
      <c r="BQ180" s="67"/>
      <c r="BR180" s="67"/>
      <c r="BU180" s="244"/>
      <c r="BW180" s="245"/>
      <c r="BX180" s="67"/>
      <c r="BY180" s="67"/>
      <c r="BZ180" s="67"/>
      <c r="CB180" s="67"/>
      <c r="CC180" s="67"/>
      <c r="CD180" s="67"/>
      <c r="CF180" s="67"/>
      <c r="CG180" s="67"/>
      <c r="CH180" s="67"/>
      <c r="CJ180" s="67"/>
      <c r="CK180" s="67"/>
      <c r="CL180" s="67"/>
      <c r="CO180" s="244"/>
      <c r="CS180" s="246"/>
      <c r="CT180" s="67"/>
      <c r="CU180" s="67"/>
      <c r="CV180" s="67"/>
      <c r="CX180" s="67"/>
      <c r="CY180" s="67"/>
      <c r="CZ180" s="67"/>
      <c r="DB180" s="67"/>
      <c r="DC180" s="67"/>
      <c r="DD180" s="67"/>
      <c r="DF180" s="67"/>
      <c r="DG180" s="67"/>
      <c r="DH180" s="67"/>
      <c r="DJ180" s="67"/>
      <c r="DK180" s="67"/>
      <c r="DL180" s="67"/>
      <c r="DN180" s="67"/>
      <c r="DO180" s="67"/>
      <c r="DP180" s="67"/>
      <c r="DR180" s="67"/>
      <c r="DS180" s="67"/>
      <c r="DT180" s="67"/>
      <c r="DV180" s="67"/>
      <c r="DW180" s="67"/>
      <c r="DX180" s="67"/>
      <c r="DZ180" s="67"/>
      <c r="EA180" s="67"/>
      <c r="EB180" s="67"/>
      <c r="ED180" s="67"/>
      <c r="EE180" s="67"/>
      <c r="EF180" s="67"/>
      <c r="EH180" s="67"/>
      <c r="EI180" s="67"/>
      <c r="EJ180" s="67"/>
      <c r="EM180" s="125"/>
    </row>
    <row r="181" spans="1:143" ht="13.15" customHeight="1" outlineLevel="1">
      <c r="A181" s="112"/>
      <c r="B181" s="112"/>
      <c r="C181" s="65"/>
      <c r="D181" s="179"/>
      <c r="E181" s="113" t="s">
        <v>427</v>
      </c>
      <c r="F181" s="114"/>
      <c r="G181" s="114"/>
      <c r="H181" s="115"/>
      <c r="I181" s="114"/>
      <c r="J181" s="321">
        <f>SUM(J182:J191)</f>
        <v>26</v>
      </c>
      <c r="K181" s="111"/>
      <c r="L181" s="90"/>
      <c r="M181" s="109">
        <f>SUM(L182:L192)</f>
        <v>613.4</v>
      </c>
      <c r="N181" s="118"/>
      <c r="O181" s="114"/>
      <c r="P181" s="65"/>
      <c r="Q181" s="114"/>
      <c r="R181" s="118"/>
      <c r="S181" s="118"/>
      <c r="T181" s="114"/>
      <c r="U181" s="88"/>
      <c r="V181" s="88"/>
      <c r="W181" s="306"/>
      <c r="X181" s="90"/>
      <c r="Y181" s="88"/>
      <c r="Z181" s="90"/>
      <c r="AA181" s="109"/>
      <c r="AB181" s="89"/>
      <c r="AC181" s="88"/>
      <c r="AD181" s="85"/>
      <c r="AE181" s="89"/>
      <c r="AF181" s="85"/>
      <c r="AG181" s="88"/>
      <c r="AH181" s="89"/>
      <c r="AI181" s="89"/>
    </row>
    <row r="182" spans="1:143" ht="13.15" customHeight="1" outlineLevel="1">
      <c r="A182" s="112"/>
      <c r="B182" s="112"/>
      <c r="C182" s="65"/>
      <c r="D182" s="179"/>
      <c r="E182" s="113"/>
      <c r="F182" s="114" t="s">
        <v>428</v>
      </c>
      <c r="G182" s="114"/>
      <c r="H182" s="115"/>
      <c r="I182" s="114"/>
      <c r="J182" s="116">
        <v>1</v>
      </c>
      <c r="K182" s="111">
        <v>21</v>
      </c>
      <c r="L182" s="90">
        <f t="shared" ref="L182:L189" si="6">J182*K182</f>
        <v>21</v>
      </c>
      <c r="M182" s="109"/>
      <c r="N182" s="118"/>
      <c r="O182" s="114"/>
      <c r="P182" s="65"/>
      <c r="Q182" s="114"/>
      <c r="R182" s="118"/>
      <c r="S182" s="118"/>
      <c r="T182" s="114"/>
      <c r="U182" s="88"/>
      <c r="V182" s="88"/>
      <c r="W182" s="306"/>
      <c r="X182" s="90"/>
      <c r="Y182" s="88"/>
      <c r="Z182" s="90"/>
      <c r="AA182" s="109"/>
      <c r="AB182" s="89"/>
      <c r="AC182" s="88"/>
      <c r="AD182" s="85"/>
      <c r="AE182" s="89"/>
      <c r="AF182" s="85"/>
      <c r="AG182" s="88"/>
      <c r="AH182" s="89"/>
      <c r="AI182" s="89"/>
    </row>
    <row r="183" spans="1:143" ht="13.15" customHeight="1" outlineLevel="1">
      <c r="A183" s="112"/>
      <c r="B183" s="112"/>
      <c r="C183" s="65"/>
      <c r="D183" s="179"/>
      <c r="E183" s="113"/>
      <c r="F183" s="114" t="s">
        <v>428</v>
      </c>
      <c r="G183" s="114"/>
      <c r="H183" s="115"/>
      <c r="I183" s="114"/>
      <c r="J183" s="116">
        <v>1</v>
      </c>
      <c r="K183" s="111">
        <v>19.3</v>
      </c>
      <c r="L183" s="90">
        <f t="shared" si="6"/>
        <v>19.3</v>
      </c>
      <c r="M183" s="109"/>
      <c r="N183" s="118"/>
      <c r="O183" s="114"/>
      <c r="P183" s="65"/>
      <c r="Q183" s="114"/>
      <c r="R183" s="118"/>
      <c r="S183" s="118"/>
      <c r="T183" s="114"/>
      <c r="U183" s="88"/>
      <c r="V183" s="88"/>
      <c r="W183" s="306"/>
      <c r="X183" s="90"/>
      <c r="Y183" s="88"/>
      <c r="Z183" s="90"/>
      <c r="AA183" s="109"/>
      <c r="AB183" s="89"/>
      <c r="AC183" s="88"/>
      <c r="AD183" s="85"/>
      <c r="AE183" s="89"/>
      <c r="AF183" s="85"/>
      <c r="AG183" s="88"/>
      <c r="AH183" s="89"/>
      <c r="AI183" s="89"/>
    </row>
    <row r="184" spans="1:143" ht="13.15" customHeight="1" outlineLevel="1">
      <c r="A184" s="112"/>
      <c r="B184" s="112"/>
      <c r="C184" s="65"/>
      <c r="D184" s="179"/>
      <c r="E184" s="113"/>
      <c r="F184" s="114" t="s">
        <v>428</v>
      </c>
      <c r="G184" s="114"/>
      <c r="H184" s="115"/>
      <c r="I184" s="114"/>
      <c r="J184" s="116">
        <v>2</v>
      </c>
      <c r="K184" s="111">
        <v>19</v>
      </c>
      <c r="L184" s="90">
        <f t="shared" si="6"/>
        <v>38</v>
      </c>
      <c r="M184" s="109"/>
      <c r="N184" s="118"/>
      <c r="O184" s="114"/>
      <c r="P184" s="65"/>
      <c r="Q184" s="114"/>
      <c r="R184" s="118"/>
      <c r="S184" s="118"/>
      <c r="T184" s="114"/>
      <c r="U184" s="88"/>
      <c r="V184" s="88"/>
      <c r="W184" s="306"/>
      <c r="X184" s="90"/>
      <c r="Y184" s="88"/>
      <c r="Z184" s="90"/>
      <c r="AA184" s="109"/>
      <c r="AB184" s="89"/>
      <c r="AC184" s="88"/>
      <c r="AD184" s="85"/>
      <c r="AE184" s="89"/>
      <c r="AF184" s="85"/>
      <c r="AG184" s="88"/>
      <c r="AH184" s="89"/>
      <c r="AI184" s="89"/>
    </row>
    <row r="185" spans="1:143" ht="13.15" customHeight="1" outlineLevel="1">
      <c r="A185" s="112"/>
      <c r="B185" s="112"/>
      <c r="C185" s="65"/>
      <c r="D185" s="179"/>
      <c r="E185" s="113"/>
      <c r="F185" s="114" t="s">
        <v>428</v>
      </c>
      <c r="G185" s="114"/>
      <c r="H185" s="115"/>
      <c r="I185" s="114"/>
      <c r="J185" s="116">
        <v>1</v>
      </c>
      <c r="K185" s="111">
        <v>15.8</v>
      </c>
      <c r="L185" s="90">
        <f t="shared" si="6"/>
        <v>15.8</v>
      </c>
      <c r="M185" s="109"/>
      <c r="N185" s="118"/>
      <c r="O185" s="114"/>
      <c r="P185" s="65"/>
      <c r="Q185" s="114"/>
      <c r="R185" s="118"/>
      <c r="S185" s="118"/>
      <c r="T185" s="114"/>
      <c r="U185" s="88"/>
      <c r="V185" s="88"/>
      <c r="W185" s="306"/>
      <c r="X185" s="90"/>
      <c r="Y185" s="88"/>
      <c r="Z185" s="90"/>
      <c r="AA185" s="109"/>
      <c r="AB185" s="89"/>
      <c r="AC185" s="88"/>
      <c r="AD185" s="85"/>
      <c r="AE185" s="89"/>
      <c r="AF185" s="85"/>
      <c r="AG185" s="88"/>
      <c r="AH185" s="89"/>
      <c r="AI185" s="89"/>
    </row>
    <row r="186" spans="1:143" ht="13.15" customHeight="1" outlineLevel="1">
      <c r="A186" s="112"/>
      <c r="B186" s="112"/>
      <c r="C186" s="65"/>
      <c r="D186" s="179"/>
      <c r="E186" s="113"/>
      <c r="F186" s="114" t="s">
        <v>428</v>
      </c>
      <c r="G186" s="114"/>
      <c r="H186" s="115"/>
      <c r="I186" s="114"/>
      <c r="J186" s="116">
        <v>3</v>
      </c>
      <c r="K186" s="111">
        <v>30.8</v>
      </c>
      <c r="L186" s="90">
        <f t="shared" si="6"/>
        <v>92.4</v>
      </c>
      <c r="M186" s="109"/>
      <c r="N186" s="118"/>
      <c r="O186" s="114"/>
      <c r="P186" s="65"/>
      <c r="Q186" s="114"/>
      <c r="R186" s="118"/>
      <c r="S186" s="118"/>
      <c r="T186" s="114"/>
      <c r="U186" s="88"/>
      <c r="V186" s="88"/>
      <c r="W186" s="306"/>
      <c r="X186" s="90"/>
      <c r="Y186" s="88"/>
      <c r="Z186" s="90"/>
      <c r="AA186" s="109"/>
      <c r="AB186" s="89"/>
      <c r="AC186" s="88"/>
      <c r="AD186" s="85"/>
      <c r="AE186" s="89"/>
      <c r="AF186" s="85"/>
      <c r="AG186" s="88"/>
      <c r="AH186" s="89"/>
      <c r="AI186" s="89"/>
    </row>
    <row r="187" spans="1:143" ht="13.15" customHeight="1" outlineLevel="1">
      <c r="A187" s="112"/>
      <c r="B187" s="112"/>
      <c r="C187" s="65"/>
      <c r="D187" s="179"/>
      <c r="E187" s="113"/>
      <c r="F187" s="114" t="s">
        <v>428</v>
      </c>
      <c r="G187" s="114"/>
      <c r="H187" s="115"/>
      <c r="I187" s="114"/>
      <c r="J187" s="116">
        <v>5</v>
      </c>
      <c r="K187" s="111">
        <v>32</v>
      </c>
      <c r="L187" s="90">
        <f t="shared" si="6"/>
        <v>160</v>
      </c>
      <c r="M187" s="109"/>
      <c r="N187" s="118"/>
      <c r="O187" s="114"/>
      <c r="P187" s="65"/>
      <c r="Q187" s="114"/>
      <c r="R187" s="118"/>
      <c r="S187" s="118"/>
      <c r="T187" s="114"/>
      <c r="U187" s="88"/>
      <c r="V187" s="88"/>
      <c r="W187" s="306"/>
      <c r="X187" s="90"/>
      <c r="Y187" s="88"/>
      <c r="Z187" s="90"/>
      <c r="AA187" s="109"/>
      <c r="AB187" s="89"/>
      <c r="AC187" s="88"/>
      <c r="AD187" s="85"/>
      <c r="AE187" s="89"/>
      <c r="AF187" s="85"/>
      <c r="AG187" s="88"/>
      <c r="AH187" s="89"/>
      <c r="AI187" s="89"/>
    </row>
    <row r="188" spans="1:143" ht="13.15" customHeight="1" outlineLevel="1">
      <c r="A188" s="112"/>
      <c r="B188" s="112"/>
      <c r="C188" s="65"/>
      <c r="D188" s="179"/>
      <c r="E188" s="113"/>
      <c r="F188" s="114" t="s">
        <v>428</v>
      </c>
      <c r="G188" s="114"/>
      <c r="H188" s="115"/>
      <c r="I188" s="114"/>
      <c r="J188" s="116">
        <v>7</v>
      </c>
      <c r="K188" s="111">
        <v>20.5</v>
      </c>
      <c r="L188" s="90">
        <f t="shared" si="6"/>
        <v>143.5</v>
      </c>
      <c r="M188" s="109"/>
      <c r="N188" s="118"/>
      <c r="O188" s="114"/>
      <c r="P188" s="65"/>
      <c r="Q188" s="114"/>
      <c r="R188" s="118"/>
      <c r="S188" s="118"/>
      <c r="T188" s="114"/>
      <c r="U188" s="88"/>
      <c r="V188" s="88"/>
      <c r="W188" s="306"/>
      <c r="X188" s="90"/>
      <c r="Y188" s="88"/>
      <c r="Z188" s="90"/>
      <c r="AA188" s="109"/>
      <c r="AB188" s="89"/>
      <c r="AC188" s="88"/>
      <c r="AD188" s="85"/>
      <c r="AE188" s="89"/>
      <c r="AF188" s="85"/>
      <c r="AG188" s="88"/>
      <c r="AH188" s="89"/>
      <c r="AI188" s="89"/>
    </row>
    <row r="189" spans="1:143" ht="13.15" customHeight="1" outlineLevel="1">
      <c r="A189" s="112"/>
      <c r="B189" s="112"/>
      <c r="C189" s="65"/>
      <c r="D189" s="179"/>
      <c r="E189" s="113"/>
      <c r="F189" s="114" t="s">
        <v>428</v>
      </c>
      <c r="G189" s="114"/>
      <c r="H189" s="115"/>
      <c r="I189" s="114"/>
      <c r="J189" s="116">
        <v>4</v>
      </c>
      <c r="K189" s="111">
        <v>22.2</v>
      </c>
      <c r="L189" s="90">
        <f t="shared" si="6"/>
        <v>88.8</v>
      </c>
      <c r="M189" s="109"/>
      <c r="N189" s="118"/>
      <c r="O189" s="114"/>
      <c r="P189" s="65"/>
      <c r="Q189" s="114"/>
      <c r="R189" s="118"/>
      <c r="S189" s="118"/>
      <c r="T189" s="114"/>
      <c r="U189" s="88"/>
      <c r="V189" s="88"/>
      <c r="W189" s="306"/>
      <c r="X189" s="90"/>
      <c r="Y189" s="88"/>
      <c r="Z189" s="90"/>
      <c r="AA189" s="109"/>
      <c r="AB189" s="89"/>
      <c r="AC189" s="88"/>
      <c r="AD189" s="85"/>
      <c r="AE189" s="89"/>
      <c r="AF189" s="85"/>
      <c r="AG189" s="88"/>
      <c r="AH189" s="89"/>
      <c r="AI189" s="89"/>
    </row>
    <row r="190" spans="1:143" ht="12.4" customHeight="1" outlineLevel="1">
      <c r="A190" s="178" t="s">
        <v>118</v>
      </c>
      <c r="B190" s="178">
        <v>49</v>
      </c>
      <c r="C190" s="65"/>
      <c r="D190" s="179"/>
      <c r="E190" s="113"/>
      <c r="F190" s="114" t="s">
        <v>428</v>
      </c>
      <c r="G190" s="114"/>
      <c r="H190" s="115"/>
      <c r="I190" s="114"/>
      <c r="J190" s="180">
        <v>1</v>
      </c>
      <c r="K190" s="111">
        <v>17.100000000000001</v>
      </c>
      <c r="L190" s="90">
        <f>J190*K190</f>
        <v>17.100000000000001</v>
      </c>
      <c r="M190" s="109"/>
      <c r="N190" s="118"/>
      <c r="O190" s="114"/>
      <c r="P190" s="65"/>
      <c r="Q190" s="114"/>
      <c r="R190" s="118"/>
      <c r="S190" s="118"/>
      <c r="T190" s="114"/>
      <c r="U190" s="88"/>
      <c r="V190" s="88"/>
      <c r="W190" s="306"/>
      <c r="X190" s="90"/>
      <c r="Y190" s="88"/>
      <c r="Z190" s="90"/>
      <c r="AA190" s="109"/>
      <c r="AB190" s="89"/>
      <c r="AC190" s="88"/>
      <c r="AD190" s="85"/>
      <c r="AE190" s="89"/>
      <c r="AF190" s="85"/>
      <c r="AG190" s="88"/>
      <c r="AH190" s="89"/>
      <c r="AI190" s="89"/>
    </row>
    <row r="191" spans="1:143" ht="13.15" customHeight="1" outlineLevel="1">
      <c r="A191" s="178" t="s">
        <v>118</v>
      </c>
      <c r="B191" s="178">
        <v>49</v>
      </c>
      <c r="C191" s="65"/>
      <c r="D191" s="179"/>
      <c r="E191" s="113"/>
      <c r="F191" s="114" t="s">
        <v>428</v>
      </c>
      <c r="G191" s="114"/>
      <c r="H191" s="115"/>
      <c r="I191" s="114"/>
      <c r="J191" s="180">
        <v>1</v>
      </c>
      <c r="K191" s="111">
        <v>16</v>
      </c>
      <c r="L191" s="90">
        <f>J191*K191</f>
        <v>16</v>
      </c>
      <c r="M191" s="109"/>
      <c r="N191" s="118"/>
      <c r="O191" s="114"/>
      <c r="P191" s="65"/>
      <c r="Q191" s="114"/>
      <c r="R191" s="118"/>
      <c r="S191" s="118"/>
      <c r="T191" s="114"/>
      <c r="U191" s="88"/>
      <c r="V191" s="88"/>
      <c r="W191" s="306"/>
      <c r="X191" s="90"/>
      <c r="Y191" s="88"/>
      <c r="Z191" s="90"/>
      <c r="AA191" s="109"/>
      <c r="AB191" s="89"/>
      <c r="AC191" s="88"/>
      <c r="AD191" s="85"/>
      <c r="AE191" s="89"/>
      <c r="AF191" s="85"/>
      <c r="AG191" s="88"/>
      <c r="AH191" s="89"/>
      <c r="AI191" s="89"/>
    </row>
    <row r="192" spans="1:143" ht="13.15" customHeight="1" outlineLevel="1">
      <c r="A192" s="178" t="s">
        <v>118</v>
      </c>
      <c r="B192" s="178">
        <v>49</v>
      </c>
      <c r="C192" s="65"/>
      <c r="D192" s="179"/>
      <c r="E192" s="113"/>
      <c r="F192" s="105" t="s">
        <v>429</v>
      </c>
      <c r="G192" s="114"/>
      <c r="H192" s="115"/>
      <c r="I192" s="114"/>
      <c r="J192" s="116">
        <v>1</v>
      </c>
      <c r="K192" s="111">
        <v>1.5</v>
      </c>
      <c r="L192" s="90">
        <f>J192*K192</f>
        <v>1.5</v>
      </c>
      <c r="M192" s="109"/>
      <c r="N192" s="118"/>
      <c r="O192" s="114"/>
      <c r="P192" s="65"/>
      <c r="Q192" s="114"/>
      <c r="R192" s="118"/>
      <c r="T192" s="114"/>
      <c r="U192" s="88"/>
      <c r="V192" s="88"/>
      <c r="W192" s="306"/>
      <c r="X192" s="90"/>
      <c r="Y192" s="88"/>
      <c r="Z192" s="90"/>
      <c r="AA192" s="109"/>
      <c r="AB192" s="89"/>
      <c r="AC192" s="88"/>
      <c r="AD192" s="85"/>
      <c r="AE192" s="89"/>
      <c r="AF192" s="85"/>
      <c r="AG192" s="88"/>
      <c r="AH192" s="89"/>
      <c r="AI192" s="89"/>
    </row>
    <row r="193" spans="1:143" s="85" customFormat="1" ht="4.1500000000000004" customHeight="1" outlineLevel="1">
      <c r="A193" s="86"/>
      <c r="B193" s="86"/>
      <c r="D193" s="142"/>
      <c r="E193" s="87"/>
      <c r="F193" s="88"/>
      <c r="G193" s="88"/>
      <c r="I193" s="88"/>
      <c r="J193" s="116"/>
      <c r="K193" s="111"/>
      <c r="L193" s="90"/>
      <c r="M193" s="89"/>
      <c r="N193" s="89"/>
      <c r="O193" s="88"/>
      <c r="Q193" s="88"/>
      <c r="R193" s="89"/>
      <c r="S193" s="89"/>
      <c r="T193" s="88"/>
      <c r="U193" s="88"/>
      <c r="V193" s="88"/>
      <c r="W193" s="306"/>
      <c r="X193" s="90"/>
      <c r="Y193" s="88"/>
      <c r="Z193" s="90"/>
      <c r="AA193" s="109"/>
      <c r="AB193" s="89"/>
      <c r="AC193" s="88"/>
      <c r="AE193" s="89"/>
      <c r="AG193" s="88"/>
      <c r="AH193" s="89"/>
      <c r="AI193" s="89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67"/>
      <c r="BJ193" s="67"/>
      <c r="BL193" s="67"/>
      <c r="BM193" s="67"/>
      <c r="BN193" s="67"/>
      <c r="BP193" s="67"/>
      <c r="BQ193" s="67"/>
      <c r="BR193" s="67"/>
      <c r="BU193" s="244"/>
      <c r="BW193" s="245"/>
      <c r="BX193" s="67"/>
      <c r="BY193" s="67"/>
      <c r="BZ193" s="67"/>
      <c r="CB193" s="67"/>
      <c r="CC193" s="67"/>
      <c r="CD193" s="67"/>
      <c r="CF193" s="67"/>
      <c r="CG193" s="67"/>
      <c r="CH193" s="67"/>
      <c r="CJ193" s="67"/>
      <c r="CK193" s="67"/>
      <c r="CL193" s="67"/>
      <c r="CO193" s="244"/>
      <c r="CS193" s="246"/>
      <c r="CT193" s="67"/>
      <c r="CU193" s="67"/>
      <c r="CV193" s="67"/>
      <c r="CX193" s="67"/>
      <c r="CY193" s="67"/>
      <c r="CZ193" s="67"/>
      <c r="DB193" s="67"/>
      <c r="DC193" s="67"/>
      <c r="DD193" s="67"/>
      <c r="DF193" s="67"/>
      <c r="DG193" s="67"/>
      <c r="DH193" s="67"/>
      <c r="DJ193" s="67"/>
      <c r="DK193" s="67"/>
      <c r="DL193" s="67"/>
      <c r="DN193" s="67"/>
      <c r="DO193" s="67"/>
      <c r="DP193" s="67"/>
      <c r="DR193" s="67"/>
      <c r="DS193" s="67"/>
      <c r="DT193" s="67"/>
      <c r="DV193" s="67"/>
      <c r="DW193" s="67"/>
      <c r="DX193" s="67"/>
      <c r="DZ193" s="67"/>
      <c r="EA193" s="67"/>
      <c r="EB193" s="67"/>
      <c r="ED193" s="67"/>
      <c r="EE193" s="67"/>
      <c r="EF193" s="67"/>
      <c r="EH193" s="67"/>
      <c r="EI193" s="67"/>
      <c r="EJ193" s="67"/>
      <c r="EM193" s="125"/>
    </row>
    <row r="194" spans="1:143" ht="13.15" customHeight="1" outlineLevel="1">
      <c r="A194" s="112"/>
      <c r="B194" s="112"/>
      <c r="C194" s="65"/>
      <c r="D194" s="179"/>
      <c r="E194" s="113" t="s">
        <v>126</v>
      </c>
      <c r="F194" s="124"/>
      <c r="G194" s="114"/>
      <c r="H194" s="115"/>
      <c r="I194" s="114"/>
      <c r="J194" s="116"/>
      <c r="K194" s="111"/>
      <c r="L194" s="90"/>
      <c r="M194" s="109">
        <f>L195+L196+L197+L198+L199+L200+L201+L202+L203</f>
        <v>200</v>
      </c>
      <c r="N194" s="118"/>
      <c r="O194" s="114"/>
      <c r="P194" s="65"/>
      <c r="Q194" s="114"/>
      <c r="R194" s="118"/>
      <c r="S194" s="118"/>
      <c r="T194" s="114"/>
      <c r="U194" s="88"/>
      <c r="V194" s="88"/>
      <c r="W194" s="306"/>
      <c r="X194" s="90"/>
      <c r="Y194" s="88"/>
      <c r="Z194" s="90"/>
      <c r="AA194" s="109"/>
      <c r="AB194" s="89"/>
      <c r="AC194" s="88"/>
      <c r="AD194" s="85"/>
      <c r="AE194" s="89"/>
      <c r="AF194" s="85"/>
      <c r="AG194" s="88"/>
      <c r="AH194" s="89"/>
      <c r="AI194" s="89"/>
    </row>
    <row r="195" spans="1:143" ht="13.15" customHeight="1" outlineLevel="1">
      <c r="A195" s="112"/>
      <c r="B195" s="112"/>
      <c r="C195" s="65"/>
      <c r="D195" s="179"/>
      <c r="E195" s="113"/>
      <c r="F195" s="114" t="s">
        <v>430</v>
      </c>
      <c r="G195" s="114"/>
      <c r="H195" s="115"/>
      <c r="I195" s="114"/>
      <c r="J195" s="116">
        <v>1</v>
      </c>
      <c r="K195" s="111">
        <v>4</v>
      </c>
      <c r="L195" s="90">
        <f t="shared" ref="L195:L203" si="7">J195*K195</f>
        <v>4</v>
      </c>
      <c r="N195" s="118"/>
      <c r="O195" s="114"/>
      <c r="P195" s="65"/>
      <c r="Q195" s="114"/>
      <c r="R195" s="118"/>
      <c r="S195" s="118"/>
      <c r="T195" s="114"/>
      <c r="U195" s="88"/>
      <c r="V195" s="88"/>
      <c r="W195" s="306"/>
      <c r="X195" s="90"/>
      <c r="Y195" s="88"/>
      <c r="Z195" s="90"/>
      <c r="AA195" s="109"/>
      <c r="AB195" s="89"/>
      <c r="AC195" s="88"/>
      <c r="AD195" s="85"/>
      <c r="AE195" s="89"/>
      <c r="AF195" s="85"/>
      <c r="AG195" s="88"/>
      <c r="AH195" s="89"/>
      <c r="AI195" s="89"/>
    </row>
    <row r="196" spans="1:143" ht="13.15" customHeight="1" outlineLevel="1">
      <c r="A196" s="178" t="s">
        <v>124</v>
      </c>
      <c r="B196" s="178">
        <v>52</v>
      </c>
      <c r="C196" s="65"/>
      <c r="D196" s="179"/>
      <c r="E196" s="113"/>
      <c r="F196" s="124" t="s">
        <v>431</v>
      </c>
      <c r="G196" s="114"/>
      <c r="H196" s="115"/>
      <c r="I196" s="114"/>
      <c r="J196" s="116">
        <v>1</v>
      </c>
      <c r="K196" s="111">
        <v>2.8</v>
      </c>
      <c r="L196" s="90">
        <f t="shared" si="7"/>
        <v>2.8</v>
      </c>
      <c r="M196" s="109"/>
      <c r="N196" s="118"/>
      <c r="O196" s="114"/>
      <c r="P196" s="65"/>
      <c r="Q196" s="114"/>
      <c r="R196" s="118"/>
      <c r="S196" s="118"/>
      <c r="T196" s="114"/>
      <c r="U196" s="88"/>
      <c r="V196" s="88"/>
      <c r="W196" s="306"/>
      <c r="X196" s="90"/>
      <c r="Y196" s="88"/>
      <c r="Z196" s="90"/>
      <c r="AA196" s="109"/>
      <c r="AB196" s="89"/>
      <c r="AC196" s="88"/>
      <c r="AD196" s="85"/>
      <c r="AE196" s="89"/>
      <c r="AF196" s="85"/>
      <c r="AG196" s="88"/>
      <c r="AH196" s="89"/>
      <c r="AI196" s="89"/>
    </row>
    <row r="197" spans="1:143" ht="13.15" customHeight="1" outlineLevel="1">
      <c r="A197" s="178" t="s">
        <v>124</v>
      </c>
      <c r="B197" s="178">
        <v>52</v>
      </c>
      <c r="C197" s="65"/>
      <c r="D197" s="179"/>
      <c r="E197" s="113"/>
      <c r="F197" s="26" t="s">
        <v>432</v>
      </c>
      <c r="G197" s="114"/>
      <c r="H197" s="115"/>
      <c r="I197" s="114"/>
      <c r="J197" s="116">
        <v>1</v>
      </c>
      <c r="K197" s="111">
        <v>63.2</v>
      </c>
      <c r="L197" s="90">
        <f t="shared" si="7"/>
        <v>63.2</v>
      </c>
      <c r="M197" s="109"/>
      <c r="N197" s="118"/>
      <c r="O197" s="114"/>
      <c r="P197" s="65"/>
      <c r="Q197" s="114"/>
      <c r="R197" s="118"/>
      <c r="S197" s="118"/>
      <c r="T197" s="114"/>
      <c r="U197" s="88"/>
      <c r="V197" s="88"/>
      <c r="W197" s="306"/>
      <c r="X197" s="90"/>
      <c r="Y197" s="88"/>
      <c r="Z197" s="90"/>
      <c r="AA197" s="109"/>
      <c r="AB197" s="89"/>
      <c r="AC197" s="88"/>
      <c r="AD197" s="85"/>
      <c r="AE197" s="89"/>
      <c r="AF197" s="85"/>
      <c r="AG197" s="88"/>
      <c r="AH197" s="89"/>
      <c r="AI197" s="89"/>
    </row>
    <row r="198" spans="1:143" s="85" customFormat="1" ht="14.65" customHeight="1" outlineLevel="1">
      <c r="A198" s="86"/>
      <c r="B198" s="86"/>
      <c r="D198" s="142"/>
      <c r="E198" s="87"/>
      <c r="F198" s="88" t="s">
        <v>433</v>
      </c>
      <c r="G198" s="88"/>
      <c r="I198" s="88"/>
      <c r="J198" s="116">
        <v>1</v>
      </c>
      <c r="K198" s="111">
        <v>14.9</v>
      </c>
      <c r="L198" s="90">
        <f t="shared" si="7"/>
        <v>14.9</v>
      </c>
      <c r="M198" s="89"/>
      <c r="N198" s="89"/>
      <c r="O198" s="88"/>
      <c r="Q198" s="88"/>
      <c r="R198" s="89"/>
      <c r="S198" s="89"/>
      <c r="T198" s="88"/>
      <c r="U198" s="88"/>
      <c r="V198" s="88"/>
      <c r="W198" s="306"/>
      <c r="X198" s="90"/>
      <c r="Y198" s="88"/>
      <c r="Z198" s="90"/>
      <c r="AA198" s="109"/>
      <c r="AB198" s="89"/>
      <c r="AC198" s="88"/>
      <c r="AE198" s="89"/>
      <c r="AG198" s="88"/>
      <c r="AH198" s="89"/>
      <c r="AI198" s="89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67"/>
      <c r="BJ198" s="67"/>
      <c r="BL198" s="67"/>
      <c r="BM198" s="67"/>
      <c r="BN198" s="67"/>
      <c r="BP198" s="67"/>
      <c r="BQ198" s="67"/>
      <c r="BR198" s="67"/>
      <c r="BU198" s="244"/>
      <c r="BW198" s="245"/>
      <c r="BX198" s="67"/>
      <c r="BY198" s="67"/>
      <c r="BZ198" s="67"/>
      <c r="CB198" s="67"/>
      <c r="CC198" s="67"/>
      <c r="CD198" s="67"/>
      <c r="CF198" s="67"/>
      <c r="CG198" s="67"/>
      <c r="CH198" s="67"/>
      <c r="CJ198" s="67"/>
      <c r="CK198" s="67"/>
      <c r="CL198" s="67"/>
      <c r="CO198" s="244"/>
      <c r="CS198" s="246"/>
      <c r="CT198" s="67"/>
      <c r="CU198" s="67"/>
      <c r="CV198" s="67"/>
      <c r="CX198" s="67"/>
      <c r="CY198" s="67"/>
      <c r="CZ198" s="67"/>
      <c r="DB198" s="67"/>
      <c r="DC198" s="67"/>
      <c r="DD198" s="67"/>
      <c r="DF198" s="67"/>
      <c r="DG198" s="67"/>
      <c r="DH198" s="67"/>
      <c r="DJ198" s="67"/>
      <c r="DK198" s="67"/>
      <c r="DL198" s="67"/>
      <c r="DN198" s="67"/>
      <c r="DO198" s="67"/>
      <c r="DP198" s="67"/>
      <c r="DR198" s="67"/>
      <c r="DS198" s="67"/>
      <c r="DT198" s="67"/>
      <c r="DV198" s="67"/>
      <c r="DW198" s="67"/>
      <c r="DX198" s="67"/>
      <c r="DZ198" s="67"/>
      <c r="EA198" s="67"/>
      <c r="EB198" s="67"/>
      <c r="ED198" s="67"/>
      <c r="EE198" s="67"/>
      <c r="EF198" s="67"/>
      <c r="EH198" s="67"/>
      <c r="EI198" s="67"/>
      <c r="EJ198" s="67"/>
      <c r="EM198" s="125"/>
    </row>
    <row r="199" spans="1:143" ht="13.15" customHeight="1" outlineLevel="1">
      <c r="A199" s="178" t="s">
        <v>125</v>
      </c>
      <c r="B199" s="178">
        <v>52</v>
      </c>
      <c r="C199" s="65"/>
      <c r="D199" s="285"/>
      <c r="E199" s="113"/>
      <c r="F199" s="124" t="s">
        <v>434</v>
      </c>
      <c r="G199" s="114"/>
      <c r="H199" s="115"/>
      <c r="I199" s="114"/>
      <c r="J199" s="116">
        <v>1</v>
      </c>
      <c r="K199" s="111">
        <v>36</v>
      </c>
      <c r="L199" s="90">
        <f t="shared" si="7"/>
        <v>36</v>
      </c>
      <c r="M199" s="109"/>
      <c r="N199" s="118"/>
      <c r="O199" s="114"/>
      <c r="P199" s="65"/>
      <c r="Q199" s="114"/>
      <c r="R199" s="118"/>
      <c r="S199" s="118"/>
      <c r="T199" s="114"/>
      <c r="U199" s="88"/>
      <c r="V199" s="88"/>
      <c r="W199" s="306"/>
      <c r="X199" s="90"/>
      <c r="Y199" s="88"/>
      <c r="Z199" s="90"/>
      <c r="AA199" s="109"/>
      <c r="AB199" s="89"/>
      <c r="AC199" s="88"/>
      <c r="AD199" s="85"/>
      <c r="AE199" s="89"/>
      <c r="AF199" s="85"/>
      <c r="AG199" s="88"/>
      <c r="AH199" s="89"/>
      <c r="AI199" s="89"/>
    </row>
    <row r="200" spans="1:143" s="85" customFormat="1" ht="15.4" customHeight="1" outlineLevel="1">
      <c r="A200" s="86"/>
      <c r="B200" s="86"/>
      <c r="D200" s="142"/>
      <c r="E200" s="87"/>
      <c r="F200" s="88" t="s">
        <v>435</v>
      </c>
      <c r="G200" s="88"/>
      <c r="I200" s="88"/>
      <c r="J200" s="116">
        <v>1</v>
      </c>
      <c r="K200" s="111">
        <v>10.1</v>
      </c>
      <c r="L200" s="90">
        <f t="shared" si="7"/>
        <v>10.1</v>
      </c>
      <c r="M200" s="89"/>
      <c r="N200" s="89"/>
      <c r="O200" s="88"/>
      <c r="Q200" s="88"/>
      <c r="R200" s="89"/>
      <c r="S200" s="89"/>
      <c r="T200" s="88"/>
      <c r="U200" s="88"/>
      <c r="V200" s="88"/>
      <c r="W200" s="306"/>
      <c r="X200" s="90"/>
      <c r="Y200" s="88"/>
      <c r="Z200" s="90"/>
      <c r="AA200" s="109"/>
      <c r="AB200" s="89"/>
      <c r="AC200" s="88"/>
      <c r="AE200" s="89"/>
      <c r="AG200" s="88"/>
      <c r="AH200" s="89"/>
      <c r="AI200" s="89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67"/>
      <c r="BJ200" s="67"/>
      <c r="BL200" s="67"/>
      <c r="BM200" s="67"/>
      <c r="BN200" s="67"/>
      <c r="BP200" s="67"/>
      <c r="BQ200" s="67"/>
      <c r="BR200" s="67"/>
      <c r="BU200" s="244"/>
      <c r="BW200" s="245"/>
      <c r="BX200" s="67"/>
      <c r="BY200" s="67"/>
      <c r="BZ200" s="67"/>
      <c r="CB200" s="67"/>
      <c r="CC200" s="67"/>
      <c r="CD200" s="67"/>
      <c r="CF200" s="67"/>
      <c r="CG200" s="67"/>
      <c r="CH200" s="67"/>
      <c r="CJ200" s="67"/>
      <c r="CK200" s="67"/>
      <c r="CL200" s="67"/>
      <c r="CO200" s="244"/>
      <c r="CS200" s="246"/>
      <c r="CT200" s="67"/>
      <c r="CU200" s="67"/>
      <c r="CV200" s="67"/>
      <c r="CX200" s="67"/>
      <c r="CY200" s="67"/>
      <c r="CZ200" s="67"/>
      <c r="DB200" s="67"/>
      <c r="DC200" s="67"/>
      <c r="DD200" s="67"/>
      <c r="DF200" s="67"/>
      <c r="DG200" s="67"/>
      <c r="DH200" s="67"/>
      <c r="DJ200" s="67"/>
      <c r="DK200" s="67"/>
      <c r="DL200" s="67"/>
      <c r="DN200" s="67"/>
      <c r="DO200" s="67"/>
      <c r="DP200" s="67"/>
      <c r="DR200" s="67"/>
      <c r="DS200" s="67"/>
      <c r="DT200" s="67"/>
      <c r="DV200" s="67"/>
      <c r="DW200" s="67"/>
      <c r="DX200" s="67"/>
      <c r="DZ200" s="67"/>
      <c r="EA200" s="67"/>
      <c r="EB200" s="67"/>
      <c r="ED200" s="67"/>
      <c r="EE200" s="67"/>
      <c r="EF200" s="67"/>
      <c r="EH200" s="67"/>
      <c r="EI200" s="67"/>
      <c r="EJ200" s="67"/>
      <c r="EM200" s="125"/>
    </row>
    <row r="201" spans="1:143" s="85" customFormat="1" ht="13.15" customHeight="1" outlineLevel="1">
      <c r="A201" s="91" t="s">
        <v>137</v>
      </c>
      <c r="B201" s="91">
        <v>25</v>
      </c>
      <c r="C201" s="103"/>
      <c r="D201" s="188"/>
      <c r="E201" s="104"/>
      <c r="F201" s="105" t="s">
        <v>436</v>
      </c>
      <c r="G201" s="88"/>
      <c r="H201" s="106"/>
      <c r="I201" s="88"/>
      <c r="J201" s="116">
        <v>1</v>
      </c>
      <c r="K201" s="111">
        <v>35</v>
      </c>
      <c r="L201" s="90">
        <f t="shared" si="7"/>
        <v>35</v>
      </c>
      <c r="M201" s="110"/>
      <c r="N201" s="110"/>
      <c r="O201" s="88"/>
      <c r="P201" s="103"/>
      <c r="Q201" s="88"/>
      <c r="R201" s="110"/>
      <c r="S201" s="110"/>
      <c r="T201" s="88"/>
      <c r="U201" s="88"/>
      <c r="V201" s="88"/>
      <c r="W201" s="306"/>
      <c r="X201" s="90"/>
      <c r="Y201" s="88"/>
      <c r="Z201" s="90"/>
      <c r="AA201" s="109"/>
      <c r="AB201" s="89"/>
      <c r="AC201" s="88"/>
      <c r="AE201" s="89"/>
      <c r="AG201" s="88"/>
      <c r="AH201" s="89"/>
      <c r="AI201" s="89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</row>
    <row r="202" spans="1:143" s="85" customFormat="1" ht="13.15" customHeight="1" outlineLevel="1">
      <c r="A202" s="91" t="s">
        <v>137</v>
      </c>
      <c r="B202" s="91">
        <v>25</v>
      </c>
      <c r="C202" s="103"/>
      <c r="D202" s="188"/>
      <c r="E202" s="104"/>
      <c r="F202" s="105" t="s">
        <v>437</v>
      </c>
      <c r="G202" s="88"/>
      <c r="H202" s="106"/>
      <c r="I202" s="88"/>
      <c r="J202" s="116">
        <v>1</v>
      </c>
      <c r="K202" s="111">
        <v>20</v>
      </c>
      <c r="L202" s="90">
        <f t="shared" si="7"/>
        <v>20</v>
      </c>
      <c r="M202" s="110"/>
      <c r="N202" s="110"/>
      <c r="O202" s="88"/>
      <c r="P202" s="103"/>
      <c r="Q202" s="88"/>
      <c r="R202" s="110"/>
      <c r="S202" s="110"/>
      <c r="T202" s="88"/>
      <c r="U202" s="88"/>
      <c r="V202" s="88"/>
      <c r="W202" s="306"/>
      <c r="X202" s="90"/>
      <c r="Y202" s="88"/>
      <c r="Z202" s="90"/>
      <c r="AA202" s="109"/>
      <c r="AB202" s="89"/>
      <c r="AC202" s="88"/>
      <c r="AE202" s="89"/>
      <c r="AG202" s="88"/>
      <c r="AH202" s="89"/>
      <c r="AI202" s="89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</row>
    <row r="203" spans="1:143" s="85" customFormat="1" ht="13.15" customHeight="1" outlineLevel="1">
      <c r="A203" s="91" t="s">
        <v>137</v>
      </c>
      <c r="B203" s="91">
        <v>25</v>
      </c>
      <c r="C203" s="103"/>
      <c r="D203" s="188"/>
      <c r="E203" s="104"/>
      <c r="F203" s="105" t="s">
        <v>438</v>
      </c>
      <c r="G203" s="88"/>
      <c r="H203" s="106"/>
      <c r="I203" s="88"/>
      <c r="J203" s="116">
        <v>1</v>
      </c>
      <c r="K203" s="111">
        <v>14</v>
      </c>
      <c r="L203" s="90">
        <f t="shared" si="7"/>
        <v>14</v>
      </c>
      <c r="M203" s="110"/>
      <c r="N203" s="110"/>
      <c r="O203" s="88"/>
      <c r="P203" s="103"/>
      <c r="Q203" s="88"/>
      <c r="R203" s="110"/>
      <c r="S203" s="110"/>
      <c r="T203" s="88"/>
      <c r="U203" s="88"/>
      <c r="V203" s="88"/>
      <c r="W203" s="306"/>
      <c r="X203" s="90"/>
      <c r="Y203" s="88"/>
      <c r="Z203" s="90"/>
      <c r="AA203" s="109"/>
      <c r="AB203" s="89"/>
      <c r="AC203" s="88"/>
      <c r="AE203" s="89"/>
      <c r="AG203" s="88"/>
      <c r="AH203" s="89"/>
      <c r="AI203" s="89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</row>
    <row r="204" spans="1:143" s="85" customFormat="1" ht="4.1500000000000004" customHeight="1" outlineLevel="1">
      <c r="A204" s="86"/>
      <c r="B204" s="86"/>
      <c r="D204" s="142"/>
      <c r="E204" s="87"/>
      <c r="F204" s="88"/>
      <c r="G204" s="88"/>
      <c r="I204" s="88"/>
      <c r="J204" s="116"/>
      <c r="K204" s="111"/>
      <c r="L204" s="90"/>
      <c r="M204" s="89"/>
      <c r="N204" s="89"/>
      <c r="O204" s="88"/>
      <c r="Q204" s="88"/>
      <c r="R204" s="89"/>
      <c r="S204" s="89"/>
      <c r="T204" s="88"/>
      <c r="U204" s="88"/>
      <c r="V204" s="88"/>
      <c r="W204" s="306"/>
      <c r="X204" s="90"/>
      <c r="Y204" s="88"/>
      <c r="Z204" s="90"/>
      <c r="AA204" s="109"/>
      <c r="AB204" s="89"/>
      <c r="AC204" s="88"/>
      <c r="AE204" s="89"/>
      <c r="AG204" s="88"/>
      <c r="AH204" s="89"/>
      <c r="AI204" s="89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67"/>
      <c r="BJ204" s="67"/>
      <c r="BL204" s="67"/>
      <c r="BM204" s="67"/>
      <c r="BN204" s="67"/>
      <c r="BP204" s="67"/>
      <c r="BQ204" s="67"/>
      <c r="BR204" s="67"/>
      <c r="BU204" s="244"/>
      <c r="BW204" s="245"/>
      <c r="BX204" s="67"/>
      <c r="BY204" s="67"/>
      <c r="BZ204" s="67"/>
      <c r="CB204" s="67"/>
      <c r="CC204" s="67"/>
      <c r="CD204" s="67"/>
      <c r="CF204" s="67"/>
      <c r="CG204" s="67"/>
      <c r="CH204" s="67"/>
      <c r="CJ204" s="67"/>
      <c r="CK204" s="67"/>
      <c r="CL204" s="67"/>
      <c r="CO204" s="244"/>
      <c r="CS204" s="246"/>
      <c r="CT204" s="67"/>
      <c r="CU204" s="67"/>
      <c r="CV204" s="67"/>
      <c r="CX204" s="67"/>
      <c r="CY204" s="67"/>
      <c r="CZ204" s="67"/>
      <c r="DB204" s="67"/>
      <c r="DC204" s="67"/>
      <c r="DD204" s="67"/>
      <c r="DF204" s="67"/>
      <c r="DG204" s="67"/>
      <c r="DH204" s="67"/>
      <c r="DJ204" s="67"/>
      <c r="DK204" s="67"/>
      <c r="DL204" s="67"/>
      <c r="DN204" s="67"/>
      <c r="DO204" s="67"/>
      <c r="DP204" s="67"/>
      <c r="DR204" s="67"/>
      <c r="DS204" s="67"/>
      <c r="DT204" s="67"/>
      <c r="DV204" s="67"/>
      <c r="DW204" s="67"/>
      <c r="DX204" s="67"/>
      <c r="DZ204" s="67"/>
      <c r="EA204" s="67"/>
      <c r="EB204" s="67"/>
      <c r="ED204" s="67"/>
      <c r="EE204" s="67"/>
      <c r="EF204" s="67"/>
      <c r="EH204" s="67"/>
      <c r="EI204" s="67"/>
      <c r="EJ204" s="67"/>
      <c r="EM204" s="125"/>
    </row>
    <row r="205" spans="1:143" ht="13.15" customHeight="1" outlineLevel="1">
      <c r="A205" s="112"/>
      <c r="B205" s="112"/>
      <c r="C205" s="65"/>
      <c r="D205" s="179"/>
      <c r="E205" s="113" t="s">
        <v>123</v>
      </c>
      <c r="F205" s="114"/>
      <c r="G205" s="114"/>
      <c r="H205" s="115"/>
      <c r="I205" s="114"/>
      <c r="J205" s="116"/>
      <c r="K205" s="111"/>
      <c r="L205" s="90"/>
      <c r="M205" s="109">
        <f>L206</f>
        <v>20.5</v>
      </c>
      <c r="N205" s="118"/>
      <c r="O205" s="114"/>
      <c r="P205" s="65"/>
      <c r="Q205" s="114"/>
      <c r="R205" s="118"/>
      <c r="S205" s="118"/>
      <c r="T205" s="114"/>
      <c r="U205" s="88"/>
      <c r="V205" s="88"/>
      <c r="W205" s="306"/>
      <c r="X205" s="90"/>
      <c r="Y205" s="88"/>
      <c r="Z205" s="90"/>
      <c r="AA205" s="109"/>
      <c r="AB205" s="89"/>
      <c r="AC205" s="88"/>
      <c r="AD205" s="85"/>
      <c r="AE205" s="89"/>
      <c r="AF205" s="85"/>
      <c r="AG205" s="88"/>
      <c r="AH205" s="89"/>
      <c r="AI205" s="89"/>
    </row>
    <row r="206" spans="1:143" ht="13.15" customHeight="1" outlineLevel="1">
      <c r="A206" s="178" t="s">
        <v>124</v>
      </c>
      <c r="B206" s="178">
        <v>52</v>
      </c>
      <c r="C206" s="65"/>
      <c r="D206" s="139"/>
      <c r="E206" s="113"/>
      <c r="F206" s="124" t="s">
        <v>439</v>
      </c>
      <c r="G206" s="114"/>
      <c r="H206" s="115"/>
      <c r="I206" s="114"/>
      <c r="J206" s="116">
        <v>1</v>
      </c>
      <c r="K206" s="111">
        <v>20.5</v>
      </c>
      <c r="L206" s="90">
        <f>J206*K206</f>
        <v>20.5</v>
      </c>
      <c r="N206" s="118"/>
      <c r="O206" s="114"/>
      <c r="P206" s="65"/>
      <c r="Q206" s="114"/>
      <c r="R206" s="118"/>
      <c r="S206" s="118"/>
      <c r="T206" s="114"/>
      <c r="U206" s="88"/>
      <c r="V206" s="88"/>
      <c r="W206" s="306"/>
      <c r="X206" s="90"/>
      <c r="Y206" s="88"/>
      <c r="Z206" s="90"/>
      <c r="AA206" s="109"/>
      <c r="AB206" s="89"/>
      <c r="AC206" s="88"/>
      <c r="AD206" s="85"/>
      <c r="AE206" s="89"/>
      <c r="AF206" s="85"/>
      <c r="AG206" s="88"/>
      <c r="AH206" s="89"/>
      <c r="AI206" s="89"/>
    </row>
    <row r="207" spans="1:143" s="85" customFormat="1" ht="4.1500000000000004" customHeight="1" outlineLevel="1">
      <c r="A207" s="86"/>
      <c r="B207" s="86"/>
      <c r="D207" s="142"/>
      <c r="E207" s="87"/>
      <c r="F207" s="88"/>
      <c r="G207" s="88"/>
      <c r="I207" s="88"/>
      <c r="J207" s="116"/>
      <c r="K207" s="111"/>
      <c r="L207" s="90"/>
      <c r="M207" s="89"/>
      <c r="N207" s="89"/>
      <c r="O207" s="88"/>
      <c r="Q207" s="88"/>
      <c r="R207" s="89"/>
      <c r="S207" s="89"/>
      <c r="T207" s="88"/>
      <c r="U207" s="88"/>
      <c r="V207" s="88"/>
      <c r="W207" s="306"/>
      <c r="X207" s="90"/>
      <c r="Y207" s="88"/>
      <c r="Z207" s="90"/>
      <c r="AA207" s="109"/>
      <c r="AB207" s="89"/>
      <c r="AC207" s="88"/>
      <c r="AE207" s="89"/>
      <c r="AG207" s="88"/>
      <c r="AH207" s="89"/>
      <c r="AI207" s="89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67"/>
      <c r="BJ207" s="67"/>
      <c r="BL207" s="67"/>
      <c r="BM207" s="67"/>
      <c r="BN207" s="67"/>
      <c r="BP207" s="67"/>
      <c r="BQ207" s="67"/>
      <c r="BR207" s="67"/>
      <c r="BU207" s="244"/>
      <c r="BW207" s="245"/>
      <c r="BX207" s="67"/>
      <c r="BY207" s="67"/>
      <c r="BZ207" s="67"/>
      <c r="CB207" s="67"/>
      <c r="CC207" s="67"/>
      <c r="CD207" s="67"/>
      <c r="CF207" s="67"/>
      <c r="CG207" s="67"/>
      <c r="CH207" s="67"/>
      <c r="CJ207" s="67"/>
      <c r="CK207" s="67"/>
      <c r="CL207" s="67"/>
      <c r="CO207" s="244"/>
      <c r="CS207" s="246"/>
      <c r="CT207" s="67"/>
      <c r="CU207" s="67"/>
      <c r="CV207" s="67"/>
      <c r="CX207" s="67"/>
      <c r="CY207" s="67"/>
      <c r="CZ207" s="67"/>
      <c r="DB207" s="67"/>
      <c r="DC207" s="67"/>
      <c r="DD207" s="67"/>
      <c r="DF207" s="67"/>
      <c r="DG207" s="67"/>
      <c r="DH207" s="67"/>
      <c r="DJ207" s="67"/>
      <c r="DK207" s="67"/>
      <c r="DL207" s="67"/>
      <c r="DN207" s="67"/>
      <c r="DO207" s="67"/>
      <c r="DP207" s="67"/>
      <c r="DR207" s="67"/>
      <c r="DS207" s="67"/>
      <c r="DT207" s="67"/>
      <c r="DV207" s="67"/>
      <c r="DW207" s="67"/>
      <c r="DX207" s="67"/>
      <c r="DZ207" s="67"/>
      <c r="EA207" s="67"/>
      <c r="EB207" s="67"/>
      <c r="ED207" s="67"/>
      <c r="EE207" s="67"/>
      <c r="EF207" s="67"/>
      <c r="EH207" s="67"/>
      <c r="EI207" s="67"/>
      <c r="EJ207" s="67"/>
      <c r="EM207" s="125"/>
    </row>
    <row r="208" spans="1:143" ht="13.15" customHeight="1" outlineLevel="1">
      <c r="A208" s="178" t="s">
        <v>124</v>
      </c>
      <c r="B208" s="178">
        <v>52</v>
      </c>
      <c r="C208" s="65"/>
      <c r="D208" s="139"/>
      <c r="E208" s="113" t="s">
        <v>133</v>
      </c>
      <c r="F208" s="124"/>
      <c r="G208" s="114"/>
      <c r="H208" s="115"/>
      <c r="I208" s="114"/>
      <c r="J208" s="116"/>
      <c r="K208" s="111"/>
      <c r="L208" s="90">
        <f>J208*K208</f>
        <v>0</v>
      </c>
      <c r="M208" s="109">
        <f>SUM(L209:L211)</f>
        <v>48.8</v>
      </c>
      <c r="N208" s="118"/>
      <c r="O208" s="114"/>
      <c r="P208" s="65"/>
      <c r="Q208" s="114"/>
      <c r="R208" s="118"/>
      <c r="S208" s="118"/>
      <c r="T208" s="114"/>
      <c r="U208" s="88"/>
      <c r="V208" s="88"/>
      <c r="W208" s="306"/>
      <c r="X208" s="90"/>
      <c r="Y208" s="88"/>
      <c r="Z208" s="90"/>
      <c r="AA208" s="109"/>
      <c r="AB208" s="89"/>
      <c r="AC208" s="88"/>
      <c r="AD208" s="85"/>
      <c r="AE208" s="89"/>
      <c r="AF208" s="85"/>
      <c r="AG208" s="88"/>
      <c r="AH208" s="89"/>
      <c r="AI208" s="89"/>
    </row>
    <row r="209" spans="1:143" s="161" customFormat="1" ht="13.15" customHeight="1" outlineLevel="1">
      <c r="A209" s="150"/>
      <c r="B209" s="150"/>
      <c r="C209" s="151"/>
      <c r="D209" s="152"/>
      <c r="E209" s="194"/>
      <c r="F209" s="105" t="s">
        <v>154</v>
      </c>
      <c r="G209" s="155"/>
      <c r="H209" s="156"/>
      <c r="I209" s="155"/>
      <c r="J209" s="116">
        <v>1</v>
      </c>
      <c r="K209" s="111">
        <v>17.5</v>
      </c>
      <c r="L209" s="90">
        <f>J209*K209</f>
        <v>17.5</v>
      </c>
      <c r="M209" s="159"/>
      <c r="N209" s="159"/>
      <c r="O209" s="155"/>
      <c r="P209" s="151"/>
      <c r="Q209" s="155"/>
      <c r="R209" s="159"/>
      <c r="S209" s="159"/>
      <c r="T209" s="155"/>
      <c r="U209" s="88"/>
      <c r="V209" s="88"/>
      <c r="W209" s="306"/>
      <c r="X209" s="90"/>
      <c r="Y209" s="88"/>
      <c r="Z209" s="90"/>
      <c r="AA209" s="109"/>
      <c r="AB209" s="89"/>
      <c r="AC209" s="88"/>
      <c r="AD209" s="85"/>
      <c r="AE209" s="89"/>
      <c r="AF209" s="85"/>
      <c r="AG209" s="88"/>
      <c r="AH209" s="89"/>
      <c r="AI209" s="89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156"/>
      <c r="BJ209" s="156"/>
      <c r="BK209" s="156"/>
      <c r="BL209" s="160"/>
      <c r="BM209" s="156"/>
      <c r="BN209" s="156"/>
      <c r="BO209" s="156"/>
      <c r="BP209" s="160"/>
      <c r="BQ209" s="156"/>
      <c r="BR209" s="156"/>
      <c r="BS209" s="156"/>
      <c r="BT209" s="156"/>
      <c r="BU209" s="255"/>
      <c r="BV209" s="156"/>
      <c r="BW209" s="256"/>
      <c r="BX209" s="160"/>
      <c r="BY209" s="156"/>
      <c r="BZ209" s="156"/>
      <c r="CA209" s="156"/>
      <c r="CB209" s="160"/>
      <c r="CC209" s="156"/>
      <c r="CD209" s="156"/>
      <c r="CE209" s="156"/>
      <c r="CF209" s="160"/>
      <c r="CG209" s="156"/>
      <c r="CH209" s="156"/>
      <c r="CI209" s="156"/>
      <c r="CJ209" s="160"/>
      <c r="CK209" s="156"/>
      <c r="CL209" s="156"/>
      <c r="CM209" s="156"/>
      <c r="CN209" s="156"/>
      <c r="CO209" s="255"/>
      <c r="CQ209" s="156"/>
      <c r="CR209" s="156"/>
      <c r="CS209" s="257"/>
      <c r="CT209" s="160"/>
      <c r="CU209" s="156"/>
      <c r="CV209" s="156"/>
      <c r="CW209" s="156"/>
      <c r="CX209" s="160"/>
      <c r="CY209" s="156"/>
      <c r="CZ209" s="156"/>
      <c r="DA209" s="156"/>
      <c r="DB209" s="160"/>
      <c r="DC209" s="156"/>
      <c r="DD209" s="156"/>
      <c r="DE209" s="156"/>
      <c r="DF209" s="160"/>
      <c r="DG209" s="156"/>
      <c r="DH209" s="156"/>
      <c r="DI209" s="156"/>
      <c r="DJ209" s="160"/>
      <c r="DK209" s="156"/>
      <c r="DL209" s="156"/>
      <c r="DM209" s="156"/>
      <c r="DN209" s="160"/>
      <c r="DO209" s="156"/>
      <c r="DP209" s="156"/>
      <c r="DQ209" s="156"/>
      <c r="DR209" s="160"/>
      <c r="DS209" s="156"/>
      <c r="DT209" s="156"/>
      <c r="DU209" s="156"/>
      <c r="DV209" s="160"/>
      <c r="DW209" s="156"/>
      <c r="DX209" s="156"/>
      <c r="DY209" s="156"/>
      <c r="DZ209" s="160"/>
      <c r="EA209" s="156"/>
      <c r="EB209" s="156"/>
      <c r="EC209" s="156"/>
      <c r="ED209" s="160"/>
      <c r="EE209" s="156"/>
      <c r="EF209" s="156"/>
      <c r="EG209" s="156"/>
      <c r="EH209" s="160"/>
      <c r="EI209" s="156"/>
      <c r="EJ209" s="156"/>
      <c r="EK209" s="156"/>
      <c r="EL209" s="151"/>
      <c r="EM209" s="162"/>
    </row>
    <row r="210" spans="1:143" ht="13.15" customHeight="1" outlineLevel="1">
      <c r="A210" s="178" t="s">
        <v>125</v>
      </c>
      <c r="B210" s="178">
        <v>52</v>
      </c>
      <c r="C210" s="65"/>
      <c r="D210" s="139"/>
      <c r="E210" s="113"/>
      <c r="F210" s="124" t="s">
        <v>45</v>
      </c>
      <c r="G210" s="114"/>
      <c r="H210" s="115"/>
      <c r="I210" s="114"/>
      <c r="J210" s="116">
        <v>1</v>
      </c>
      <c r="K210" s="111">
        <v>15.8</v>
      </c>
      <c r="L210" s="90">
        <f>J210*K210</f>
        <v>15.8</v>
      </c>
      <c r="M210" s="109"/>
      <c r="N210" s="118"/>
      <c r="O210" s="114"/>
      <c r="P210" s="65"/>
      <c r="Q210" s="114"/>
      <c r="R210" s="118"/>
      <c r="S210" s="118"/>
      <c r="T210" s="114"/>
      <c r="U210" s="88"/>
      <c r="V210" s="88"/>
      <c r="W210" s="306"/>
      <c r="X210" s="90"/>
      <c r="Y210" s="88"/>
      <c r="Z210" s="90"/>
      <c r="AA210" s="109"/>
      <c r="AB210" s="89"/>
      <c r="AC210" s="88"/>
      <c r="AD210" s="85"/>
      <c r="AE210" s="89"/>
      <c r="AF210" s="85"/>
      <c r="AG210" s="88"/>
      <c r="AH210" s="89"/>
      <c r="AI210" s="89"/>
    </row>
    <row r="211" spans="1:143" ht="13.15" customHeight="1" outlineLevel="1">
      <c r="A211" s="178" t="s">
        <v>125</v>
      </c>
      <c r="B211" s="178">
        <v>52</v>
      </c>
      <c r="C211" s="65"/>
      <c r="D211" s="139"/>
      <c r="E211" s="113"/>
      <c r="F211" s="124" t="s">
        <v>134</v>
      </c>
      <c r="G211" s="114"/>
      <c r="H211" s="115"/>
      <c r="I211" s="114"/>
      <c r="J211" s="116">
        <v>1</v>
      </c>
      <c r="K211" s="111">
        <v>15.5</v>
      </c>
      <c r="L211" s="90">
        <f>J211*K211</f>
        <v>15.5</v>
      </c>
      <c r="M211" s="109"/>
      <c r="N211" s="118"/>
      <c r="O211" s="114"/>
      <c r="P211" s="65"/>
      <c r="Q211" s="114"/>
      <c r="R211" s="118"/>
      <c r="S211" s="118"/>
      <c r="T211" s="114"/>
      <c r="U211" s="88"/>
      <c r="V211" s="88"/>
      <c r="W211" s="306"/>
      <c r="X211" s="90"/>
      <c r="Y211" s="88"/>
      <c r="Z211" s="90"/>
      <c r="AA211" s="109"/>
      <c r="AB211" s="89"/>
      <c r="AC211" s="88"/>
      <c r="AD211" s="85"/>
      <c r="AE211" s="89"/>
      <c r="AF211" s="85"/>
      <c r="AG211" s="88"/>
      <c r="AH211" s="89"/>
      <c r="AI211" s="89"/>
    </row>
    <row r="212" spans="1:143" s="85" customFormat="1" ht="4.1500000000000004" customHeight="1" outlineLevel="1">
      <c r="A212" s="86"/>
      <c r="B212" s="86"/>
      <c r="D212" s="142"/>
      <c r="E212" s="87"/>
      <c r="F212" s="88"/>
      <c r="G212" s="88"/>
      <c r="I212" s="88"/>
      <c r="J212" s="116"/>
      <c r="K212" s="111"/>
      <c r="L212" s="90"/>
      <c r="M212" s="89"/>
      <c r="N212" s="89"/>
      <c r="O212" s="88"/>
      <c r="Q212" s="88"/>
      <c r="R212" s="89"/>
      <c r="S212" s="89"/>
      <c r="T212" s="88"/>
      <c r="U212" s="88"/>
      <c r="V212" s="88"/>
      <c r="W212" s="306"/>
      <c r="X212" s="90"/>
      <c r="Y212" s="88"/>
      <c r="Z212" s="90"/>
      <c r="AA212" s="109"/>
      <c r="AB212" s="89"/>
      <c r="AC212" s="88"/>
      <c r="AE212" s="89"/>
      <c r="AG212" s="88"/>
      <c r="AH212" s="89"/>
      <c r="AI212" s="89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67"/>
      <c r="BJ212" s="67"/>
      <c r="BL212" s="67"/>
      <c r="BM212" s="67"/>
      <c r="BN212" s="67"/>
      <c r="BP212" s="67"/>
      <c r="BQ212" s="67"/>
      <c r="BR212" s="67"/>
      <c r="BU212" s="244"/>
      <c r="BW212" s="245"/>
      <c r="BX212" s="67"/>
      <c r="BY212" s="67"/>
      <c r="BZ212" s="67"/>
      <c r="CB212" s="67"/>
      <c r="CC212" s="67"/>
      <c r="CD212" s="67"/>
      <c r="CF212" s="67"/>
      <c r="CG212" s="67"/>
      <c r="CH212" s="67"/>
      <c r="CJ212" s="67"/>
      <c r="CK212" s="67"/>
      <c r="CL212" s="67"/>
      <c r="CO212" s="244"/>
      <c r="CS212" s="246"/>
      <c r="CT212" s="67"/>
      <c r="CU212" s="67"/>
      <c r="CV212" s="67"/>
      <c r="CX212" s="67"/>
      <c r="CY212" s="67"/>
      <c r="CZ212" s="67"/>
      <c r="DB212" s="67"/>
      <c r="DC212" s="67"/>
      <c r="DD212" s="67"/>
      <c r="DF212" s="67"/>
      <c r="DG212" s="67"/>
      <c r="DH212" s="67"/>
      <c r="DJ212" s="67"/>
      <c r="DK212" s="67"/>
      <c r="DL212" s="67"/>
      <c r="DN212" s="67"/>
      <c r="DO212" s="67"/>
      <c r="DP212" s="67"/>
      <c r="DR212" s="67"/>
      <c r="DS212" s="67"/>
      <c r="DT212" s="67"/>
      <c r="DV212" s="67"/>
      <c r="DW212" s="67"/>
      <c r="DX212" s="67"/>
      <c r="DZ212" s="67"/>
      <c r="EA212" s="67"/>
      <c r="EB212" s="67"/>
      <c r="ED212" s="67"/>
      <c r="EE212" s="67"/>
      <c r="EF212" s="67"/>
      <c r="EH212" s="67"/>
      <c r="EI212" s="67"/>
      <c r="EJ212" s="67"/>
      <c r="EM212" s="125"/>
    </row>
    <row r="213" spans="1:143" ht="13.15" customHeight="1" outlineLevel="1">
      <c r="A213" s="112"/>
      <c r="B213" s="112"/>
      <c r="C213" s="65"/>
      <c r="D213" s="179"/>
      <c r="E213" s="113" t="s">
        <v>135</v>
      </c>
      <c r="F213" s="114"/>
      <c r="G213" s="114"/>
      <c r="H213" s="115"/>
      <c r="I213" s="114"/>
      <c r="J213" s="116"/>
      <c r="K213" s="111"/>
      <c r="L213" s="90"/>
      <c r="M213" s="109">
        <f>SUM(L214:L222)</f>
        <v>137.5</v>
      </c>
      <c r="N213" s="118"/>
      <c r="O213" s="114"/>
      <c r="P213" s="65"/>
      <c r="Q213" s="114"/>
      <c r="R213" s="118"/>
      <c r="S213" s="118"/>
      <c r="T213" s="114"/>
      <c r="U213" s="88"/>
      <c r="V213" s="88"/>
      <c r="W213" s="306"/>
      <c r="X213" s="90"/>
      <c r="Y213" s="88"/>
      <c r="Z213" s="90"/>
      <c r="AA213" s="109"/>
      <c r="AB213" s="89"/>
      <c r="AC213" s="88"/>
      <c r="AD213" s="85"/>
      <c r="AE213" s="89"/>
      <c r="AF213" s="85"/>
      <c r="AG213" s="88"/>
      <c r="AH213" s="89"/>
      <c r="AI213" s="89"/>
    </row>
    <row r="214" spans="1:143" s="85" customFormat="1" ht="13.15" customHeight="1" outlineLevel="1">
      <c r="A214" s="91" t="s">
        <v>74</v>
      </c>
      <c r="B214" s="91">
        <v>24</v>
      </c>
      <c r="C214" s="103"/>
      <c r="D214" s="183"/>
      <c r="E214" s="104"/>
      <c r="F214" s="105" t="s">
        <v>440</v>
      </c>
      <c r="G214" s="88"/>
      <c r="H214" s="106"/>
      <c r="I214" s="88"/>
      <c r="J214" s="116">
        <v>2</v>
      </c>
      <c r="K214" s="111">
        <v>8.1999999999999993</v>
      </c>
      <c r="L214" s="90">
        <f t="shared" ref="L214:L222" si="8">J214*K214</f>
        <v>16.399999999999999</v>
      </c>
      <c r="N214" s="110"/>
      <c r="O214" s="88"/>
      <c r="P214" s="103"/>
      <c r="Q214" s="88"/>
      <c r="R214" s="110"/>
      <c r="S214" s="110"/>
      <c r="T214" s="88"/>
      <c r="U214" s="88"/>
      <c r="V214" s="88"/>
      <c r="W214" s="306"/>
      <c r="X214" s="90"/>
      <c r="Y214" s="88"/>
      <c r="Z214" s="90"/>
      <c r="AA214" s="109"/>
      <c r="AB214" s="89"/>
      <c r="AC214" s="88"/>
      <c r="AE214" s="89"/>
      <c r="AG214" s="88"/>
      <c r="AH214" s="89"/>
      <c r="AI214" s="89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</row>
    <row r="215" spans="1:143" s="85" customFormat="1" ht="13.15" customHeight="1" outlineLevel="1">
      <c r="A215" s="91" t="s">
        <v>74</v>
      </c>
      <c r="B215" s="91">
        <v>24</v>
      </c>
      <c r="C215" s="103"/>
      <c r="D215" s="183"/>
      <c r="E215" s="104"/>
      <c r="F215" s="105" t="s">
        <v>441</v>
      </c>
      <c r="G215" s="88"/>
      <c r="H215" s="106"/>
      <c r="I215" s="88"/>
      <c r="J215" s="116">
        <v>1</v>
      </c>
      <c r="K215" s="111">
        <v>3.5</v>
      </c>
      <c r="L215" s="90">
        <f t="shared" si="8"/>
        <v>3.5</v>
      </c>
      <c r="M215" s="110"/>
      <c r="N215" s="110"/>
      <c r="O215" s="88"/>
      <c r="P215" s="103"/>
      <c r="Q215" s="88"/>
      <c r="R215" s="110"/>
      <c r="S215" s="110"/>
      <c r="T215" s="88"/>
      <c r="U215" s="88"/>
      <c r="V215" s="88"/>
      <c r="W215" s="306"/>
      <c r="X215" s="90"/>
      <c r="Y215" s="88"/>
      <c r="Z215" s="90"/>
      <c r="AA215" s="109"/>
      <c r="AB215" s="89"/>
      <c r="AC215" s="88"/>
      <c r="AE215" s="89"/>
      <c r="AG215" s="88"/>
      <c r="AH215" s="89"/>
      <c r="AI215" s="89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</row>
    <row r="216" spans="1:143" ht="13.15" customHeight="1" outlineLevel="1">
      <c r="A216" s="112"/>
      <c r="B216" s="112"/>
      <c r="C216" s="65"/>
      <c r="D216" s="179"/>
      <c r="E216" s="113"/>
      <c r="F216" s="114" t="s">
        <v>442</v>
      </c>
      <c r="G216" s="114"/>
      <c r="H216" s="115"/>
      <c r="I216" s="114"/>
      <c r="J216" s="116">
        <v>1</v>
      </c>
      <c r="K216" s="111">
        <f>2.6+12.1</f>
        <v>14.7</v>
      </c>
      <c r="L216" s="90">
        <f t="shared" si="8"/>
        <v>14.7</v>
      </c>
      <c r="M216" s="109"/>
      <c r="N216" s="118"/>
      <c r="O216" s="114"/>
      <c r="P216" s="65"/>
      <c r="Q216" s="114"/>
      <c r="R216" s="118"/>
      <c r="S216" s="118"/>
      <c r="T216" s="114"/>
      <c r="U216" s="88"/>
      <c r="V216" s="88"/>
      <c r="W216" s="306"/>
      <c r="X216" s="90"/>
      <c r="Y216" s="88"/>
      <c r="Z216" s="90"/>
      <c r="AA216" s="109"/>
      <c r="AB216" s="89"/>
      <c r="AC216" s="88"/>
      <c r="AD216" s="85"/>
      <c r="AE216" s="89"/>
      <c r="AF216" s="85"/>
      <c r="AG216" s="88"/>
      <c r="AH216" s="89"/>
      <c r="AI216" s="89"/>
    </row>
    <row r="217" spans="1:143" s="85" customFormat="1" ht="13.15" customHeight="1" outlineLevel="1">
      <c r="A217" s="91" t="s">
        <v>74</v>
      </c>
      <c r="B217" s="91">
        <v>24</v>
      </c>
      <c r="C217" s="103"/>
      <c r="D217" s="183"/>
      <c r="E217" s="104"/>
      <c r="F217" s="105" t="s">
        <v>443</v>
      </c>
      <c r="G217" s="88"/>
      <c r="H217" s="106"/>
      <c r="I217" s="88"/>
      <c r="J217" s="116">
        <v>1</v>
      </c>
      <c r="K217" s="111">
        <v>23</v>
      </c>
      <c r="L217" s="90">
        <f t="shared" si="8"/>
        <v>23</v>
      </c>
      <c r="M217" s="110"/>
      <c r="N217" s="110"/>
      <c r="O217" s="88"/>
      <c r="P217" s="103"/>
      <c r="Q217" s="88"/>
      <c r="R217" s="110"/>
      <c r="S217" s="110"/>
      <c r="T217" s="88"/>
      <c r="U217" s="88"/>
      <c r="V217" s="88"/>
      <c r="W217" s="306"/>
      <c r="X217" s="90"/>
      <c r="Y217" s="88"/>
      <c r="Z217" s="90"/>
      <c r="AA217" s="109"/>
      <c r="AB217" s="89"/>
      <c r="AC217" s="88"/>
      <c r="AE217" s="89"/>
      <c r="AG217" s="88"/>
      <c r="AH217" s="89"/>
      <c r="AI217" s="89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</row>
    <row r="218" spans="1:143" s="85" customFormat="1" ht="13.15" customHeight="1" outlineLevel="1">
      <c r="A218" s="91" t="s">
        <v>74</v>
      </c>
      <c r="B218" s="91">
        <v>24</v>
      </c>
      <c r="C218" s="103"/>
      <c r="D218" s="188"/>
      <c r="E218" s="104"/>
      <c r="F218" s="105" t="s">
        <v>444</v>
      </c>
      <c r="G218" s="88"/>
      <c r="H218" s="106"/>
      <c r="I218" s="88"/>
      <c r="J218" s="116">
        <v>1</v>
      </c>
      <c r="K218" s="111">
        <v>12</v>
      </c>
      <c r="L218" s="90">
        <f t="shared" si="8"/>
        <v>12</v>
      </c>
      <c r="M218" s="110"/>
      <c r="N218" s="110"/>
      <c r="O218" s="88"/>
      <c r="P218" s="103"/>
      <c r="Q218" s="88"/>
      <c r="R218" s="110"/>
      <c r="S218" s="110"/>
      <c r="T218" s="88"/>
      <c r="U218" s="88"/>
      <c r="V218" s="88"/>
      <c r="W218" s="306"/>
      <c r="X218" s="90"/>
      <c r="Y218" s="88"/>
      <c r="Z218" s="90"/>
      <c r="AA218" s="109"/>
      <c r="AB218" s="89"/>
      <c r="AC218" s="88"/>
      <c r="AE218" s="89"/>
      <c r="AG218" s="88"/>
      <c r="AH218" s="89"/>
      <c r="AI218" s="89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</row>
    <row r="219" spans="1:143" s="85" customFormat="1" ht="13.9" customHeight="1" outlineLevel="1">
      <c r="A219" s="91" t="s">
        <v>137</v>
      </c>
      <c r="B219" s="91">
        <v>25</v>
      </c>
      <c r="C219" s="103"/>
      <c r="D219" s="188"/>
      <c r="E219" s="104"/>
      <c r="F219" s="105" t="s">
        <v>445</v>
      </c>
      <c r="G219" s="88"/>
      <c r="H219" s="106"/>
      <c r="I219" s="88"/>
      <c r="J219" s="116">
        <v>1</v>
      </c>
      <c r="K219" s="111">
        <v>11.7</v>
      </c>
      <c r="L219" s="90">
        <f t="shared" si="8"/>
        <v>11.7</v>
      </c>
      <c r="M219" s="110"/>
      <c r="N219" s="110"/>
      <c r="O219" s="88"/>
      <c r="P219" s="103"/>
      <c r="Q219" s="88"/>
      <c r="R219" s="110"/>
      <c r="S219" s="110"/>
      <c r="T219" s="88"/>
      <c r="U219" s="88"/>
      <c r="V219" s="88"/>
      <c r="W219" s="306"/>
      <c r="X219" s="90"/>
      <c r="Y219" s="88"/>
      <c r="Z219" s="90"/>
      <c r="AA219" s="109"/>
      <c r="AB219" s="89"/>
      <c r="AC219" s="88"/>
      <c r="AE219" s="89"/>
      <c r="AG219" s="88"/>
      <c r="AH219" s="89"/>
      <c r="AI219" s="89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</row>
    <row r="220" spans="1:143" ht="13.15" customHeight="1" outlineLevel="1">
      <c r="A220" s="178" t="s">
        <v>124</v>
      </c>
      <c r="B220" s="178">
        <v>52</v>
      </c>
      <c r="C220" s="65"/>
      <c r="D220" s="139"/>
      <c r="E220" s="113"/>
      <c r="F220" s="124" t="s">
        <v>446</v>
      </c>
      <c r="G220" s="114"/>
      <c r="H220" s="115"/>
      <c r="I220" s="114"/>
      <c r="J220" s="116">
        <v>1</v>
      </c>
      <c r="K220" s="111">
        <v>12.6</v>
      </c>
      <c r="L220" s="90">
        <f t="shared" si="8"/>
        <v>12.6</v>
      </c>
      <c r="M220" s="109"/>
      <c r="N220" s="118"/>
      <c r="O220" s="114"/>
      <c r="P220" s="65"/>
      <c r="Q220" s="114"/>
      <c r="R220" s="118"/>
      <c r="S220" s="118"/>
      <c r="T220" s="114"/>
      <c r="U220" s="88"/>
      <c r="V220" s="88"/>
      <c r="W220" s="306"/>
      <c r="X220" s="90"/>
      <c r="Y220" s="88"/>
      <c r="Z220" s="90"/>
      <c r="AA220" s="109"/>
      <c r="AB220" s="89"/>
      <c r="AC220" s="88"/>
      <c r="AD220" s="85"/>
      <c r="AE220" s="89"/>
      <c r="AF220" s="85"/>
      <c r="AG220" s="88"/>
      <c r="AH220" s="89"/>
      <c r="AI220" s="89"/>
    </row>
    <row r="221" spans="1:143" s="85" customFormat="1" ht="14.65" customHeight="1" outlineLevel="1">
      <c r="A221" s="86"/>
      <c r="B221" s="86"/>
      <c r="D221" s="142"/>
      <c r="E221" s="87"/>
      <c r="F221" s="88" t="s">
        <v>447</v>
      </c>
      <c r="G221" s="88"/>
      <c r="I221" s="88"/>
      <c r="J221" s="116">
        <v>1</v>
      </c>
      <c r="K221" s="111">
        <v>27.1</v>
      </c>
      <c r="L221" s="90">
        <f t="shared" si="8"/>
        <v>27.1</v>
      </c>
      <c r="M221" s="89"/>
      <c r="N221" s="89"/>
      <c r="O221" s="88"/>
      <c r="Q221" s="88"/>
      <c r="R221" s="89"/>
      <c r="S221" s="89"/>
      <c r="T221" s="88"/>
      <c r="U221" s="88"/>
      <c r="V221" s="88"/>
      <c r="W221" s="306"/>
      <c r="X221" s="90"/>
      <c r="Y221" s="88"/>
      <c r="Z221" s="90"/>
      <c r="AA221" s="109"/>
      <c r="AB221" s="89"/>
      <c r="AC221" s="88"/>
      <c r="AE221" s="89"/>
      <c r="AG221" s="88"/>
      <c r="AH221" s="89"/>
      <c r="AI221" s="89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67"/>
      <c r="BJ221" s="67"/>
      <c r="BL221" s="67"/>
      <c r="BM221" s="67"/>
      <c r="BN221" s="67"/>
      <c r="BP221" s="67"/>
      <c r="BQ221" s="67"/>
      <c r="BR221" s="67"/>
      <c r="BU221" s="244"/>
      <c r="BW221" s="245"/>
      <c r="BX221" s="67"/>
      <c r="BY221" s="67"/>
      <c r="BZ221" s="67"/>
      <c r="CB221" s="67"/>
      <c r="CC221" s="67"/>
      <c r="CD221" s="67"/>
      <c r="CF221" s="67"/>
      <c r="CG221" s="67"/>
      <c r="CH221" s="67"/>
      <c r="CJ221" s="67"/>
      <c r="CK221" s="67"/>
      <c r="CL221" s="67"/>
      <c r="CO221" s="244"/>
      <c r="CS221" s="246"/>
      <c r="CT221" s="67"/>
      <c r="CU221" s="67"/>
      <c r="CV221" s="67"/>
      <c r="CX221" s="67"/>
      <c r="CY221" s="67"/>
      <c r="CZ221" s="67"/>
      <c r="DB221" s="67"/>
      <c r="DC221" s="67"/>
      <c r="DD221" s="67"/>
      <c r="DF221" s="67"/>
      <c r="DG221" s="67"/>
      <c r="DH221" s="67"/>
      <c r="DJ221" s="67"/>
      <c r="DK221" s="67"/>
      <c r="DL221" s="67"/>
      <c r="DN221" s="67"/>
      <c r="DO221" s="67"/>
      <c r="DP221" s="67"/>
      <c r="DR221" s="67"/>
      <c r="DS221" s="67"/>
      <c r="DT221" s="67"/>
      <c r="DV221" s="67"/>
      <c r="DW221" s="67"/>
      <c r="DX221" s="67"/>
      <c r="DZ221" s="67"/>
      <c r="EA221" s="67"/>
      <c r="EB221" s="67"/>
      <c r="ED221" s="67"/>
      <c r="EE221" s="67"/>
      <c r="EF221" s="67"/>
      <c r="EH221" s="67"/>
      <c r="EI221" s="67"/>
      <c r="EJ221" s="67"/>
      <c r="EM221" s="125"/>
    </row>
    <row r="222" spans="1:143" ht="13.15" customHeight="1" outlineLevel="1">
      <c r="A222" s="178" t="s">
        <v>118</v>
      </c>
      <c r="B222" s="178">
        <v>49</v>
      </c>
      <c r="C222" s="65"/>
      <c r="D222" s="179"/>
      <c r="E222" s="113"/>
      <c r="F222" s="105" t="s">
        <v>448</v>
      </c>
      <c r="G222" s="114"/>
      <c r="H222" s="115"/>
      <c r="I222" s="114"/>
      <c r="J222" s="116">
        <v>1</v>
      </c>
      <c r="K222" s="111">
        <v>16.5</v>
      </c>
      <c r="L222" s="90">
        <f t="shared" si="8"/>
        <v>16.5</v>
      </c>
      <c r="M222" s="109"/>
      <c r="N222" s="118"/>
      <c r="O222" s="114"/>
      <c r="P222" s="65"/>
      <c r="Q222" s="114"/>
      <c r="R222" s="118"/>
      <c r="S222" s="118"/>
      <c r="T222" s="114"/>
      <c r="U222" s="88"/>
      <c r="V222" s="88"/>
      <c r="W222" s="306"/>
      <c r="X222" s="90"/>
      <c r="Y222" s="88"/>
      <c r="Z222" s="90"/>
      <c r="AA222" s="109"/>
      <c r="AB222" s="89"/>
      <c r="AC222" s="88"/>
      <c r="AD222" s="85"/>
      <c r="AE222" s="89"/>
      <c r="AF222" s="85"/>
      <c r="AG222" s="88"/>
      <c r="AH222" s="89"/>
      <c r="AI222" s="89"/>
    </row>
    <row r="223" spans="1:143" s="85" customFormat="1" ht="4.1500000000000004" customHeight="1" outlineLevel="1">
      <c r="A223" s="86"/>
      <c r="B223" s="86"/>
      <c r="D223" s="142"/>
      <c r="E223" s="87"/>
      <c r="F223" s="88"/>
      <c r="G223" s="88"/>
      <c r="I223" s="88"/>
      <c r="J223" s="89"/>
      <c r="K223" s="111"/>
      <c r="L223" s="90"/>
      <c r="M223" s="89"/>
      <c r="N223" s="89"/>
      <c r="O223" s="88"/>
      <c r="Q223" s="88"/>
      <c r="R223" s="89"/>
      <c r="S223" s="89"/>
      <c r="T223" s="88"/>
      <c r="U223" s="88"/>
      <c r="V223" s="88"/>
      <c r="W223" s="306"/>
      <c r="X223" s="90"/>
      <c r="Y223" s="88"/>
      <c r="Z223" s="90"/>
      <c r="AA223" s="109"/>
      <c r="AB223" s="89"/>
      <c r="AC223" s="88"/>
      <c r="AE223" s="89"/>
      <c r="AG223" s="88"/>
      <c r="AH223" s="89"/>
      <c r="AI223" s="89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  <c r="BI223" s="67"/>
      <c r="BJ223" s="67"/>
      <c r="BL223" s="67"/>
      <c r="BM223" s="67"/>
      <c r="BN223" s="67"/>
      <c r="BP223" s="67"/>
      <c r="BQ223" s="67"/>
      <c r="BR223" s="67"/>
      <c r="BU223" s="244"/>
      <c r="BW223" s="245"/>
      <c r="BX223" s="67"/>
      <c r="BY223" s="67"/>
      <c r="BZ223" s="67"/>
      <c r="CB223" s="67"/>
      <c r="CC223" s="67"/>
      <c r="CD223" s="67"/>
      <c r="CF223" s="67"/>
      <c r="CG223" s="67"/>
      <c r="CH223" s="67"/>
      <c r="CJ223" s="67"/>
      <c r="CK223" s="67"/>
      <c r="CL223" s="67"/>
      <c r="CO223" s="244"/>
      <c r="CS223" s="246"/>
      <c r="CT223" s="67"/>
      <c r="CU223" s="67"/>
      <c r="CV223" s="67"/>
      <c r="CX223" s="67"/>
      <c r="CY223" s="67"/>
      <c r="CZ223" s="67"/>
      <c r="DB223" s="67"/>
      <c r="DC223" s="67"/>
      <c r="DD223" s="67"/>
      <c r="DF223" s="67"/>
      <c r="DG223" s="67"/>
      <c r="DH223" s="67"/>
      <c r="DJ223" s="67"/>
      <c r="DK223" s="67"/>
      <c r="DL223" s="67"/>
      <c r="DN223" s="67"/>
      <c r="DO223" s="67"/>
      <c r="DP223" s="67"/>
      <c r="DR223" s="67"/>
      <c r="DS223" s="67"/>
      <c r="DT223" s="67"/>
      <c r="DV223" s="67"/>
      <c r="DW223" s="67"/>
      <c r="DX223" s="67"/>
      <c r="DZ223" s="67"/>
      <c r="EA223" s="67"/>
      <c r="EB223" s="67"/>
      <c r="ED223" s="67"/>
      <c r="EE223" s="67"/>
      <c r="EF223" s="67"/>
      <c r="EH223" s="67"/>
      <c r="EI223" s="67"/>
      <c r="EJ223" s="67"/>
      <c r="EM223" s="125"/>
    </row>
    <row r="224" spans="1:143" ht="6.75" customHeight="1">
      <c r="A224" s="68"/>
      <c r="B224" s="68"/>
      <c r="C224" s="64"/>
      <c r="D224" s="293"/>
      <c r="E224" s="294"/>
      <c r="F224" s="295"/>
      <c r="G224" s="296"/>
      <c r="H224" s="65"/>
      <c r="I224" s="317"/>
      <c r="J224" s="318"/>
      <c r="K224" s="318"/>
      <c r="L224" s="318"/>
      <c r="M224" s="318"/>
      <c r="N224" s="318"/>
      <c r="O224" s="319"/>
      <c r="P224" s="64"/>
      <c r="Q224" s="320"/>
      <c r="R224" s="318"/>
      <c r="S224" s="318"/>
      <c r="T224" s="311"/>
      <c r="U224" s="311"/>
      <c r="V224" s="311"/>
      <c r="W224" s="311"/>
      <c r="X224" s="311"/>
      <c r="Y224" s="311"/>
      <c r="Z224" s="311"/>
      <c r="AA224" s="311"/>
      <c r="AB224" s="311"/>
      <c r="AC224" s="311"/>
      <c r="AD224" s="311"/>
      <c r="AE224" s="311"/>
      <c r="AF224" s="311"/>
      <c r="AG224" s="311"/>
      <c r="AH224" s="311"/>
      <c r="AI224" s="311"/>
      <c r="AJ224" s="311"/>
    </row>
    <row r="225" spans="1:143" s="27" customFormat="1" ht="18" customHeight="1">
      <c r="A225" s="77" t="s">
        <v>61</v>
      </c>
      <c r="B225" s="77"/>
      <c r="C225" s="66"/>
      <c r="D225" s="365" t="s">
        <v>449</v>
      </c>
      <c r="E225" s="366"/>
      <c r="F225" s="366"/>
      <c r="G225" s="367"/>
      <c r="H225" s="78"/>
      <c r="I225" s="308"/>
      <c r="J225" s="309"/>
      <c r="K225" s="310"/>
      <c r="L225" s="310"/>
      <c r="M225" s="310"/>
      <c r="N225" s="82">
        <f>SUM(L224:L267)</f>
        <v>1132.0999999999999</v>
      </c>
      <c r="O225" s="311"/>
      <c r="P225" s="66"/>
      <c r="Q225" s="312"/>
      <c r="R225" s="310"/>
      <c r="S225" s="82">
        <f>Z225</f>
        <v>0</v>
      </c>
      <c r="T225" s="311"/>
      <c r="U225" s="82">
        <v>1360</v>
      </c>
      <c r="V225" s="311"/>
      <c r="W225" s="311"/>
      <c r="X225" s="311"/>
      <c r="Y225" s="311"/>
      <c r="Z225" s="311"/>
      <c r="AA225" s="311"/>
      <c r="AB225" s="82">
        <f>SUM(Z224:Z267)</f>
        <v>0</v>
      </c>
      <c r="AC225" s="311"/>
      <c r="AD225" s="311"/>
      <c r="AE225" s="311"/>
      <c r="AF225" s="311"/>
      <c r="AG225" s="311"/>
      <c r="AH225" s="311"/>
      <c r="AI225" s="82">
        <f>SUM(AH226:AH269)</f>
        <v>0</v>
      </c>
      <c r="AJ225" s="311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</row>
    <row r="226" spans="1:143" s="85" customFormat="1" ht="4.1500000000000004" customHeight="1">
      <c r="A226" s="86"/>
      <c r="B226" s="86"/>
      <c r="E226" s="87"/>
      <c r="F226" s="88"/>
      <c r="G226" s="88"/>
      <c r="I226" s="88"/>
      <c r="J226" s="89"/>
      <c r="K226" s="89"/>
      <c r="L226" s="90"/>
      <c r="M226" s="89"/>
      <c r="N226" s="89"/>
      <c r="O226" s="88"/>
      <c r="Q226" s="88"/>
      <c r="R226" s="89"/>
      <c r="S226" s="89"/>
      <c r="T226" s="88"/>
      <c r="U226" s="88"/>
      <c r="V226" s="88"/>
      <c r="W226" s="306"/>
      <c r="X226" s="90"/>
      <c r="Y226" s="88"/>
      <c r="Z226" s="90"/>
      <c r="AA226" s="109"/>
      <c r="AB226" s="89"/>
      <c r="AC226" s="88"/>
      <c r="AE226" s="89"/>
      <c r="AG226" s="88"/>
      <c r="AH226" s="89"/>
      <c r="AI226" s="89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</row>
    <row r="227" spans="1:143" s="27" customFormat="1" ht="16.899999999999999" customHeight="1" collapsed="1">
      <c r="A227" s="92"/>
      <c r="B227" s="92"/>
      <c r="C227" s="93"/>
      <c r="D227" s="94" t="s">
        <v>450</v>
      </c>
      <c r="E227" s="95"/>
      <c r="F227" s="96"/>
      <c r="G227" s="97"/>
      <c r="H227" s="78"/>
      <c r="I227" s="98"/>
      <c r="J227" s="99"/>
      <c r="K227" s="99"/>
      <c r="L227" s="100"/>
      <c r="M227" s="99">
        <f>SUM(L227:L267)</f>
        <v>1132.0999999999999</v>
      </c>
      <c r="N227" s="99"/>
      <c r="O227" s="98"/>
      <c r="P227" s="93"/>
      <c r="Q227" s="102"/>
      <c r="R227" s="99">
        <f>SUM(X227:X267)</f>
        <v>0</v>
      </c>
      <c r="S227" s="99"/>
      <c r="T227" s="98"/>
      <c r="U227" s="98"/>
      <c r="V227" s="102"/>
      <c r="W227" s="304"/>
      <c r="X227" s="100">
        <f>IF(L227&gt;0,L227*(1+W227),)</f>
        <v>0</v>
      </c>
      <c r="Y227" s="97"/>
      <c r="Z227" s="100">
        <f>X227*Y227</f>
        <v>0</v>
      </c>
      <c r="AA227" s="101">
        <f>SUM(Z227:Z249)</f>
        <v>0</v>
      </c>
      <c r="AB227" s="99"/>
      <c r="AC227" s="98"/>
      <c r="AD227" s="93"/>
      <c r="AE227" s="99"/>
      <c r="AF227" s="93"/>
      <c r="AG227" s="102"/>
      <c r="AH227" s="99">
        <f>SUM(AI227:AI266)</f>
        <v>0</v>
      </c>
      <c r="AI227" s="99"/>
      <c r="AJ227" s="98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</row>
    <row r="228" spans="1:143" ht="13.15" customHeight="1" outlineLevel="1">
      <c r="A228" s="112"/>
      <c r="B228" s="112"/>
      <c r="C228" s="65"/>
      <c r="D228" s="139"/>
      <c r="E228" s="113" t="s">
        <v>117</v>
      </c>
      <c r="F228" s="114"/>
      <c r="G228" s="114"/>
      <c r="H228" s="115"/>
      <c r="I228" s="114"/>
      <c r="J228" s="116"/>
      <c r="K228" s="111"/>
      <c r="L228" s="90"/>
      <c r="M228" s="109">
        <f>SUM(L229:L230)</f>
        <v>44.3</v>
      </c>
      <c r="N228" s="118"/>
      <c r="O228" s="114"/>
      <c r="P228" s="65"/>
      <c r="Q228" s="114"/>
      <c r="R228" s="118"/>
      <c r="S228" s="118"/>
      <c r="T228" s="114"/>
      <c r="U228" s="88"/>
      <c r="V228" s="88"/>
      <c r="W228" s="306"/>
      <c r="X228" s="90"/>
      <c r="Y228" s="88"/>
      <c r="Z228" s="90"/>
      <c r="AA228" s="109"/>
      <c r="AB228" s="89"/>
      <c r="AC228" s="88"/>
      <c r="AD228" s="85"/>
      <c r="AE228" s="89"/>
      <c r="AF228" s="85"/>
      <c r="AG228" s="88"/>
      <c r="AH228" s="89"/>
      <c r="AI228" s="89"/>
    </row>
    <row r="229" spans="1:143" s="85" customFormat="1" ht="33.75" outlineLevel="1">
      <c r="A229" s="91"/>
      <c r="B229" s="91"/>
      <c r="C229" s="103"/>
      <c r="D229" s="87"/>
      <c r="E229" s="104"/>
      <c r="F229" s="105" t="s">
        <v>451</v>
      </c>
      <c r="G229" s="88"/>
      <c r="H229" s="106"/>
      <c r="I229" s="88"/>
      <c r="J229" s="107">
        <v>2</v>
      </c>
      <c r="K229" s="111">
        <v>20</v>
      </c>
      <c r="L229" s="90">
        <f>K229*J229</f>
        <v>40</v>
      </c>
      <c r="M229" s="110"/>
      <c r="N229" s="322" t="s">
        <v>452</v>
      </c>
      <c r="O229" s="88"/>
      <c r="P229" s="103"/>
      <c r="Q229" s="88"/>
      <c r="R229" s="110"/>
      <c r="S229" s="110"/>
      <c r="T229" s="88"/>
      <c r="U229" s="88"/>
      <c r="V229" s="88"/>
      <c r="W229" s="306"/>
      <c r="X229" s="90"/>
      <c r="Y229" s="88"/>
      <c r="Z229" s="90"/>
      <c r="AA229" s="109"/>
      <c r="AB229" s="89"/>
      <c r="AC229" s="88"/>
      <c r="AE229" s="89"/>
      <c r="AG229" s="88"/>
      <c r="AH229" s="89"/>
      <c r="AI229" s="89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</row>
    <row r="230" spans="1:143" s="85" customFormat="1" ht="13.15" customHeight="1" outlineLevel="1">
      <c r="A230" s="91"/>
      <c r="B230" s="91"/>
      <c r="C230" s="103"/>
      <c r="D230" s="104"/>
      <c r="E230" s="104"/>
      <c r="F230" s="105" t="s">
        <v>120</v>
      </c>
      <c r="G230" s="88"/>
      <c r="H230" s="106"/>
      <c r="I230" s="88"/>
      <c r="J230" s="107">
        <v>1</v>
      </c>
      <c r="K230" s="111">
        <v>4.3</v>
      </c>
      <c r="L230" s="90">
        <f>K230*J230</f>
        <v>4.3</v>
      </c>
      <c r="M230" s="110"/>
      <c r="N230" s="110"/>
      <c r="O230" s="88"/>
      <c r="P230" s="103"/>
      <c r="Q230" s="88"/>
      <c r="R230" s="110"/>
      <c r="S230" s="110"/>
      <c r="T230" s="88"/>
      <c r="U230" s="88"/>
      <c r="V230" s="88"/>
      <c r="W230" s="306"/>
      <c r="X230" s="90"/>
      <c r="Y230" s="88"/>
      <c r="Z230" s="90"/>
      <c r="AA230" s="109"/>
      <c r="AB230" s="89"/>
      <c r="AC230" s="88"/>
      <c r="AE230" s="89"/>
      <c r="AG230" s="88"/>
      <c r="AH230" s="89"/>
      <c r="AI230" s="89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</row>
    <row r="231" spans="1:143" ht="13.15" customHeight="1" outlineLevel="1">
      <c r="A231" s="112"/>
      <c r="B231" s="112"/>
      <c r="C231" s="65"/>
      <c r="D231" s="139"/>
      <c r="E231" s="113" t="s">
        <v>453</v>
      </c>
      <c r="F231" s="114"/>
      <c r="G231" s="114"/>
      <c r="H231" s="115"/>
      <c r="I231" s="114"/>
      <c r="J231" s="116"/>
      <c r="K231" s="111"/>
      <c r="L231" s="90"/>
      <c r="M231" s="109">
        <f>SUM(L232:L237)</f>
        <v>424.2999999999999</v>
      </c>
      <c r="N231" s="118"/>
      <c r="O231" s="114"/>
      <c r="P231" s="65"/>
      <c r="Q231" s="114"/>
      <c r="R231" s="118"/>
      <c r="S231" s="118"/>
      <c r="T231" s="114"/>
      <c r="U231" s="88"/>
      <c r="V231" s="88"/>
      <c r="W231" s="306"/>
      <c r="X231" s="90"/>
      <c r="Y231" s="88"/>
      <c r="Z231" s="90"/>
      <c r="AA231" s="109"/>
      <c r="AB231" s="89"/>
      <c r="AC231" s="88"/>
      <c r="AD231" s="85"/>
      <c r="AE231" s="89"/>
      <c r="AF231" s="85"/>
      <c r="AG231" s="88"/>
      <c r="AH231" s="89"/>
      <c r="AI231" s="89"/>
    </row>
    <row r="232" spans="1:143" ht="13.15" customHeight="1" outlineLevel="1">
      <c r="A232" s="178"/>
      <c r="B232" s="178"/>
      <c r="C232" s="65"/>
      <c r="D232" s="139"/>
      <c r="E232" s="113"/>
      <c r="F232" s="105" t="s">
        <v>454</v>
      </c>
      <c r="G232" s="114"/>
      <c r="H232" s="115"/>
      <c r="I232" s="114"/>
      <c r="J232" s="180">
        <v>14</v>
      </c>
      <c r="K232" s="111">
        <v>20.3</v>
      </c>
      <c r="L232" s="90">
        <f t="shared" ref="L232:L237" si="9">K232*J232</f>
        <v>284.2</v>
      </c>
      <c r="N232" s="118"/>
      <c r="O232" s="114"/>
      <c r="P232" s="65"/>
      <c r="Q232" s="114"/>
      <c r="R232" s="118"/>
      <c r="S232" s="118"/>
      <c r="T232" s="114"/>
      <c r="U232" s="88"/>
      <c r="V232" s="88"/>
      <c r="W232" s="306"/>
      <c r="X232" s="90"/>
      <c r="Y232" s="88"/>
      <c r="Z232" s="90"/>
      <c r="AA232" s="109"/>
      <c r="AB232" s="89"/>
      <c r="AC232" s="88"/>
      <c r="AD232" s="85"/>
      <c r="AE232" s="89"/>
      <c r="AF232" s="85"/>
      <c r="AG232" s="88"/>
      <c r="AH232" s="89"/>
      <c r="AI232" s="89"/>
    </row>
    <row r="233" spans="1:143" ht="22.5" outlineLevel="1">
      <c r="A233" s="178"/>
      <c r="B233" s="178"/>
      <c r="C233" s="65"/>
      <c r="D233" s="139"/>
      <c r="E233" s="113"/>
      <c r="F233" s="105" t="s">
        <v>455</v>
      </c>
      <c r="G233" s="114"/>
      <c r="H233" s="115"/>
      <c r="I233" s="114"/>
      <c r="J233" s="180">
        <v>1</v>
      </c>
      <c r="K233" s="111">
        <v>75.599999999999994</v>
      </c>
      <c r="L233" s="90">
        <f t="shared" si="9"/>
        <v>75.599999999999994</v>
      </c>
      <c r="M233" s="109"/>
      <c r="N233" s="323" t="s">
        <v>456</v>
      </c>
      <c r="O233" s="114"/>
      <c r="P233" s="65"/>
      <c r="Q233" s="114"/>
      <c r="R233" s="118"/>
      <c r="S233" s="118"/>
      <c r="T233" s="114"/>
      <c r="U233" s="88"/>
      <c r="V233" s="88"/>
      <c r="W233" s="306"/>
      <c r="X233" s="90"/>
      <c r="Y233" s="88"/>
      <c r="Z233" s="90"/>
      <c r="AA233" s="109"/>
      <c r="AB233" s="89"/>
      <c r="AC233" s="88"/>
      <c r="AD233" s="85"/>
      <c r="AE233" s="89"/>
      <c r="AF233" s="85"/>
      <c r="AG233" s="88"/>
      <c r="AH233" s="89"/>
      <c r="AI233" s="89"/>
    </row>
    <row r="234" spans="1:143" s="85" customFormat="1" ht="17.649999999999999" customHeight="1" outlineLevel="1">
      <c r="A234" s="86"/>
      <c r="B234" s="86"/>
      <c r="D234" s="121"/>
      <c r="E234" s="87"/>
      <c r="F234" s="88" t="s">
        <v>457</v>
      </c>
      <c r="G234" s="88"/>
      <c r="I234" s="88"/>
      <c r="J234" s="89">
        <v>1</v>
      </c>
      <c r="K234" s="111">
        <v>16.899999999999999</v>
      </c>
      <c r="L234" s="90">
        <f t="shared" si="9"/>
        <v>16.899999999999999</v>
      </c>
      <c r="M234" s="89"/>
      <c r="N234" s="89"/>
      <c r="O234" s="88"/>
      <c r="Q234" s="88"/>
      <c r="R234" s="89"/>
      <c r="S234" s="89"/>
      <c r="T234" s="88"/>
      <c r="U234" s="88"/>
      <c r="V234" s="88"/>
      <c r="W234" s="306"/>
      <c r="X234" s="90"/>
      <c r="Y234" s="88"/>
      <c r="Z234" s="90"/>
      <c r="AA234" s="109"/>
      <c r="AB234" s="89"/>
      <c r="AC234" s="88"/>
      <c r="AE234" s="89"/>
      <c r="AG234" s="88"/>
      <c r="AH234" s="89"/>
      <c r="AI234" s="89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67"/>
      <c r="BJ234" s="67"/>
      <c r="BL234" s="67"/>
      <c r="BM234" s="67"/>
      <c r="BN234" s="67"/>
      <c r="BP234" s="67"/>
      <c r="BQ234" s="67"/>
      <c r="BR234" s="67"/>
      <c r="BU234" s="244"/>
      <c r="BW234" s="245"/>
      <c r="BX234" s="67"/>
      <c r="BY234" s="67"/>
      <c r="BZ234" s="67"/>
      <c r="CB234" s="67"/>
      <c r="CC234" s="67"/>
      <c r="CD234" s="67"/>
      <c r="CF234" s="67"/>
      <c r="CG234" s="67"/>
      <c r="CH234" s="67"/>
      <c r="CJ234" s="67"/>
      <c r="CK234" s="67"/>
      <c r="CL234" s="67"/>
      <c r="CO234" s="244"/>
      <c r="CS234" s="246"/>
      <c r="CT234" s="67"/>
      <c r="CU234" s="67"/>
      <c r="CV234" s="67"/>
      <c r="CX234" s="67"/>
      <c r="CY234" s="67"/>
      <c r="CZ234" s="67"/>
      <c r="DB234" s="67"/>
      <c r="DC234" s="67"/>
      <c r="DD234" s="67"/>
      <c r="DF234" s="67"/>
      <c r="DG234" s="67"/>
      <c r="DH234" s="67"/>
      <c r="DJ234" s="67"/>
      <c r="DK234" s="67"/>
      <c r="DL234" s="67"/>
      <c r="DN234" s="67"/>
      <c r="DO234" s="67"/>
      <c r="DP234" s="67"/>
      <c r="DR234" s="67"/>
      <c r="DS234" s="67"/>
      <c r="DT234" s="67"/>
      <c r="DV234" s="67"/>
      <c r="DW234" s="67"/>
      <c r="DX234" s="67"/>
      <c r="DZ234" s="67"/>
      <c r="EA234" s="67"/>
      <c r="EB234" s="67"/>
      <c r="ED234" s="67"/>
      <c r="EE234" s="67"/>
      <c r="EF234" s="67"/>
      <c r="EH234" s="67"/>
      <c r="EI234" s="67"/>
      <c r="EJ234" s="67"/>
      <c r="EM234" s="125"/>
    </row>
    <row r="235" spans="1:143" ht="13.15" customHeight="1" outlineLevel="1">
      <c r="A235" s="112"/>
      <c r="B235" s="112"/>
      <c r="C235" s="65"/>
      <c r="D235" s="139"/>
      <c r="E235" s="113"/>
      <c r="F235" s="114" t="s">
        <v>458</v>
      </c>
      <c r="G235" s="114"/>
      <c r="H235" s="115"/>
      <c r="I235" s="114"/>
      <c r="J235" s="116">
        <v>1</v>
      </c>
      <c r="K235" s="111">
        <v>22.4</v>
      </c>
      <c r="L235" s="90">
        <f t="shared" si="9"/>
        <v>22.4</v>
      </c>
      <c r="M235" s="109"/>
      <c r="N235" s="118"/>
      <c r="O235" s="114"/>
      <c r="P235" s="65"/>
      <c r="Q235" s="114"/>
      <c r="R235" s="118"/>
      <c r="S235" s="118"/>
      <c r="T235" s="114"/>
      <c r="U235" s="88"/>
      <c r="V235" s="88"/>
      <c r="W235" s="306"/>
      <c r="X235" s="90"/>
      <c r="Y235" s="88"/>
      <c r="Z235" s="90"/>
      <c r="AA235" s="109"/>
      <c r="AB235" s="89"/>
      <c r="AC235" s="88"/>
      <c r="AD235" s="85"/>
      <c r="AE235" s="89"/>
      <c r="AF235" s="85"/>
      <c r="AG235" s="88"/>
      <c r="AH235" s="89"/>
      <c r="AI235" s="89"/>
    </row>
    <row r="236" spans="1:143" ht="13.15" customHeight="1" outlineLevel="1">
      <c r="A236" s="178"/>
      <c r="B236" s="178"/>
      <c r="C236" s="65"/>
      <c r="D236" s="139"/>
      <c r="E236" s="113"/>
      <c r="F236" s="124" t="s">
        <v>459</v>
      </c>
      <c r="H236" s="115"/>
      <c r="I236" s="114"/>
      <c r="J236" s="180">
        <v>1</v>
      </c>
      <c r="K236" s="111">
        <v>6.4</v>
      </c>
      <c r="L236" s="90">
        <f t="shared" si="9"/>
        <v>6.4</v>
      </c>
      <c r="M236" s="361"/>
      <c r="N236" s="361"/>
      <c r="O236" s="114"/>
      <c r="P236" s="65"/>
      <c r="Q236" s="114"/>
      <c r="R236" s="118"/>
      <c r="S236" s="118"/>
      <c r="T236" s="114"/>
      <c r="U236" s="88"/>
      <c r="V236" s="88"/>
      <c r="W236" s="306"/>
      <c r="X236" s="90"/>
      <c r="Y236" s="88"/>
      <c r="Z236" s="90"/>
      <c r="AA236" s="109"/>
      <c r="AB236" s="89"/>
      <c r="AC236" s="88"/>
      <c r="AD236" s="85"/>
      <c r="AE236" s="89"/>
      <c r="AF236" s="85"/>
      <c r="AG236" s="88"/>
      <c r="AH236" s="89"/>
      <c r="AI236" s="89"/>
    </row>
    <row r="237" spans="1:143" ht="13.15" customHeight="1" outlineLevel="1">
      <c r="A237" s="178"/>
      <c r="B237" s="178"/>
      <c r="C237" s="65"/>
      <c r="D237" s="139"/>
      <c r="E237" s="113"/>
      <c r="F237" s="124" t="s">
        <v>460</v>
      </c>
      <c r="H237" s="115"/>
      <c r="I237" s="114"/>
      <c r="J237" s="180">
        <v>1</v>
      </c>
      <c r="K237" s="111">
        <v>18.8</v>
      </c>
      <c r="L237" s="90">
        <f t="shared" si="9"/>
        <v>18.8</v>
      </c>
      <c r="M237" s="361"/>
      <c r="N237" s="361"/>
      <c r="O237" s="114"/>
      <c r="P237" s="65"/>
      <c r="Q237" s="114"/>
      <c r="R237" s="118"/>
      <c r="S237" s="118"/>
      <c r="T237" s="114"/>
      <c r="U237" s="88"/>
      <c r="V237" s="88"/>
      <c r="W237" s="306"/>
      <c r="X237" s="90"/>
      <c r="Y237" s="88"/>
      <c r="Z237" s="90"/>
      <c r="AA237" s="109"/>
      <c r="AB237" s="89"/>
      <c r="AC237" s="88"/>
      <c r="AD237" s="85"/>
      <c r="AE237" s="89"/>
      <c r="AF237" s="85"/>
      <c r="AG237" s="88"/>
      <c r="AH237" s="89"/>
      <c r="AI237" s="89"/>
    </row>
    <row r="238" spans="1:143" s="85" customFormat="1" ht="4.1500000000000004" customHeight="1" outlineLevel="1">
      <c r="A238" s="86"/>
      <c r="B238" s="86"/>
      <c r="D238" s="142"/>
      <c r="E238" s="87"/>
      <c r="F238" s="88"/>
      <c r="G238" s="88"/>
      <c r="I238" s="88"/>
      <c r="J238" s="116"/>
      <c r="K238" s="111"/>
      <c r="L238" s="90"/>
      <c r="M238" s="89"/>
      <c r="N238" s="89"/>
      <c r="O238" s="88"/>
      <c r="Q238" s="88"/>
      <c r="R238" s="89"/>
      <c r="S238" s="89"/>
      <c r="T238" s="88"/>
      <c r="U238" s="88"/>
      <c r="V238" s="88"/>
      <c r="W238" s="306"/>
      <c r="X238" s="90"/>
      <c r="Y238" s="88"/>
      <c r="Z238" s="90"/>
      <c r="AA238" s="109"/>
      <c r="AB238" s="89"/>
      <c r="AC238" s="88"/>
      <c r="AE238" s="89"/>
      <c r="AG238" s="88"/>
      <c r="AH238" s="89"/>
      <c r="AI238" s="89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67"/>
      <c r="BJ238" s="67"/>
      <c r="BL238" s="67"/>
      <c r="BM238" s="67"/>
      <c r="BN238" s="67"/>
      <c r="BP238" s="67"/>
      <c r="BQ238" s="67"/>
      <c r="BR238" s="67"/>
      <c r="BU238" s="244"/>
      <c r="BW238" s="245"/>
      <c r="BX238" s="67"/>
      <c r="BY238" s="67"/>
      <c r="BZ238" s="67"/>
      <c r="CB238" s="67"/>
      <c r="CC238" s="67"/>
      <c r="CD238" s="67"/>
      <c r="CF238" s="67"/>
      <c r="CG238" s="67"/>
      <c r="CH238" s="67"/>
      <c r="CJ238" s="67"/>
      <c r="CK238" s="67"/>
      <c r="CL238" s="67"/>
      <c r="CO238" s="244"/>
      <c r="CS238" s="246"/>
      <c r="CT238" s="67"/>
      <c r="CU238" s="67"/>
      <c r="CV238" s="67"/>
      <c r="CX238" s="67"/>
      <c r="CY238" s="67"/>
      <c r="CZ238" s="67"/>
      <c r="DB238" s="67"/>
      <c r="DC238" s="67"/>
      <c r="DD238" s="67"/>
      <c r="DF238" s="67"/>
      <c r="DG238" s="67"/>
      <c r="DH238" s="67"/>
      <c r="DJ238" s="67"/>
      <c r="DK238" s="67"/>
      <c r="DL238" s="67"/>
      <c r="DN238" s="67"/>
      <c r="DO238" s="67"/>
      <c r="DP238" s="67"/>
      <c r="DR238" s="67"/>
      <c r="DS238" s="67"/>
      <c r="DT238" s="67"/>
      <c r="DV238" s="67"/>
      <c r="DW238" s="67"/>
      <c r="DX238" s="67"/>
      <c r="DZ238" s="67"/>
      <c r="EA238" s="67"/>
      <c r="EB238" s="67"/>
      <c r="ED238" s="67"/>
      <c r="EE238" s="67"/>
      <c r="EF238" s="67"/>
      <c r="EH238" s="67"/>
      <c r="EI238" s="67"/>
      <c r="EJ238" s="67"/>
      <c r="EM238" s="125"/>
    </row>
    <row r="239" spans="1:143" s="85" customFormat="1" ht="14.65" customHeight="1" outlineLevel="1">
      <c r="A239" s="86"/>
      <c r="B239" s="86"/>
      <c r="D239" s="121"/>
      <c r="E239" s="87" t="s">
        <v>461</v>
      </c>
      <c r="F239" s="88"/>
      <c r="G239" s="88"/>
      <c r="I239" s="88"/>
      <c r="J239" s="89"/>
      <c r="K239" s="111"/>
      <c r="L239" s="90"/>
      <c r="M239" s="109">
        <f>SUM(L240:L245)</f>
        <v>428.7</v>
      </c>
      <c r="N239" s="89"/>
      <c r="O239" s="88"/>
      <c r="Q239" s="88"/>
      <c r="R239" s="89"/>
      <c r="S239" s="89"/>
      <c r="T239" s="88"/>
      <c r="U239" s="88"/>
      <c r="V239" s="88"/>
      <c r="W239" s="306"/>
      <c r="X239" s="90"/>
      <c r="Y239" s="88"/>
      <c r="Z239" s="90"/>
      <c r="AA239" s="109"/>
      <c r="AB239" s="89"/>
      <c r="AC239" s="88"/>
      <c r="AE239" s="89"/>
      <c r="AG239" s="88"/>
      <c r="AH239" s="89"/>
      <c r="AI239" s="89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67"/>
      <c r="BJ239" s="67"/>
      <c r="BL239" s="67"/>
      <c r="BM239" s="67"/>
      <c r="BN239" s="67"/>
      <c r="BP239" s="67"/>
      <c r="BQ239" s="67"/>
      <c r="BR239" s="67"/>
      <c r="BU239" s="244"/>
      <c r="BW239" s="245"/>
      <c r="BX239" s="67"/>
      <c r="BY239" s="67"/>
      <c r="BZ239" s="67"/>
      <c r="CB239" s="67"/>
      <c r="CC239" s="67"/>
      <c r="CD239" s="67"/>
      <c r="CF239" s="67"/>
      <c r="CG239" s="67"/>
      <c r="CH239" s="67"/>
      <c r="CJ239" s="67"/>
      <c r="CK239" s="67"/>
      <c r="CL239" s="67"/>
      <c r="CO239" s="244"/>
      <c r="CS239" s="246"/>
      <c r="CT239" s="67"/>
      <c r="CU239" s="67"/>
      <c r="CV239" s="67"/>
      <c r="CX239" s="67"/>
      <c r="CY239" s="67"/>
      <c r="CZ239" s="67"/>
      <c r="DB239" s="67"/>
      <c r="DC239" s="67"/>
      <c r="DD239" s="67"/>
      <c r="DF239" s="67"/>
      <c r="DG239" s="67"/>
      <c r="DH239" s="67"/>
      <c r="DJ239" s="67"/>
      <c r="DK239" s="67"/>
      <c r="DL239" s="67"/>
      <c r="DN239" s="67"/>
      <c r="DO239" s="67"/>
      <c r="DP239" s="67"/>
      <c r="DR239" s="67"/>
      <c r="DS239" s="67"/>
      <c r="DT239" s="67"/>
      <c r="DV239" s="67"/>
      <c r="DW239" s="67"/>
      <c r="DX239" s="67"/>
      <c r="DZ239" s="67"/>
      <c r="EA239" s="67"/>
      <c r="EB239" s="67"/>
      <c r="ED239" s="67"/>
      <c r="EE239" s="67"/>
      <c r="EF239" s="67"/>
      <c r="EH239" s="67"/>
      <c r="EI239" s="67"/>
      <c r="EJ239" s="67"/>
      <c r="EM239" s="125"/>
    </row>
    <row r="240" spans="1:143" ht="13.15" customHeight="1" outlineLevel="1">
      <c r="A240" s="112"/>
      <c r="B240" s="112"/>
      <c r="C240" s="65"/>
      <c r="D240" s="139"/>
      <c r="E240" s="113"/>
      <c r="F240" s="105" t="s">
        <v>454</v>
      </c>
      <c r="G240" s="114"/>
      <c r="H240" s="115"/>
      <c r="I240" s="114"/>
      <c r="J240" s="116">
        <v>14</v>
      </c>
      <c r="K240" s="111">
        <v>20.3</v>
      </c>
      <c r="L240" s="90">
        <f t="shared" ref="L240:L266" si="10">K240*J240</f>
        <v>284.2</v>
      </c>
      <c r="N240" s="118"/>
      <c r="O240" s="114"/>
      <c r="P240" s="65"/>
      <c r="Q240" s="114"/>
      <c r="R240" s="118"/>
      <c r="S240" s="118"/>
      <c r="T240" s="114"/>
      <c r="U240" s="88"/>
      <c r="V240" s="88"/>
      <c r="W240" s="306"/>
      <c r="X240" s="90"/>
      <c r="Y240" s="88"/>
      <c r="Z240" s="90"/>
      <c r="AA240" s="109"/>
      <c r="AB240" s="89"/>
      <c r="AC240" s="88"/>
      <c r="AD240" s="85"/>
      <c r="AE240" s="89"/>
      <c r="AF240" s="85"/>
      <c r="AG240" s="88"/>
      <c r="AH240" s="89"/>
      <c r="AI240" s="89"/>
    </row>
    <row r="241" spans="1:143" ht="13.15" customHeight="1" outlineLevel="1">
      <c r="A241" s="178"/>
      <c r="B241" s="178"/>
      <c r="C241" s="65"/>
      <c r="D241" s="139"/>
      <c r="E241" s="113"/>
      <c r="F241" s="105" t="s">
        <v>455</v>
      </c>
      <c r="G241" s="114"/>
      <c r="H241" s="115"/>
      <c r="I241" s="114"/>
      <c r="J241" s="180">
        <v>1</v>
      </c>
      <c r="K241" s="111">
        <v>74.3</v>
      </c>
      <c r="L241" s="90">
        <f t="shared" si="10"/>
        <v>74.3</v>
      </c>
      <c r="M241" s="109"/>
      <c r="N241" s="118"/>
      <c r="O241" s="114"/>
      <c r="P241" s="65"/>
      <c r="Q241" s="114"/>
      <c r="R241" s="118"/>
      <c r="S241" s="118"/>
      <c r="T241" s="114"/>
      <c r="U241" s="88"/>
      <c r="V241" s="88"/>
      <c r="W241" s="306"/>
      <c r="X241" s="90"/>
      <c r="Y241" s="88"/>
      <c r="Z241" s="90"/>
      <c r="AA241" s="109"/>
      <c r="AB241" s="89"/>
      <c r="AC241" s="88"/>
      <c r="AD241" s="85"/>
      <c r="AE241" s="89"/>
      <c r="AF241" s="85"/>
      <c r="AG241" s="88"/>
      <c r="AH241" s="89"/>
      <c r="AI241" s="89"/>
    </row>
    <row r="242" spans="1:143" ht="13.15" customHeight="1" outlineLevel="1">
      <c r="A242" s="178"/>
      <c r="B242" s="178"/>
      <c r="C242" s="65"/>
      <c r="D242" s="139"/>
      <c r="E242" s="113"/>
      <c r="F242" s="88" t="s">
        <v>457</v>
      </c>
      <c r="G242" s="114"/>
      <c r="H242" s="115"/>
      <c r="I242" s="114"/>
      <c r="J242" s="180">
        <v>1</v>
      </c>
      <c r="K242" s="111">
        <v>17.7</v>
      </c>
      <c r="L242" s="90">
        <f t="shared" si="10"/>
        <v>17.7</v>
      </c>
      <c r="M242" s="109"/>
      <c r="N242" s="118"/>
      <c r="O242" s="114"/>
      <c r="P242" s="65"/>
      <c r="Q242" s="114"/>
      <c r="R242" s="118"/>
      <c r="S242" s="118"/>
      <c r="T242" s="114"/>
      <c r="U242" s="88"/>
      <c r="V242" s="88"/>
      <c r="W242" s="306"/>
      <c r="X242" s="90"/>
      <c r="Y242" s="88"/>
      <c r="Z242" s="90"/>
      <c r="AA242" s="109"/>
      <c r="AB242" s="89"/>
      <c r="AC242" s="88"/>
      <c r="AD242" s="85"/>
      <c r="AE242" s="89"/>
      <c r="AF242" s="85"/>
      <c r="AG242" s="88"/>
      <c r="AH242" s="89"/>
      <c r="AI242" s="89"/>
    </row>
    <row r="243" spans="1:143" s="161" customFormat="1" ht="13.15" customHeight="1" outlineLevel="1">
      <c r="A243" s="150"/>
      <c r="B243" s="150"/>
      <c r="C243" s="151"/>
      <c r="D243" s="152"/>
      <c r="E243" s="194"/>
      <c r="F243" s="114" t="s">
        <v>458</v>
      </c>
      <c r="G243" s="155"/>
      <c r="H243" s="156"/>
      <c r="I243" s="155"/>
      <c r="J243" s="161">
        <v>1</v>
      </c>
      <c r="K243" s="111">
        <v>26.5</v>
      </c>
      <c r="L243" s="90">
        <f t="shared" si="10"/>
        <v>26.5</v>
      </c>
      <c r="M243" s="159"/>
      <c r="N243" s="159"/>
      <c r="O243" s="155"/>
      <c r="P243" s="151"/>
      <c r="Q243" s="155"/>
      <c r="R243" s="159"/>
      <c r="S243" s="159"/>
      <c r="T243" s="155"/>
      <c r="U243" s="88"/>
      <c r="V243" s="88"/>
      <c r="W243" s="306"/>
      <c r="X243" s="90"/>
      <c r="Y243" s="88"/>
      <c r="Z243" s="90"/>
      <c r="AA243" s="109"/>
      <c r="AB243" s="89"/>
      <c r="AC243" s="88"/>
      <c r="AD243" s="85"/>
      <c r="AE243" s="89"/>
      <c r="AF243" s="85"/>
      <c r="AG243" s="88"/>
      <c r="AH243" s="89"/>
      <c r="AI243" s="89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156"/>
      <c r="BJ243" s="156"/>
      <c r="BK243" s="156"/>
      <c r="BL243" s="160"/>
      <c r="BM243" s="156"/>
      <c r="BN243" s="156"/>
      <c r="BO243" s="156"/>
      <c r="BP243" s="160"/>
      <c r="BQ243" s="156"/>
      <c r="BR243" s="156"/>
      <c r="BS243" s="156"/>
      <c r="BT243" s="156"/>
      <c r="BU243" s="255"/>
      <c r="BV243" s="156"/>
      <c r="BW243" s="256"/>
      <c r="BX243" s="160"/>
      <c r="BY243" s="156"/>
      <c r="BZ243" s="156"/>
      <c r="CA243" s="156"/>
      <c r="CB243" s="160"/>
      <c r="CC243" s="156"/>
      <c r="CD243" s="156"/>
      <c r="CE243" s="156"/>
      <c r="CF243" s="160"/>
      <c r="CG243" s="156"/>
      <c r="CH243" s="156"/>
      <c r="CI243" s="156"/>
      <c r="CJ243" s="160"/>
      <c r="CK243" s="156"/>
      <c r="CL243" s="156"/>
      <c r="CM243" s="156"/>
      <c r="CN243" s="156"/>
      <c r="CO243" s="255"/>
      <c r="CQ243" s="156"/>
      <c r="CR243" s="156"/>
      <c r="CS243" s="257"/>
      <c r="CT243" s="160"/>
      <c r="CU243" s="156"/>
      <c r="CV243" s="156"/>
      <c r="CW243" s="156"/>
      <c r="CX243" s="160"/>
      <c r="CY243" s="156"/>
      <c r="CZ243" s="156"/>
      <c r="DA243" s="156"/>
      <c r="DB243" s="160"/>
      <c r="DC243" s="156"/>
      <c r="DD243" s="156"/>
      <c r="DE243" s="156"/>
      <c r="DF243" s="160"/>
      <c r="DG243" s="156"/>
      <c r="DH243" s="156"/>
      <c r="DI243" s="156"/>
      <c r="DJ243" s="160"/>
      <c r="DK243" s="156"/>
      <c r="DL243" s="156"/>
      <c r="DM243" s="156"/>
      <c r="DN243" s="160"/>
      <c r="DO243" s="156"/>
      <c r="DP243" s="156"/>
      <c r="DQ243" s="156"/>
      <c r="DR243" s="160"/>
      <c r="DS243" s="156"/>
      <c r="DT243" s="156"/>
      <c r="DU243" s="156"/>
      <c r="DV243" s="160"/>
      <c r="DW243" s="156"/>
      <c r="DX243" s="156"/>
      <c r="DY243" s="156"/>
      <c r="DZ243" s="160"/>
      <c r="EA243" s="156"/>
      <c r="EB243" s="156"/>
      <c r="EC243" s="156"/>
      <c r="ED243" s="160"/>
      <c r="EE243" s="156"/>
      <c r="EF243" s="156"/>
      <c r="EG243" s="156"/>
      <c r="EH243" s="160"/>
      <c r="EI243" s="156"/>
      <c r="EJ243" s="156"/>
      <c r="EK243" s="156"/>
      <c r="EL243" s="151"/>
      <c r="EM243" s="162"/>
    </row>
    <row r="244" spans="1:143" ht="13.15" customHeight="1" outlineLevel="1">
      <c r="A244" s="178"/>
      <c r="B244" s="178"/>
      <c r="C244" s="65"/>
      <c r="D244" s="139"/>
      <c r="E244" s="113"/>
      <c r="F244" s="124" t="s">
        <v>459</v>
      </c>
      <c r="G244" s="114"/>
      <c r="H244" s="115"/>
      <c r="I244" s="114"/>
      <c r="J244" s="180">
        <v>1</v>
      </c>
      <c r="K244" s="111">
        <v>6.9</v>
      </c>
      <c r="L244" s="90">
        <f t="shared" si="10"/>
        <v>6.9</v>
      </c>
      <c r="M244" s="109"/>
      <c r="N244" s="118"/>
      <c r="O244" s="114"/>
      <c r="P244" s="65"/>
      <c r="Q244" s="114"/>
      <c r="R244" s="118"/>
      <c r="S244" s="118"/>
      <c r="T244" s="114"/>
      <c r="U244" s="88"/>
      <c r="V244" s="88"/>
      <c r="W244" s="306"/>
      <c r="X244" s="90"/>
      <c r="Y244" s="88"/>
      <c r="Z244" s="90"/>
      <c r="AA244" s="109"/>
      <c r="AB244" s="89"/>
      <c r="AC244" s="88"/>
      <c r="AD244" s="85"/>
      <c r="AE244" s="89"/>
      <c r="AF244" s="85"/>
      <c r="AG244" s="88"/>
      <c r="AH244" s="89"/>
      <c r="AI244" s="89"/>
    </row>
    <row r="245" spans="1:143" ht="13.15" customHeight="1" outlineLevel="1">
      <c r="A245" s="178"/>
      <c r="B245" s="178"/>
      <c r="C245" s="65"/>
      <c r="D245" s="139"/>
      <c r="E245" s="113"/>
      <c r="F245" s="124" t="s">
        <v>460</v>
      </c>
      <c r="G245" s="114"/>
      <c r="H245" s="115"/>
      <c r="I245" s="114"/>
      <c r="J245" s="180">
        <v>1</v>
      </c>
      <c r="K245" s="111">
        <v>19.100000000000001</v>
      </c>
      <c r="L245" s="90">
        <f t="shared" si="10"/>
        <v>19.100000000000001</v>
      </c>
      <c r="M245" s="361"/>
      <c r="N245" s="361"/>
      <c r="O245" s="114"/>
      <c r="P245" s="65"/>
      <c r="Q245" s="114"/>
      <c r="R245" s="118"/>
      <c r="S245" s="118"/>
      <c r="T245" s="114"/>
      <c r="U245" s="88"/>
      <c r="V245" s="88"/>
      <c r="W245" s="306"/>
      <c r="X245" s="90"/>
      <c r="Y245" s="88"/>
      <c r="Z245" s="90"/>
      <c r="AA245" s="109"/>
      <c r="AB245" s="89"/>
      <c r="AC245" s="88"/>
      <c r="AD245" s="85"/>
      <c r="AE245" s="89"/>
      <c r="AF245" s="85"/>
      <c r="AG245" s="88"/>
      <c r="AH245" s="89"/>
      <c r="AI245" s="89"/>
    </row>
    <row r="246" spans="1:143" s="85" customFormat="1" ht="4.1500000000000004" customHeight="1" outlineLevel="1">
      <c r="A246" s="86"/>
      <c r="B246" s="86"/>
      <c r="D246" s="142"/>
      <c r="E246" s="87"/>
      <c r="F246" s="88"/>
      <c r="G246" s="88"/>
      <c r="I246" s="88"/>
      <c r="J246" s="116"/>
      <c r="K246" s="111"/>
      <c r="L246" s="90"/>
      <c r="M246" s="89"/>
      <c r="N246" s="89"/>
      <c r="O246" s="88"/>
      <c r="Q246" s="88"/>
      <c r="R246" s="89"/>
      <c r="S246" s="89"/>
      <c r="T246" s="88"/>
      <c r="U246" s="88"/>
      <c r="V246" s="88"/>
      <c r="W246" s="306"/>
      <c r="X246" s="90"/>
      <c r="Y246" s="88"/>
      <c r="Z246" s="90"/>
      <c r="AA246" s="109"/>
      <c r="AB246" s="89"/>
      <c r="AC246" s="88"/>
      <c r="AE246" s="89"/>
      <c r="AG246" s="88"/>
      <c r="AH246" s="89"/>
      <c r="AI246" s="89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  <c r="BI246" s="67"/>
      <c r="BJ246" s="67"/>
      <c r="BL246" s="67"/>
      <c r="BM246" s="67"/>
      <c r="BN246" s="67"/>
      <c r="BP246" s="67"/>
      <c r="BQ246" s="67"/>
      <c r="BR246" s="67"/>
      <c r="BU246" s="244"/>
      <c r="BW246" s="245"/>
      <c r="BX246" s="67"/>
      <c r="BY246" s="67"/>
      <c r="BZ246" s="67"/>
      <c r="CB246" s="67"/>
      <c r="CC246" s="67"/>
      <c r="CD246" s="67"/>
      <c r="CF246" s="67"/>
      <c r="CG246" s="67"/>
      <c r="CH246" s="67"/>
      <c r="CJ246" s="67"/>
      <c r="CK246" s="67"/>
      <c r="CL246" s="67"/>
      <c r="CO246" s="244"/>
      <c r="CS246" s="246"/>
      <c r="CT246" s="67"/>
      <c r="CU246" s="67"/>
      <c r="CV246" s="67"/>
      <c r="CX246" s="67"/>
      <c r="CY246" s="67"/>
      <c r="CZ246" s="67"/>
      <c r="DB246" s="67"/>
      <c r="DC246" s="67"/>
      <c r="DD246" s="67"/>
      <c r="DF246" s="67"/>
      <c r="DG246" s="67"/>
      <c r="DH246" s="67"/>
      <c r="DJ246" s="67"/>
      <c r="DK246" s="67"/>
      <c r="DL246" s="67"/>
      <c r="DN246" s="67"/>
      <c r="DO246" s="67"/>
      <c r="DP246" s="67"/>
      <c r="DR246" s="67"/>
      <c r="DS246" s="67"/>
      <c r="DT246" s="67"/>
      <c r="DV246" s="67"/>
      <c r="DW246" s="67"/>
      <c r="DX246" s="67"/>
      <c r="DZ246" s="67"/>
      <c r="EA246" s="67"/>
      <c r="EB246" s="67"/>
      <c r="ED246" s="67"/>
      <c r="EE246" s="67"/>
      <c r="EF246" s="67"/>
      <c r="EH246" s="67"/>
      <c r="EI246" s="67"/>
      <c r="EJ246" s="67"/>
      <c r="EM246" s="125"/>
    </row>
    <row r="247" spans="1:143" ht="13.15" customHeight="1" outlineLevel="1">
      <c r="A247" s="112"/>
      <c r="B247" s="112"/>
      <c r="C247" s="65"/>
      <c r="D247" s="179"/>
      <c r="E247" s="113" t="s">
        <v>462</v>
      </c>
      <c r="F247" s="124"/>
      <c r="G247" s="114"/>
      <c r="H247" s="115"/>
      <c r="I247" s="114"/>
      <c r="J247" s="116"/>
      <c r="K247" s="111"/>
      <c r="L247" s="90"/>
      <c r="M247" s="109">
        <f>SUM(L248:L250)</f>
        <v>42</v>
      </c>
      <c r="N247" s="118"/>
      <c r="O247" s="114"/>
      <c r="P247" s="65"/>
      <c r="Q247" s="114"/>
      <c r="R247" s="118"/>
      <c r="S247" s="118"/>
      <c r="T247" s="114"/>
      <c r="U247" s="88"/>
      <c r="V247" s="88"/>
      <c r="W247" s="306"/>
      <c r="X247" s="90"/>
      <c r="Y247" s="88"/>
      <c r="Z247" s="90"/>
      <c r="AA247" s="109"/>
      <c r="AB247" s="89"/>
      <c r="AC247" s="88"/>
      <c r="AD247" s="85"/>
      <c r="AE247" s="89"/>
      <c r="AF247" s="85"/>
      <c r="AG247" s="88"/>
      <c r="AH247" s="89"/>
      <c r="AI247" s="89"/>
    </row>
    <row r="248" spans="1:143" s="85" customFormat="1" ht="13.15" customHeight="1" outlineLevel="1">
      <c r="A248" s="91"/>
      <c r="B248" s="91"/>
      <c r="C248" s="103"/>
      <c r="D248" s="87"/>
      <c r="E248" s="104"/>
      <c r="F248" s="105" t="s">
        <v>463</v>
      </c>
      <c r="G248" s="88"/>
      <c r="H248" s="106"/>
      <c r="I248" s="88"/>
      <c r="J248" s="107">
        <v>1</v>
      </c>
      <c r="K248" s="111">
        <v>25</v>
      </c>
      <c r="L248" s="90">
        <f>K248*J248</f>
        <v>25</v>
      </c>
      <c r="N248" s="110"/>
      <c r="O248" s="88"/>
      <c r="P248" s="103"/>
      <c r="Q248" s="88"/>
      <c r="R248" s="110"/>
      <c r="S248" s="110"/>
      <c r="T248" s="88"/>
      <c r="U248" s="88"/>
      <c r="V248" s="88"/>
      <c r="W248" s="306"/>
      <c r="X248" s="90"/>
      <c r="Y248" s="88"/>
      <c r="Z248" s="90"/>
      <c r="AA248" s="109"/>
      <c r="AB248" s="89"/>
      <c r="AC248" s="88"/>
      <c r="AE248" s="89"/>
      <c r="AG248" s="88"/>
      <c r="AH248" s="89"/>
      <c r="AI248" s="89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</row>
    <row r="249" spans="1:143" s="85" customFormat="1" ht="13.15" customHeight="1" outlineLevel="1">
      <c r="A249" s="91"/>
      <c r="B249" s="91"/>
      <c r="C249" s="103"/>
      <c r="D249" s="104"/>
      <c r="E249" s="104"/>
      <c r="F249" s="105" t="s">
        <v>464</v>
      </c>
      <c r="G249" s="88"/>
      <c r="H249" s="106"/>
      <c r="I249" s="88"/>
      <c r="J249" s="248">
        <v>2</v>
      </c>
      <c r="K249" s="111">
        <v>182</v>
      </c>
      <c r="L249" s="90"/>
      <c r="M249" s="110"/>
      <c r="N249" s="110"/>
      <c r="O249" s="88"/>
      <c r="P249" s="103"/>
      <c r="Q249" s="88"/>
      <c r="R249" s="110"/>
      <c r="S249" s="110"/>
      <c r="T249" s="88"/>
      <c r="U249" s="88"/>
      <c r="V249" s="88"/>
      <c r="W249" s="306"/>
      <c r="X249" s="90"/>
      <c r="Y249" s="88"/>
      <c r="Z249" s="90"/>
      <c r="AA249" s="109"/>
      <c r="AB249" s="89"/>
      <c r="AC249" s="88"/>
      <c r="AE249" s="89"/>
      <c r="AG249" s="88"/>
      <c r="AH249" s="89"/>
      <c r="AI249" s="89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</row>
    <row r="250" spans="1:143" ht="13.15" customHeight="1" outlineLevel="1">
      <c r="A250" s="178"/>
      <c r="B250" s="178"/>
      <c r="C250" s="65"/>
      <c r="D250" s="139"/>
      <c r="E250" s="113"/>
      <c r="F250" s="124" t="s">
        <v>465</v>
      </c>
      <c r="G250" s="114"/>
      <c r="H250" s="115"/>
      <c r="I250" s="114"/>
      <c r="J250" s="180">
        <v>1</v>
      </c>
      <c r="K250" s="111">
        <v>17</v>
      </c>
      <c r="L250" s="90">
        <f>K250*J250</f>
        <v>17</v>
      </c>
      <c r="M250" s="109"/>
      <c r="N250" s="118"/>
      <c r="O250" s="114"/>
      <c r="P250" s="65"/>
      <c r="Q250" s="114"/>
      <c r="R250" s="118"/>
      <c r="S250" s="118"/>
      <c r="T250" s="114"/>
      <c r="U250" s="88"/>
      <c r="V250" s="88"/>
      <c r="W250" s="306"/>
      <c r="X250" s="90"/>
      <c r="Y250" s="88"/>
      <c r="Z250" s="90"/>
      <c r="AA250" s="109"/>
      <c r="AB250" s="89"/>
      <c r="AC250" s="88"/>
      <c r="AD250" s="85"/>
      <c r="AE250" s="89"/>
      <c r="AF250" s="85"/>
      <c r="AG250" s="88"/>
      <c r="AH250" s="89"/>
      <c r="AI250" s="89"/>
    </row>
    <row r="251" spans="1:143" s="85" customFormat="1" ht="4.1500000000000004" customHeight="1" outlineLevel="1">
      <c r="A251" s="86"/>
      <c r="B251" s="86"/>
      <c r="D251" s="142"/>
      <c r="E251" s="87"/>
      <c r="F251" s="88"/>
      <c r="G251" s="88"/>
      <c r="I251" s="88"/>
      <c r="J251" s="116"/>
      <c r="K251" s="111"/>
      <c r="L251" s="90"/>
      <c r="M251" s="89"/>
      <c r="N251" s="89"/>
      <c r="O251" s="88"/>
      <c r="Q251" s="88"/>
      <c r="R251" s="89"/>
      <c r="S251" s="89"/>
      <c r="T251" s="88"/>
      <c r="U251" s="88"/>
      <c r="V251" s="88"/>
      <c r="W251" s="306"/>
      <c r="X251" s="90"/>
      <c r="Y251" s="88"/>
      <c r="Z251" s="90"/>
      <c r="AA251" s="109"/>
      <c r="AB251" s="89"/>
      <c r="AC251" s="88"/>
      <c r="AE251" s="89"/>
      <c r="AG251" s="88"/>
      <c r="AH251" s="89"/>
      <c r="AI251" s="89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67"/>
      <c r="BJ251" s="67"/>
      <c r="BL251" s="67"/>
      <c r="BM251" s="67"/>
      <c r="BN251" s="67"/>
      <c r="BP251" s="67"/>
      <c r="BQ251" s="67"/>
      <c r="BR251" s="67"/>
      <c r="BU251" s="244"/>
      <c r="BW251" s="245"/>
      <c r="BX251" s="67"/>
      <c r="BY251" s="67"/>
      <c r="BZ251" s="67"/>
      <c r="CB251" s="67"/>
      <c r="CC251" s="67"/>
      <c r="CD251" s="67"/>
      <c r="CF251" s="67"/>
      <c r="CG251" s="67"/>
      <c r="CH251" s="67"/>
      <c r="CJ251" s="67"/>
      <c r="CK251" s="67"/>
      <c r="CL251" s="67"/>
      <c r="CO251" s="244"/>
      <c r="CS251" s="246"/>
      <c r="CT251" s="67"/>
      <c r="CU251" s="67"/>
      <c r="CV251" s="67"/>
      <c r="CX251" s="67"/>
      <c r="CY251" s="67"/>
      <c r="CZ251" s="67"/>
      <c r="DB251" s="67"/>
      <c r="DC251" s="67"/>
      <c r="DD251" s="67"/>
      <c r="DF251" s="67"/>
      <c r="DG251" s="67"/>
      <c r="DH251" s="67"/>
      <c r="DJ251" s="67"/>
      <c r="DK251" s="67"/>
      <c r="DL251" s="67"/>
      <c r="DN251" s="67"/>
      <c r="DO251" s="67"/>
      <c r="DP251" s="67"/>
      <c r="DR251" s="67"/>
      <c r="DS251" s="67"/>
      <c r="DT251" s="67"/>
      <c r="DV251" s="67"/>
      <c r="DW251" s="67"/>
      <c r="DX251" s="67"/>
      <c r="DZ251" s="67"/>
      <c r="EA251" s="67"/>
      <c r="EB251" s="67"/>
      <c r="ED251" s="67"/>
      <c r="EE251" s="67"/>
      <c r="EF251" s="67"/>
      <c r="EH251" s="67"/>
      <c r="EI251" s="67"/>
      <c r="EJ251" s="67"/>
      <c r="EM251" s="125"/>
    </row>
    <row r="252" spans="1:143" ht="13.15" customHeight="1" outlineLevel="1">
      <c r="A252" s="112"/>
      <c r="B252" s="112"/>
      <c r="C252" s="65"/>
      <c r="D252" s="179"/>
      <c r="E252" s="113" t="s">
        <v>123</v>
      </c>
      <c r="F252" s="114"/>
      <c r="G252" s="114"/>
      <c r="H252" s="115"/>
      <c r="I252" s="114"/>
      <c r="J252" s="116"/>
      <c r="K252" s="111"/>
      <c r="L252" s="90"/>
      <c r="M252" s="109">
        <f>L253</f>
        <v>30.3</v>
      </c>
      <c r="N252" s="118"/>
      <c r="O252" s="114"/>
      <c r="P252" s="65"/>
      <c r="Q252" s="114"/>
      <c r="R252" s="118"/>
      <c r="S252" s="118"/>
      <c r="T252" s="114"/>
      <c r="U252" s="88"/>
      <c r="V252" s="88"/>
      <c r="W252" s="306"/>
      <c r="X252" s="90"/>
      <c r="Y252" s="88"/>
      <c r="Z252" s="90"/>
      <c r="AA252" s="109"/>
      <c r="AB252" s="89"/>
      <c r="AC252" s="88"/>
      <c r="AD252" s="85"/>
      <c r="AE252" s="89"/>
      <c r="AF252" s="85"/>
      <c r="AG252" s="88"/>
      <c r="AH252" s="89"/>
      <c r="AI252" s="89"/>
    </row>
    <row r="253" spans="1:143" s="85" customFormat="1" ht="13.15" customHeight="1" outlineLevel="1">
      <c r="A253" s="91"/>
      <c r="B253" s="91"/>
      <c r="C253" s="103"/>
      <c r="D253" s="104"/>
      <c r="E253" s="104"/>
      <c r="F253" s="105" t="s">
        <v>466</v>
      </c>
      <c r="G253" s="88"/>
      <c r="H253" s="106"/>
      <c r="I253" s="88"/>
      <c r="J253" s="107">
        <v>1</v>
      </c>
      <c r="K253" s="111">
        <v>30.3</v>
      </c>
      <c r="L253" s="90">
        <f>K253*J253</f>
        <v>30.3</v>
      </c>
      <c r="N253" s="110"/>
      <c r="O253" s="88"/>
      <c r="P253" s="103"/>
      <c r="Q253" s="88"/>
      <c r="R253" s="110"/>
      <c r="S253" s="110"/>
      <c r="T253" s="88"/>
      <c r="U253" s="88"/>
      <c r="V253" s="88"/>
      <c r="W253" s="306"/>
      <c r="X253" s="90"/>
      <c r="Y253" s="88"/>
      <c r="Z253" s="90"/>
      <c r="AA253" s="109"/>
      <c r="AB253" s="89"/>
      <c r="AC253" s="88"/>
      <c r="AE253" s="89"/>
      <c r="AG253" s="88"/>
      <c r="AH253" s="89"/>
      <c r="AI253" s="89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</row>
    <row r="254" spans="1:143" s="85" customFormat="1" ht="4.1500000000000004" customHeight="1" outlineLevel="1">
      <c r="A254" s="86"/>
      <c r="B254" s="86"/>
      <c r="D254" s="142"/>
      <c r="E254" s="87"/>
      <c r="F254" s="88"/>
      <c r="G254" s="88"/>
      <c r="I254" s="88"/>
      <c r="J254" s="116"/>
      <c r="K254" s="111"/>
      <c r="L254" s="90"/>
      <c r="M254" s="89"/>
      <c r="N254" s="89"/>
      <c r="O254" s="88"/>
      <c r="Q254" s="88"/>
      <c r="R254" s="89"/>
      <c r="S254" s="89"/>
      <c r="T254" s="88"/>
      <c r="U254" s="88"/>
      <c r="V254" s="88"/>
      <c r="W254" s="306"/>
      <c r="X254" s="90"/>
      <c r="Y254" s="88"/>
      <c r="Z254" s="90"/>
      <c r="AA254" s="109"/>
      <c r="AB254" s="89"/>
      <c r="AC254" s="88"/>
      <c r="AE254" s="89"/>
      <c r="AG254" s="88"/>
      <c r="AH254" s="89"/>
      <c r="AI254" s="89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67"/>
      <c r="BJ254" s="67"/>
      <c r="BL254" s="67"/>
      <c r="BM254" s="67"/>
      <c r="BN254" s="67"/>
      <c r="BP254" s="67"/>
      <c r="BQ254" s="67"/>
      <c r="BR254" s="67"/>
      <c r="BU254" s="244"/>
      <c r="BW254" s="245"/>
      <c r="BX254" s="67"/>
      <c r="BY254" s="67"/>
      <c r="BZ254" s="67"/>
      <c r="CB254" s="67"/>
      <c r="CC254" s="67"/>
      <c r="CD254" s="67"/>
      <c r="CF254" s="67"/>
      <c r="CG254" s="67"/>
      <c r="CH254" s="67"/>
      <c r="CJ254" s="67"/>
      <c r="CK254" s="67"/>
      <c r="CL254" s="67"/>
      <c r="CO254" s="244"/>
      <c r="CS254" s="246"/>
      <c r="CT254" s="67"/>
      <c r="CU254" s="67"/>
      <c r="CV254" s="67"/>
      <c r="CX254" s="67"/>
      <c r="CY254" s="67"/>
      <c r="CZ254" s="67"/>
      <c r="DB254" s="67"/>
      <c r="DC254" s="67"/>
      <c r="DD254" s="67"/>
      <c r="DF254" s="67"/>
      <c r="DG254" s="67"/>
      <c r="DH254" s="67"/>
      <c r="DJ254" s="67"/>
      <c r="DK254" s="67"/>
      <c r="DL254" s="67"/>
      <c r="DN254" s="67"/>
      <c r="DO254" s="67"/>
      <c r="DP254" s="67"/>
      <c r="DR254" s="67"/>
      <c r="DS254" s="67"/>
      <c r="DT254" s="67"/>
      <c r="DV254" s="67"/>
      <c r="DW254" s="67"/>
      <c r="DX254" s="67"/>
      <c r="DZ254" s="67"/>
      <c r="EA254" s="67"/>
      <c r="EB254" s="67"/>
      <c r="ED254" s="67"/>
      <c r="EE254" s="67"/>
      <c r="EF254" s="67"/>
      <c r="EH254" s="67"/>
      <c r="EI254" s="67"/>
      <c r="EJ254" s="67"/>
      <c r="EM254" s="125"/>
    </row>
    <row r="255" spans="1:143" ht="13.15" customHeight="1" outlineLevel="1">
      <c r="A255" s="178" t="s">
        <v>124</v>
      </c>
      <c r="B255" s="178">
        <v>52</v>
      </c>
      <c r="C255" s="65"/>
      <c r="D255" s="139"/>
      <c r="E255" s="113" t="s">
        <v>133</v>
      </c>
      <c r="F255" s="124"/>
      <c r="G255" s="114"/>
      <c r="H255" s="115"/>
      <c r="I255" s="114"/>
      <c r="J255" s="116"/>
      <c r="K255" s="111"/>
      <c r="L255" s="90">
        <f>J255*K255</f>
        <v>0</v>
      </c>
      <c r="M255" s="109">
        <f>SUM(L256:L257)</f>
        <v>35.4</v>
      </c>
      <c r="N255" s="118"/>
      <c r="O255" s="114"/>
      <c r="P255" s="65"/>
      <c r="Q255" s="114"/>
      <c r="R255" s="118"/>
      <c r="S255" s="118"/>
      <c r="T255" s="114"/>
      <c r="U255" s="88"/>
      <c r="V255" s="88"/>
      <c r="W255" s="306"/>
      <c r="X255" s="90"/>
      <c r="Y255" s="88"/>
      <c r="Z255" s="90"/>
      <c r="AA255" s="109"/>
      <c r="AB255" s="89"/>
      <c r="AC255" s="88"/>
      <c r="AD255" s="85"/>
      <c r="AE255" s="89"/>
      <c r="AF255" s="85"/>
      <c r="AG255" s="88"/>
      <c r="AH255" s="89"/>
      <c r="AI255" s="89"/>
    </row>
    <row r="256" spans="1:143" s="85" customFormat="1" ht="13.9" customHeight="1" outlineLevel="1">
      <c r="A256" s="91"/>
      <c r="B256" s="91"/>
      <c r="C256" s="103"/>
      <c r="D256" s="87"/>
      <c r="E256" s="104"/>
      <c r="F256" s="105" t="s">
        <v>467</v>
      </c>
      <c r="G256" s="88"/>
      <c r="H256" s="106"/>
      <c r="I256" s="88"/>
      <c r="J256" s="107">
        <v>1</v>
      </c>
      <c r="K256" s="111">
        <v>11.4</v>
      </c>
      <c r="L256" s="90">
        <f>K256*J256</f>
        <v>11.4</v>
      </c>
      <c r="M256" s="110"/>
      <c r="N256" s="110"/>
      <c r="O256" s="88"/>
      <c r="P256" s="103"/>
      <c r="Q256" s="88"/>
      <c r="R256" s="110"/>
      <c r="S256" s="110"/>
      <c r="T256" s="88"/>
      <c r="U256" s="88"/>
      <c r="V256" s="88"/>
      <c r="W256" s="306"/>
      <c r="X256" s="90"/>
      <c r="Y256" s="88"/>
      <c r="Z256" s="90"/>
      <c r="AA256" s="109"/>
      <c r="AB256" s="89"/>
      <c r="AC256" s="88"/>
      <c r="AE256" s="89"/>
      <c r="AG256" s="88"/>
      <c r="AH256" s="89"/>
      <c r="AI256" s="89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</row>
    <row r="257" spans="1:143" s="85" customFormat="1" ht="13.15" customHeight="1" outlineLevel="1">
      <c r="A257" s="91"/>
      <c r="B257" s="91"/>
      <c r="C257" s="103"/>
      <c r="D257" s="87"/>
      <c r="E257" s="104"/>
      <c r="F257" s="105" t="s">
        <v>468</v>
      </c>
      <c r="G257" s="88"/>
      <c r="H257" s="106"/>
      <c r="I257" s="88"/>
      <c r="J257" s="107">
        <v>1</v>
      </c>
      <c r="K257" s="111">
        <v>24</v>
      </c>
      <c r="L257" s="90">
        <f>K257*J257</f>
        <v>24</v>
      </c>
      <c r="M257" s="110"/>
      <c r="N257" s="110"/>
      <c r="O257" s="88"/>
      <c r="P257" s="103"/>
      <c r="Q257" s="88"/>
      <c r="R257" s="110"/>
      <c r="S257" s="110"/>
      <c r="T257" s="88"/>
      <c r="U257" s="88"/>
      <c r="V257" s="88"/>
      <c r="W257" s="306"/>
      <c r="X257" s="90"/>
      <c r="Y257" s="88"/>
      <c r="Z257" s="90"/>
      <c r="AA257" s="109"/>
      <c r="AB257" s="89"/>
      <c r="AC257" s="88"/>
      <c r="AE257" s="89"/>
      <c r="AG257" s="88"/>
      <c r="AH257" s="89"/>
      <c r="AI257" s="89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</row>
    <row r="258" spans="1:143" s="85" customFormat="1" ht="4.1500000000000004" customHeight="1" outlineLevel="1">
      <c r="A258" s="86"/>
      <c r="B258" s="86"/>
      <c r="D258" s="142"/>
      <c r="E258" s="87"/>
      <c r="F258" s="88"/>
      <c r="G258" s="88"/>
      <c r="I258" s="88"/>
      <c r="J258" s="116"/>
      <c r="K258" s="111"/>
      <c r="L258" s="90"/>
      <c r="M258" s="89"/>
      <c r="N258" s="89"/>
      <c r="O258" s="88"/>
      <c r="Q258" s="88"/>
      <c r="R258" s="89"/>
      <c r="S258" s="89"/>
      <c r="T258" s="88"/>
      <c r="U258" s="88"/>
      <c r="V258" s="88"/>
      <c r="W258" s="306"/>
      <c r="X258" s="90"/>
      <c r="Y258" s="88"/>
      <c r="Z258" s="90"/>
      <c r="AA258" s="109"/>
      <c r="AB258" s="89"/>
      <c r="AC258" s="88"/>
      <c r="AE258" s="89"/>
      <c r="AG258" s="88"/>
      <c r="AH258" s="89"/>
      <c r="AI258" s="89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  <c r="BI258" s="67"/>
      <c r="BJ258" s="67"/>
      <c r="BL258" s="67"/>
      <c r="BM258" s="67"/>
      <c r="BN258" s="67"/>
      <c r="BP258" s="67"/>
      <c r="BQ258" s="67"/>
      <c r="BR258" s="67"/>
      <c r="BU258" s="244"/>
      <c r="BW258" s="245"/>
      <c r="BX258" s="67"/>
      <c r="BY258" s="67"/>
      <c r="BZ258" s="67"/>
      <c r="CB258" s="67"/>
      <c r="CC258" s="67"/>
      <c r="CD258" s="67"/>
      <c r="CF258" s="67"/>
      <c r="CG258" s="67"/>
      <c r="CH258" s="67"/>
      <c r="CJ258" s="67"/>
      <c r="CK258" s="67"/>
      <c r="CL258" s="67"/>
      <c r="CO258" s="244"/>
      <c r="CS258" s="246"/>
      <c r="CT258" s="67"/>
      <c r="CU258" s="67"/>
      <c r="CV258" s="67"/>
      <c r="CX258" s="67"/>
      <c r="CY258" s="67"/>
      <c r="CZ258" s="67"/>
      <c r="DB258" s="67"/>
      <c r="DC258" s="67"/>
      <c r="DD258" s="67"/>
      <c r="DF258" s="67"/>
      <c r="DG258" s="67"/>
      <c r="DH258" s="67"/>
      <c r="DJ258" s="67"/>
      <c r="DK258" s="67"/>
      <c r="DL258" s="67"/>
      <c r="DN258" s="67"/>
      <c r="DO258" s="67"/>
      <c r="DP258" s="67"/>
      <c r="DR258" s="67"/>
      <c r="DS258" s="67"/>
      <c r="DT258" s="67"/>
      <c r="DV258" s="67"/>
      <c r="DW258" s="67"/>
      <c r="DX258" s="67"/>
      <c r="DZ258" s="67"/>
      <c r="EA258" s="67"/>
      <c r="EB258" s="67"/>
      <c r="ED258" s="67"/>
      <c r="EE258" s="67"/>
      <c r="EF258" s="67"/>
      <c r="EH258" s="67"/>
      <c r="EI258" s="67"/>
      <c r="EJ258" s="67"/>
      <c r="EM258" s="125"/>
    </row>
    <row r="259" spans="1:143" ht="13.15" customHeight="1" outlineLevel="1">
      <c r="A259" s="112"/>
      <c r="B259" s="112"/>
      <c r="C259" s="65"/>
      <c r="D259" s="179"/>
      <c r="E259" s="113" t="s">
        <v>135</v>
      </c>
      <c r="F259" s="114"/>
      <c r="G259" s="114"/>
      <c r="H259" s="115"/>
      <c r="I259" s="114"/>
      <c r="J259" s="116"/>
      <c r="K259" s="111"/>
      <c r="L259" s="90"/>
      <c r="M259" s="109">
        <f>SUM(L260:L266)</f>
        <v>127.1</v>
      </c>
      <c r="N259" s="118"/>
      <c r="O259" s="114"/>
      <c r="P259" s="65"/>
      <c r="Q259" s="114"/>
      <c r="R259" s="118"/>
      <c r="S259" s="118"/>
      <c r="T259" s="114"/>
      <c r="U259" s="88"/>
      <c r="V259" s="88"/>
      <c r="W259" s="306"/>
      <c r="X259" s="90"/>
      <c r="Y259" s="88"/>
      <c r="Z259" s="90"/>
      <c r="AA259" s="109"/>
      <c r="AB259" s="89"/>
      <c r="AC259" s="88"/>
      <c r="AD259" s="85"/>
      <c r="AE259" s="89"/>
      <c r="AF259" s="85"/>
      <c r="AG259" s="88"/>
      <c r="AH259" s="89"/>
      <c r="AI259" s="89"/>
    </row>
    <row r="260" spans="1:143" s="85" customFormat="1" ht="15" customHeight="1" outlineLevel="1">
      <c r="A260" s="86"/>
      <c r="B260" s="86"/>
      <c r="D260" s="121"/>
      <c r="E260" s="87"/>
      <c r="F260" s="88" t="s">
        <v>469</v>
      </c>
      <c r="G260" s="88"/>
      <c r="I260" s="88"/>
      <c r="J260" s="89">
        <v>2</v>
      </c>
      <c r="K260" s="111">
        <v>20.8</v>
      </c>
      <c r="L260" s="90">
        <f t="shared" si="10"/>
        <v>41.6</v>
      </c>
      <c r="M260" s="89"/>
      <c r="N260" s="89"/>
      <c r="O260" s="88"/>
      <c r="Q260" s="88"/>
      <c r="R260" s="89"/>
      <c r="S260" s="89"/>
      <c r="T260" s="88"/>
      <c r="U260" s="88"/>
      <c r="V260" s="88"/>
      <c r="W260" s="306"/>
      <c r="X260" s="90"/>
      <c r="Y260" s="88"/>
      <c r="Z260" s="90"/>
      <c r="AA260" s="109"/>
      <c r="AB260" s="89"/>
      <c r="AC260" s="88"/>
      <c r="AE260" s="89"/>
      <c r="AG260" s="88"/>
      <c r="AH260" s="89"/>
      <c r="AI260" s="89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67"/>
      <c r="BJ260" s="67"/>
      <c r="BL260" s="67"/>
      <c r="BM260" s="67"/>
      <c r="BN260" s="67"/>
      <c r="BP260" s="67"/>
      <c r="BQ260" s="67"/>
      <c r="BR260" s="67"/>
      <c r="BU260" s="244"/>
      <c r="BW260" s="245"/>
      <c r="BX260" s="67"/>
      <c r="BY260" s="67"/>
      <c r="BZ260" s="67"/>
      <c r="CB260" s="67"/>
      <c r="CC260" s="67"/>
      <c r="CD260" s="67"/>
      <c r="CF260" s="67"/>
      <c r="CG260" s="67"/>
      <c r="CH260" s="67"/>
      <c r="CJ260" s="67"/>
      <c r="CK260" s="67"/>
      <c r="CL260" s="67"/>
      <c r="CO260" s="244"/>
      <c r="CS260" s="246"/>
      <c r="CT260" s="67"/>
      <c r="CU260" s="67"/>
      <c r="CV260" s="67"/>
      <c r="CX260" s="67"/>
      <c r="CY260" s="67"/>
      <c r="CZ260" s="67"/>
      <c r="DB260" s="67"/>
      <c r="DC260" s="67"/>
      <c r="DD260" s="67"/>
      <c r="DF260" s="67"/>
      <c r="DG260" s="67"/>
      <c r="DH260" s="67"/>
      <c r="DJ260" s="67"/>
      <c r="DK260" s="67"/>
      <c r="DL260" s="67"/>
      <c r="DN260" s="67"/>
      <c r="DO260" s="67"/>
      <c r="DP260" s="67"/>
      <c r="DR260" s="67"/>
      <c r="DS260" s="67"/>
      <c r="DT260" s="67"/>
      <c r="DV260" s="67"/>
      <c r="DW260" s="67"/>
      <c r="DX260" s="67"/>
      <c r="DZ260" s="67"/>
      <c r="EA260" s="67"/>
      <c r="EB260" s="67"/>
      <c r="ED260" s="67"/>
      <c r="EE260" s="67"/>
      <c r="EF260" s="67"/>
      <c r="EH260" s="67"/>
      <c r="EI260" s="67"/>
      <c r="EJ260" s="67"/>
      <c r="EM260" s="125"/>
    </row>
    <row r="261" spans="1:143" ht="13.15" customHeight="1" outlineLevel="1">
      <c r="A261" s="112"/>
      <c r="B261" s="112"/>
      <c r="C261" s="65"/>
      <c r="D261" s="139"/>
      <c r="E261" s="113"/>
      <c r="F261" s="114" t="s">
        <v>470</v>
      </c>
      <c r="G261" s="114"/>
      <c r="H261" s="115"/>
      <c r="I261" s="114"/>
      <c r="J261" s="116">
        <v>1</v>
      </c>
      <c r="K261" s="111">
        <v>14.4</v>
      </c>
      <c r="L261" s="90">
        <f t="shared" si="10"/>
        <v>14.4</v>
      </c>
      <c r="M261" s="109"/>
      <c r="N261" s="118"/>
      <c r="O261" s="114"/>
      <c r="P261" s="65"/>
      <c r="Q261" s="114"/>
      <c r="R261" s="118"/>
      <c r="S261" s="118"/>
      <c r="T261" s="114"/>
      <c r="U261" s="88"/>
      <c r="V261" s="88"/>
      <c r="W261" s="306"/>
      <c r="X261" s="90"/>
      <c r="Y261" s="88"/>
      <c r="Z261" s="90"/>
      <c r="AA261" s="109"/>
      <c r="AB261" s="89"/>
      <c r="AC261" s="88"/>
      <c r="AD261" s="85"/>
      <c r="AE261" s="89"/>
      <c r="AF261" s="85"/>
      <c r="AG261" s="88"/>
      <c r="AH261" s="89"/>
      <c r="AI261" s="89"/>
    </row>
    <row r="262" spans="1:143" s="85" customFormat="1" ht="13.15" customHeight="1" outlineLevel="1">
      <c r="A262" s="91"/>
      <c r="B262" s="91"/>
      <c r="C262" s="103"/>
      <c r="D262" s="87"/>
      <c r="E262" s="104"/>
      <c r="F262" s="105" t="s">
        <v>471</v>
      </c>
      <c r="G262" s="88"/>
      <c r="H262" s="106"/>
      <c r="I262" s="88"/>
      <c r="J262" s="107">
        <v>1</v>
      </c>
      <c r="K262" s="111">
        <v>9</v>
      </c>
      <c r="L262" s="90">
        <f t="shared" si="10"/>
        <v>9</v>
      </c>
      <c r="M262" s="110"/>
      <c r="N262" s="110"/>
      <c r="O262" s="88"/>
      <c r="P262" s="103"/>
      <c r="Q262" s="88"/>
      <c r="R262" s="110"/>
      <c r="S262" s="110"/>
      <c r="T262" s="88"/>
      <c r="U262" s="88"/>
      <c r="V262" s="88"/>
      <c r="W262" s="306"/>
      <c r="X262" s="90"/>
      <c r="Y262" s="88"/>
      <c r="Z262" s="90"/>
      <c r="AA262" s="109"/>
      <c r="AB262" s="89"/>
      <c r="AC262" s="88"/>
      <c r="AE262" s="89"/>
      <c r="AG262" s="88"/>
      <c r="AH262" s="89"/>
      <c r="AI262" s="89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</row>
    <row r="263" spans="1:143" s="85" customFormat="1" ht="13.15" customHeight="1" outlineLevel="1">
      <c r="A263" s="91"/>
      <c r="B263" s="91"/>
      <c r="C263" s="103"/>
      <c r="D263" s="87"/>
      <c r="E263" s="104"/>
      <c r="F263" s="105" t="s">
        <v>342</v>
      </c>
      <c r="G263" s="88"/>
      <c r="H263" s="106"/>
      <c r="I263" s="88"/>
      <c r="J263" s="107">
        <v>1</v>
      </c>
      <c r="K263" s="111">
        <v>11</v>
      </c>
      <c r="L263" s="90">
        <f t="shared" si="10"/>
        <v>11</v>
      </c>
      <c r="M263" s="110"/>
      <c r="N263" s="110"/>
      <c r="O263" s="88"/>
      <c r="P263" s="103"/>
      <c r="Q263" s="88"/>
      <c r="R263" s="110"/>
      <c r="S263" s="110"/>
      <c r="T263" s="88"/>
      <c r="U263" s="88"/>
      <c r="V263" s="88"/>
      <c r="W263" s="306"/>
      <c r="X263" s="90"/>
      <c r="Y263" s="88"/>
      <c r="Z263" s="90"/>
      <c r="AA263" s="109"/>
      <c r="AB263" s="89"/>
      <c r="AC263" s="88"/>
      <c r="AE263" s="89"/>
      <c r="AG263" s="88"/>
      <c r="AH263" s="89"/>
      <c r="AI263" s="89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</row>
    <row r="264" spans="1:143" s="85" customFormat="1" ht="12.4" customHeight="1" outlineLevel="1">
      <c r="A264" s="86"/>
      <c r="B264" s="86"/>
      <c r="D264" s="121"/>
      <c r="E264" s="87"/>
      <c r="F264" s="88" t="s">
        <v>472</v>
      </c>
      <c r="G264" s="88"/>
      <c r="I264" s="88"/>
      <c r="J264" s="89">
        <v>1</v>
      </c>
      <c r="K264" s="111">
        <v>15.5</v>
      </c>
      <c r="L264" s="90">
        <f t="shared" si="10"/>
        <v>15.5</v>
      </c>
      <c r="M264" s="89"/>
      <c r="N264" s="89"/>
      <c r="O264" s="88"/>
      <c r="Q264" s="88"/>
      <c r="R264" s="89"/>
      <c r="S264" s="89"/>
      <c r="T264" s="88"/>
      <c r="U264" s="88"/>
      <c r="V264" s="88"/>
      <c r="W264" s="306"/>
      <c r="X264" s="90"/>
      <c r="Y264" s="88"/>
      <c r="Z264" s="90"/>
      <c r="AA264" s="109"/>
      <c r="AB264" s="89"/>
      <c r="AC264" s="88"/>
      <c r="AE264" s="89"/>
      <c r="AG264" s="88"/>
      <c r="AH264" s="89"/>
      <c r="AI264" s="89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  <c r="BI264" s="67"/>
      <c r="BJ264" s="67"/>
      <c r="BL264" s="67"/>
      <c r="BM264" s="67"/>
      <c r="BN264" s="67"/>
      <c r="BP264" s="67"/>
      <c r="BQ264" s="67"/>
      <c r="BR264" s="67"/>
      <c r="BU264" s="244"/>
      <c r="BW264" s="245"/>
      <c r="BX264" s="67"/>
      <c r="BY264" s="67"/>
      <c r="BZ264" s="67"/>
      <c r="CB264" s="67"/>
      <c r="CC264" s="67"/>
      <c r="CD264" s="67"/>
      <c r="CF264" s="67"/>
      <c r="CG264" s="67"/>
      <c r="CH264" s="67"/>
      <c r="CJ264" s="67"/>
      <c r="CK264" s="67"/>
      <c r="CL264" s="67"/>
      <c r="CO264" s="244"/>
      <c r="CS264" s="246"/>
      <c r="CT264" s="67"/>
      <c r="CU264" s="67"/>
      <c r="CV264" s="67"/>
      <c r="CX264" s="67"/>
      <c r="CY264" s="67"/>
      <c r="CZ264" s="67"/>
      <c r="DB264" s="67"/>
      <c r="DC264" s="67"/>
      <c r="DD264" s="67"/>
      <c r="DF264" s="67"/>
      <c r="DG264" s="67"/>
      <c r="DH264" s="67"/>
      <c r="DJ264" s="67"/>
      <c r="DK264" s="67"/>
      <c r="DL264" s="67"/>
      <c r="DN264" s="67"/>
      <c r="DO264" s="67"/>
      <c r="DP264" s="67"/>
      <c r="DR264" s="67"/>
      <c r="DS264" s="67"/>
      <c r="DT264" s="67"/>
      <c r="DV264" s="67"/>
      <c r="DW264" s="67"/>
      <c r="DX264" s="67"/>
      <c r="DZ264" s="67"/>
      <c r="EA264" s="67"/>
      <c r="EB264" s="67"/>
      <c r="ED264" s="67"/>
      <c r="EE264" s="67"/>
      <c r="EF264" s="67"/>
      <c r="EH264" s="67"/>
      <c r="EI264" s="67"/>
      <c r="EJ264" s="67"/>
      <c r="EM264" s="125"/>
    </row>
    <row r="265" spans="1:143" s="85" customFormat="1" ht="13.15" customHeight="1" outlineLevel="1">
      <c r="A265" s="91"/>
      <c r="B265" s="91"/>
      <c r="C265" s="103"/>
      <c r="D265" s="104"/>
      <c r="E265" s="104"/>
      <c r="F265" s="105" t="s">
        <v>473</v>
      </c>
      <c r="G265" s="88"/>
      <c r="H265" s="106"/>
      <c r="I265" s="88"/>
      <c r="J265" s="107">
        <v>1</v>
      </c>
      <c r="K265" s="111">
        <v>31.6</v>
      </c>
      <c r="L265" s="90">
        <f t="shared" si="10"/>
        <v>31.6</v>
      </c>
      <c r="M265" s="110"/>
      <c r="N265" s="110"/>
      <c r="O265" s="88"/>
      <c r="P265" s="103"/>
      <c r="Q265" s="88"/>
      <c r="R265" s="110"/>
      <c r="S265" s="110"/>
      <c r="T265" s="88"/>
      <c r="U265" s="88"/>
      <c r="V265" s="88"/>
      <c r="W265" s="306"/>
      <c r="X265" s="90"/>
      <c r="Y265" s="88"/>
      <c r="Z265" s="90"/>
      <c r="AA265" s="109"/>
      <c r="AB265" s="89"/>
      <c r="AC265" s="88"/>
      <c r="AE265" s="89"/>
      <c r="AG265" s="88"/>
      <c r="AH265" s="89"/>
      <c r="AI265" s="89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</row>
    <row r="266" spans="1:143" s="85" customFormat="1" ht="13.15" customHeight="1" outlineLevel="1">
      <c r="A266" s="91"/>
      <c r="B266" s="91"/>
      <c r="C266" s="103"/>
      <c r="D266" s="104"/>
      <c r="E266" s="104"/>
      <c r="F266" s="105" t="s">
        <v>474</v>
      </c>
      <c r="G266" s="88"/>
      <c r="H266" s="106"/>
      <c r="I266" s="88"/>
      <c r="J266" s="107">
        <v>1</v>
      </c>
      <c r="K266" s="111">
        <v>4</v>
      </c>
      <c r="L266" s="90">
        <f t="shared" si="10"/>
        <v>4</v>
      </c>
      <c r="M266" s="110"/>
      <c r="N266" s="110"/>
      <c r="O266" s="88"/>
      <c r="P266" s="103"/>
      <c r="Q266" s="88"/>
      <c r="R266" s="110"/>
      <c r="S266" s="110"/>
      <c r="T266" s="88"/>
      <c r="U266" s="88"/>
      <c r="V266" s="88"/>
      <c r="W266" s="306"/>
      <c r="X266" s="90"/>
      <c r="Y266" s="88"/>
      <c r="Z266" s="90"/>
      <c r="AA266" s="109"/>
      <c r="AB266" s="89"/>
      <c r="AC266" s="88"/>
      <c r="AE266" s="89"/>
      <c r="AG266" s="88"/>
      <c r="AH266" s="89"/>
      <c r="AI266" s="89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</row>
    <row r="267" spans="1:143" s="25" customFormat="1" ht="4.1500000000000004" customHeight="1" outlineLevel="1">
      <c r="A267" s="128"/>
      <c r="B267" s="128"/>
      <c r="C267" s="64"/>
      <c r="E267" s="191"/>
      <c r="F267" s="192"/>
      <c r="G267" s="112"/>
      <c r="H267" s="64"/>
      <c r="I267" s="112"/>
      <c r="J267" s="128"/>
      <c r="K267" s="111"/>
      <c r="L267" s="90"/>
      <c r="M267" s="109"/>
      <c r="N267" s="112"/>
      <c r="O267" s="112"/>
      <c r="P267" s="64"/>
      <c r="Q267" s="112"/>
      <c r="R267" s="112"/>
      <c r="S267" s="112"/>
      <c r="T267" s="112"/>
      <c r="U267" s="88"/>
      <c r="V267" s="88"/>
      <c r="W267" s="306"/>
      <c r="X267" s="90"/>
      <c r="Y267" s="88"/>
      <c r="Z267" s="90"/>
      <c r="AA267" s="109"/>
      <c r="AB267" s="89"/>
      <c r="AC267" s="88"/>
      <c r="AD267" s="85"/>
      <c r="AE267" s="89"/>
      <c r="AF267" s="85"/>
      <c r="AG267" s="88"/>
      <c r="AH267" s="89"/>
      <c r="AI267" s="89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</row>
    <row r="268" spans="1:143" ht="6.75" customHeight="1">
      <c r="A268" s="68"/>
      <c r="B268" s="68"/>
      <c r="C268" s="64"/>
      <c r="D268" s="293"/>
      <c r="E268" s="294"/>
      <c r="F268" s="295"/>
      <c r="G268" s="296"/>
      <c r="H268" s="65"/>
      <c r="I268" s="317"/>
      <c r="J268" s="318"/>
      <c r="K268" s="318"/>
      <c r="L268" s="318"/>
      <c r="M268" s="318"/>
      <c r="N268" s="318"/>
      <c r="O268" s="319"/>
      <c r="P268" s="64"/>
      <c r="Q268" s="320"/>
      <c r="R268" s="318"/>
      <c r="S268" s="318"/>
      <c r="T268" s="311"/>
      <c r="U268" s="311"/>
      <c r="V268" s="311"/>
      <c r="W268" s="311"/>
      <c r="X268" s="311"/>
      <c r="Y268" s="311"/>
      <c r="Z268" s="311"/>
      <c r="AA268" s="311"/>
      <c r="AB268" s="311"/>
      <c r="AC268" s="311"/>
      <c r="AD268" s="311"/>
      <c r="AE268" s="311"/>
      <c r="AF268" s="311"/>
      <c r="AG268" s="311"/>
      <c r="AH268" s="311"/>
      <c r="AI268" s="311"/>
      <c r="AJ268" s="311"/>
    </row>
    <row r="269" spans="1:143" s="27" customFormat="1" ht="18" customHeight="1">
      <c r="A269" s="77" t="s">
        <v>61</v>
      </c>
      <c r="B269" s="77"/>
      <c r="C269" s="66"/>
      <c r="D269" s="362" t="s">
        <v>475</v>
      </c>
      <c r="E269" s="363"/>
      <c r="F269" s="363"/>
      <c r="G269" s="364"/>
      <c r="H269" s="78"/>
      <c r="I269" s="308"/>
      <c r="J269" s="309"/>
      <c r="K269" s="310"/>
      <c r="L269" s="310"/>
      <c r="M269" s="310"/>
      <c r="N269" s="82">
        <f>SUM(L270:L273)</f>
        <v>230</v>
      </c>
      <c r="O269" s="311"/>
      <c r="P269" s="66"/>
      <c r="Q269" s="312"/>
      <c r="R269" s="310"/>
      <c r="S269" s="82">
        <v>250</v>
      </c>
      <c r="T269" s="311"/>
      <c r="U269" s="82">
        <v>250</v>
      </c>
      <c r="V269" s="311"/>
      <c r="W269" s="311"/>
      <c r="X269" s="311"/>
      <c r="Y269" s="311"/>
      <c r="Z269" s="311"/>
      <c r="AA269" s="311"/>
      <c r="AB269" s="82">
        <f>SUM(Z270:Z273)</f>
        <v>0</v>
      </c>
      <c r="AC269" s="311"/>
      <c r="AD269" s="311"/>
      <c r="AE269" s="311"/>
      <c r="AF269" s="311"/>
      <c r="AG269" s="311"/>
      <c r="AH269" s="311"/>
      <c r="AI269" s="82">
        <f>SUM(AH270:AH273)</f>
        <v>0</v>
      </c>
      <c r="AJ269" s="311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</row>
    <row r="270" spans="1:143" s="85" customFormat="1" ht="4.1500000000000004" customHeight="1">
      <c r="A270" s="86"/>
      <c r="B270" s="86"/>
      <c r="E270" s="87"/>
      <c r="F270" s="88"/>
      <c r="G270" s="88"/>
      <c r="I270" s="88"/>
      <c r="J270" s="89"/>
      <c r="K270" s="89"/>
      <c r="L270" s="90"/>
      <c r="M270" s="89"/>
      <c r="N270" s="89"/>
      <c r="O270" s="88"/>
      <c r="Q270" s="88"/>
      <c r="R270" s="89"/>
      <c r="S270" s="89"/>
      <c r="T270" s="88"/>
      <c r="U270" s="88"/>
      <c r="V270" s="88"/>
      <c r="W270" s="306"/>
      <c r="X270" s="90"/>
      <c r="Y270" s="88"/>
      <c r="Z270" s="90"/>
      <c r="AA270" s="109"/>
      <c r="AB270" s="89"/>
      <c r="AC270" s="88"/>
      <c r="AE270" s="89"/>
      <c r="AG270" s="88"/>
      <c r="AH270" s="89"/>
      <c r="AI270" s="89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</row>
    <row r="271" spans="1:143" s="27" customFormat="1" ht="16.899999999999999" customHeight="1">
      <c r="A271" s="92" t="s">
        <v>182</v>
      </c>
      <c r="B271" s="92"/>
      <c r="C271" s="93"/>
      <c r="D271" s="94" t="s">
        <v>476</v>
      </c>
      <c r="E271" s="95"/>
      <c r="F271" s="96"/>
      <c r="G271" s="97"/>
      <c r="H271" s="78"/>
      <c r="I271" s="199"/>
      <c r="J271" s="199"/>
      <c r="K271" s="199"/>
      <c r="L271" s="200">
        <f>J271*K271</f>
        <v>0</v>
      </c>
      <c r="M271" s="199">
        <f>SUM(L271:L273)</f>
        <v>230</v>
      </c>
      <c r="N271" s="199"/>
      <c r="O271" s="199"/>
      <c r="P271" s="93"/>
      <c r="Q271" s="102"/>
      <c r="R271" s="99">
        <f>SUM(X271:X273)</f>
        <v>0</v>
      </c>
      <c r="S271" s="99"/>
      <c r="T271" s="98"/>
      <c r="U271" s="98"/>
      <c r="V271" s="102"/>
      <c r="W271" s="304"/>
      <c r="X271" s="100">
        <f>IF(L271&gt;0,L271*(1+W271),)</f>
        <v>0</v>
      </c>
      <c r="Y271" s="97"/>
      <c r="Z271" s="100">
        <f>X271*Y271</f>
        <v>0</v>
      </c>
      <c r="AA271" s="101">
        <f>SUM(Z271:Z293)</f>
        <v>0</v>
      </c>
      <c r="AB271" s="99"/>
      <c r="AC271" s="98"/>
      <c r="AD271" s="93"/>
      <c r="AE271" s="99"/>
      <c r="AF271" s="93"/>
      <c r="AG271" s="102"/>
      <c r="AH271" s="99">
        <f>SUM(AI272)</f>
        <v>0</v>
      </c>
      <c r="AI271" s="99"/>
      <c r="AJ271" s="98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</row>
    <row r="272" spans="1:143" ht="13.15" customHeight="1" outlineLevel="1">
      <c r="A272" s="112" t="s">
        <v>185</v>
      </c>
      <c r="B272" s="112">
        <v>66</v>
      </c>
      <c r="C272" s="28"/>
      <c r="E272" s="113"/>
      <c r="F272" s="204" t="s">
        <v>477</v>
      </c>
      <c r="G272" s="114"/>
      <c r="H272" s="115"/>
      <c r="I272" s="114"/>
      <c r="J272" s="108">
        <v>1</v>
      </c>
      <c r="K272" s="111">
        <v>230</v>
      </c>
      <c r="L272" s="90">
        <f>J272*K272</f>
        <v>230</v>
      </c>
      <c r="M272" s="118"/>
      <c r="N272" s="108"/>
      <c r="O272" s="114"/>
      <c r="P272" s="28"/>
      <c r="Q272" s="114"/>
      <c r="R272" s="118"/>
      <c r="S272" s="108"/>
      <c r="T272" s="114"/>
      <c r="U272" s="88"/>
      <c r="V272" s="88"/>
      <c r="W272" s="306"/>
      <c r="X272" s="90"/>
      <c r="Y272" s="88"/>
      <c r="Z272" s="90"/>
      <c r="AA272" s="109"/>
      <c r="AB272" s="89"/>
      <c r="AC272" s="88"/>
      <c r="AD272" s="85"/>
      <c r="AE272" s="89"/>
      <c r="AF272" s="85"/>
      <c r="AG272" s="88"/>
      <c r="AH272" s="89"/>
      <c r="AI272" s="89"/>
    </row>
    <row r="273" spans="1:143" s="85" customFormat="1" ht="4.9000000000000004" customHeight="1" outlineLevel="1">
      <c r="A273" s="86"/>
      <c r="B273" s="86"/>
      <c r="E273" s="87"/>
      <c r="F273" s="88"/>
      <c r="G273" s="88"/>
      <c r="I273" s="88"/>
      <c r="J273" s="89"/>
      <c r="K273" s="111"/>
      <c r="L273" s="90"/>
      <c r="M273" s="89"/>
      <c r="N273" s="89"/>
      <c r="O273" s="88"/>
      <c r="Q273" s="88"/>
      <c r="R273" s="89"/>
      <c r="S273" s="89"/>
      <c r="T273" s="88"/>
      <c r="U273" s="88"/>
      <c r="V273" s="88"/>
      <c r="W273" s="306"/>
      <c r="X273" s="90"/>
      <c r="Y273" s="88"/>
      <c r="Z273" s="90"/>
      <c r="AA273" s="109"/>
      <c r="AB273" s="89"/>
      <c r="AC273" s="88"/>
      <c r="AE273" s="89"/>
      <c r="AG273" s="88"/>
      <c r="AH273" s="89"/>
      <c r="AI273" s="89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</row>
    <row r="274" spans="1:143" ht="6.75" customHeight="1">
      <c r="A274" s="68"/>
      <c r="B274" s="68"/>
      <c r="C274" s="64"/>
      <c r="D274" s="293"/>
      <c r="E274" s="294"/>
      <c r="F274" s="295"/>
      <c r="G274" s="296"/>
      <c r="H274" s="65"/>
      <c r="I274" s="317"/>
      <c r="J274" s="318"/>
      <c r="K274" s="318"/>
      <c r="L274" s="318"/>
      <c r="M274" s="318"/>
      <c r="N274" s="318"/>
      <c r="O274" s="319"/>
      <c r="P274" s="64"/>
      <c r="Q274" s="320"/>
      <c r="R274" s="318"/>
      <c r="S274" s="318"/>
      <c r="T274" s="311"/>
      <c r="U274" s="311"/>
      <c r="V274" s="311"/>
      <c r="W274" s="311"/>
      <c r="X274" s="311"/>
      <c r="Y274" s="311"/>
      <c r="Z274" s="311"/>
      <c r="AA274" s="311"/>
      <c r="AB274" s="311"/>
      <c r="AC274" s="311"/>
      <c r="AD274" s="311"/>
      <c r="AE274" s="311"/>
      <c r="AF274" s="311"/>
      <c r="AG274" s="311"/>
      <c r="AH274" s="311"/>
      <c r="AI274" s="311"/>
      <c r="AJ274" s="311"/>
    </row>
    <row r="275" spans="1:143" s="27" customFormat="1" ht="19.5" customHeight="1">
      <c r="A275" s="77" t="s">
        <v>61</v>
      </c>
      <c r="B275" s="77"/>
      <c r="C275" s="66"/>
      <c r="D275" s="362" t="s">
        <v>478</v>
      </c>
      <c r="E275" s="363"/>
      <c r="F275" s="363"/>
      <c r="G275" s="364"/>
      <c r="H275" s="78"/>
      <c r="I275" s="308"/>
      <c r="J275" s="309"/>
      <c r="K275" s="310"/>
      <c r="L275" s="310"/>
      <c r="M275" s="310"/>
      <c r="N275" s="82">
        <f>SUM(L276:L323)</f>
        <v>987.5</v>
      </c>
      <c r="O275" s="311"/>
      <c r="P275" s="66"/>
      <c r="Q275" s="312"/>
      <c r="R275" s="310"/>
      <c r="S275" s="82">
        <f>SUM(R276:R323)</f>
        <v>0</v>
      </c>
      <c r="T275" s="311"/>
      <c r="U275" s="82">
        <v>1284</v>
      </c>
      <c r="V275" s="311"/>
      <c r="W275" s="311"/>
      <c r="X275" s="311"/>
      <c r="Y275" s="311"/>
      <c r="Z275" s="311"/>
      <c r="AA275" s="311"/>
      <c r="AB275" s="82">
        <f>SUM(Z276:Z323)</f>
        <v>0</v>
      </c>
      <c r="AC275" s="311"/>
      <c r="AD275" s="311"/>
      <c r="AE275" s="311"/>
      <c r="AF275" s="311"/>
      <c r="AG275" s="311"/>
      <c r="AH275" s="311"/>
      <c r="AI275" s="82">
        <f>SUM(AH276:AH323)</f>
        <v>0</v>
      </c>
      <c r="AJ275" s="311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</row>
    <row r="276" spans="1:143" s="85" customFormat="1" ht="4.9000000000000004" customHeight="1" outlineLevel="1">
      <c r="A276" s="86"/>
      <c r="B276" s="86"/>
      <c r="D276" s="121"/>
      <c r="E276" s="87"/>
      <c r="F276" s="88"/>
      <c r="G276" s="88"/>
      <c r="I276" s="88"/>
      <c r="J276" s="89"/>
      <c r="K276" s="111"/>
      <c r="L276" s="90"/>
      <c r="M276" s="89"/>
      <c r="N276" s="89"/>
      <c r="O276" s="88"/>
      <c r="Q276" s="88"/>
      <c r="R276" s="89"/>
      <c r="S276" s="89"/>
      <c r="T276" s="88"/>
      <c r="U276" s="88"/>
      <c r="V276" s="88"/>
      <c r="W276" s="306"/>
      <c r="X276" s="90"/>
      <c r="Y276" s="88"/>
      <c r="Z276" s="90"/>
      <c r="AA276" s="109"/>
      <c r="AB276" s="89"/>
      <c r="AC276" s="88"/>
      <c r="AE276" s="89"/>
      <c r="AG276" s="88"/>
      <c r="AH276" s="89"/>
      <c r="AI276" s="89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</row>
    <row r="277" spans="1:143" s="27" customFormat="1" ht="16.899999999999999" customHeight="1">
      <c r="A277" s="92" t="s">
        <v>116</v>
      </c>
      <c r="B277" s="92"/>
      <c r="C277" s="93"/>
      <c r="D277" s="169" t="s">
        <v>479</v>
      </c>
      <c r="E277" s="170"/>
      <c r="F277" s="171"/>
      <c r="G277" s="172"/>
      <c r="H277" s="173"/>
      <c r="I277" s="173"/>
      <c r="J277" s="174"/>
      <c r="K277" s="174"/>
      <c r="L277" s="175">
        <f>J277*K277</f>
        <v>0</v>
      </c>
      <c r="M277" s="324">
        <f>SUM(L277:L302)</f>
        <v>868.5</v>
      </c>
      <c r="N277" s="174"/>
      <c r="O277" s="173"/>
      <c r="P277" s="176"/>
      <c r="Q277" s="176"/>
      <c r="R277" s="325">
        <f>SUM(X277:X303)</f>
        <v>0</v>
      </c>
      <c r="S277" s="174"/>
      <c r="T277" s="173"/>
      <c r="U277" s="173"/>
      <c r="V277" s="173"/>
      <c r="W277" s="173"/>
      <c r="X277" s="173"/>
      <c r="Y277" s="173"/>
      <c r="Z277" s="173"/>
      <c r="AA277" s="173"/>
      <c r="AB277" s="173"/>
      <c r="AC277" s="173"/>
      <c r="AD277" s="173"/>
      <c r="AE277" s="173"/>
      <c r="AF277" s="173"/>
      <c r="AG277" s="173"/>
      <c r="AH277" s="173">
        <f>SUM(AI279:AI302)</f>
        <v>0</v>
      </c>
      <c r="AI277" s="173"/>
      <c r="AJ277" s="173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26"/>
      <c r="BB277" s="26"/>
      <c r="BC277" s="26"/>
      <c r="BD277" s="26"/>
      <c r="BE277" s="26"/>
      <c r="BF277" s="26"/>
      <c r="BG277" s="26"/>
      <c r="BH277" s="26"/>
    </row>
    <row r="278" spans="1:143" s="85" customFormat="1" ht="4.1500000000000004" customHeight="1" outlineLevel="1">
      <c r="A278" s="86"/>
      <c r="B278" s="86"/>
      <c r="D278" s="142"/>
      <c r="E278" s="87"/>
      <c r="F278" s="88"/>
      <c r="G278" s="88"/>
      <c r="I278" s="88"/>
      <c r="J278" s="89"/>
      <c r="K278" s="111"/>
      <c r="L278" s="90"/>
      <c r="M278" s="89"/>
      <c r="N278" s="89"/>
      <c r="O278" s="88"/>
      <c r="Q278" s="88"/>
      <c r="R278" s="326"/>
      <c r="S278" s="89"/>
      <c r="T278" s="88"/>
      <c r="U278" s="88"/>
      <c r="V278" s="88"/>
      <c r="W278" s="306"/>
      <c r="X278" s="90"/>
      <c r="Y278" s="88"/>
      <c r="Z278" s="90"/>
      <c r="AA278" s="109"/>
      <c r="AB278" s="89"/>
      <c r="AC278" s="88"/>
      <c r="AE278" s="89"/>
      <c r="AG278" s="88"/>
      <c r="AH278" s="89"/>
      <c r="AI278" s="89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26"/>
      <c r="BB278" s="26"/>
      <c r="BC278" s="26"/>
      <c r="BD278" s="26"/>
      <c r="BE278" s="26"/>
      <c r="BF278" s="26"/>
      <c r="BG278" s="26"/>
      <c r="BH278" s="26"/>
      <c r="BI278" s="67"/>
      <c r="BJ278" s="67"/>
      <c r="BL278" s="67"/>
      <c r="BM278" s="67"/>
      <c r="BN278" s="67"/>
      <c r="BP278" s="67"/>
      <c r="BQ278" s="67"/>
      <c r="BR278" s="67"/>
      <c r="BU278" s="244"/>
      <c r="BW278" s="245"/>
      <c r="BX278" s="67"/>
      <c r="BY278" s="67"/>
      <c r="BZ278" s="67"/>
      <c r="CB278" s="67"/>
      <c r="CC278" s="67"/>
      <c r="CD278" s="67"/>
      <c r="CF278" s="67"/>
      <c r="CG278" s="67"/>
      <c r="CH278" s="67"/>
      <c r="CJ278" s="67"/>
      <c r="CK278" s="67"/>
      <c r="CL278" s="67"/>
      <c r="CO278" s="244"/>
      <c r="CS278" s="246"/>
      <c r="CT278" s="67"/>
      <c r="CU278" s="67"/>
      <c r="CV278" s="67"/>
      <c r="CX278" s="67"/>
      <c r="CY278" s="67"/>
      <c r="CZ278" s="67"/>
      <c r="DB278" s="67"/>
      <c r="DC278" s="67"/>
      <c r="DD278" s="67"/>
      <c r="DF278" s="67"/>
      <c r="DG278" s="67"/>
      <c r="DH278" s="67"/>
      <c r="DJ278" s="67"/>
      <c r="DK278" s="67"/>
      <c r="DL278" s="67"/>
      <c r="DN278" s="67"/>
      <c r="DO278" s="67"/>
      <c r="DP278" s="67"/>
      <c r="DR278" s="67"/>
      <c r="DS278" s="67"/>
      <c r="DT278" s="67"/>
      <c r="DV278" s="67"/>
      <c r="DW278" s="67"/>
      <c r="DX278" s="67"/>
      <c r="DZ278" s="67"/>
      <c r="EA278" s="67"/>
      <c r="EB278" s="67"/>
      <c r="ED278" s="67"/>
      <c r="EE278" s="67"/>
      <c r="EF278" s="67"/>
      <c r="EH278" s="67"/>
      <c r="EI278" s="67"/>
      <c r="EJ278" s="67"/>
      <c r="EM278" s="125"/>
    </row>
    <row r="279" spans="1:143" ht="13.15" customHeight="1" outlineLevel="1">
      <c r="A279" s="112"/>
      <c r="B279" s="112"/>
      <c r="C279" s="65"/>
      <c r="D279" s="177"/>
      <c r="E279" s="113" t="s">
        <v>117</v>
      </c>
      <c r="F279" s="114"/>
      <c r="G279" s="114"/>
      <c r="H279" s="115"/>
      <c r="I279" s="114"/>
      <c r="J279" s="116"/>
      <c r="K279" s="108"/>
      <c r="L279" s="117"/>
      <c r="M279" s="109"/>
      <c r="N279" s="118"/>
      <c r="O279" s="114"/>
      <c r="P279" s="65"/>
      <c r="Q279" s="114"/>
      <c r="R279" s="118"/>
      <c r="S279" s="118"/>
      <c r="T279" s="114"/>
      <c r="U279" s="88"/>
      <c r="V279" s="88"/>
      <c r="W279" s="306"/>
      <c r="X279" s="90"/>
      <c r="Y279" s="88"/>
      <c r="Z279" s="90"/>
      <c r="AA279" s="109"/>
      <c r="AB279" s="89"/>
      <c r="AC279" s="88"/>
      <c r="AD279" s="85"/>
      <c r="AE279" s="89"/>
      <c r="AF279" s="85"/>
      <c r="AG279" s="88"/>
      <c r="AH279" s="89"/>
      <c r="AI279" s="89"/>
    </row>
    <row r="280" spans="1:143" ht="13.15" customHeight="1" outlineLevel="1">
      <c r="A280" s="178" t="s">
        <v>118</v>
      </c>
      <c r="B280" s="178">
        <v>49</v>
      </c>
      <c r="C280" s="65"/>
      <c r="D280" s="179"/>
      <c r="E280" s="113"/>
      <c r="F280" s="105" t="s">
        <v>119</v>
      </c>
      <c r="G280" s="114"/>
      <c r="H280" s="115"/>
      <c r="I280" s="114"/>
      <c r="J280" s="180"/>
      <c r="K280" s="181" t="s">
        <v>70</v>
      </c>
      <c r="L280" s="180"/>
      <c r="M280" s="109"/>
      <c r="N280" s="118"/>
      <c r="O280" s="114"/>
      <c r="P280" s="65"/>
      <c r="Q280" s="114"/>
      <c r="R280" s="118"/>
      <c r="S280" s="118"/>
      <c r="T280" s="114"/>
      <c r="U280" s="88"/>
      <c r="V280" s="88"/>
      <c r="W280" s="306"/>
      <c r="X280" s="90"/>
      <c r="Y280" s="88"/>
      <c r="Z280" s="90"/>
      <c r="AA280" s="109"/>
      <c r="AB280" s="89"/>
      <c r="AC280" s="88"/>
      <c r="AD280" s="85"/>
      <c r="AE280" s="89"/>
      <c r="AF280" s="85"/>
      <c r="AG280" s="88"/>
      <c r="AH280" s="89"/>
      <c r="AI280" s="89"/>
    </row>
    <row r="281" spans="1:143" s="85" customFormat="1" ht="13.9" customHeight="1" outlineLevel="1">
      <c r="A281" s="91" t="s">
        <v>74</v>
      </c>
      <c r="B281" s="91">
        <v>24</v>
      </c>
      <c r="C281" s="103"/>
      <c r="D281" s="183"/>
      <c r="E281" s="104"/>
      <c r="F281" s="105" t="s">
        <v>120</v>
      </c>
      <c r="G281" s="88"/>
      <c r="H281" s="106"/>
      <c r="I281" s="88"/>
      <c r="J281" s="107">
        <v>1</v>
      </c>
      <c r="K281" s="126">
        <v>3</v>
      </c>
      <c r="L281" s="90">
        <f>J281*K281</f>
        <v>3</v>
      </c>
      <c r="M281" s="110"/>
      <c r="N281" s="110"/>
      <c r="O281" s="88"/>
      <c r="P281" s="103"/>
      <c r="Q281" s="88"/>
      <c r="R281" s="110"/>
      <c r="S281" s="110"/>
      <c r="T281" s="88"/>
      <c r="U281" s="88"/>
      <c r="V281" s="88"/>
      <c r="W281" s="306"/>
      <c r="X281" s="90"/>
      <c r="Y281" s="88"/>
      <c r="Z281" s="90"/>
      <c r="AA281" s="109"/>
      <c r="AB281" s="89"/>
      <c r="AC281" s="88"/>
      <c r="AE281" s="89"/>
      <c r="AG281" s="88"/>
      <c r="AH281" s="89"/>
      <c r="AI281" s="89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</row>
    <row r="282" spans="1:143" ht="13.15" customHeight="1" outlineLevel="1">
      <c r="A282" s="112"/>
      <c r="B282" s="112"/>
      <c r="C282" s="65"/>
      <c r="D282" s="179"/>
      <c r="E282" s="113" t="s">
        <v>480</v>
      </c>
      <c r="F282" s="114"/>
      <c r="G282" s="114"/>
      <c r="H282" s="115"/>
      <c r="I282" s="114"/>
      <c r="J282" s="116"/>
      <c r="K282" s="111"/>
      <c r="L282" s="90"/>
      <c r="M282" s="109"/>
      <c r="N282" s="118"/>
      <c r="O282" s="114"/>
      <c r="P282" s="65"/>
      <c r="Q282" s="114"/>
      <c r="R282" s="327"/>
      <c r="S282" s="118"/>
      <c r="T282" s="114"/>
      <c r="U282" s="88"/>
      <c r="V282" s="88"/>
      <c r="W282" s="306"/>
      <c r="X282" s="90"/>
      <c r="Y282" s="88"/>
      <c r="Z282" s="90"/>
      <c r="AA282" s="109"/>
      <c r="AB282" s="89"/>
      <c r="AC282" s="88"/>
      <c r="AD282" s="85"/>
      <c r="AE282" s="89"/>
      <c r="AF282" s="85"/>
      <c r="AG282" s="88"/>
      <c r="AH282" s="89"/>
      <c r="AI282" s="89"/>
    </row>
    <row r="283" spans="1:143" ht="13.15" customHeight="1" outlineLevel="1">
      <c r="A283" s="178" t="s">
        <v>118</v>
      </c>
      <c r="B283" s="178">
        <v>49</v>
      </c>
      <c r="C283" s="65"/>
      <c r="D283" s="179"/>
      <c r="E283" s="113"/>
      <c r="F283" s="105" t="s">
        <v>121</v>
      </c>
      <c r="G283" s="114"/>
      <c r="H283" s="115"/>
      <c r="I283" s="114"/>
      <c r="J283" s="180">
        <v>14</v>
      </c>
      <c r="K283" s="111">
        <v>21</v>
      </c>
      <c r="L283" s="90">
        <f>J283*K283</f>
        <v>294</v>
      </c>
      <c r="M283" s="109"/>
      <c r="N283" s="118"/>
      <c r="O283" s="114"/>
      <c r="P283" s="65"/>
      <c r="Q283" s="114"/>
      <c r="R283" s="327"/>
      <c r="S283" s="118"/>
      <c r="T283" s="114"/>
      <c r="U283" s="88"/>
      <c r="V283" s="88"/>
      <c r="W283" s="306"/>
      <c r="X283" s="90"/>
      <c r="Y283" s="88"/>
      <c r="Z283" s="90"/>
      <c r="AA283" s="109"/>
      <c r="AB283" s="89"/>
      <c r="AC283" s="88"/>
      <c r="AD283" s="85"/>
      <c r="AE283" s="89"/>
      <c r="AF283" s="85"/>
      <c r="AG283" s="88"/>
      <c r="AH283" s="89"/>
      <c r="AI283" s="89"/>
    </row>
    <row r="284" spans="1:143" ht="13.15" customHeight="1" outlineLevel="1">
      <c r="A284" s="178" t="s">
        <v>118</v>
      </c>
      <c r="B284" s="178">
        <v>49</v>
      </c>
      <c r="C284" s="65"/>
      <c r="D284" s="179"/>
      <c r="E284" s="113"/>
      <c r="F284" s="105" t="s">
        <v>122</v>
      </c>
      <c r="G284" s="114"/>
      <c r="H284" s="115"/>
      <c r="I284" s="114"/>
      <c r="J284" s="180">
        <v>2</v>
      </c>
      <c r="K284" s="111">
        <v>21</v>
      </c>
      <c r="L284" s="90">
        <f>J284*K284</f>
        <v>42</v>
      </c>
      <c r="M284" s="109"/>
      <c r="N284" s="118"/>
      <c r="O284" s="114"/>
      <c r="P284" s="65"/>
      <c r="Q284" s="114"/>
      <c r="R284" s="327"/>
      <c r="S284" s="118"/>
      <c r="T284" s="114"/>
      <c r="U284" s="88"/>
      <c r="V284" s="88"/>
      <c r="W284" s="306"/>
      <c r="X284" s="90"/>
      <c r="Y284" s="88"/>
      <c r="Z284" s="90"/>
      <c r="AA284" s="109"/>
      <c r="AB284" s="89"/>
      <c r="AC284" s="88"/>
      <c r="AD284" s="85"/>
      <c r="AE284" s="89"/>
      <c r="AF284" s="85"/>
      <c r="AG284" s="88"/>
      <c r="AH284" s="89"/>
      <c r="AI284" s="89"/>
    </row>
    <row r="285" spans="1:143" s="85" customFormat="1" ht="4.1500000000000004" customHeight="1" outlineLevel="1">
      <c r="A285" s="86"/>
      <c r="B285" s="86"/>
      <c r="D285" s="142"/>
      <c r="E285" s="87"/>
      <c r="F285" s="88"/>
      <c r="G285" s="88"/>
      <c r="I285" s="88"/>
      <c r="J285" s="89"/>
      <c r="K285" s="111"/>
      <c r="L285" s="90"/>
      <c r="M285" s="89"/>
      <c r="N285" s="89"/>
      <c r="O285" s="88"/>
      <c r="Q285" s="88"/>
      <c r="R285" s="326"/>
      <c r="S285" s="89"/>
      <c r="T285" s="88"/>
      <c r="U285" s="88"/>
      <c r="V285" s="88"/>
      <c r="W285" s="306"/>
      <c r="X285" s="90"/>
      <c r="Y285" s="88"/>
      <c r="Z285" s="90"/>
      <c r="AA285" s="109"/>
      <c r="AB285" s="89"/>
      <c r="AC285" s="88"/>
      <c r="AE285" s="89"/>
      <c r="AG285" s="88"/>
      <c r="AH285" s="89"/>
      <c r="AI285" s="89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  <c r="BI285" s="67"/>
      <c r="BJ285" s="67"/>
      <c r="BL285" s="67"/>
      <c r="BM285" s="67"/>
      <c r="BN285" s="67"/>
      <c r="BP285" s="67"/>
      <c r="BQ285" s="67"/>
      <c r="BR285" s="67"/>
      <c r="BU285" s="244"/>
      <c r="BW285" s="245"/>
      <c r="BX285" s="67"/>
      <c r="BY285" s="67"/>
      <c r="BZ285" s="67"/>
      <c r="CB285" s="67"/>
      <c r="CC285" s="67"/>
      <c r="CD285" s="67"/>
      <c r="CF285" s="67"/>
      <c r="CG285" s="67"/>
      <c r="CH285" s="67"/>
      <c r="CJ285" s="67"/>
      <c r="CK285" s="67"/>
      <c r="CL285" s="67"/>
      <c r="CO285" s="244"/>
      <c r="CS285" s="246"/>
      <c r="CT285" s="67"/>
      <c r="CU285" s="67"/>
      <c r="CV285" s="67"/>
      <c r="CX285" s="67"/>
      <c r="CY285" s="67"/>
      <c r="CZ285" s="67"/>
      <c r="DB285" s="67"/>
      <c r="DC285" s="67"/>
      <c r="DD285" s="67"/>
      <c r="DF285" s="67"/>
      <c r="DG285" s="67"/>
      <c r="DH285" s="67"/>
      <c r="DJ285" s="67"/>
      <c r="DK285" s="67"/>
      <c r="DL285" s="67"/>
      <c r="DN285" s="67"/>
      <c r="DO285" s="67"/>
      <c r="DP285" s="67"/>
      <c r="DR285" s="67"/>
      <c r="DS285" s="67"/>
      <c r="DT285" s="67"/>
      <c r="DV285" s="67"/>
      <c r="DW285" s="67"/>
      <c r="DX285" s="67"/>
      <c r="DZ285" s="67"/>
      <c r="EA285" s="67"/>
      <c r="EB285" s="67"/>
      <c r="ED285" s="67"/>
      <c r="EE285" s="67"/>
      <c r="EF285" s="67"/>
      <c r="EH285" s="67"/>
      <c r="EI285" s="67"/>
      <c r="EJ285" s="67"/>
      <c r="EM285" s="125"/>
    </row>
    <row r="286" spans="1:143" ht="13.15" customHeight="1" outlineLevel="1">
      <c r="A286" s="112"/>
      <c r="B286" s="112"/>
      <c r="C286" s="65"/>
      <c r="D286" s="179"/>
      <c r="E286" s="113" t="s">
        <v>481</v>
      </c>
      <c r="F286" s="114"/>
      <c r="G286" s="114"/>
      <c r="H286" s="115"/>
      <c r="I286" s="114"/>
      <c r="J286" s="116"/>
      <c r="K286" s="111"/>
      <c r="L286" s="90"/>
      <c r="M286" s="109"/>
      <c r="N286" s="118"/>
      <c r="O286" s="114"/>
      <c r="P286" s="65"/>
      <c r="Q286" s="114"/>
      <c r="R286" s="327"/>
      <c r="S286" s="118"/>
      <c r="T286" s="114"/>
      <c r="U286" s="88"/>
      <c r="V286" s="88"/>
      <c r="W286" s="306"/>
      <c r="X286" s="90"/>
      <c r="Y286" s="88"/>
      <c r="Z286" s="90"/>
      <c r="AA286" s="109"/>
      <c r="AB286" s="89"/>
      <c r="AC286" s="88"/>
      <c r="AD286" s="85"/>
      <c r="AE286" s="89"/>
      <c r="AF286" s="85"/>
      <c r="AG286" s="88"/>
      <c r="AH286" s="89"/>
      <c r="AI286" s="89"/>
    </row>
    <row r="287" spans="1:143" ht="13.15" customHeight="1" outlineLevel="1">
      <c r="A287" s="178" t="s">
        <v>118</v>
      </c>
      <c r="B287" s="178">
        <v>49</v>
      </c>
      <c r="C287" s="65"/>
      <c r="D287" s="179"/>
      <c r="E287" s="113"/>
      <c r="F287" s="105" t="s">
        <v>121</v>
      </c>
      <c r="G287" s="114"/>
      <c r="H287" s="115"/>
      <c r="I287" s="114"/>
      <c r="J287" s="180">
        <v>13</v>
      </c>
      <c r="K287" s="111">
        <v>21</v>
      </c>
      <c r="L287" s="90">
        <f>J287*K287</f>
        <v>273</v>
      </c>
      <c r="M287" s="109"/>
      <c r="N287" s="118"/>
      <c r="O287" s="114"/>
      <c r="P287" s="65"/>
      <c r="Q287" s="114"/>
      <c r="R287" s="327"/>
      <c r="S287" s="118"/>
      <c r="T287" s="114"/>
      <c r="U287" s="88"/>
      <c r="V287" s="88"/>
      <c r="W287" s="306"/>
      <c r="X287" s="90"/>
      <c r="Y287" s="88"/>
      <c r="Z287" s="90"/>
      <c r="AA287" s="109"/>
      <c r="AB287" s="89"/>
      <c r="AC287" s="88"/>
      <c r="AD287" s="85"/>
      <c r="AE287" s="89"/>
      <c r="AF287" s="85"/>
      <c r="AG287" s="88"/>
      <c r="AH287" s="89"/>
      <c r="AI287" s="89"/>
    </row>
    <row r="288" spans="1:143" ht="13.15" customHeight="1" outlineLevel="1">
      <c r="A288" s="178" t="s">
        <v>118</v>
      </c>
      <c r="B288" s="178">
        <v>49</v>
      </c>
      <c r="C288" s="65"/>
      <c r="D288" s="179"/>
      <c r="E288" s="113"/>
      <c r="F288" s="105" t="s">
        <v>122</v>
      </c>
      <c r="G288" s="114"/>
      <c r="H288" s="115"/>
      <c r="I288" s="114"/>
      <c r="J288" s="180">
        <v>2</v>
      </c>
      <c r="K288" s="111">
        <v>21</v>
      </c>
      <c r="L288" s="90">
        <f>J288*K288</f>
        <v>42</v>
      </c>
      <c r="M288" s="109"/>
      <c r="N288" s="118"/>
      <c r="O288" s="114"/>
      <c r="P288" s="65"/>
      <c r="Q288" s="114"/>
      <c r="R288" s="327"/>
      <c r="S288" s="118"/>
      <c r="T288" s="114"/>
      <c r="U288" s="88"/>
      <c r="V288" s="88"/>
      <c r="W288" s="306"/>
      <c r="X288" s="90"/>
      <c r="Y288" s="88"/>
      <c r="Z288" s="90"/>
      <c r="AA288" s="109"/>
      <c r="AB288" s="89"/>
      <c r="AC288" s="88"/>
      <c r="AD288" s="85"/>
      <c r="AE288" s="89"/>
      <c r="AF288" s="85"/>
      <c r="AG288" s="88"/>
      <c r="AH288" s="89"/>
      <c r="AI288" s="89"/>
    </row>
    <row r="289" spans="1:143" s="85" customFormat="1" ht="4.1500000000000004" customHeight="1" outlineLevel="1">
      <c r="A289" s="86"/>
      <c r="B289" s="86"/>
      <c r="D289" s="142"/>
      <c r="E289" s="87"/>
      <c r="F289" s="88"/>
      <c r="G289" s="88"/>
      <c r="I289" s="88"/>
      <c r="J289" s="89"/>
      <c r="K289" s="111"/>
      <c r="L289" s="90"/>
      <c r="M289" s="89"/>
      <c r="N289" s="89"/>
      <c r="O289" s="88"/>
      <c r="Q289" s="88"/>
      <c r="R289" s="326"/>
      <c r="S289" s="89"/>
      <c r="T289" s="88"/>
      <c r="U289" s="88"/>
      <c r="V289" s="88"/>
      <c r="W289" s="306"/>
      <c r="X289" s="90"/>
      <c r="Y289" s="88"/>
      <c r="Z289" s="90"/>
      <c r="AA289" s="109"/>
      <c r="AB289" s="89"/>
      <c r="AC289" s="88"/>
      <c r="AE289" s="89"/>
      <c r="AG289" s="88"/>
      <c r="AH289" s="89"/>
      <c r="AI289" s="89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  <c r="BH289" s="26"/>
      <c r="BI289" s="67"/>
      <c r="BJ289" s="67"/>
      <c r="BL289" s="67"/>
      <c r="BM289" s="67"/>
      <c r="BN289" s="67"/>
      <c r="BP289" s="67"/>
      <c r="BQ289" s="67"/>
      <c r="BR289" s="67"/>
      <c r="BU289" s="244"/>
      <c r="BW289" s="245"/>
      <c r="BX289" s="67"/>
      <c r="BY289" s="67"/>
      <c r="BZ289" s="67"/>
      <c r="CB289" s="67"/>
      <c r="CC289" s="67"/>
      <c r="CD289" s="67"/>
      <c r="CF289" s="67"/>
      <c r="CG289" s="67"/>
      <c r="CH289" s="67"/>
      <c r="CJ289" s="67"/>
      <c r="CK289" s="67"/>
      <c r="CL289" s="67"/>
      <c r="CO289" s="244"/>
      <c r="CS289" s="246"/>
      <c r="CT289" s="67"/>
      <c r="CU289" s="67"/>
      <c r="CV289" s="67"/>
      <c r="CX289" s="67"/>
      <c r="CY289" s="67"/>
      <c r="CZ289" s="67"/>
      <c r="DB289" s="67"/>
      <c r="DC289" s="67"/>
      <c r="DD289" s="67"/>
      <c r="DF289" s="67"/>
      <c r="DG289" s="67"/>
      <c r="DH289" s="67"/>
      <c r="DJ289" s="67"/>
      <c r="DK289" s="67"/>
      <c r="DL289" s="67"/>
      <c r="DN289" s="67"/>
      <c r="DO289" s="67"/>
      <c r="DP289" s="67"/>
      <c r="DR289" s="67"/>
      <c r="DS289" s="67"/>
      <c r="DT289" s="67"/>
      <c r="DV289" s="67"/>
      <c r="DW289" s="67"/>
      <c r="DX289" s="67"/>
      <c r="DZ289" s="67"/>
      <c r="EA289" s="67"/>
      <c r="EB289" s="67"/>
      <c r="ED289" s="67"/>
      <c r="EE289" s="67"/>
      <c r="EF289" s="67"/>
      <c r="EH289" s="67"/>
      <c r="EI289" s="67"/>
      <c r="EJ289" s="67"/>
      <c r="EM289" s="125"/>
    </row>
    <row r="290" spans="1:143" ht="13.15" customHeight="1" outlineLevel="1">
      <c r="A290" s="112"/>
      <c r="B290" s="112"/>
      <c r="C290" s="65"/>
      <c r="D290" s="179"/>
      <c r="E290" s="113" t="s">
        <v>123</v>
      </c>
      <c r="F290" s="114"/>
      <c r="G290" s="114"/>
      <c r="H290" s="115"/>
      <c r="I290" s="114"/>
      <c r="J290" s="116"/>
      <c r="K290" s="111"/>
      <c r="L290" s="90"/>
      <c r="M290" s="109"/>
      <c r="N290" s="118"/>
      <c r="O290" s="114"/>
      <c r="P290" s="65"/>
      <c r="Q290" s="114"/>
      <c r="R290" s="327"/>
      <c r="S290" s="118"/>
      <c r="T290" s="114"/>
      <c r="U290" s="88"/>
      <c r="V290" s="88"/>
      <c r="W290" s="306"/>
      <c r="X290" s="90"/>
      <c r="Y290" s="88"/>
      <c r="Z290" s="90"/>
      <c r="AA290" s="109"/>
      <c r="AB290" s="89"/>
      <c r="AC290" s="88"/>
      <c r="AD290" s="85"/>
      <c r="AE290" s="89"/>
      <c r="AF290" s="85"/>
      <c r="AG290" s="88"/>
      <c r="AH290" s="89"/>
      <c r="AI290" s="89"/>
    </row>
    <row r="291" spans="1:143" ht="13.15" customHeight="1" outlineLevel="1">
      <c r="A291" s="178" t="s">
        <v>124</v>
      </c>
      <c r="B291" s="178">
        <v>52</v>
      </c>
      <c r="C291" s="65"/>
      <c r="D291" s="179"/>
      <c r="E291" s="113"/>
      <c r="F291" s="124" t="s">
        <v>140</v>
      </c>
      <c r="G291" s="114"/>
      <c r="H291" s="115"/>
      <c r="I291" s="114"/>
      <c r="J291" s="180">
        <v>1</v>
      </c>
      <c r="K291" s="111">
        <v>25</v>
      </c>
      <c r="L291" s="90">
        <f>J291*K291</f>
        <v>25</v>
      </c>
      <c r="M291" s="109"/>
      <c r="N291" s="118"/>
      <c r="O291" s="114"/>
      <c r="P291" s="65"/>
      <c r="Q291" s="114"/>
      <c r="R291" s="327"/>
      <c r="S291" s="118"/>
      <c r="T291" s="114"/>
      <c r="U291" s="88"/>
      <c r="V291" s="88"/>
      <c r="W291" s="306"/>
      <c r="X291" s="90"/>
      <c r="Y291" s="88"/>
      <c r="Z291" s="90"/>
      <c r="AA291" s="109"/>
      <c r="AB291" s="89"/>
      <c r="AC291" s="88"/>
      <c r="AD291" s="85"/>
      <c r="AE291" s="89"/>
      <c r="AF291" s="85"/>
      <c r="AG291" s="88"/>
      <c r="AH291" s="89"/>
      <c r="AI291" s="89"/>
    </row>
    <row r="292" spans="1:143" ht="13.15" customHeight="1" outlineLevel="1">
      <c r="A292" s="178" t="s">
        <v>125</v>
      </c>
      <c r="B292" s="178">
        <v>52</v>
      </c>
      <c r="C292" s="65"/>
      <c r="D292" s="285"/>
      <c r="E292" s="113"/>
      <c r="F292" s="124" t="s">
        <v>265</v>
      </c>
      <c r="G292" s="114"/>
      <c r="H292" s="115"/>
      <c r="I292" s="114"/>
      <c r="J292" s="180">
        <v>1</v>
      </c>
      <c r="K292" s="111">
        <v>25</v>
      </c>
      <c r="L292" s="90">
        <f>J292*K292</f>
        <v>25</v>
      </c>
      <c r="M292" s="109"/>
      <c r="N292" s="118"/>
      <c r="O292" s="114"/>
      <c r="P292" s="65"/>
      <c r="Q292" s="114"/>
      <c r="R292" s="327"/>
      <c r="S292" s="118"/>
      <c r="T292" s="114"/>
      <c r="U292" s="88"/>
      <c r="V292" s="88"/>
      <c r="W292" s="306"/>
      <c r="X292" s="90"/>
      <c r="Y292" s="88"/>
      <c r="Z292" s="90"/>
      <c r="AA292" s="109"/>
      <c r="AB292" s="89"/>
      <c r="AC292" s="88"/>
      <c r="AD292" s="85"/>
      <c r="AE292" s="89"/>
      <c r="AF292" s="85"/>
      <c r="AG292" s="88"/>
      <c r="AH292" s="89"/>
      <c r="AI292" s="89"/>
    </row>
    <row r="293" spans="1:143" s="85" customFormat="1" ht="4.1500000000000004" customHeight="1" outlineLevel="1">
      <c r="A293" s="86"/>
      <c r="B293" s="86"/>
      <c r="D293" s="142"/>
      <c r="E293" s="87"/>
      <c r="F293" s="88"/>
      <c r="G293" s="88"/>
      <c r="I293" s="88"/>
      <c r="J293" s="89"/>
      <c r="K293" s="111"/>
      <c r="L293" s="90"/>
      <c r="M293" s="89"/>
      <c r="N293" s="89"/>
      <c r="O293" s="88"/>
      <c r="Q293" s="88"/>
      <c r="R293" s="326"/>
      <c r="S293" s="89"/>
      <c r="T293" s="88"/>
      <c r="U293" s="88"/>
      <c r="V293" s="88"/>
      <c r="W293" s="306"/>
      <c r="X293" s="90"/>
      <c r="Y293" s="88"/>
      <c r="Z293" s="90"/>
      <c r="AA293" s="109"/>
      <c r="AB293" s="89"/>
      <c r="AC293" s="88"/>
      <c r="AE293" s="89"/>
      <c r="AG293" s="88"/>
      <c r="AH293" s="89"/>
      <c r="AI293" s="89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  <c r="BH293" s="26"/>
      <c r="BI293" s="67"/>
      <c r="BJ293" s="67"/>
      <c r="BL293" s="67"/>
      <c r="BM293" s="67"/>
      <c r="BN293" s="67"/>
      <c r="BP293" s="67"/>
      <c r="BQ293" s="67"/>
      <c r="BR293" s="67"/>
      <c r="BU293" s="244"/>
      <c r="BW293" s="245"/>
      <c r="BX293" s="67"/>
      <c r="BY293" s="67"/>
      <c r="BZ293" s="67"/>
      <c r="CB293" s="67"/>
      <c r="CC293" s="67"/>
      <c r="CD293" s="67"/>
      <c r="CF293" s="67"/>
      <c r="CG293" s="67"/>
      <c r="CH293" s="67"/>
      <c r="CJ293" s="67"/>
      <c r="CK293" s="67"/>
      <c r="CL293" s="67"/>
      <c r="CO293" s="244"/>
      <c r="CS293" s="246"/>
      <c r="CT293" s="67"/>
      <c r="CU293" s="67"/>
      <c r="CV293" s="67"/>
      <c r="CX293" s="67"/>
      <c r="CY293" s="67"/>
      <c r="CZ293" s="67"/>
      <c r="DB293" s="67"/>
      <c r="DC293" s="67"/>
      <c r="DD293" s="67"/>
      <c r="DF293" s="67"/>
      <c r="DG293" s="67"/>
      <c r="DH293" s="67"/>
      <c r="DJ293" s="67"/>
      <c r="DK293" s="67"/>
      <c r="DL293" s="67"/>
      <c r="DN293" s="67"/>
      <c r="DO293" s="67"/>
      <c r="DP293" s="67"/>
      <c r="DR293" s="67"/>
      <c r="DS293" s="67"/>
      <c r="DT293" s="67"/>
      <c r="DV293" s="67"/>
      <c r="DW293" s="67"/>
      <c r="DX293" s="67"/>
      <c r="DZ293" s="67"/>
      <c r="EA293" s="67"/>
      <c r="EB293" s="67"/>
      <c r="ED293" s="67"/>
      <c r="EE293" s="67"/>
      <c r="EF293" s="67"/>
      <c r="EH293" s="67"/>
      <c r="EI293" s="67"/>
      <c r="EJ293" s="67"/>
      <c r="EM293" s="125"/>
    </row>
    <row r="294" spans="1:143" ht="13.15" customHeight="1" outlineLevel="1">
      <c r="A294" s="112"/>
      <c r="B294" s="112"/>
      <c r="C294" s="65"/>
      <c r="D294" s="179"/>
      <c r="E294" s="113" t="s">
        <v>126</v>
      </c>
      <c r="F294" s="114"/>
      <c r="G294" s="114"/>
      <c r="H294" s="115"/>
      <c r="I294" s="114"/>
      <c r="J294" s="116"/>
      <c r="K294" s="111"/>
      <c r="L294" s="90"/>
      <c r="M294" s="109"/>
      <c r="N294" s="118"/>
      <c r="O294" s="114"/>
      <c r="P294" s="65"/>
      <c r="Q294" s="114"/>
      <c r="R294" s="327"/>
      <c r="S294" s="118"/>
      <c r="T294" s="114"/>
      <c r="U294" s="88"/>
      <c r="V294" s="88"/>
      <c r="W294" s="306"/>
      <c r="X294" s="90"/>
      <c r="Y294" s="88"/>
      <c r="Z294" s="90"/>
      <c r="AA294" s="109"/>
      <c r="AB294" s="89"/>
      <c r="AC294" s="88"/>
      <c r="AD294" s="85"/>
      <c r="AE294" s="89"/>
      <c r="AF294" s="85"/>
      <c r="AG294" s="88"/>
      <c r="AH294" s="89"/>
      <c r="AI294" s="89"/>
    </row>
    <row r="295" spans="1:143" ht="13.15" customHeight="1" outlineLevel="1">
      <c r="A295" s="178" t="s">
        <v>124</v>
      </c>
      <c r="B295" s="178">
        <v>52</v>
      </c>
      <c r="C295" s="65"/>
      <c r="D295" s="179"/>
      <c r="E295" s="113"/>
      <c r="F295" s="124" t="s">
        <v>482</v>
      </c>
      <c r="G295" s="114"/>
      <c r="H295" s="115"/>
      <c r="I295" s="114"/>
      <c r="J295" s="180">
        <v>1</v>
      </c>
      <c r="K295" s="111">
        <f>31*2.5</f>
        <v>77.5</v>
      </c>
      <c r="L295" s="90">
        <f>J295*K295</f>
        <v>77.5</v>
      </c>
      <c r="M295" s="109"/>
      <c r="N295" s="118"/>
      <c r="O295" s="114"/>
      <c r="P295" s="65"/>
      <c r="Q295" s="114"/>
      <c r="R295" s="327"/>
      <c r="S295" s="118"/>
      <c r="T295" s="114"/>
      <c r="U295" s="88"/>
      <c r="V295" s="88"/>
      <c r="W295" s="306"/>
      <c r="X295" s="90"/>
      <c r="Y295" s="88"/>
      <c r="Z295" s="90"/>
      <c r="AA295" s="109"/>
      <c r="AB295" s="89"/>
      <c r="AC295" s="88"/>
      <c r="AD295" s="85"/>
      <c r="AE295" s="89"/>
      <c r="AF295" s="85"/>
      <c r="AG295" s="88"/>
      <c r="AH295" s="89"/>
      <c r="AI295" s="89"/>
    </row>
    <row r="296" spans="1:143" ht="13.15" customHeight="1" outlineLevel="1">
      <c r="A296" s="178" t="s">
        <v>124</v>
      </c>
      <c r="B296" s="178">
        <v>52</v>
      </c>
      <c r="C296" s="65"/>
      <c r="D296" s="139"/>
      <c r="E296" s="113"/>
      <c r="F296" s="124" t="s">
        <v>46</v>
      </c>
      <c r="G296" s="114"/>
      <c r="H296" s="115"/>
      <c r="I296" s="114"/>
      <c r="J296" s="180">
        <v>1</v>
      </c>
      <c r="K296" s="111">
        <v>10</v>
      </c>
      <c r="L296" s="90">
        <f>J296*K296</f>
        <v>10</v>
      </c>
      <c r="M296" s="109"/>
      <c r="N296" s="118"/>
      <c r="O296" s="114"/>
      <c r="P296" s="65"/>
      <c r="Q296" s="114"/>
      <c r="R296" s="327"/>
      <c r="S296" s="118"/>
      <c r="T296" s="114"/>
      <c r="U296" s="88"/>
      <c r="V296" s="88"/>
      <c r="W296" s="306"/>
      <c r="X296" s="90"/>
      <c r="Y296" s="88"/>
      <c r="Z296" s="90"/>
      <c r="AA296" s="109"/>
      <c r="AB296" s="89"/>
      <c r="AC296" s="88"/>
      <c r="AD296" s="85"/>
      <c r="AE296" s="89"/>
      <c r="AF296" s="85"/>
      <c r="AG296" s="88"/>
      <c r="AH296" s="89"/>
      <c r="AI296" s="89"/>
    </row>
    <row r="297" spans="1:143" ht="13.15" customHeight="1" outlineLevel="1">
      <c r="A297" s="182"/>
      <c r="B297" s="182"/>
      <c r="C297" s="65"/>
      <c r="D297" s="139"/>
      <c r="F297" s="124" t="s">
        <v>127</v>
      </c>
      <c r="G297" s="114"/>
      <c r="H297" s="115"/>
      <c r="I297" s="114"/>
      <c r="J297" s="180">
        <v>1</v>
      </c>
      <c r="K297" s="111">
        <v>20</v>
      </c>
      <c r="L297" s="90">
        <f>J297*K297</f>
        <v>20</v>
      </c>
      <c r="M297" s="129"/>
      <c r="N297" s="130"/>
      <c r="O297" s="114"/>
      <c r="P297" s="65"/>
      <c r="Q297" s="114"/>
      <c r="R297" s="328"/>
      <c r="S297" s="130"/>
      <c r="T297" s="114"/>
      <c r="U297" s="88"/>
      <c r="V297" s="88"/>
      <c r="W297" s="306"/>
      <c r="X297" s="90"/>
      <c r="Y297" s="88"/>
      <c r="Z297" s="90"/>
      <c r="AA297" s="109"/>
      <c r="AB297" s="89"/>
      <c r="AC297" s="88"/>
      <c r="AD297" s="85"/>
      <c r="AE297" s="89"/>
      <c r="AF297" s="85"/>
      <c r="AG297" s="88"/>
      <c r="AH297" s="89"/>
      <c r="AI297" s="89"/>
    </row>
    <row r="298" spans="1:143" ht="13.15" customHeight="1" outlineLevel="1">
      <c r="A298" s="182"/>
      <c r="B298" s="182"/>
      <c r="C298" s="65"/>
      <c r="D298" s="139"/>
      <c r="F298" s="124" t="s">
        <v>128</v>
      </c>
      <c r="G298" s="114"/>
      <c r="H298" s="115"/>
      <c r="I298" s="114"/>
      <c r="J298" s="180">
        <v>1</v>
      </c>
      <c r="K298" s="111">
        <v>12</v>
      </c>
      <c r="L298" s="90">
        <f>J298*K298</f>
        <v>12</v>
      </c>
      <c r="M298" s="129"/>
      <c r="N298" s="130"/>
      <c r="O298" s="114"/>
      <c r="P298" s="65"/>
      <c r="Q298" s="114"/>
      <c r="R298" s="328"/>
      <c r="S298" s="130"/>
      <c r="T298" s="114"/>
      <c r="U298" s="88"/>
      <c r="V298" s="88"/>
      <c r="W298" s="306"/>
      <c r="X298" s="90"/>
      <c r="Y298" s="88"/>
      <c r="Z298" s="90"/>
      <c r="AA298" s="109"/>
      <c r="AB298" s="89"/>
      <c r="AC298" s="88"/>
      <c r="AD298" s="85"/>
      <c r="AE298" s="89"/>
      <c r="AF298" s="85"/>
      <c r="AG298" s="88"/>
      <c r="AH298" s="89"/>
      <c r="AI298" s="89"/>
    </row>
    <row r="299" spans="1:143" ht="13.15" customHeight="1" outlineLevel="1">
      <c r="A299" s="182"/>
      <c r="B299" s="182"/>
      <c r="C299" s="65"/>
      <c r="D299" s="139"/>
      <c r="F299" s="124" t="s">
        <v>129</v>
      </c>
      <c r="G299" s="114"/>
      <c r="H299" s="115"/>
      <c r="I299" s="114"/>
      <c r="J299" s="180">
        <v>1</v>
      </c>
      <c r="K299" s="111">
        <v>15</v>
      </c>
      <c r="L299" s="90">
        <f>J299*K299</f>
        <v>15</v>
      </c>
      <c r="M299" s="129"/>
      <c r="N299" s="130"/>
      <c r="O299" s="114"/>
      <c r="P299" s="65"/>
      <c r="Q299" s="114"/>
      <c r="R299" s="328"/>
      <c r="S299" s="130"/>
      <c r="T299" s="114"/>
      <c r="U299" s="88"/>
      <c r="V299" s="88"/>
      <c r="W299" s="306"/>
      <c r="X299" s="90"/>
      <c r="Y299" s="88"/>
      <c r="Z299" s="90"/>
      <c r="AA299" s="109"/>
      <c r="AB299" s="89"/>
      <c r="AC299" s="88"/>
      <c r="AD299" s="85"/>
      <c r="AE299" s="89"/>
      <c r="AF299" s="85"/>
      <c r="AG299" s="88"/>
      <c r="AH299" s="89"/>
      <c r="AI299" s="89"/>
    </row>
    <row r="300" spans="1:143" s="161" customFormat="1" ht="13.15" customHeight="1" outlineLevel="1">
      <c r="A300" s="150"/>
      <c r="B300" s="150"/>
      <c r="C300" s="151"/>
      <c r="D300" s="152"/>
      <c r="E300" s="194"/>
      <c r="F300" s="154" t="s">
        <v>130</v>
      </c>
      <c r="G300" s="155"/>
      <c r="H300" s="156"/>
      <c r="I300" s="155"/>
      <c r="K300" s="111" t="s">
        <v>70</v>
      </c>
      <c r="L300" s="90"/>
      <c r="M300" s="159"/>
      <c r="N300" s="159"/>
      <c r="O300" s="155"/>
      <c r="P300" s="151"/>
      <c r="Q300" s="155"/>
      <c r="R300" s="329"/>
      <c r="S300" s="159"/>
      <c r="T300" s="155"/>
      <c r="U300" s="88"/>
      <c r="V300" s="88"/>
      <c r="W300" s="306"/>
      <c r="X300" s="90"/>
      <c r="Y300" s="88"/>
      <c r="Z300" s="90"/>
      <c r="AA300" s="109"/>
      <c r="AB300" s="89"/>
      <c r="AC300" s="88"/>
      <c r="AD300" s="85"/>
      <c r="AE300" s="89"/>
      <c r="AF300" s="85"/>
      <c r="AG300" s="88"/>
      <c r="AH300" s="89"/>
      <c r="AI300" s="89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156"/>
      <c r="BJ300" s="156"/>
      <c r="BK300" s="156"/>
      <c r="BL300" s="160"/>
      <c r="BM300" s="156"/>
      <c r="BN300" s="156"/>
      <c r="BO300" s="156"/>
      <c r="BP300" s="160"/>
      <c r="BQ300" s="156"/>
      <c r="BR300" s="156"/>
      <c r="BS300" s="156"/>
      <c r="BT300" s="156"/>
      <c r="BU300" s="255"/>
      <c r="BV300" s="156"/>
      <c r="BW300" s="256"/>
      <c r="BX300" s="160"/>
      <c r="BY300" s="156"/>
      <c r="BZ300" s="156"/>
      <c r="CA300" s="156"/>
      <c r="CB300" s="160"/>
      <c r="CC300" s="156"/>
      <c r="CD300" s="156"/>
      <c r="CE300" s="156"/>
      <c r="CF300" s="160"/>
      <c r="CG300" s="156"/>
      <c r="CH300" s="156"/>
      <c r="CI300" s="156"/>
      <c r="CJ300" s="160"/>
      <c r="CK300" s="156"/>
      <c r="CL300" s="156"/>
      <c r="CM300" s="156"/>
      <c r="CN300" s="156"/>
      <c r="CO300" s="255"/>
      <c r="CQ300" s="156"/>
      <c r="CR300" s="156"/>
      <c r="CS300" s="257"/>
      <c r="CT300" s="160"/>
      <c r="CU300" s="156"/>
      <c r="CV300" s="156"/>
      <c r="CW300" s="156"/>
      <c r="CX300" s="160"/>
      <c r="CY300" s="156"/>
      <c r="CZ300" s="156"/>
      <c r="DA300" s="156"/>
      <c r="DB300" s="160"/>
      <c r="DC300" s="156"/>
      <c r="DD300" s="156"/>
      <c r="DE300" s="156"/>
      <c r="DF300" s="160"/>
      <c r="DG300" s="156"/>
      <c r="DH300" s="156"/>
      <c r="DI300" s="156"/>
      <c r="DJ300" s="160"/>
      <c r="DK300" s="156"/>
      <c r="DL300" s="156"/>
      <c r="DM300" s="156"/>
      <c r="DN300" s="160"/>
      <c r="DO300" s="156"/>
      <c r="DP300" s="156"/>
      <c r="DQ300" s="156"/>
      <c r="DR300" s="160"/>
      <c r="DS300" s="156"/>
      <c r="DT300" s="156"/>
      <c r="DU300" s="156"/>
      <c r="DV300" s="160"/>
      <c r="DW300" s="156"/>
      <c r="DX300" s="156"/>
      <c r="DY300" s="156"/>
      <c r="DZ300" s="160"/>
      <c r="EA300" s="156"/>
      <c r="EB300" s="156"/>
      <c r="EC300" s="156"/>
      <c r="ED300" s="160"/>
      <c r="EE300" s="156"/>
      <c r="EF300" s="156"/>
      <c r="EG300" s="156"/>
      <c r="EH300" s="160"/>
      <c r="EI300" s="156"/>
      <c r="EJ300" s="156"/>
      <c r="EK300" s="156"/>
      <c r="EL300" s="151"/>
      <c r="EM300" s="162"/>
    </row>
    <row r="301" spans="1:143" ht="13.15" customHeight="1" outlineLevel="1">
      <c r="A301" s="178" t="s">
        <v>125</v>
      </c>
      <c r="B301" s="178">
        <v>52</v>
      </c>
      <c r="C301" s="65"/>
      <c r="D301" s="139"/>
      <c r="E301" s="113"/>
      <c r="F301" s="124" t="s">
        <v>131</v>
      </c>
      <c r="G301" s="114"/>
      <c r="H301" s="115"/>
      <c r="I301" s="114"/>
      <c r="J301" s="180">
        <v>1</v>
      </c>
      <c r="K301" s="111">
        <v>20</v>
      </c>
      <c r="L301" s="90">
        <f>J301*K301</f>
        <v>20</v>
      </c>
      <c r="M301" s="109"/>
      <c r="N301" s="118"/>
      <c r="O301" s="114"/>
      <c r="P301" s="65"/>
      <c r="Q301" s="114"/>
      <c r="R301" s="327"/>
      <c r="S301" s="118"/>
      <c r="T301" s="114"/>
      <c r="U301" s="88"/>
      <c r="V301" s="88"/>
      <c r="W301" s="306"/>
      <c r="X301" s="90"/>
      <c r="Y301" s="88"/>
      <c r="Z301" s="90"/>
      <c r="AA301" s="109"/>
      <c r="AB301" s="89"/>
      <c r="AC301" s="88"/>
      <c r="AD301" s="85"/>
      <c r="AE301" s="89"/>
      <c r="AF301" s="85"/>
      <c r="AG301" s="88"/>
      <c r="AH301" s="89"/>
      <c r="AI301" s="89"/>
    </row>
    <row r="302" spans="1:143" ht="13.15" customHeight="1" outlineLevel="1">
      <c r="A302" s="178" t="s">
        <v>125</v>
      </c>
      <c r="B302" s="178">
        <v>52</v>
      </c>
      <c r="C302" s="65"/>
      <c r="D302" s="139"/>
      <c r="E302" s="113"/>
      <c r="F302" s="124" t="s">
        <v>132</v>
      </c>
      <c r="G302" s="114"/>
      <c r="H302" s="115"/>
      <c r="I302" s="114"/>
      <c r="J302" s="180">
        <v>1</v>
      </c>
      <c r="K302" s="111">
        <v>10</v>
      </c>
      <c r="L302" s="90">
        <f>J302*K302</f>
        <v>10</v>
      </c>
      <c r="M302" s="109"/>
      <c r="N302" s="118"/>
      <c r="O302" s="114"/>
      <c r="P302" s="65"/>
      <c r="Q302" s="114"/>
      <c r="R302" s="327"/>
      <c r="S302" s="118"/>
      <c r="T302" s="114"/>
      <c r="U302" s="88"/>
      <c r="V302" s="88"/>
      <c r="W302" s="306"/>
      <c r="X302" s="90"/>
      <c r="Y302" s="88"/>
      <c r="Z302" s="90"/>
      <c r="AA302" s="109"/>
      <c r="AB302" s="89"/>
      <c r="AC302" s="88"/>
      <c r="AD302" s="85"/>
      <c r="AE302" s="89"/>
      <c r="AF302" s="85"/>
      <c r="AG302" s="88"/>
      <c r="AH302" s="89"/>
      <c r="AI302" s="89"/>
    </row>
    <row r="303" spans="1:143" s="85" customFormat="1" ht="4.1500000000000004" customHeight="1" outlineLevel="1">
      <c r="A303" s="86"/>
      <c r="B303" s="86"/>
      <c r="D303" s="142"/>
      <c r="E303" s="87"/>
      <c r="F303" s="88"/>
      <c r="G303" s="88"/>
      <c r="I303" s="88"/>
      <c r="J303" s="89"/>
      <c r="K303" s="111"/>
      <c r="L303" s="90"/>
      <c r="M303" s="89"/>
      <c r="N303" s="89"/>
      <c r="O303" s="88"/>
      <c r="Q303" s="88"/>
      <c r="R303" s="326"/>
      <c r="S303" s="89"/>
      <c r="T303" s="88"/>
      <c r="U303" s="88"/>
      <c r="V303" s="88"/>
      <c r="W303" s="306"/>
      <c r="X303" s="90"/>
      <c r="Y303" s="88"/>
      <c r="Z303" s="90"/>
      <c r="AA303" s="109"/>
      <c r="AB303" s="89"/>
      <c r="AC303" s="88"/>
      <c r="AE303" s="89"/>
      <c r="AG303" s="88"/>
      <c r="AH303" s="89"/>
      <c r="AI303" s="89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67"/>
      <c r="BJ303" s="67"/>
      <c r="BL303" s="67"/>
      <c r="BM303" s="67"/>
      <c r="BN303" s="67"/>
      <c r="BP303" s="67"/>
      <c r="BQ303" s="67"/>
      <c r="BR303" s="67"/>
      <c r="BU303" s="244"/>
      <c r="BW303" s="245"/>
      <c r="BX303" s="67"/>
      <c r="BY303" s="67"/>
      <c r="BZ303" s="67"/>
      <c r="CB303" s="67"/>
      <c r="CC303" s="67"/>
      <c r="CD303" s="67"/>
      <c r="CF303" s="67"/>
      <c r="CG303" s="67"/>
      <c r="CH303" s="67"/>
      <c r="CJ303" s="67"/>
      <c r="CK303" s="67"/>
      <c r="CL303" s="67"/>
      <c r="CO303" s="244"/>
      <c r="CS303" s="246"/>
      <c r="CT303" s="67"/>
      <c r="CU303" s="67"/>
      <c r="CV303" s="67"/>
      <c r="CX303" s="67"/>
      <c r="CY303" s="67"/>
      <c r="CZ303" s="67"/>
      <c r="DB303" s="67"/>
      <c r="DC303" s="67"/>
      <c r="DD303" s="67"/>
      <c r="DF303" s="67"/>
      <c r="DG303" s="67"/>
      <c r="DH303" s="67"/>
      <c r="DJ303" s="67"/>
      <c r="DK303" s="67"/>
      <c r="DL303" s="67"/>
      <c r="DN303" s="67"/>
      <c r="DO303" s="67"/>
      <c r="DP303" s="67"/>
      <c r="DR303" s="67"/>
      <c r="DS303" s="67"/>
      <c r="DT303" s="67"/>
      <c r="DV303" s="67"/>
      <c r="DW303" s="67"/>
      <c r="DX303" s="67"/>
      <c r="DZ303" s="67"/>
      <c r="EA303" s="67"/>
      <c r="EB303" s="67"/>
      <c r="ED303" s="67"/>
      <c r="EE303" s="67"/>
      <c r="EF303" s="67"/>
      <c r="EH303" s="67"/>
      <c r="EI303" s="67"/>
      <c r="EJ303" s="67"/>
      <c r="EM303" s="125"/>
    </row>
    <row r="304" spans="1:143" s="27" customFormat="1" ht="16.899999999999999" customHeight="1">
      <c r="A304" s="92" t="s">
        <v>116</v>
      </c>
      <c r="B304" s="92"/>
      <c r="C304" s="93"/>
      <c r="D304" s="169" t="s">
        <v>483</v>
      </c>
      <c r="E304" s="170"/>
      <c r="F304" s="171"/>
      <c r="G304" s="172"/>
      <c r="H304" s="173"/>
      <c r="I304" s="173"/>
      <c r="J304" s="174"/>
      <c r="K304" s="174"/>
      <c r="L304" s="175">
        <f>J304*K304</f>
        <v>0</v>
      </c>
      <c r="M304" s="174">
        <f>SUM(L304:L321)</f>
        <v>119</v>
      </c>
      <c r="N304" s="174"/>
      <c r="O304" s="173"/>
      <c r="P304" s="176"/>
      <c r="Q304" s="176"/>
      <c r="R304" s="174">
        <f>SUM(X304:X321)</f>
        <v>0</v>
      </c>
      <c r="S304" s="174"/>
      <c r="T304" s="173"/>
      <c r="U304" s="173"/>
      <c r="V304" s="173"/>
      <c r="W304" s="173"/>
      <c r="X304" s="173"/>
      <c r="Y304" s="173"/>
      <c r="Z304" s="173"/>
      <c r="AA304" s="173"/>
      <c r="AB304" s="173"/>
      <c r="AC304" s="173"/>
      <c r="AD304" s="173"/>
      <c r="AE304" s="173"/>
      <c r="AF304" s="173"/>
      <c r="AG304" s="173"/>
      <c r="AH304" s="173">
        <f>SUM(AI305:AI321)</f>
        <v>0</v>
      </c>
      <c r="AI304" s="173"/>
      <c r="AJ304" s="173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</row>
    <row r="305" spans="1:143" ht="13.15" customHeight="1" outlineLevel="1">
      <c r="A305" s="112"/>
      <c r="B305" s="112"/>
      <c r="C305" s="65"/>
      <c r="D305" s="179"/>
      <c r="E305" s="113" t="s">
        <v>133</v>
      </c>
      <c r="F305" s="114"/>
      <c r="G305" s="114"/>
      <c r="H305" s="115"/>
      <c r="I305" s="114"/>
      <c r="J305" s="116"/>
      <c r="K305" s="111"/>
      <c r="L305" s="90"/>
      <c r="M305" s="109"/>
      <c r="N305" s="118"/>
      <c r="O305" s="114"/>
      <c r="P305" s="65"/>
      <c r="Q305" s="114"/>
      <c r="R305" s="327"/>
      <c r="S305" s="118"/>
      <c r="T305" s="114"/>
      <c r="U305" s="88"/>
      <c r="V305" s="88"/>
      <c r="W305" s="306"/>
      <c r="X305" s="90"/>
      <c r="Y305" s="88"/>
      <c r="Z305" s="90"/>
      <c r="AA305" s="109"/>
      <c r="AB305" s="89"/>
      <c r="AC305" s="88"/>
      <c r="AD305" s="85"/>
      <c r="AE305" s="89"/>
      <c r="AF305" s="85"/>
      <c r="AG305" s="88"/>
      <c r="AH305" s="89"/>
      <c r="AI305" s="89"/>
    </row>
    <row r="306" spans="1:143" s="85" customFormat="1" ht="13.15" customHeight="1" outlineLevel="1">
      <c r="A306" s="91" t="s">
        <v>74</v>
      </c>
      <c r="B306" s="91">
        <v>24</v>
      </c>
      <c r="C306" s="103"/>
      <c r="D306" s="183"/>
      <c r="E306" s="104"/>
      <c r="F306" s="105" t="s">
        <v>45</v>
      </c>
      <c r="G306" s="88"/>
      <c r="H306" s="106"/>
      <c r="I306" s="88"/>
      <c r="J306" s="107">
        <v>1</v>
      </c>
      <c r="K306" s="111">
        <v>12</v>
      </c>
      <c r="L306" s="90">
        <f>J306*K306</f>
        <v>12</v>
      </c>
      <c r="M306" s="110"/>
      <c r="N306" s="110"/>
      <c r="O306" s="88"/>
      <c r="P306" s="103"/>
      <c r="Q306" s="88"/>
      <c r="R306" s="330"/>
      <c r="S306" s="110"/>
      <c r="T306" s="88"/>
      <c r="U306" s="88"/>
      <c r="V306" s="88"/>
      <c r="W306" s="306"/>
      <c r="X306" s="90"/>
      <c r="Y306" s="88"/>
      <c r="Z306" s="90"/>
      <c r="AA306" s="109"/>
      <c r="AB306" s="89"/>
      <c r="AC306" s="88"/>
      <c r="AE306" s="89"/>
      <c r="AG306" s="88"/>
      <c r="AH306" s="89"/>
      <c r="AI306" s="89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  <c r="BA306" s="26"/>
      <c r="BB306" s="26"/>
      <c r="BC306" s="26"/>
      <c r="BD306" s="26"/>
      <c r="BE306" s="26"/>
      <c r="BF306" s="26"/>
      <c r="BG306" s="26"/>
      <c r="BH306" s="26"/>
    </row>
    <row r="307" spans="1:143" s="85" customFormat="1" ht="13.15" customHeight="1" outlineLevel="1">
      <c r="A307" s="91" t="s">
        <v>74</v>
      </c>
      <c r="B307" s="91">
        <v>24</v>
      </c>
      <c r="C307" s="103"/>
      <c r="D307" s="183"/>
      <c r="E307" s="104"/>
      <c r="F307" s="105" t="s">
        <v>134</v>
      </c>
      <c r="G307" s="88"/>
      <c r="H307" s="106"/>
      <c r="I307" s="88"/>
      <c r="J307" s="107">
        <v>1</v>
      </c>
      <c r="K307" s="111">
        <v>12</v>
      </c>
      <c r="L307" s="90">
        <f>J307*K307</f>
        <v>12</v>
      </c>
      <c r="M307" s="110"/>
      <c r="N307" s="110"/>
      <c r="O307" s="88"/>
      <c r="P307" s="103"/>
      <c r="Q307" s="88"/>
      <c r="R307" s="330"/>
      <c r="S307" s="110"/>
      <c r="T307" s="88"/>
      <c r="U307" s="88"/>
      <c r="V307" s="88"/>
      <c r="W307" s="306"/>
      <c r="X307" s="90"/>
      <c r="Y307" s="88"/>
      <c r="Z307" s="90"/>
      <c r="AA307" s="109"/>
      <c r="AB307" s="89"/>
      <c r="AC307" s="88"/>
      <c r="AE307" s="89"/>
      <c r="AG307" s="88"/>
      <c r="AH307" s="89"/>
      <c r="AI307" s="89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  <c r="BA307" s="26"/>
      <c r="BB307" s="26"/>
      <c r="BC307" s="26"/>
      <c r="BD307" s="26"/>
      <c r="BE307" s="26"/>
      <c r="BF307" s="26"/>
      <c r="BG307" s="26"/>
      <c r="BH307" s="26"/>
    </row>
    <row r="308" spans="1:143" s="85" customFormat="1" ht="4.1500000000000004" customHeight="1" outlineLevel="1">
      <c r="A308" s="86"/>
      <c r="B308" s="86"/>
      <c r="D308" s="142"/>
      <c r="E308" s="87"/>
      <c r="F308" s="88"/>
      <c r="G308" s="88"/>
      <c r="I308" s="88"/>
      <c r="J308" s="89"/>
      <c r="K308" s="111"/>
      <c r="L308" s="90"/>
      <c r="M308" s="89"/>
      <c r="N308" s="89"/>
      <c r="O308" s="88"/>
      <c r="Q308" s="88"/>
      <c r="R308" s="326"/>
      <c r="S308" s="89"/>
      <c r="T308" s="88"/>
      <c r="U308" s="88"/>
      <c r="V308" s="88"/>
      <c r="W308" s="306"/>
      <c r="X308" s="90"/>
      <c r="Y308" s="88"/>
      <c r="Z308" s="90"/>
      <c r="AA308" s="109"/>
      <c r="AB308" s="89"/>
      <c r="AC308" s="88"/>
      <c r="AE308" s="89"/>
      <c r="AG308" s="88"/>
      <c r="AH308" s="89"/>
      <c r="AI308" s="89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  <c r="BA308" s="26"/>
      <c r="BB308" s="26"/>
      <c r="BC308" s="26"/>
      <c r="BD308" s="26"/>
      <c r="BE308" s="26"/>
      <c r="BF308" s="26"/>
      <c r="BG308" s="26"/>
      <c r="BH308" s="26"/>
      <c r="BI308" s="67"/>
      <c r="BJ308" s="67"/>
      <c r="BL308" s="67"/>
      <c r="BM308" s="67"/>
      <c r="BN308" s="67"/>
      <c r="BP308" s="67"/>
      <c r="BQ308" s="67"/>
      <c r="BR308" s="67"/>
      <c r="BU308" s="244"/>
      <c r="BW308" s="245"/>
      <c r="BX308" s="67"/>
      <c r="BY308" s="67"/>
      <c r="BZ308" s="67"/>
      <c r="CB308" s="67"/>
      <c r="CC308" s="67"/>
      <c r="CD308" s="67"/>
      <c r="CF308" s="67"/>
      <c r="CG308" s="67"/>
      <c r="CH308" s="67"/>
      <c r="CJ308" s="67"/>
      <c r="CK308" s="67"/>
      <c r="CL308" s="67"/>
      <c r="CO308" s="244"/>
      <c r="CS308" s="246"/>
      <c r="CT308" s="67"/>
      <c r="CU308" s="67"/>
      <c r="CV308" s="67"/>
      <c r="CX308" s="67"/>
      <c r="CY308" s="67"/>
      <c r="CZ308" s="67"/>
      <c r="DB308" s="67"/>
      <c r="DC308" s="67"/>
      <c r="DD308" s="67"/>
      <c r="DF308" s="67"/>
      <c r="DG308" s="67"/>
      <c r="DH308" s="67"/>
      <c r="DJ308" s="67"/>
      <c r="DK308" s="67"/>
      <c r="DL308" s="67"/>
      <c r="DN308" s="67"/>
      <c r="DO308" s="67"/>
      <c r="DP308" s="67"/>
      <c r="DR308" s="67"/>
      <c r="DS308" s="67"/>
      <c r="DT308" s="67"/>
      <c r="DV308" s="67"/>
      <c r="DW308" s="67"/>
      <c r="DX308" s="67"/>
      <c r="DZ308" s="67"/>
      <c r="EA308" s="67"/>
      <c r="EB308" s="67"/>
      <c r="ED308" s="67"/>
      <c r="EE308" s="67"/>
      <c r="EF308" s="67"/>
      <c r="EH308" s="67"/>
      <c r="EI308" s="67"/>
      <c r="EJ308" s="67"/>
      <c r="EM308" s="125"/>
    </row>
    <row r="309" spans="1:143" ht="13.15" customHeight="1" outlineLevel="1">
      <c r="A309" s="112"/>
      <c r="B309" s="112"/>
      <c r="C309" s="65"/>
      <c r="D309" s="179"/>
      <c r="E309" s="113" t="s">
        <v>135</v>
      </c>
      <c r="F309" s="114"/>
      <c r="G309" s="114"/>
      <c r="H309" s="115"/>
      <c r="I309" s="114"/>
      <c r="J309" s="116"/>
      <c r="K309" s="111"/>
      <c r="L309" s="90"/>
      <c r="M309" s="109"/>
      <c r="N309" s="118"/>
      <c r="O309" s="114"/>
      <c r="P309" s="65"/>
      <c r="Q309" s="114"/>
      <c r="R309" s="327"/>
      <c r="S309" s="118"/>
      <c r="T309" s="114"/>
      <c r="U309" s="88"/>
      <c r="V309" s="88"/>
      <c r="W309" s="306"/>
      <c r="X309" s="90"/>
      <c r="Y309" s="88"/>
      <c r="Z309" s="90"/>
      <c r="AA309" s="109"/>
      <c r="AB309" s="89"/>
      <c r="AC309" s="88"/>
      <c r="AD309" s="85"/>
      <c r="AE309" s="89"/>
      <c r="AF309" s="85"/>
      <c r="AG309" s="88"/>
      <c r="AH309" s="89"/>
      <c r="AI309" s="89"/>
    </row>
    <row r="310" spans="1:143" s="85" customFormat="1" ht="13.15" customHeight="1" outlineLevel="1">
      <c r="A310" s="91" t="s">
        <v>74</v>
      </c>
      <c r="B310" s="91">
        <v>24</v>
      </c>
      <c r="C310" s="103"/>
      <c r="D310" s="183"/>
      <c r="E310" s="104"/>
      <c r="F310" s="105" t="s">
        <v>136</v>
      </c>
      <c r="G310" s="88"/>
      <c r="H310" s="106"/>
      <c r="I310" s="88"/>
      <c r="J310" s="107">
        <v>1</v>
      </c>
      <c r="K310" s="111">
        <v>12</v>
      </c>
      <c r="L310" s="90">
        <f t="shared" ref="L310:L321" si="11">J310*K310</f>
        <v>12</v>
      </c>
      <c r="M310" s="110"/>
      <c r="N310" s="110"/>
      <c r="O310" s="88"/>
      <c r="P310" s="103"/>
      <c r="Q310" s="88"/>
      <c r="R310" s="330"/>
      <c r="S310" s="110"/>
      <c r="T310" s="88"/>
      <c r="U310" s="88"/>
      <c r="V310" s="88"/>
      <c r="W310" s="306"/>
      <c r="X310" s="90"/>
      <c r="Y310" s="88"/>
      <c r="Z310" s="90"/>
      <c r="AA310" s="109"/>
      <c r="AB310" s="89"/>
      <c r="AC310" s="88"/>
      <c r="AE310" s="89"/>
      <c r="AG310" s="88"/>
      <c r="AH310" s="89"/>
      <c r="AI310" s="89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  <c r="BA310" s="26"/>
      <c r="BB310" s="26"/>
      <c r="BC310" s="26"/>
      <c r="BD310" s="26"/>
      <c r="BE310" s="26"/>
      <c r="BF310" s="26"/>
      <c r="BG310" s="26"/>
      <c r="BH310" s="26"/>
    </row>
    <row r="311" spans="1:143" s="85" customFormat="1" ht="13.15" customHeight="1" outlineLevel="1">
      <c r="A311" s="91" t="s">
        <v>74</v>
      </c>
      <c r="B311" s="91">
        <v>24</v>
      </c>
      <c r="C311" s="103"/>
      <c r="D311" s="188"/>
      <c r="E311" s="104"/>
      <c r="F311" s="105" t="s">
        <v>106</v>
      </c>
      <c r="G311" s="88"/>
      <c r="H311" s="106"/>
      <c r="I311" s="88"/>
      <c r="J311" s="107">
        <v>1</v>
      </c>
      <c r="K311" s="111">
        <v>3</v>
      </c>
      <c r="L311" s="90">
        <f t="shared" si="11"/>
        <v>3</v>
      </c>
      <c r="M311" s="110"/>
      <c r="N311" s="110"/>
      <c r="O311" s="88"/>
      <c r="P311" s="103"/>
      <c r="Q311" s="88"/>
      <c r="R311" s="330"/>
      <c r="S311" s="110"/>
      <c r="T311" s="88"/>
      <c r="U311" s="88"/>
      <c r="V311" s="88"/>
      <c r="W311" s="306"/>
      <c r="X311" s="90"/>
      <c r="Y311" s="88"/>
      <c r="Z311" s="90"/>
      <c r="AA311" s="109"/>
      <c r="AB311" s="89"/>
      <c r="AC311" s="88"/>
      <c r="AE311" s="89"/>
      <c r="AG311" s="88"/>
      <c r="AH311" s="89"/>
      <c r="AI311" s="89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</row>
    <row r="312" spans="1:143" s="85" customFormat="1" ht="13.9" customHeight="1" outlineLevel="1">
      <c r="A312" s="91" t="s">
        <v>137</v>
      </c>
      <c r="B312" s="91">
        <v>25</v>
      </c>
      <c r="C312" s="103"/>
      <c r="D312" s="188"/>
      <c r="E312" s="104"/>
      <c r="F312" s="105" t="s">
        <v>268</v>
      </c>
      <c r="G312" s="88"/>
      <c r="H312" s="106"/>
      <c r="I312" s="88"/>
      <c r="J312" s="107">
        <v>1</v>
      </c>
      <c r="K312" s="111">
        <v>6</v>
      </c>
      <c r="L312" s="90">
        <f t="shared" si="11"/>
        <v>6</v>
      </c>
      <c r="M312" s="110"/>
      <c r="N312" s="110"/>
      <c r="O312" s="88"/>
      <c r="P312" s="103"/>
      <c r="Q312" s="88"/>
      <c r="R312" s="330"/>
      <c r="S312" s="110"/>
      <c r="T312" s="88"/>
      <c r="U312" s="88"/>
      <c r="V312" s="88"/>
      <c r="W312" s="306"/>
      <c r="X312" s="90"/>
      <c r="Y312" s="88"/>
      <c r="Z312" s="90"/>
      <c r="AA312" s="109"/>
      <c r="AB312" s="89"/>
      <c r="AC312" s="88"/>
      <c r="AE312" s="89"/>
      <c r="AG312" s="88"/>
      <c r="AH312" s="89"/>
      <c r="AI312" s="89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</row>
    <row r="313" spans="1:143" s="85" customFormat="1" ht="13.15" customHeight="1" outlineLevel="1">
      <c r="A313" s="91" t="s">
        <v>137</v>
      </c>
      <c r="B313" s="91">
        <v>25</v>
      </c>
      <c r="C313" s="103"/>
      <c r="D313" s="188"/>
      <c r="E313" s="104"/>
      <c r="F313" s="105" t="s">
        <v>269</v>
      </c>
      <c r="G313" s="88"/>
      <c r="H313" s="106"/>
      <c r="I313" s="88"/>
      <c r="J313" s="107">
        <v>1</v>
      </c>
      <c r="K313" s="111">
        <v>6</v>
      </c>
      <c r="L313" s="90">
        <f t="shared" si="11"/>
        <v>6</v>
      </c>
      <c r="M313" s="110"/>
      <c r="N313" s="110"/>
      <c r="O313" s="88"/>
      <c r="P313" s="103"/>
      <c r="Q313" s="88"/>
      <c r="R313" s="330"/>
      <c r="S313" s="110"/>
      <c r="T313" s="88"/>
      <c r="U313" s="88"/>
      <c r="V313" s="88"/>
      <c r="W313" s="306"/>
      <c r="X313" s="90"/>
      <c r="Y313" s="88"/>
      <c r="Z313" s="90"/>
      <c r="AA313" s="109"/>
      <c r="AB313" s="89"/>
      <c r="AC313" s="88"/>
      <c r="AE313" s="89"/>
      <c r="AG313" s="88"/>
      <c r="AH313" s="89"/>
      <c r="AI313" s="89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  <c r="BA313" s="26"/>
      <c r="BB313" s="26"/>
      <c r="BC313" s="26"/>
      <c r="BD313" s="26"/>
      <c r="BE313" s="26"/>
      <c r="BF313" s="26"/>
      <c r="BG313" s="26"/>
      <c r="BH313" s="26"/>
    </row>
    <row r="314" spans="1:143" s="85" customFormat="1" ht="13.15" customHeight="1" outlineLevel="1">
      <c r="A314" s="91" t="s">
        <v>137</v>
      </c>
      <c r="B314" s="91">
        <v>25</v>
      </c>
      <c r="C314" s="103"/>
      <c r="D314" s="188"/>
      <c r="E314" s="104"/>
      <c r="F314" s="105" t="s">
        <v>270</v>
      </c>
      <c r="G314" s="88"/>
      <c r="H314" s="106"/>
      <c r="I314" s="88"/>
      <c r="J314" s="107">
        <v>1</v>
      </c>
      <c r="K314" s="111">
        <v>8</v>
      </c>
      <c r="L314" s="90">
        <f t="shared" si="11"/>
        <v>8</v>
      </c>
      <c r="M314" s="110"/>
      <c r="N314" s="110"/>
      <c r="O314" s="88"/>
      <c r="P314" s="103"/>
      <c r="Q314" s="88"/>
      <c r="R314" s="330"/>
      <c r="S314" s="110"/>
      <c r="T314" s="88"/>
      <c r="U314" s="88"/>
      <c r="V314" s="88"/>
      <c r="W314" s="306"/>
      <c r="X314" s="90"/>
      <c r="Y314" s="88"/>
      <c r="Z314" s="90"/>
      <c r="AA314" s="109"/>
      <c r="AB314" s="89"/>
      <c r="AC314" s="88"/>
      <c r="AE314" s="89"/>
      <c r="AG314" s="88"/>
      <c r="AH314" s="89"/>
      <c r="AI314" s="89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  <c r="BA314" s="26"/>
      <c r="BB314" s="26"/>
      <c r="BC314" s="26"/>
      <c r="BD314" s="26"/>
      <c r="BE314" s="26"/>
      <c r="BF314" s="26"/>
      <c r="BG314" s="26"/>
      <c r="BH314" s="26"/>
    </row>
    <row r="315" spans="1:143" s="85" customFormat="1" ht="13.15" customHeight="1" outlineLevel="1">
      <c r="A315" s="91" t="s">
        <v>137</v>
      </c>
      <c r="B315" s="91">
        <v>25</v>
      </c>
      <c r="C315" s="103"/>
      <c r="D315" s="188"/>
      <c r="E315" s="104"/>
      <c r="F315" s="105" t="s">
        <v>271</v>
      </c>
      <c r="G315" s="88"/>
      <c r="H315" s="106"/>
      <c r="I315" s="88"/>
      <c r="J315" s="107">
        <v>1</v>
      </c>
      <c r="K315" s="111">
        <v>12</v>
      </c>
      <c r="L315" s="90">
        <f t="shared" si="11"/>
        <v>12</v>
      </c>
      <c r="M315" s="110"/>
      <c r="N315" s="110"/>
      <c r="O315" s="88"/>
      <c r="P315" s="103"/>
      <c r="Q315" s="88"/>
      <c r="R315" s="330"/>
      <c r="S315" s="110"/>
      <c r="T315" s="88"/>
      <c r="U315" s="88"/>
      <c r="V315" s="88"/>
      <c r="W315" s="306"/>
      <c r="X315" s="90"/>
      <c r="Y315" s="88"/>
      <c r="Z315" s="90"/>
      <c r="AA315" s="109"/>
      <c r="AB315" s="89"/>
      <c r="AC315" s="88"/>
      <c r="AE315" s="89"/>
      <c r="AG315" s="88"/>
      <c r="AH315" s="89"/>
      <c r="AI315" s="89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  <c r="BA315" s="26"/>
      <c r="BB315" s="26"/>
      <c r="BC315" s="26"/>
      <c r="BD315" s="26"/>
      <c r="BE315" s="26"/>
      <c r="BF315" s="26"/>
      <c r="BG315" s="26"/>
      <c r="BH315" s="26"/>
    </row>
    <row r="316" spans="1:143" s="85" customFormat="1" ht="13.15" customHeight="1" outlineLevel="1">
      <c r="A316" s="91"/>
      <c r="B316" s="91"/>
      <c r="C316" s="103"/>
      <c r="D316" s="188"/>
      <c r="E316" s="104"/>
      <c r="F316" s="105" t="s">
        <v>138</v>
      </c>
      <c r="G316" s="88"/>
      <c r="H316" s="106"/>
      <c r="I316" s="88"/>
      <c r="J316" s="107">
        <v>1</v>
      </c>
      <c r="K316" s="111">
        <v>10</v>
      </c>
      <c r="L316" s="90">
        <f t="shared" si="11"/>
        <v>10</v>
      </c>
      <c r="M316" s="110"/>
      <c r="N316" s="110"/>
      <c r="O316" s="88"/>
      <c r="P316" s="103"/>
      <c r="Q316" s="88"/>
      <c r="R316" s="330"/>
      <c r="S316" s="110"/>
      <c r="T316" s="88"/>
      <c r="U316" s="88"/>
      <c r="V316" s="88"/>
      <c r="W316" s="306"/>
      <c r="X316" s="90"/>
      <c r="Y316" s="88"/>
      <c r="Z316" s="90"/>
      <c r="AA316" s="109"/>
      <c r="AB316" s="89"/>
      <c r="AC316" s="88"/>
      <c r="AE316" s="89"/>
      <c r="AG316" s="88"/>
      <c r="AH316" s="89"/>
      <c r="AI316" s="89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</row>
    <row r="317" spans="1:143" s="85" customFormat="1" ht="13.15" customHeight="1" outlineLevel="1">
      <c r="A317" s="91"/>
      <c r="B317" s="91"/>
      <c r="C317" s="103"/>
      <c r="D317" s="188"/>
      <c r="E317" s="104"/>
      <c r="F317" s="105" t="s">
        <v>139</v>
      </c>
      <c r="G317" s="88"/>
      <c r="H317" s="106"/>
      <c r="I317" s="88"/>
      <c r="J317" s="107">
        <v>1</v>
      </c>
      <c r="K317" s="111">
        <v>10</v>
      </c>
      <c r="L317" s="90">
        <f t="shared" si="11"/>
        <v>10</v>
      </c>
      <c r="M317" s="110"/>
      <c r="N317" s="110"/>
      <c r="O317" s="88"/>
      <c r="P317" s="103"/>
      <c r="Q317" s="88"/>
      <c r="R317" s="330"/>
      <c r="S317" s="110"/>
      <c r="T317" s="88"/>
      <c r="U317" s="88"/>
      <c r="V317" s="88"/>
      <c r="W317" s="306"/>
      <c r="X317" s="90"/>
      <c r="Y317" s="88"/>
      <c r="Z317" s="90"/>
      <c r="AA317" s="109"/>
      <c r="AB317" s="89"/>
      <c r="AC317" s="88"/>
      <c r="AE317" s="89"/>
      <c r="AG317" s="88"/>
      <c r="AH317" s="89"/>
      <c r="AI317" s="89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  <c r="BA317" s="26"/>
      <c r="BB317" s="26"/>
      <c r="BC317" s="26"/>
      <c r="BD317" s="26"/>
      <c r="BE317" s="26"/>
      <c r="BF317" s="26"/>
      <c r="BG317" s="26"/>
      <c r="BH317" s="26"/>
    </row>
    <row r="318" spans="1:143" s="85" customFormat="1" ht="13.15" customHeight="1" outlineLevel="1">
      <c r="A318" s="91"/>
      <c r="B318" s="91"/>
      <c r="C318" s="103"/>
      <c r="D318" s="188"/>
      <c r="E318" s="104" t="s">
        <v>123</v>
      </c>
      <c r="F318" s="105"/>
      <c r="G318" s="88"/>
      <c r="H318" s="106"/>
      <c r="I318" s="88"/>
      <c r="J318" s="107"/>
      <c r="K318" s="111"/>
      <c r="L318" s="90"/>
      <c r="M318" s="110"/>
      <c r="N318" s="110"/>
      <c r="O318" s="88"/>
      <c r="P318" s="103"/>
      <c r="Q318" s="88"/>
      <c r="R318" s="330"/>
      <c r="S318" s="110"/>
      <c r="T318" s="88"/>
      <c r="U318" s="88"/>
      <c r="V318" s="88"/>
      <c r="W318" s="306"/>
      <c r="X318" s="90"/>
      <c r="Y318" s="88"/>
      <c r="Z318" s="90"/>
      <c r="AA318" s="109"/>
      <c r="AB318" s="89"/>
      <c r="AC318" s="88"/>
      <c r="AE318" s="89"/>
      <c r="AG318" s="88"/>
      <c r="AH318" s="89"/>
      <c r="AI318" s="89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  <c r="BA318" s="26"/>
      <c r="BB318" s="26"/>
      <c r="BC318" s="26"/>
      <c r="BD318" s="26"/>
      <c r="BE318" s="26"/>
      <c r="BF318" s="26"/>
      <c r="BG318" s="26"/>
      <c r="BH318" s="26"/>
    </row>
    <row r="319" spans="1:143" s="85" customFormat="1" ht="13.15" customHeight="1" outlineLevel="1">
      <c r="A319" s="91"/>
      <c r="B319" s="91"/>
      <c r="C319" s="103"/>
      <c r="D319" s="188"/>
      <c r="E319" s="104"/>
      <c r="F319" s="105" t="s">
        <v>272</v>
      </c>
      <c r="G319" s="88"/>
      <c r="H319" s="106"/>
      <c r="I319" s="88"/>
      <c r="J319" s="107">
        <v>1</v>
      </c>
      <c r="K319" s="111">
        <v>16</v>
      </c>
      <c r="L319" s="90">
        <f t="shared" si="11"/>
        <v>16</v>
      </c>
      <c r="M319" s="110"/>
      <c r="N319" s="110"/>
      <c r="O319" s="88"/>
      <c r="P319" s="103"/>
      <c r="Q319" s="88"/>
      <c r="R319" s="330"/>
      <c r="S319" s="110"/>
      <c r="T319" s="88"/>
      <c r="U319" s="88"/>
      <c r="V319" s="88"/>
      <c r="W319" s="306"/>
      <c r="X319" s="90"/>
      <c r="Y319" s="88"/>
      <c r="Z319" s="90"/>
      <c r="AA319" s="109"/>
      <c r="AB319" s="89"/>
      <c r="AC319" s="88"/>
      <c r="AE319" s="89"/>
      <c r="AG319" s="88"/>
      <c r="AH319" s="89"/>
      <c r="AI319" s="89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</row>
    <row r="320" spans="1:143" s="85" customFormat="1" ht="13.15" customHeight="1" outlineLevel="1">
      <c r="A320" s="91"/>
      <c r="B320" s="91"/>
      <c r="C320" s="103"/>
      <c r="D320" s="188"/>
      <c r="E320" s="104"/>
      <c r="F320" s="105" t="s">
        <v>130</v>
      </c>
      <c r="G320" s="88"/>
      <c r="H320" s="106"/>
      <c r="I320" s="88"/>
      <c r="J320" s="107"/>
      <c r="K320" s="111" t="s">
        <v>70</v>
      </c>
      <c r="L320" s="90"/>
      <c r="M320" s="110"/>
      <c r="N320" s="110"/>
      <c r="O320" s="88"/>
      <c r="P320" s="103"/>
      <c r="Q320" s="88"/>
      <c r="R320" s="330"/>
      <c r="S320" s="110"/>
      <c r="T320" s="88"/>
      <c r="U320" s="88"/>
      <c r="V320" s="88"/>
      <c r="W320" s="306"/>
      <c r="X320" s="90"/>
      <c r="Y320" s="88"/>
      <c r="Z320" s="90"/>
      <c r="AA320" s="109"/>
      <c r="AB320" s="89"/>
      <c r="AC320" s="88"/>
      <c r="AE320" s="89"/>
      <c r="AG320" s="88"/>
      <c r="AH320" s="89"/>
      <c r="AI320" s="89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</row>
    <row r="321" spans="1:143" s="85" customFormat="1" ht="13.15" customHeight="1" outlineLevel="1">
      <c r="A321" s="91" t="s">
        <v>137</v>
      </c>
      <c r="B321" s="91">
        <v>25</v>
      </c>
      <c r="C321" s="103"/>
      <c r="D321" s="188"/>
      <c r="E321" s="104"/>
      <c r="F321" s="105" t="s">
        <v>141</v>
      </c>
      <c r="G321" s="88"/>
      <c r="H321" s="106"/>
      <c r="I321" s="88"/>
      <c r="J321" s="107">
        <v>1</v>
      </c>
      <c r="K321" s="111">
        <v>12</v>
      </c>
      <c r="L321" s="90">
        <f t="shared" si="11"/>
        <v>12</v>
      </c>
      <c r="M321" s="110"/>
      <c r="N321" s="110"/>
      <c r="O321" s="88"/>
      <c r="P321" s="103"/>
      <c r="Q321" s="88"/>
      <c r="R321" s="330"/>
      <c r="S321" s="110"/>
      <c r="T321" s="88"/>
      <c r="U321" s="88"/>
      <c r="V321" s="88"/>
      <c r="W321" s="306"/>
      <c r="X321" s="90"/>
      <c r="Y321" s="88"/>
      <c r="Z321" s="90"/>
      <c r="AA321" s="109"/>
      <c r="AB321" s="89"/>
      <c r="AC321" s="88"/>
      <c r="AE321" s="89"/>
      <c r="AG321" s="88"/>
      <c r="AH321" s="89"/>
      <c r="AI321" s="89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  <c r="BA321" s="26"/>
      <c r="BB321" s="26"/>
      <c r="BC321" s="26"/>
      <c r="BD321" s="26"/>
      <c r="BE321" s="26"/>
      <c r="BF321" s="26"/>
      <c r="BG321" s="26"/>
      <c r="BH321" s="26"/>
    </row>
    <row r="322" spans="1:143" s="25" customFormat="1" ht="4.1500000000000004" customHeight="1" outlineLevel="1">
      <c r="A322" s="128"/>
      <c r="B322" s="128"/>
      <c r="C322" s="64"/>
      <c r="D322" s="190"/>
      <c r="E322" s="191"/>
      <c r="F322" s="192"/>
      <c r="G322" s="112"/>
      <c r="H322" s="64"/>
      <c r="I322" s="112"/>
      <c r="J322" s="128"/>
      <c r="K322" s="111"/>
      <c r="L322" s="90"/>
      <c r="M322" s="109"/>
      <c r="N322" s="112"/>
      <c r="O322" s="112"/>
      <c r="P322" s="64"/>
      <c r="Q322" s="112"/>
      <c r="R322" s="222"/>
      <c r="S322" s="112"/>
      <c r="T322" s="112"/>
      <c r="U322" s="88"/>
      <c r="V322" s="88"/>
      <c r="W322" s="306"/>
      <c r="X322" s="90"/>
      <c r="Y322" s="88"/>
      <c r="Z322" s="90"/>
      <c r="AA322" s="109"/>
      <c r="AB322" s="89"/>
      <c r="AC322" s="88"/>
      <c r="AD322" s="85"/>
      <c r="AE322" s="89"/>
      <c r="AF322" s="85"/>
      <c r="AG322" s="88"/>
      <c r="AH322" s="89"/>
      <c r="AI322" s="89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</row>
    <row r="323" spans="1:143" ht="6.75" customHeight="1">
      <c r="A323" s="68"/>
      <c r="B323" s="68"/>
      <c r="C323" s="64"/>
      <c r="D323" s="293"/>
      <c r="E323" s="294"/>
      <c r="F323" s="295"/>
      <c r="G323" s="296"/>
      <c r="H323" s="65"/>
      <c r="I323" s="317"/>
      <c r="J323" s="318"/>
      <c r="K323" s="318"/>
      <c r="L323" s="318"/>
      <c r="M323" s="318"/>
      <c r="N323" s="318"/>
      <c r="O323" s="319"/>
      <c r="P323" s="64"/>
      <c r="Q323" s="320"/>
      <c r="R323" s="318"/>
      <c r="S323" s="318"/>
      <c r="T323" s="311"/>
      <c r="U323" s="311"/>
      <c r="V323" s="311"/>
      <c r="W323" s="311"/>
      <c r="X323" s="311"/>
      <c r="Y323" s="311"/>
      <c r="Z323" s="311"/>
      <c r="AA323" s="311"/>
      <c r="AB323" s="311"/>
      <c r="AC323" s="311"/>
      <c r="AD323" s="311"/>
      <c r="AE323" s="311"/>
      <c r="AF323" s="311"/>
      <c r="AG323" s="311"/>
      <c r="AH323" s="311"/>
      <c r="AI323" s="311"/>
      <c r="AJ323" s="311"/>
    </row>
    <row r="324" spans="1:143" s="27" customFormat="1" ht="19.5" customHeight="1">
      <c r="A324" s="77" t="s">
        <v>61</v>
      </c>
      <c r="B324" s="77"/>
      <c r="C324" s="66"/>
      <c r="D324" s="362" t="s">
        <v>302</v>
      </c>
      <c r="E324" s="363"/>
      <c r="F324" s="363"/>
      <c r="G324" s="364"/>
      <c r="H324" s="78"/>
      <c r="I324" s="308"/>
      <c r="J324" s="309"/>
      <c r="K324" s="310"/>
      <c r="L324" s="310"/>
      <c r="M324" s="310"/>
      <c r="N324" s="82">
        <f>SUM(L325:L372)</f>
        <v>975.5</v>
      </c>
      <c r="O324" s="311"/>
      <c r="P324" s="66"/>
      <c r="Q324" s="312"/>
      <c r="R324" s="310"/>
      <c r="S324" s="82">
        <f>SUM(R325:R372)</f>
        <v>0</v>
      </c>
      <c r="T324" s="311"/>
      <c r="U324" s="82">
        <v>1268</v>
      </c>
      <c r="V324" s="311"/>
      <c r="W324" s="311"/>
      <c r="X324" s="311"/>
      <c r="Y324" s="311"/>
      <c r="Z324" s="311"/>
      <c r="AA324" s="311"/>
      <c r="AB324" s="82">
        <f>SUM(Z325:Z372)</f>
        <v>0</v>
      </c>
      <c r="AC324" s="311"/>
      <c r="AD324" s="311"/>
      <c r="AE324" s="311"/>
      <c r="AF324" s="311"/>
      <c r="AG324" s="311"/>
      <c r="AH324" s="311"/>
      <c r="AI324" s="82">
        <f>SUM(AH325:AH372)</f>
        <v>0</v>
      </c>
      <c r="AJ324" s="311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  <c r="BA324" s="26"/>
      <c r="BB324" s="26"/>
      <c r="BC324" s="26"/>
      <c r="BD324" s="26"/>
      <c r="BE324" s="26"/>
      <c r="BF324" s="26"/>
      <c r="BG324" s="26"/>
      <c r="BH324" s="26"/>
    </row>
    <row r="325" spans="1:143" s="27" customFormat="1" ht="16.899999999999999" customHeight="1">
      <c r="A325" s="92" t="s">
        <v>116</v>
      </c>
      <c r="B325" s="92"/>
      <c r="C325" s="93"/>
      <c r="D325" s="169" t="s">
        <v>484</v>
      </c>
      <c r="E325" s="170"/>
      <c r="F325" s="171"/>
      <c r="G325" s="172"/>
      <c r="H325" s="173"/>
      <c r="I325" s="173"/>
      <c r="J325" s="174"/>
      <c r="K325" s="174"/>
      <c r="L325" s="175">
        <f>J325*K325</f>
        <v>0</v>
      </c>
      <c r="M325" s="324">
        <f>SUM(L325:L372)</f>
        <v>975.5</v>
      </c>
      <c r="N325" s="174"/>
      <c r="O325" s="173"/>
      <c r="P325" s="176"/>
      <c r="Q325" s="176"/>
      <c r="R325" s="325">
        <f>SUM(X325:X372)</f>
        <v>0</v>
      </c>
      <c r="S325" s="174"/>
      <c r="T325" s="173"/>
      <c r="U325" s="173"/>
      <c r="V325" s="173"/>
      <c r="W325" s="173"/>
      <c r="X325" s="173"/>
      <c r="Y325" s="173"/>
      <c r="Z325" s="173"/>
      <c r="AA325" s="173"/>
      <c r="AB325" s="173"/>
      <c r="AC325" s="173"/>
      <c r="AD325" s="173"/>
      <c r="AE325" s="173"/>
      <c r="AF325" s="173"/>
      <c r="AG325" s="173"/>
      <c r="AH325" s="173">
        <f>SUM(AI327:AI371)</f>
        <v>0</v>
      </c>
      <c r="AI325" s="173"/>
      <c r="AJ325" s="173"/>
      <c r="AK325" s="26"/>
      <c r="AL325" s="26"/>
      <c r="AM325" s="26"/>
      <c r="AN325" s="26"/>
      <c r="AO325" s="26"/>
      <c r="AP325" s="26"/>
      <c r="AQ325" s="26"/>
      <c r="AR325" s="26"/>
      <c r="AS325" s="26"/>
      <c r="AT325" s="26"/>
      <c r="AU325" s="26"/>
      <c r="AV325" s="26"/>
      <c r="AW325" s="26"/>
      <c r="AX325" s="26"/>
      <c r="AY325" s="26"/>
      <c r="AZ325" s="26"/>
      <c r="BA325" s="26"/>
      <c r="BB325" s="26"/>
      <c r="BC325" s="26"/>
      <c r="BD325" s="26"/>
      <c r="BE325" s="26"/>
      <c r="BF325" s="26"/>
      <c r="BG325" s="26"/>
      <c r="BH325" s="26"/>
    </row>
    <row r="326" spans="1:143" s="85" customFormat="1" ht="4.1500000000000004" customHeight="1" outlineLevel="1">
      <c r="A326" s="86"/>
      <c r="B326" s="86"/>
      <c r="D326" s="142"/>
      <c r="E326" s="87"/>
      <c r="F326" s="88"/>
      <c r="G326" s="88"/>
      <c r="I326" s="88"/>
      <c r="J326" s="89"/>
      <c r="K326" s="111"/>
      <c r="L326" s="90"/>
      <c r="M326" s="89"/>
      <c r="N326" s="89"/>
      <c r="O326" s="88"/>
      <c r="Q326" s="88"/>
      <c r="R326" s="89"/>
      <c r="S326" s="89"/>
      <c r="T326" s="88"/>
      <c r="U326" s="88"/>
      <c r="V326" s="88"/>
      <c r="W326" s="306"/>
      <c r="X326" s="90"/>
      <c r="Y326" s="88"/>
      <c r="Z326" s="90"/>
      <c r="AA326" s="109"/>
      <c r="AB326" s="89"/>
      <c r="AC326" s="88"/>
      <c r="AE326" s="89"/>
      <c r="AG326" s="88"/>
      <c r="AH326" s="89"/>
      <c r="AI326" s="89"/>
      <c r="AJ326" s="26"/>
      <c r="AK326" s="26"/>
      <c r="AL326" s="26"/>
      <c r="AM326" s="26"/>
      <c r="AN326" s="26"/>
      <c r="AO326" s="26"/>
      <c r="AP326" s="26"/>
      <c r="AQ326" s="26"/>
      <c r="AR326" s="26"/>
      <c r="AS326" s="26"/>
      <c r="AT326" s="26"/>
      <c r="AU326" s="26"/>
      <c r="AV326" s="26"/>
      <c r="AW326" s="26"/>
      <c r="AX326" s="26"/>
      <c r="AY326" s="26"/>
      <c r="AZ326" s="26"/>
      <c r="BA326" s="26"/>
      <c r="BB326" s="26"/>
      <c r="BC326" s="26"/>
      <c r="BD326" s="26"/>
      <c r="BE326" s="26"/>
      <c r="BF326" s="26"/>
      <c r="BG326" s="26"/>
      <c r="BH326" s="26"/>
      <c r="BI326" s="67"/>
      <c r="BJ326" s="67"/>
      <c r="BL326" s="67"/>
      <c r="BM326" s="67"/>
      <c r="BN326" s="67"/>
      <c r="BP326" s="67"/>
      <c r="BQ326" s="67"/>
      <c r="BR326" s="67"/>
      <c r="BU326" s="244"/>
      <c r="BW326" s="245"/>
      <c r="BX326" s="67"/>
      <c r="BY326" s="67"/>
      <c r="BZ326" s="67"/>
      <c r="CB326" s="67"/>
      <c r="CC326" s="67"/>
      <c r="CD326" s="67"/>
      <c r="CF326" s="67"/>
      <c r="CG326" s="67"/>
      <c r="CH326" s="67"/>
      <c r="CJ326" s="67"/>
      <c r="CK326" s="67"/>
      <c r="CL326" s="67"/>
      <c r="CO326" s="244"/>
      <c r="CS326" s="246"/>
      <c r="CT326" s="67"/>
      <c r="CU326" s="67"/>
      <c r="CV326" s="67"/>
      <c r="CX326" s="67"/>
      <c r="CY326" s="67"/>
      <c r="CZ326" s="67"/>
      <c r="DB326" s="67"/>
      <c r="DC326" s="67"/>
      <c r="DD326" s="67"/>
      <c r="DF326" s="67"/>
      <c r="DG326" s="67"/>
      <c r="DH326" s="67"/>
      <c r="DJ326" s="67"/>
      <c r="DK326" s="67"/>
      <c r="DL326" s="67"/>
      <c r="DN326" s="67"/>
      <c r="DO326" s="67"/>
      <c r="DP326" s="67"/>
      <c r="DR326" s="67"/>
      <c r="DS326" s="67"/>
      <c r="DT326" s="67"/>
      <c r="DV326" s="67"/>
      <c r="DW326" s="67"/>
      <c r="DX326" s="67"/>
      <c r="DZ326" s="67"/>
      <c r="EA326" s="67"/>
      <c r="EB326" s="67"/>
      <c r="ED326" s="67"/>
      <c r="EE326" s="67"/>
      <c r="EF326" s="67"/>
      <c r="EH326" s="67"/>
      <c r="EI326" s="67"/>
      <c r="EJ326" s="67"/>
      <c r="EM326" s="125"/>
    </row>
    <row r="327" spans="1:143" ht="13.15" customHeight="1" outlineLevel="1">
      <c r="A327" s="112"/>
      <c r="B327" s="112"/>
      <c r="C327" s="65"/>
      <c r="D327" s="177"/>
      <c r="E327" s="113" t="s">
        <v>117</v>
      </c>
      <c r="F327" s="114"/>
      <c r="G327" s="114"/>
      <c r="H327" s="115"/>
      <c r="I327" s="114"/>
      <c r="J327" s="116"/>
      <c r="K327" s="108"/>
      <c r="L327" s="117"/>
      <c r="M327" s="109"/>
      <c r="N327" s="118"/>
      <c r="O327" s="114"/>
      <c r="P327" s="65"/>
      <c r="Q327" s="114"/>
      <c r="R327" s="118"/>
      <c r="S327" s="118"/>
      <c r="T327" s="114"/>
      <c r="U327" s="88"/>
      <c r="V327" s="88"/>
      <c r="W327" s="306"/>
      <c r="X327" s="90"/>
      <c r="Y327" s="88"/>
      <c r="Z327" s="90"/>
      <c r="AA327" s="109"/>
      <c r="AB327" s="89"/>
      <c r="AC327" s="88"/>
      <c r="AD327" s="85"/>
      <c r="AE327" s="89"/>
      <c r="AF327" s="85"/>
      <c r="AG327" s="88"/>
      <c r="AH327" s="89"/>
      <c r="AI327" s="89"/>
    </row>
    <row r="328" spans="1:143" ht="13.15" customHeight="1" outlineLevel="1">
      <c r="A328" s="178" t="s">
        <v>118</v>
      </c>
      <c r="B328" s="178">
        <v>49</v>
      </c>
      <c r="C328" s="65"/>
      <c r="D328" s="179"/>
      <c r="E328" s="113"/>
      <c r="F328" s="105" t="s">
        <v>119</v>
      </c>
      <c r="G328" s="114"/>
      <c r="H328" s="115"/>
      <c r="I328" s="114"/>
      <c r="J328" s="180"/>
      <c r="K328" s="181" t="s">
        <v>70</v>
      </c>
      <c r="L328" s="180"/>
      <c r="M328" s="109"/>
      <c r="N328" s="118"/>
      <c r="O328" s="114"/>
      <c r="P328" s="65"/>
      <c r="Q328" s="114"/>
      <c r="R328" s="118"/>
      <c r="S328" s="118"/>
      <c r="T328" s="114"/>
      <c r="U328" s="88"/>
      <c r="V328" s="88"/>
      <c r="W328" s="306"/>
      <c r="X328" s="90"/>
      <c r="Y328" s="88"/>
      <c r="Z328" s="90"/>
      <c r="AA328" s="109"/>
      <c r="AB328" s="89"/>
      <c r="AC328" s="88"/>
      <c r="AD328" s="85"/>
      <c r="AE328" s="89"/>
      <c r="AF328" s="85"/>
      <c r="AG328" s="88"/>
      <c r="AH328" s="89"/>
      <c r="AI328" s="89"/>
    </row>
    <row r="329" spans="1:143" s="85" customFormat="1" ht="13.9" customHeight="1" outlineLevel="1">
      <c r="A329" s="91" t="s">
        <v>74</v>
      </c>
      <c r="B329" s="91">
        <v>24</v>
      </c>
      <c r="C329" s="103"/>
      <c r="D329" s="183"/>
      <c r="E329" s="104"/>
      <c r="F329" s="105" t="s">
        <v>120</v>
      </c>
      <c r="G329" s="88"/>
      <c r="H329" s="106"/>
      <c r="I329" s="88"/>
      <c r="J329" s="107">
        <v>1</v>
      </c>
      <c r="K329" s="126">
        <v>3</v>
      </c>
      <c r="L329" s="90">
        <f>J329*K329</f>
        <v>3</v>
      </c>
      <c r="M329" s="110"/>
      <c r="N329" s="110"/>
      <c r="O329" s="88"/>
      <c r="P329" s="103"/>
      <c r="Q329" s="88"/>
      <c r="R329" s="110"/>
      <c r="S329" s="110"/>
      <c r="T329" s="88"/>
      <c r="U329" s="88"/>
      <c r="V329" s="88"/>
      <c r="W329" s="306"/>
      <c r="X329" s="90"/>
      <c r="Y329" s="88"/>
      <c r="Z329" s="90"/>
      <c r="AA329" s="109"/>
      <c r="AB329" s="89"/>
      <c r="AC329" s="88"/>
      <c r="AE329" s="89"/>
      <c r="AG329" s="88"/>
      <c r="AH329" s="89"/>
      <c r="AI329" s="89"/>
      <c r="AJ329" s="26"/>
      <c r="AK329" s="26"/>
      <c r="AL329" s="26"/>
      <c r="AM329" s="26"/>
      <c r="AN329" s="26"/>
      <c r="AO329" s="26"/>
      <c r="AP329" s="26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  <c r="BC329" s="26"/>
      <c r="BD329" s="26"/>
      <c r="BE329" s="26"/>
      <c r="BF329" s="26"/>
      <c r="BG329" s="26"/>
      <c r="BH329" s="26"/>
    </row>
    <row r="330" spans="1:143" s="85" customFormat="1" ht="4.1500000000000004" customHeight="1" outlineLevel="1">
      <c r="A330" s="86"/>
      <c r="B330" s="86"/>
      <c r="D330" s="142"/>
      <c r="E330" s="87"/>
      <c r="F330" s="88"/>
      <c r="G330" s="88"/>
      <c r="I330" s="88"/>
      <c r="J330" s="89"/>
      <c r="K330" s="111"/>
      <c r="L330" s="90"/>
      <c r="M330" s="89"/>
      <c r="N330" s="89"/>
      <c r="O330" s="88"/>
      <c r="Q330" s="88"/>
      <c r="R330" s="89"/>
      <c r="S330" s="89"/>
      <c r="T330" s="88"/>
      <c r="U330" s="88"/>
      <c r="V330" s="88"/>
      <c r="W330" s="306"/>
      <c r="X330" s="90"/>
      <c r="Y330" s="88"/>
      <c r="Z330" s="90"/>
      <c r="AA330" s="109"/>
      <c r="AB330" s="89"/>
      <c r="AC330" s="88"/>
      <c r="AE330" s="89"/>
      <c r="AG330" s="88"/>
      <c r="AH330" s="89"/>
      <c r="AI330" s="89"/>
      <c r="AJ330" s="26"/>
      <c r="AK330" s="26"/>
      <c r="AL330" s="26"/>
      <c r="AM330" s="26"/>
      <c r="AN330" s="26"/>
      <c r="AO330" s="26"/>
      <c r="AP330" s="26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  <c r="BC330" s="26"/>
      <c r="BD330" s="26"/>
      <c r="BE330" s="26"/>
      <c r="BF330" s="26"/>
      <c r="BG330" s="26"/>
      <c r="BH330" s="26"/>
      <c r="BI330" s="67"/>
      <c r="BJ330" s="67"/>
      <c r="BL330" s="67"/>
      <c r="BM330" s="67"/>
      <c r="BN330" s="67"/>
      <c r="BP330" s="67"/>
      <c r="BQ330" s="67"/>
      <c r="BR330" s="67"/>
      <c r="BU330" s="244"/>
      <c r="BW330" s="245"/>
      <c r="BX330" s="67"/>
      <c r="BY330" s="67"/>
      <c r="BZ330" s="67"/>
      <c r="CB330" s="67"/>
      <c r="CC330" s="67"/>
      <c r="CD330" s="67"/>
      <c r="CF330" s="67"/>
      <c r="CG330" s="67"/>
      <c r="CH330" s="67"/>
      <c r="CJ330" s="67"/>
      <c r="CK330" s="67"/>
      <c r="CL330" s="67"/>
      <c r="CO330" s="244"/>
      <c r="CS330" s="246"/>
      <c r="CT330" s="67"/>
      <c r="CU330" s="67"/>
      <c r="CV330" s="67"/>
      <c r="CX330" s="67"/>
      <c r="CY330" s="67"/>
      <c r="CZ330" s="67"/>
      <c r="DB330" s="67"/>
      <c r="DC330" s="67"/>
      <c r="DD330" s="67"/>
      <c r="DF330" s="67"/>
      <c r="DG330" s="67"/>
      <c r="DH330" s="67"/>
      <c r="DJ330" s="67"/>
      <c r="DK330" s="67"/>
      <c r="DL330" s="67"/>
      <c r="DN330" s="67"/>
      <c r="DO330" s="67"/>
      <c r="DP330" s="67"/>
      <c r="DR330" s="67"/>
      <c r="DS330" s="67"/>
      <c r="DT330" s="67"/>
      <c r="DV330" s="67"/>
      <c r="DW330" s="67"/>
      <c r="DX330" s="67"/>
      <c r="DZ330" s="67"/>
      <c r="EA330" s="67"/>
      <c r="EB330" s="67"/>
      <c r="ED330" s="67"/>
      <c r="EE330" s="67"/>
      <c r="EF330" s="67"/>
      <c r="EH330" s="67"/>
      <c r="EI330" s="67"/>
      <c r="EJ330" s="67"/>
      <c r="EM330" s="125"/>
    </row>
    <row r="331" spans="1:143" ht="13.15" customHeight="1" outlineLevel="1">
      <c r="A331" s="112"/>
      <c r="B331" s="112"/>
      <c r="C331" s="65"/>
      <c r="D331" s="179"/>
      <c r="E331" s="113" t="s">
        <v>485</v>
      </c>
      <c r="F331" s="114"/>
      <c r="G331" s="114"/>
      <c r="H331" s="115"/>
      <c r="I331" s="114"/>
      <c r="J331" s="116"/>
      <c r="K331" s="111"/>
      <c r="L331" s="90"/>
      <c r="M331" s="109"/>
      <c r="N331" s="118"/>
      <c r="O331" s="114"/>
      <c r="P331" s="65"/>
      <c r="Q331" s="114"/>
      <c r="R331" s="118"/>
      <c r="S331" s="118"/>
      <c r="T331" s="114"/>
      <c r="U331" s="88"/>
      <c r="V331" s="88"/>
      <c r="W331" s="306"/>
      <c r="X331" s="90"/>
      <c r="Y331" s="88"/>
      <c r="Z331" s="90"/>
      <c r="AA331" s="109"/>
      <c r="AB331" s="89"/>
      <c r="AC331" s="88"/>
      <c r="AD331" s="85"/>
      <c r="AE331" s="89"/>
      <c r="AF331" s="85"/>
      <c r="AG331" s="88"/>
      <c r="AH331" s="89"/>
      <c r="AI331" s="89"/>
    </row>
    <row r="332" spans="1:143" ht="13.15" customHeight="1" outlineLevel="1">
      <c r="A332" s="178" t="s">
        <v>118</v>
      </c>
      <c r="B332" s="178">
        <v>49</v>
      </c>
      <c r="C332" s="65"/>
      <c r="D332" s="179"/>
      <c r="E332" s="113"/>
      <c r="F332" s="105" t="s">
        <v>121</v>
      </c>
      <c r="G332" s="114"/>
      <c r="H332" s="115"/>
      <c r="I332" s="114"/>
      <c r="J332" s="180">
        <v>13</v>
      </c>
      <c r="K332" s="111">
        <v>21</v>
      </c>
      <c r="L332" s="90">
        <f>J332*K332</f>
        <v>273</v>
      </c>
      <c r="M332" s="109"/>
      <c r="N332" s="118"/>
      <c r="O332" s="114"/>
      <c r="P332" s="65"/>
      <c r="Q332" s="114"/>
      <c r="R332" s="118"/>
      <c r="S332" s="118"/>
      <c r="T332" s="114"/>
      <c r="U332" s="88"/>
      <c r="V332" s="88"/>
      <c r="W332" s="306"/>
      <c r="X332" s="90"/>
      <c r="Y332" s="88"/>
      <c r="Z332" s="90"/>
      <c r="AA332" s="109"/>
      <c r="AB332" s="89"/>
      <c r="AC332" s="88"/>
      <c r="AD332" s="85"/>
      <c r="AE332" s="89"/>
      <c r="AF332" s="85"/>
      <c r="AG332" s="88"/>
      <c r="AH332" s="89"/>
      <c r="AI332" s="89"/>
    </row>
    <row r="333" spans="1:143" ht="13.15" customHeight="1" outlineLevel="1">
      <c r="A333" s="178" t="s">
        <v>118</v>
      </c>
      <c r="B333" s="178">
        <v>49</v>
      </c>
      <c r="C333" s="65"/>
      <c r="D333" s="179"/>
      <c r="E333" s="113"/>
      <c r="F333" s="105" t="s">
        <v>122</v>
      </c>
      <c r="G333" s="114"/>
      <c r="H333" s="115"/>
      <c r="I333" s="114"/>
      <c r="J333" s="180">
        <v>2</v>
      </c>
      <c r="K333" s="111">
        <v>21</v>
      </c>
      <c r="L333" s="90">
        <f>J333*K333</f>
        <v>42</v>
      </c>
      <c r="M333" s="109"/>
      <c r="N333" s="118"/>
      <c r="O333" s="114"/>
      <c r="P333" s="65"/>
      <c r="Q333" s="114"/>
      <c r="R333" s="118"/>
      <c r="S333" s="118"/>
      <c r="T333" s="114"/>
      <c r="U333" s="88"/>
      <c r="V333" s="88"/>
      <c r="W333" s="306"/>
      <c r="X333" s="90"/>
      <c r="Y333" s="88"/>
      <c r="Z333" s="90"/>
      <c r="AA333" s="109"/>
      <c r="AB333" s="89"/>
      <c r="AC333" s="88"/>
      <c r="AD333" s="85"/>
      <c r="AE333" s="89"/>
      <c r="AF333" s="85"/>
      <c r="AG333" s="88"/>
      <c r="AH333" s="89"/>
      <c r="AI333" s="89"/>
    </row>
    <row r="334" spans="1:143" s="85" customFormat="1" ht="4.1500000000000004" customHeight="1" outlineLevel="1">
      <c r="A334" s="86"/>
      <c r="B334" s="86"/>
      <c r="D334" s="142"/>
      <c r="E334" s="87"/>
      <c r="F334" s="88"/>
      <c r="G334" s="88"/>
      <c r="I334" s="88"/>
      <c r="J334" s="89"/>
      <c r="K334" s="111"/>
      <c r="L334" s="90"/>
      <c r="M334" s="89"/>
      <c r="N334" s="89"/>
      <c r="O334" s="88"/>
      <c r="Q334" s="88"/>
      <c r="R334" s="89"/>
      <c r="S334" s="89"/>
      <c r="T334" s="88"/>
      <c r="U334" s="88"/>
      <c r="V334" s="88"/>
      <c r="W334" s="306"/>
      <c r="X334" s="90"/>
      <c r="Y334" s="88"/>
      <c r="Z334" s="90"/>
      <c r="AA334" s="109"/>
      <c r="AB334" s="89"/>
      <c r="AC334" s="88"/>
      <c r="AE334" s="89"/>
      <c r="AG334" s="88"/>
      <c r="AH334" s="89"/>
      <c r="AI334" s="89"/>
      <c r="AJ334" s="26"/>
      <c r="AK334" s="26"/>
      <c r="AL334" s="26"/>
      <c r="AM334" s="26"/>
      <c r="AN334" s="26"/>
      <c r="AO334" s="26"/>
      <c r="AP334" s="26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  <c r="BA334" s="26"/>
      <c r="BB334" s="26"/>
      <c r="BC334" s="26"/>
      <c r="BD334" s="26"/>
      <c r="BE334" s="26"/>
      <c r="BF334" s="26"/>
      <c r="BG334" s="26"/>
      <c r="BH334" s="26"/>
      <c r="BI334" s="67"/>
      <c r="BJ334" s="67"/>
      <c r="BL334" s="67"/>
      <c r="BM334" s="67"/>
      <c r="BN334" s="67"/>
      <c r="BP334" s="67"/>
      <c r="BQ334" s="67"/>
      <c r="BR334" s="67"/>
      <c r="BU334" s="244"/>
      <c r="BW334" s="245"/>
      <c r="BX334" s="67"/>
      <c r="BY334" s="67"/>
      <c r="BZ334" s="67"/>
      <c r="CB334" s="67"/>
      <c r="CC334" s="67"/>
      <c r="CD334" s="67"/>
      <c r="CF334" s="67"/>
      <c r="CG334" s="67"/>
      <c r="CH334" s="67"/>
      <c r="CJ334" s="67"/>
      <c r="CK334" s="67"/>
      <c r="CL334" s="67"/>
      <c r="CO334" s="244"/>
      <c r="CS334" s="246"/>
      <c r="CT334" s="67"/>
      <c r="CU334" s="67"/>
      <c r="CV334" s="67"/>
      <c r="CX334" s="67"/>
      <c r="CY334" s="67"/>
      <c r="CZ334" s="67"/>
      <c r="DB334" s="67"/>
      <c r="DC334" s="67"/>
      <c r="DD334" s="67"/>
      <c r="DF334" s="67"/>
      <c r="DG334" s="67"/>
      <c r="DH334" s="67"/>
      <c r="DJ334" s="67"/>
      <c r="DK334" s="67"/>
      <c r="DL334" s="67"/>
      <c r="DN334" s="67"/>
      <c r="DO334" s="67"/>
      <c r="DP334" s="67"/>
      <c r="DR334" s="67"/>
      <c r="DS334" s="67"/>
      <c r="DT334" s="67"/>
      <c r="DV334" s="67"/>
      <c r="DW334" s="67"/>
      <c r="DX334" s="67"/>
      <c r="DZ334" s="67"/>
      <c r="EA334" s="67"/>
      <c r="EB334" s="67"/>
      <c r="ED334" s="67"/>
      <c r="EE334" s="67"/>
      <c r="EF334" s="67"/>
      <c r="EH334" s="67"/>
      <c r="EI334" s="67"/>
      <c r="EJ334" s="67"/>
      <c r="EM334" s="125"/>
    </row>
    <row r="335" spans="1:143" ht="13.15" customHeight="1" outlineLevel="1">
      <c r="A335" s="112"/>
      <c r="B335" s="112"/>
      <c r="C335" s="65"/>
      <c r="D335" s="179"/>
      <c r="E335" s="113" t="s">
        <v>486</v>
      </c>
      <c r="F335" s="114"/>
      <c r="G335" s="114"/>
      <c r="H335" s="115"/>
      <c r="I335" s="114"/>
      <c r="J335" s="116"/>
      <c r="K335" s="111"/>
      <c r="L335" s="90"/>
      <c r="M335" s="109"/>
      <c r="N335" s="118"/>
      <c r="O335" s="114"/>
      <c r="P335" s="65"/>
      <c r="Q335" s="114"/>
      <c r="R335" s="118"/>
      <c r="S335" s="118"/>
      <c r="T335" s="114"/>
      <c r="U335" s="88"/>
      <c r="V335" s="88"/>
      <c r="W335" s="306"/>
      <c r="X335" s="90"/>
      <c r="Y335" s="88"/>
      <c r="Z335" s="90"/>
      <c r="AA335" s="109"/>
      <c r="AB335" s="89"/>
      <c r="AC335" s="88"/>
      <c r="AD335" s="85"/>
      <c r="AE335" s="89"/>
      <c r="AF335" s="85"/>
      <c r="AG335" s="88"/>
      <c r="AH335" s="89"/>
      <c r="AI335" s="89"/>
    </row>
    <row r="336" spans="1:143" ht="13.15" customHeight="1" outlineLevel="1">
      <c r="A336" s="178" t="s">
        <v>118</v>
      </c>
      <c r="B336" s="178">
        <v>49</v>
      </c>
      <c r="C336" s="65"/>
      <c r="D336" s="179"/>
      <c r="E336" s="113"/>
      <c r="F336" s="105" t="s">
        <v>121</v>
      </c>
      <c r="G336" s="114"/>
      <c r="H336" s="115"/>
      <c r="I336" s="114"/>
      <c r="J336" s="180">
        <v>14</v>
      </c>
      <c r="K336" s="111">
        <v>21</v>
      </c>
      <c r="L336" s="90">
        <f>J336*K336</f>
        <v>294</v>
      </c>
      <c r="M336" s="109"/>
      <c r="N336" s="118"/>
      <c r="O336" s="114"/>
      <c r="P336" s="65"/>
      <c r="Q336" s="114"/>
      <c r="R336" s="118"/>
      <c r="S336" s="118"/>
      <c r="T336" s="114"/>
      <c r="U336" s="88"/>
      <c r="V336" s="88"/>
      <c r="W336" s="306"/>
      <c r="X336" s="90"/>
      <c r="Y336" s="88"/>
      <c r="Z336" s="90"/>
      <c r="AA336" s="109"/>
      <c r="AB336" s="89"/>
      <c r="AC336" s="88"/>
      <c r="AD336" s="85"/>
      <c r="AE336" s="89"/>
      <c r="AF336" s="85"/>
      <c r="AG336" s="88"/>
      <c r="AH336" s="89"/>
      <c r="AI336" s="89"/>
    </row>
    <row r="337" spans="1:143" ht="13.15" customHeight="1" outlineLevel="1">
      <c r="A337" s="178" t="s">
        <v>118</v>
      </c>
      <c r="B337" s="178">
        <v>49</v>
      </c>
      <c r="C337" s="65"/>
      <c r="D337" s="179"/>
      <c r="E337" s="113"/>
      <c r="F337" s="105" t="s">
        <v>122</v>
      </c>
      <c r="G337" s="114"/>
      <c r="H337" s="115"/>
      <c r="I337" s="114"/>
      <c r="J337" s="180">
        <v>2</v>
      </c>
      <c r="K337" s="111">
        <v>21</v>
      </c>
      <c r="L337" s="90">
        <f>J337*K337</f>
        <v>42</v>
      </c>
      <c r="M337" s="109"/>
      <c r="N337" s="118"/>
      <c r="O337" s="114"/>
      <c r="P337" s="65"/>
      <c r="Q337" s="114"/>
      <c r="R337" s="118"/>
      <c r="S337" s="118"/>
      <c r="T337" s="114"/>
      <c r="U337" s="88"/>
      <c r="V337" s="88"/>
      <c r="W337" s="306"/>
      <c r="X337" s="90"/>
      <c r="Y337" s="88"/>
      <c r="Z337" s="90"/>
      <c r="AA337" s="109"/>
      <c r="AB337" s="89"/>
      <c r="AC337" s="88"/>
      <c r="AD337" s="85"/>
      <c r="AE337" s="89"/>
      <c r="AF337" s="85"/>
      <c r="AG337" s="88"/>
      <c r="AH337" s="89"/>
      <c r="AI337" s="89"/>
    </row>
    <row r="338" spans="1:143" s="85" customFormat="1" ht="4.1500000000000004" customHeight="1" outlineLevel="1">
      <c r="A338" s="86"/>
      <c r="B338" s="86"/>
      <c r="D338" s="142"/>
      <c r="E338" s="87"/>
      <c r="F338" s="88"/>
      <c r="G338" s="88"/>
      <c r="I338" s="88"/>
      <c r="J338" s="89"/>
      <c r="K338" s="111"/>
      <c r="L338" s="90"/>
      <c r="M338" s="89"/>
      <c r="N338" s="89"/>
      <c r="O338" s="88"/>
      <c r="Q338" s="88"/>
      <c r="R338" s="89"/>
      <c r="S338" s="89"/>
      <c r="T338" s="88"/>
      <c r="U338" s="88"/>
      <c r="V338" s="88"/>
      <c r="W338" s="306"/>
      <c r="X338" s="90"/>
      <c r="Y338" s="88"/>
      <c r="Z338" s="90"/>
      <c r="AA338" s="109"/>
      <c r="AB338" s="89"/>
      <c r="AC338" s="88"/>
      <c r="AE338" s="89"/>
      <c r="AG338" s="88"/>
      <c r="AH338" s="89"/>
      <c r="AI338" s="89"/>
      <c r="AJ338" s="26"/>
      <c r="AK338" s="26"/>
      <c r="AL338" s="26"/>
      <c r="AM338" s="26"/>
      <c r="AN338" s="26"/>
      <c r="AO338" s="26"/>
      <c r="AP338" s="26"/>
      <c r="AQ338" s="26"/>
      <c r="AR338" s="26"/>
      <c r="AS338" s="26"/>
      <c r="AT338" s="26"/>
      <c r="AU338" s="26"/>
      <c r="AV338" s="26"/>
      <c r="AW338" s="26"/>
      <c r="AX338" s="26"/>
      <c r="AY338" s="26"/>
      <c r="AZ338" s="26"/>
      <c r="BA338" s="26"/>
      <c r="BB338" s="26"/>
      <c r="BC338" s="26"/>
      <c r="BD338" s="26"/>
      <c r="BE338" s="26"/>
      <c r="BF338" s="26"/>
      <c r="BG338" s="26"/>
      <c r="BH338" s="26"/>
      <c r="BI338" s="67"/>
      <c r="BJ338" s="67"/>
      <c r="BL338" s="67"/>
      <c r="BM338" s="67"/>
      <c r="BN338" s="67"/>
      <c r="BP338" s="67"/>
      <c r="BQ338" s="67"/>
      <c r="BR338" s="67"/>
      <c r="BU338" s="244"/>
      <c r="BW338" s="245"/>
      <c r="BX338" s="67"/>
      <c r="BY338" s="67"/>
      <c r="BZ338" s="67"/>
      <c r="CB338" s="67"/>
      <c r="CC338" s="67"/>
      <c r="CD338" s="67"/>
      <c r="CF338" s="67"/>
      <c r="CG338" s="67"/>
      <c r="CH338" s="67"/>
      <c r="CJ338" s="67"/>
      <c r="CK338" s="67"/>
      <c r="CL338" s="67"/>
      <c r="CO338" s="244"/>
      <c r="CS338" s="246"/>
      <c r="CT338" s="67"/>
      <c r="CU338" s="67"/>
      <c r="CV338" s="67"/>
      <c r="CX338" s="67"/>
      <c r="CY338" s="67"/>
      <c r="CZ338" s="67"/>
      <c r="DB338" s="67"/>
      <c r="DC338" s="67"/>
      <c r="DD338" s="67"/>
      <c r="DF338" s="67"/>
      <c r="DG338" s="67"/>
      <c r="DH338" s="67"/>
      <c r="DJ338" s="67"/>
      <c r="DK338" s="67"/>
      <c r="DL338" s="67"/>
      <c r="DN338" s="67"/>
      <c r="DO338" s="67"/>
      <c r="DP338" s="67"/>
      <c r="DR338" s="67"/>
      <c r="DS338" s="67"/>
      <c r="DT338" s="67"/>
      <c r="DV338" s="67"/>
      <c r="DW338" s="67"/>
      <c r="DX338" s="67"/>
      <c r="DZ338" s="67"/>
      <c r="EA338" s="67"/>
      <c r="EB338" s="67"/>
      <c r="ED338" s="67"/>
      <c r="EE338" s="67"/>
      <c r="EF338" s="67"/>
      <c r="EH338" s="67"/>
      <c r="EI338" s="67"/>
      <c r="EJ338" s="67"/>
      <c r="EM338" s="125"/>
    </row>
    <row r="339" spans="1:143" ht="13.15" customHeight="1" outlineLevel="1">
      <c r="A339" s="178"/>
      <c r="B339" s="178"/>
      <c r="C339" s="65"/>
      <c r="D339" s="179"/>
      <c r="E339" s="113" t="s">
        <v>487</v>
      </c>
      <c r="F339" s="105"/>
      <c r="G339" s="114"/>
      <c r="H339" s="115"/>
      <c r="I339" s="114"/>
      <c r="J339" s="180"/>
      <c r="K339" s="108"/>
      <c r="L339" s="197"/>
      <c r="M339" s="109"/>
      <c r="N339" s="118"/>
      <c r="O339" s="114"/>
      <c r="P339" s="65"/>
      <c r="Q339" s="114"/>
      <c r="R339" s="118"/>
      <c r="S339" s="118"/>
      <c r="T339" s="114"/>
      <c r="U339" s="88"/>
      <c r="V339" s="88"/>
      <c r="W339" s="306"/>
      <c r="X339" s="90"/>
      <c r="Y339" s="88"/>
      <c r="Z339" s="90"/>
      <c r="AA339" s="109"/>
      <c r="AB339" s="89"/>
      <c r="AC339" s="88"/>
      <c r="AD339" s="85"/>
      <c r="AE339" s="89"/>
      <c r="AF339" s="85"/>
      <c r="AG339" s="88"/>
      <c r="AH339" s="89"/>
      <c r="AI339" s="89"/>
    </row>
    <row r="340" spans="1:143" ht="13.15" customHeight="1" outlineLevel="1">
      <c r="A340" s="178"/>
      <c r="B340" s="178"/>
      <c r="C340" s="65"/>
      <c r="D340" s="179"/>
      <c r="E340" s="113"/>
      <c r="F340" s="105" t="s">
        <v>106</v>
      </c>
      <c r="G340" s="88"/>
      <c r="H340" s="85"/>
      <c r="I340" s="88"/>
      <c r="J340" s="89">
        <v>1</v>
      </c>
      <c r="K340" s="89">
        <v>3</v>
      </c>
      <c r="L340" s="197">
        <f>J340*K340</f>
        <v>3</v>
      </c>
      <c r="M340" s="109"/>
      <c r="N340" s="118"/>
      <c r="O340" s="114"/>
      <c r="P340" s="65"/>
      <c r="Q340" s="114"/>
      <c r="R340" s="118"/>
      <c r="S340" s="118"/>
      <c r="T340" s="114"/>
      <c r="U340" s="88"/>
      <c r="V340" s="88"/>
      <c r="W340" s="306"/>
      <c r="X340" s="90"/>
      <c r="Y340" s="88"/>
      <c r="Z340" s="90"/>
      <c r="AA340" s="109"/>
      <c r="AB340" s="89"/>
      <c r="AC340" s="88"/>
      <c r="AD340" s="85"/>
      <c r="AE340" s="89"/>
      <c r="AF340" s="85"/>
      <c r="AG340" s="88"/>
      <c r="AH340" s="89"/>
      <c r="AI340" s="89"/>
    </row>
    <row r="341" spans="1:143" ht="13.15" customHeight="1" outlineLevel="1">
      <c r="A341" s="178"/>
      <c r="B341" s="178"/>
      <c r="C341" s="65"/>
      <c r="D341" s="179"/>
      <c r="E341" s="113"/>
      <c r="F341" s="88" t="s">
        <v>147</v>
      </c>
      <c r="G341" s="88"/>
      <c r="H341" s="85"/>
      <c r="I341" s="88"/>
      <c r="J341" s="89">
        <v>1</v>
      </c>
      <c r="K341" s="89">
        <v>8</v>
      </c>
      <c r="L341" s="197">
        <f>J341*K341</f>
        <v>8</v>
      </c>
      <c r="M341" s="109"/>
      <c r="N341" s="118"/>
      <c r="O341" s="114"/>
      <c r="P341" s="65"/>
      <c r="Q341" s="114"/>
      <c r="R341" s="118"/>
      <c r="S341" s="118"/>
      <c r="T341" s="114"/>
      <c r="U341" s="88"/>
      <c r="V341" s="88"/>
      <c r="W341" s="306"/>
      <c r="X341" s="90"/>
      <c r="Y341" s="88"/>
      <c r="Z341" s="90"/>
      <c r="AA341" s="109"/>
      <c r="AB341" s="89"/>
      <c r="AC341" s="88"/>
      <c r="AD341" s="85"/>
      <c r="AE341" s="89"/>
      <c r="AF341" s="85"/>
      <c r="AG341" s="88"/>
      <c r="AH341" s="89"/>
      <c r="AI341" s="89"/>
    </row>
    <row r="342" spans="1:143" ht="13.15" customHeight="1" outlineLevel="1">
      <c r="A342" s="178"/>
      <c r="B342" s="178"/>
      <c r="C342" s="65"/>
      <c r="D342" s="179"/>
      <c r="E342" s="113"/>
      <c r="F342" s="88" t="s">
        <v>148</v>
      </c>
      <c r="G342" s="88"/>
      <c r="H342" s="85"/>
      <c r="I342" s="88"/>
      <c r="J342" s="89">
        <v>1</v>
      </c>
      <c r="K342" s="89">
        <v>8</v>
      </c>
      <c r="L342" s="197">
        <f>J342*K342</f>
        <v>8</v>
      </c>
      <c r="M342" s="109"/>
      <c r="N342" s="118"/>
      <c r="O342" s="114"/>
      <c r="P342" s="65"/>
      <c r="Q342" s="114"/>
      <c r="R342" s="118"/>
      <c r="S342" s="118"/>
      <c r="T342" s="114"/>
      <c r="U342" s="88"/>
      <c r="V342" s="88"/>
      <c r="W342" s="306"/>
      <c r="X342" s="90"/>
      <c r="Y342" s="88"/>
      <c r="Z342" s="90"/>
      <c r="AA342" s="109"/>
      <c r="AB342" s="89"/>
      <c r="AC342" s="88"/>
      <c r="AD342" s="85"/>
      <c r="AE342" s="89"/>
      <c r="AF342" s="85"/>
      <c r="AG342" s="88"/>
      <c r="AH342" s="89"/>
      <c r="AI342" s="89"/>
    </row>
    <row r="343" spans="1:143" ht="13.15" customHeight="1" outlineLevel="1">
      <c r="A343" s="178"/>
      <c r="B343" s="178"/>
      <c r="C343" s="65"/>
      <c r="D343" s="179"/>
      <c r="E343" s="113"/>
      <c r="F343" s="88" t="s">
        <v>149</v>
      </c>
      <c r="G343" s="88"/>
      <c r="H343" s="85"/>
      <c r="I343" s="88"/>
      <c r="J343" s="89">
        <v>1</v>
      </c>
      <c r="K343" s="89">
        <v>8</v>
      </c>
      <c r="L343" s="197">
        <f>J343*K343</f>
        <v>8</v>
      </c>
      <c r="M343" s="109"/>
      <c r="N343" s="118"/>
      <c r="O343" s="114"/>
      <c r="P343" s="65"/>
      <c r="Q343" s="114"/>
      <c r="R343" s="118"/>
      <c r="S343" s="118"/>
      <c r="T343" s="114"/>
      <c r="U343" s="88"/>
      <c r="V343" s="88"/>
      <c r="W343" s="306"/>
      <c r="X343" s="90"/>
      <c r="Y343" s="88"/>
      <c r="Z343" s="90"/>
      <c r="AA343" s="109"/>
      <c r="AB343" s="89"/>
      <c r="AC343" s="88"/>
      <c r="AD343" s="85"/>
      <c r="AE343" s="89"/>
      <c r="AF343" s="85"/>
      <c r="AG343" s="88"/>
      <c r="AH343" s="89"/>
      <c r="AI343" s="89"/>
    </row>
    <row r="344" spans="1:143" ht="13.15" customHeight="1" outlineLevel="1">
      <c r="A344" s="178"/>
      <c r="B344" s="178"/>
      <c r="C344" s="65"/>
      <c r="D344" s="179"/>
      <c r="E344" s="113"/>
      <c r="F344" s="88" t="s">
        <v>150</v>
      </c>
      <c r="G344" s="88"/>
      <c r="H344" s="85"/>
      <c r="I344" s="88"/>
      <c r="J344" s="89">
        <v>1</v>
      </c>
      <c r="K344" s="89">
        <v>10</v>
      </c>
      <c r="L344" s="197">
        <f>J344*K344</f>
        <v>10</v>
      </c>
      <c r="M344" s="109"/>
      <c r="N344" s="118"/>
      <c r="O344" s="114"/>
      <c r="P344" s="65"/>
      <c r="Q344" s="114"/>
      <c r="R344" s="118"/>
      <c r="S344" s="118"/>
      <c r="T344" s="114"/>
      <c r="U344" s="88"/>
      <c r="V344" s="88"/>
      <c r="W344" s="306"/>
      <c r="X344" s="90"/>
      <c r="Y344" s="88"/>
      <c r="Z344" s="90"/>
      <c r="AA344" s="109"/>
      <c r="AB344" s="89"/>
      <c r="AC344" s="88"/>
      <c r="AD344" s="85"/>
      <c r="AE344" s="89"/>
      <c r="AF344" s="85"/>
      <c r="AG344" s="88"/>
      <c r="AH344" s="89"/>
      <c r="AI344" s="89"/>
    </row>
    <row r="345" spans="1:143" s="85" customFormat="1" ht="4.1500000000000004" customHeight="1" outlineLevel="1">
      <c r="A345" s="86"/>
      <c r="B345" s="86"/>
      <c r="D345" s="142"/>
      <c r="E345" s="87"/>
      <c r="F345" s="88"/>
      <c r="G345" s="88"/>
      <c r="I345" s="88"/>
      <c r="J345" s="89"/>
      <c r="K345" s="111"/>
      <c r="L345" s="90"/>
      <c r="M345" s="89"/>
      <c r="N345" s="89"/>
      <c r="O345" s="88"/>
      <c r="Q345" s="88"/>
      <c r="R345" s="89"/>
      <c r="S345" s="89"/>
      <c r="T345" s="88"/>
      <c r="U345" s="88"/>
      <c r="V345" s="88"/>
      <c r="W345" s="306"/>
      <c r="X345" s="90"/>
      <c r="Y345" s="88"/>
      <c r="Z345" s="90"/>
      <c r="AA345" s="109"/>
      <c r="AB345" s="89"/>
      <c r="AC345" s="88"/>
      <c r="AE345" s="89"/>
      <c r="AG345" s="88"/>
      <c r="AH345" s="89"/>
      <c r="AI345" s="89"/>
      <c r="AJ345" s="26"/>
      <c r="AK345" s="26"/>
      <c r="AL345" s="26"/>
      <c r="AM345" s="26"/>
      <c r="AN345" s="26"/>
      <c r="AO345" s="26"/>
      <c r="AP345" s="26"/>
      <c r="AQ345" s="26"/>
      <c r="AR345" s="26"/>
      <c r="AS345" s="26"/>
      <c r="AT345" s="26"/>
      <c r="AU345" s="26"/>
      <c r="AV345" s="26"/>
      <c r="AW345" s="26"/>
      <c r="AX345" s="26"/>
      <c r="AY345" s="26"/>
      <c r="AZ345" s="26"/>
      <c r="BA345" s="26"/>
      <c r="BB345" s="26"/>
      <c r="BC345" s="26"/>
      <c r="BD345" s="26"/>
      <c r="BE345" s="26"/>
      <c r="BF345" s="26"/>
      <c r="BG345" s="26"/>
      <c r="BH345" s="26"/>
      <c r="BI345" s="67"/>
      <c r="BJ345" s="67"/>
      <c r="BL345" s="67"/>
      <c r="BM345" s="67"/>
      <c r="BN345" s="67"/>
      <c r="BP345" s="67"/>
      <c r="BQ345" s="67"/>
      <c r="BR345" s="67"/>
      <c r="BU345" s="244"/>
      <c r="BW345" s="245"/>
      <c r="BX345" s="67"/>
      <c r="BY345" s="67"/>
      <c r="BZ345" s="67"/>
      <c r="CB345" s="67"/>
      <c r="CC345" s="67"/>
      <c r="CD345" s="67"/>
      <c r="CF345" s="67"/>
      <c r="CG345" s="67"/>
      <c r="CH345" s="67"/>
      <c r="CJ345" s="67"/>
      <c r="CK345" s="67"/>
      <c r="CL345" s="67"/>
      <c r="CO345" s="244"/>
      <c r="CS345" s="246"/>
      <c r="CT345" s="67"/>
      <c r="CU345" s="67"/>
      <c r="CV345" s="67"/>
      <c r="CX345" s="67"/>
      <c r="CY345" s="67"/>
      <c r="CZ345" s="67"/>
      <c r="DB345" s="67"/>
      <c r="DC345" s="67"/>
      <c r="DD345" s="67"/>
      <c r="DF345" s="67"/>
      <c r="DG345" s="67"/>
      <c r="DH345" s="67"/>
      <c r="DJ345" s="67"/>
      <c r="DK345" s="67"/>
      <c r="DL345" s="67"/>
      <c r="DN345" s="67"/>
      <c r="DO345" s="67"/>
      <c r="DP345" s="67"/>
      <c r="DR345" s="67"/>
      <c r="DS345" s="67"/>
      <c r="DT345" s="67"/>
      <c r="DV345" s="67"/>
      <c r="DW345" s="67"/>
      <c r="DX345" s="67"/>
      <c r="DZ345" s="67"/>
      <c r="EA345" s="67"/>
      <c r="EB345" s="67"/>
      <c r="ED345" s="67"/>
      <c r="EE345" s="67"/>
      <c r="EF345" s="67"/>
      <c r="EH345" s="67"/>
      <c r="EI345" s="67"/>
      <c r="EJ345" s="67"/>
      <c r="EM345" s="125"/>
    </row>
    <row r="346" spans="1:143" ht="13.15" customHeight="1" outlineLevel="1">
      <c r="A346" s="112"/>
      <c r="B346" s="112"/>
      <c r="C346" s="65"/>
      <c r="D346" s="179"/>
      <c r="E346" s="113" t="s">
        <v>123</v>
      </c>
      <c r="F346" s="114"/>
      <c r="G346" s="114"/>
      <c r="H346" s="115"/>
      <c r="I346" s="114"/>
      <c r="J346" s="116"/>
      <c r="K346" s="111"/>
      <c r="L346" s="90"/>
      <c r="M346" s="109"/>
      <c r="N346" s="118"/>
      <c r="O346" s="114"/>
      <c r="P346" s="65"/>
      <c r="Q346" s="114"/>
      <c r="R346" s="118"/>
      <c r="S346" s="118"/>
      <c r="T346" s="114"/>
      <c r="U346" s="88"/>
      <c r="V346" s="88"/>
      <c r="W346" s="306"/>
      <c r="X346" s="90"/>
      <c r="Y346" s="88"/>
      <c r="Z346" s="90"/>
      <c r="AA346" s="109"/>
      <c r="AB346" s="89"/>
      <c r="AC346" s="88"/>
      <c r="AD346" s="85"/>
      <c r="AE346" s="89"/>
      <c r="AF346" s="85"/>
      <c r="AG346" s="88"/>
      <c r="AH346" s="89"/>
      <c r="AI346" s="89"/>
    </row>
    <row r="347" spans="1:143" ht="13.15" customHeight="1" outlineLevel="1">
      <c r="A347" s="178" t="s">
        <v>124</v>
      </c>
      <c r="B347" s="178">
        <v>52</v>
      </c>
      <c r="C347" s="65"/>
      <c r="D347" s="179"/>
      <c r="E347" s="113"/>
      <c r="F347" s="124" t="s">
        <v>140</v>
      </c>
      <c r="G347" s="114"/>
      <c r="H347" s="115"/>
      <c r="I347" s="114"/>
      <c r="J347" s="180">
        <v>1</v>
      </c>
      <c r="K347" s="111">
        <v>25</v>
      </c>
      <c r="L347" s="90">
        <f>J347*K347</f>
        <v>25</v>
      </c>
      <c r="M347" s="109"/>
      <c r="N347" s="118"/>
      <c r="O347" s="114"/>
      <c r="P347" s="65"/>
      <c r="Q347" s="114"/>
      <c r="R347" s="118"/>
      <c r="S347" s="118"/>
      <c r="T347" s="114"/>
      <c r="U347" s="88"/>
      <c r="V347" s="88"/>
      <c r="W347" s="306"/>
      <c r="X347" s="90"/>
      <c r="Y347" s="88"/>
      <c r="Z347" s="90"/>
      <c r="AA347" s="109"/>
      <c r="AB347" s="89"/>
      <c r="AC347" s="88"/>
      <c r="AD347" s="85"/>
      <c r="AE347" s="89"/>
      <c r="AF347" s="85"/>
      <c r="AG347" s="88"/>
      <c r="AH347" s="89"/>
      <c r="AI347" s="89"/>
    </row>
    <row r="348" spans="1:143" ht="13.15" customHeight="1" outlineLevel="1">
      <c r="A348" s="178" t="s">
        <v>125</v>
      </c>
      <c r="B348" s="178">
        <v>52</v>
      </c>
      <c r="C348" s="65"/>
      <c r="D348" s="285"/>
      <c r="E348" s="113"/>
      <c r="F348" s="124" t="s">
        <v>265</v>
      </c>
      <c r="G348" s="114"/>
      <c r="H348" s="115"/>
      <c r="I348" s="114"/>
      <c r="J348" s="180">
        <v>1</v>
      </c>
      <c r="K348" s="111">
        <v>25</v>
      </c>
      <c r="L348" s="90">
        <f>J348*K348</f>
        <v>25</v>
      </c>
      <c r="M348" s="109"/>
      <c r="N348" s="118"/>
      <c r="O348" s="114"/>
      <c r="P348" s="65"/>
      <c r="Q348" s="114"/>
      <c r="R348" s="118"/>
      <c r="S348" s="118"/>
      <c r="T348" s="114"/>
      <c r="U348" s="88"/>
      <c r="V348" s="88"/>
      <c r="W348" s="306"/>
      <c r="X348" s="90"/>
      <c r="Y348" s="88"/>
      <c r="Z348" s="90"/>
      <c r="AA348" s="109"/>
      <c r="AB348" s="89"/>
      <c r="AC348" s="88"/>
      <c r="AD348" s="85"/>
      <c r="AE348" s="89"/>
      <c r="AF348" s="85"/>
      <c r="AG348" s="88"/>
      <c r="AH348" s="89"/>
      <c r="AI348" s="89"/>
    </row>
    <row r="349" spans="1:143" s="85" customFormat="1" ht="4.1500000000000004" customHeight="1" outlineLevel="1">
      <c r="A349" s="86"/>
      <c r="B349" s="86"/>
      <c r="D349" s="142"/>
      <c r="E349" s="87"/>
      <c r="F349" s="88"/>
      <c r="G349" s="88"/>
      <c r="I349" s="88"/>
      <c r="J349" s="89"/>
      <c r="K349" s="111"/>
      <c r="L349" s="90"/>
      <c r="M349" s="89"/>
      <c r="N349" s="89"/>
      <c r="O349" s="88"/>
      <c r="Q349" s="88"/>
      <c r="R349" s="89"/>
      <c r="S349" s="89"/>
      <c r="T349" s="88"/>
      <c r="U349" s="88"/>
      <c r="V349" s="88"/>
      <c r="W349" s="306"/>
      <c r="X349" s="90"/>
      <c r="Y349" s="88"/>
      <c r="Z349" s="90"/>
      <c r="AA349" s="109"/>
      <c r="AB349" s="89"/>
      <c r="AC349" s="88"/>
      <c r="AE349" s="89"/>
      <c r="AG349" s="88"/>
      <c r="AH349" s="89"/>
      <c r="AI349" s="89"/>
      <c r="AJ349" s="26"/>
      <c r="AK349" s="26"/>
      <c r="AL349" s="26"/>
      <c r="AM349" s="26"/>
      <c r="AN349" s="26"/>
      <c r="AO349" s="26"/>
      <c r="AP349" s="26"/>
      <c r="AQ349" s="26"/>
      <c r="AR349" s="26"/>
      <c r="AS349" s="26"/>
      <c r="AT349" s="26"/>
      <c r="AU349" s="26"/>
      <c r="AV349" s="26"/>
      <c r="AW349" s="26"/>
      <c r="AX349" s="26"/>
      <c r="AY349" s="26"/>
      <c r="AZ349" s="26"/>
      <c r="BA349" s="26"/>
      <c r="BB349" s="26"/>
      <c r="BC349" s="26"/>
      <c r="BD349" s="26"/>
      <c r="BE349" s="26"/>
      <c r="BF349" s="26"/>
      <c r="BG349" s="26"/>
      <c r="BH349" s="26"/>
      <c r="BI349" s="67"/>
      <c r="BJ349" s="67"/>
      <c r="BL349" s="67"/>
      <c r="BM349" s="67"/>
      <c r="BN349" s="67"/>
      <c r="BP349" s="67"/>
      <c r="BQ349" s="67"/>
      <c r="BR349" s="67"/>
      <c r="BU349" s="244"/>
      <c r="BW349" s="245"/>
      <c r="BX349" s="67"/>
      <c r="BY349" s="67"/>
      <c r="BZ349" s="67"/>
      <c r="CB349" s="67"/>
      <c r="CC349" s="67"/>
      <c r="CD349" s="67"/>
      <c r="CF349" s="67"/>
      <c r="CG349" s="67"/>
      <c r="CH349" s="67"/>
      <c r="CJ349" s="67"/>
      <c r="CK349" s="67"/>
      <c r="CL349" s="67"/>
      <c r="CO349" s="244"/>
      <c r="CS349" s="246"/>
      <c r="CT349" s="67"/>
      <c r="CU349" s="67"/>
      <c r="CV349" s="67"/>
      <c r="CX349" s="67"/>
      <c r="CY349" s="67"/>
      <c r="CZ349" s="67"/>
      <c r="DB349" s="67"/>
      <c r="DC349" s="67"/>
      <c r="DD349" s="67"/>
      <c r="DF349" s="67"/>
      <c r="DG349" s="67"/>
      <c r="DH349" s="67"/>
      <c r="DJ349" s="67"/>
      <c r="DK349" s="67"/>
      <c r="DL349" s="67"/>
      <c r="DN349" s="67"/>
      <c r="DO349" s="67"/>
      <c r="DP349" s="67"/>
      <c r="DR349" s="67"/>
      <c r="DS349" s="67"/>
      <c r="DT349" s="67"/>
      <c r="DV349" s="67"/>
      <c r="DW349" s="67"/>
      <c r="DX349" s="67"/>
      <c r="DZ349" s="67"/>
      <c r="EA349" s="67"/>
      <c r="EB349" s="67"/>
      <c r="ED349" s="67"/>
      <c r="EE349" s="67"/>
      <c r="EF349" s="67"/>
      <c r="EH349" s="67"/>
      <c r="EI349" s="67"/>
      <c r="EJ349" s="67"/>
      <c r="EM349" s="125"/>
    </row>
    <row r="350" spans="1:143" ht="13.15" customHeight="1" outlineLevel="1">
      <c r="A350" s="112"/>
      <c r="B350" s="112"/>
      <c r="C350" s="65"/>
      <c r="D350" s="179"/>
      <c r="E350" s="113" t="s">
        <v>126</v>
      </c>
      <c r="F350" s="114"/>
      <c r="G350" s="114"/>
      <c r="H350" s="115"/>
      <c r="I350" s="114"/>
      <c r="J350" s="116"/>
      <c r="K350" s="111"/>
      <c r="L350" s="90"/>
      <c r="M350" s="109"/>
      <c r="N350" s="118"/>
      <c r="O350" s="114"/>
      <c r="P350" s="65"/>
      <c r="Q350" s="114"/>
      <c r="R350" s="118"/>
      <c r="S350" s="118"/>
      <c r="T350" s="114"/>
      <c r="U350" s="88"/>
      <c r="V350" s="88"/>
      <c r="W350" s="306"/>
      <c r="X350" s="90"/>
      <c r="Y350" s="88"/>
      <c r="Z350" s="90"/>
      <c r="AA350" s="109"/>
      <c r="AB350" s="89"/>
      <c r="AC350" s="88"/>
      <c r="AD350" s="85"/>
      <c r="AE350" s="89"/>
      <c r="AF350" s="85"/>
      <c r="AG350" s="88"/>
      <c r="AH350" s="89"/>
      <c r="AI350" s="89"/>
    </row>
    <row r="351" spans="1:143" ht="13.15" customHeight="1" outlineLevel="1">
      <c r="A351" s="178" t="s">
        <v>124</v>
      </c>
      <c r="B351" s="178">
        <v>52</v>
      </c>
      <c r="C351" s="65"/>
      <c r="D351" s="179"/>
      <c r="E351" s="113"/>
      <c r="F351" s="124" t="s">
        <v>482</v>
      </c>
      <c r="G351" s="114"/>
      <c r="H351" s="115"/>
      <c r="I351" s="114"/>
      <c r="J351" s="180">
        <v>1</v>
      </c>
      <c r="K351" s="111">
        <f>31*2.5</f>
        <v>77.5</v>
      </c>
      <c r="L351" s="90">
        <f>J351*K351</f>
        <v>77.5</v>
      </c>
      <c r="M351" s="109"/>
      <c r="N351" s="118"/>
      <c r="O351" s="114"/>
      <c r="P351" s="65"/>
      <c r="Q351" s="114"/>
      <c r="R351" s="118"/>
      <c r="S351" s="118"/>
      <c r="T351" s="114"/>
      <c r="U351" s="88"/>
      <c r="V351" s="88"/>
      <c r="W351" s="306"/>
      <c r="X351" s="90"/>
      <c r="Y351" s="88"/>
      <c r="Z351" s="90"/>
      <c r="AA351" s="109"/>
      <c r="AB351" s="89"/>
      <c r="AC351" s="88"/>
      <c r="AD351" s="85"/>
      <c r="AE351" s="89"/>
      <c r="AF351" s="85"/>
      <c r="AG351" s="88"/>
      <c r="AH351" s="89"/>
      <c r="AI351" s="89"/>
    </row>
    <row r="352" spans="1:143" ht="13.15" customHeight="1" outlineLevel="1">
      <c r="A352" s="178" t="s">
        <v>124</v>
      </c>
      <c r="B352" s="178">
        <v>52</v>
      </c>
      <c r="C352" s="65"/>
      <c r="D352" s="139"/>
      <c r="E352" s="113"/>
      <c r="F352" s="124" t="s">
        <v>310</v>
      </c>
      <c r="G352" s="114"/>
      <c r="H352" s="115"/>
      <c r="I352" s="114"/>
      <c r="J352" s="180">
        <v>1</v>
      </c>
      <c r="K352" s="111">
        <v>10</v>
      </c>
      <c r="L352" s="90">
        <f>J352*K352</f>
        <v>10</v>
      </c>
      <c r="M352" s="109"/>
      <c r="N352" s="118"/>
      <c r="O352" s="114"/>
      <c r="P352" s="65"/>
      <c r="Q352" s="114"/>
      <c r="R352" s="118"/>
      <c r="S352" s="118"/>
      <c r="T352" s="114"/>
      <c r="U352" s="88"/>
      <c r="V352" s="88"/>
      <c r="W352" s="306"/>
      <c r="X352" s="90"/>
      <c r="Y352" s="88"/>
      <c r="Z352" s="90"/>
      <c r="AA352" s="109"/>
      <c r="AB352" s="89"/>
      <c r="AC352" s="88"/>
      <c r="AD352" s="85"/>
      <c r="AE352" s="89"/>
      <c r="AF352" s="85"/>
      <c r="AG352" s="88"/>
      <c r="AH352" s="89"/>
      <c r="AI352" s="89"/>
    </row>
    <row r="353" spans="1:143" ht="13.15" customHeight="1" outlineLevel="1">
      <c r="A353" s="182"/>
      <c r="B353" s="182"/>
      <c r="C353" s="65"/>
      <c r="D353" s="139"/>
      <c r="F353" s="124" t="s">
        <v>143</v>
      </c>
      <c r="G353" s="114"/>
      <c r="H353" s="115"/>
      <c r="I353" s="114"/>
      <c r="J353" s="180">
        <v>2</v>
      </c>
      <c r="K353" s="111">
        <v>15</v>
      </c>
      <c r="L353" s="90">
        <f>J353*K353</f>
        <v>30</v>
      </c>
      <c r="M353" s="129"/>
      <c r="N353" s="130"/>
      <c r="O353" s="114"/>
      <c r="P353" s="65"/>
      <c r="Q353" s="114"/>
      <c r="R353" s="130"/>
      <c r="S353" s="130"/>
      <c r="T353" s="114"/>
      <c r="U353" s="88"/>
      <c r="V353" s="88"/>
      <c r="W353" s="306"/>
      <c r="X353" s="90"/>
      <c r="Y353" s="88"/>
      <c r="Z353" s="90"/>
      <c r="AA353" s="109"/>
      <c r="AB353" s="89"/>
      <c r="AC353" s="88"/>
      <c r="AD353" s="85"/>
      <c r="AE353" s="89"/>
      <c r="AF353" s="85"/>
      <c r="AG353" s="88"/>
      <c r="AH353" s="89"/>
      <c r="AI353" s="89"/>
    </row>
    <row r="354" spans="1:143" s="161" customFormat="1" ht="13.15" customHeight="1" outlineLevel="1">
      <c r="A354" s="150"/>
      <c r="B354" s="150"/>
      <c r="C354" s="151"/>
      <c r="D354" s="152"/>
      <c r="E354" s="194"/>
      <c r="F354" s="154" t="s">
        <v>130</v>
      </c>
      <c r="G354" s="155"/>
      <c r="H354" s="156"/>
      <c r="I354" s="155"/>
      <c r="K354" s="111" t="s">
        <v>70</v>
      </c>
      <c r="L354" s="90"/>
      <c r="M354" s="159"/>
      <c r="N354" s="159"/>
      <c r="O354" s="155"/>
      <c r="P354" s="151"/>
      <c r="Q354" s="155"/>
      <c r="R354" s="159"/>
      <c r="S354" s="159"/>
      <c r="T354" s="155"/>
      <c r="U354" s="88"/>
      <c r="V354" s="88"/>
      <c r="W354" s="306"/>
      <c r="X354" s="90"/>
      <c r="Y354" s="88"/>
      <c r="Z354" s="90"/>
      <c r="AA354" s="109"/>
      <c r="AB354" s="89"/>
      <c r="AC354" s="88"/>
      <c r="AD354" s="85"/>
      <c r="AE354" s="89"/>
      <c r="AF354" s="85"/>
      <c r="AG354" s="88"/>
      <c r="AH354" s="89"/>
      <c r="AI354" s="89"/>
      <c r="AJ354" s="26"/>
      <c r="AK354" s="26"/>
      <c r="AL354" s="26"/>
      <c r="AM354" s="26"/>
      <c r="AN354" s="26"/>
      <c r="AO354" s="26"/>
      <c r="AP354" s="26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  <c r="BA354" s="26"/>
      <c r="BB354" s="26"/>
      <c r="BC354" s="26"/>
      <c r="BD354" s="26"/>
      <c r="BE354" s="26"/>
      <c r="BF354" s="26"/>
      <c r="BG354" s="26"/>
      <c r="BH354" s="26"/>
      <c r="BI354" s="156"/>
      <c r="BJ354" s="156"/>
      <c r="BK354" s="156"/>
      <c r="BL354" s="160"/>
      <c r="BM354" s="156"/>
      <c r="BN354" s="156"/>
      <c r="BO354" s="156"/>
      <c r="BP354" s="160"/>
      <c r="BQ354" s="156"/>
      <c r="BR354" s="156"/>
      <c r="BS354" s="156"/>
      <c r="BT354" s="156"/>
      <c r="BU354" s="255"/>
      <c r="BV354" s="156"/>
      <c r="BW354" s="256"/>
      <c r="BX354" s="160"/>
      <c r="BY354" s="156"/>
      <c r="BZ354" s="156"/>
      <c r="CA354" s="156"/>
      <c r="CB354" s="160"/>
      <c r="CC354" s="156"/>
      <c r="CD354" s="156"/>
      <c r="CE354" s="156"/>
      <c r="CF354" s="160"/>
      <c r="CG354" s="156"/>
      <c r="CH354" s="156"/>
      <c r="CI354" s="156"/>
      <c r="CJ354" s="160"/>
      <c r="CK354" s="156"/>
      <c r="CL354" s="156"/>
      <c r="CM354" s="156"/>
      <c r="CN354" s="156"/>
      <c r="CO354" s="255"/>
      <c r="CQ354" s="156"/>
      <c r="CR354" s="156"/>
      <c r="CS354" s="257"/>
      <c r="CT354" s="160"/>
      <c r="CU354" s="156"/>
      <c r="CV354" s="156"/>
      <c r="CW354" s="156"/>
      <c r="CX354" s="160"/>
      <c r="CY354" s="156"/>
      <c r="CZ354" s="156"/>
      <c r="DA354" s="156"/>
      <c r="DB354" s="160"/>
      <c r="DC354" s="156"/>
      <c r="DD354" s="156"/>
      <c r="DE354" s="156"/>
      <c r="DF354" s="160"/>
      <c r="DG354" s="156"/>
      <c r="DH354" s="156"/>
      <c r="DI354" s="156"/>
      <c r="DJ354" s="160"/>
      <c r="DK354" s="156"/>
      <c r="DL354" s="156"/>
      <c r="DM354" s="156"/>
      <c r="DN354" s="160"/>
      <c r="DO354" s="156"/>
      <c r="DP354" s="156"/>
      <c r="DQ354" s="156"/>
      <c r="DR354" s="160"/>
      <c r="DS354" s="156"/>
      <c r="DT354" s="156"/>
      <c r="DU354" s="156"/>
      <c r="DV354" s="160"/>
      <c r="DW354" s="156"/>
      <c r="DX354" s="156"/>
      <c r="DY354" s="156"/>
      <c r="DZ354" s="160"/>
      <c r="EA354" s="156"/>
      <c r="EB354" s="156"/>
      <c r="EC354" s="156"/>
      <c r="ED354" s="160"/>
      <c r="EE354" s="156"/>
      <c r="EF354" s="156"/>
      <c r="EG354" s="156"/>
      <c r="EH354" s="160"/>
      <c r="EI354" s="156"/>
      <c r="EJ354" s="156"/>
      <c r="EK354" s="156"/>
      <c r="EL354" s="151"/>
      <c r="EM354" s="162"/>
    </row>
    <row r="355" spans="1:143" ht="13.15" customHeight="1" outlineLevel="1">
      <c r="A355" s="178" t="s">
        <v>125</v>
      </c>
      <c r="B355" s="178">
        <v>52</v>
      </c>
      <c r="C355" s="65"/>
      <c r="D355" s="139"/>
      <c r="E355" s="113"/>
      <c r="F355" s="124" t="s">
        <v>311</v>
      </c>
      <c r="G355" s="114"/>
      <c r="H355" s="115"/>
      <c r="I355" s="114"/>
      <c r="J355" s="180">
        <v>1</v>
      </c>
      <c r="K355" s="111">
        <v>20</v>
      </c>
      <c r="L355" s="90">
        <f>J355*K355</f>
        <v>20</v>
      </c>
      <c r="M355" s="109"/>
      <c r="N355" s="118"/>
      <c r="O355" s="114"/>
      <c r="P355" s="65"/>
      <c r="Q355" s="114"/>
      <c r="R355" s="118"/>
      <c r="S355" s="118"/>
      <c r="T355" s="114"/>
      <c r="U355" s="88"/>
      <c r="V355" s="88"/>
      <c r="W355" s="306"/>
      <c r="X355" s="90"/>
      <c r="Y355" s="88"/>
      <c r="Z355" s="90"/>
      <c r="AA355" s="109"/>
      <c r="AB355" s="89"/>
      <c r="AC355" s="88"/>
      <c r="AD355" s="85"/>
      <c r="AE355" s="89"/>
      <c r="AF355" s="85"/>
      <c r="AG355" s="88"/>
      <c r="AH355" s="89"/>
      <c r="AI355" s="89"/>
    </row>
    <row r="356" spans="1:143" ht="13.15" customHeight="1" outlineLevel="1">
      <c r="A356" s="178" t="s">
        <v>125</v>
      </c>
      <c r="B356" s="178">
        <v>52</v>
      </c>
      <c r="C356" s="65"/>
      <c r="D356" s="139"/>
      <c r="E356" s="113"/>
      <c r="F356" s="124" t="s">
        <v>153</v>
      </c>
      <c r="G356" s="114"/>
      <c r="H356" s="115"/>
      <c r="I356" s="114"/>
      <c r="J356" s="180">
        <v>1</v>
      </c>
      <c r="K356" s="111">
        <v>10</v>
      </c>
      <c r="L356" s="90">
        <f>J356*K356</f>
        <v>10</v>
      </c>
      <c r="M356" s="109"/>
      <c r="N356" s="118"/>
      <c r="O356" s="114"/>
      <c r="P356" s="65"/>
      <c r="Q356" s="114"/>
      <c r="R356" s="118"/>
      <c r="S356" s="118"/>
      <c r="T356" s="114"/>
      <c r="U356" s="88"/>
      <c r="V356" s="88"/>
      <c r="W356" s="306"/>
      <c r="X356" s="90"/>
      <c r="Y356" s="88"/>
      <c r="Z356" s="90"/>
      <c r="AA356" s="109"/>
      <c r="AB356" s="89"/>
      <c r="AC356" s="88"/>
      <c r="AD356" s="85"/>
      <c r="AE356" s="89"/>
      <c r="AF356" s="85"/>
      <c r="AG356" s="88"/>
      <c r="AH356" s="89"/>
      <c r="AI356" s="89"/>
    </row>
    <row r="357" spans="1:143" ht="13.15" customHeight="1" outlineLevel="1">
      <c r="A357" s="178" t="s">
        <v>124</v>
      </c>
      <c r="B357" s="178">
        <v>52</v>
      </c>
      <c r="C357" s="65"/>
      <c r="D357" s="139"/>
      <c r="E357" s="113"/>
      <c r="F357" s="124" t="s">
        <v>145</v>
      </c>
      <c r="G357" s="114"/>
      <c r="H357" s="115"/>
      <c r="I357" s="114"/>
      <c r="K357" s="111" t="s">
        <v>70</v>
      </c>
      <c r="L357" s="90"/>
      <c r="M357" s="109"/>
      <c r="N357" s="118"/>
      <c r="O357" s="114"/>
      <c r="P357" s="65"/>
      <c r="Q357" s="114"/>
      <c r="R357" s="118"/>
      <c r="S357" s="118"/>
      <c r="T357" s="114"/>
      <c r="U357" s="88"/>
      <c r="V357" s="88"/>
      <c r="W357" s="306"/>
      <c r="X357" s="90"/>
      <c r="Y357" s="88"/>
      <c r="Z357" s="90"/>
      <c r="AA357" s="109"/>
      <c r="AB357" s="89"/>
      <c r="AC357" s="88"/>
      <c r="AD357" s="85"/>
      <c r="AE357" s="89"/>
      <c r="AF357" s="85"/>
      <c r="AG357" s="88"/>
      <c r="AH357" s="89"/>
      <c r="AI357" s="89"/>
    </row>
    <row r="358" spans="1:143" ht="13.15" customHeight="1" outlineLevel="1">
      <c r="A358" s="178" t="s">
        <v>124</v>
      </c>
      <c r="B358" s="178">
        <v>52</v>
      </c>
      <c r="C358" s="65"/>
      <c r="D358" s="139"/>
      <c r="E358" s="113"/>
      <c r="F358" s="124" t="s">
        <v>144</v>
      </c>
      <c r="G358" s="114"/>
      <c r="H358" s="115"/>
      <c r="I358" s="114"/>
      <c r="J358" s="180">
        <v>1</v>
      </c>
      <c r="K358" s="111">
        <v>6</v>
      </c>
      <c r="L358" s="90">
        <f>J358*K358</f>
        <v>6</v>
      </c>
      <c r="M358" s="109"/>
      <c r="N358" s="118"/>
      <c r="O358" s="114"/>
      <c r="P358" s="65"/>
      <c r="Q358" s="114"/>
      <c r="R358" s="118"/>
      <c r="S358" s="118"/>
      <c r="T358" s="114"/>
      <c r="U358" s="88"/>
      <c r="V358" s="88"/>
      <c r="W358" s="306"/>
      <c r="X358" s="90"/>
      <c r="Y358" s="88"/>
      <c r="Z358" s="90"/>
      <c r="AA358" s="109"/>
      <c r="AB358" s="89"/>
      <c r="AC358" s="88"/>
      <c r="AD358" s="85"/>
      <c r="AE358" s="89"/>
      <c r="AF358" s="85"/>
      <c r="AG358" s="88"/>
      <c r="AH358" s="89"/>
      <c r="AI358" s="89"/>
    </row>
    <row r="359" spans="1:143" s="85" customFormat="1" ht="4.1500000000000004" customHeight="1" outlineLevel="1">
      <c r="A359" s="86"/>
      <c r="B359" s="86"/>
      <c r="D359" s="142"/>
      <c r="E359" s="87"/>
      <c r="F359" s="88"/>
      <c r="G359" s="88"/>
      <c r="I359" s="88"/>
      <c r="J359" s="89"/>
      <c r="K359" s="111"/>
      <c r="L359" s="90"/>
      <c r="M359" s="89"/>
      <c r="N359" s="89"/>
      <c r="O359" s="88"/>
      <c r="Q359" s="88"/>
      <c r="R359" s="89"/>
      <c r="S359" s="89"/>
      <c r="T359" s="88"/>
      <c r="U359" s="88"/>
      <c r="V359" s="88"/>
      <c r="W359" s="306"/>
      <c r="X359" s="90"/>
      <c r="Y359" s="88"/>
      <c r="Z359" s="90"/>
      <c r="AA359" s="109"/>
      <c r="AB359" s="89"/>
      <c r="AC359" s="88"/>
      <c r="AE359" s="89"/>
      <c r="AG359" s="88"/>
      <c r="AH359" s="89"/>
      <c r="AI359" s="89"/>
      <c r="AJ359" s="26"/>
      <c r="AK359" s="26"/>
      <c r="AL359" s="26"/>
      <c r="AM359" s="26"/>
      <c r="AN359" s="26"/>
      <c r="AO359" s="26"/>
      <c r="AP359" s="26"/>
      <c r="AQ359" s="26"/>
      <c r="AR359" s="26"/>
      <c r="AS359" s="26"/>
      <c r="AT359" s="26"/>
      <c r="AU359" s="26"/>
      <c r="AV359" s="26"/>
      <c r="AW359" s="26"/>
      <c r="AX359" s="26"/>
      <c r="AY359" s="26"/>
      <c r="AZ359" s="26"/>
      <c r="BA359" s="26"/>
      <c r="BB359" s="26"/>
      <c r="BC359" s="26"/>
      <c r="BD359" s="26"/>
      <c r="BE359" s="26"/>
      <c r="BF359" s="26"/>
      <c r="BG359" s="26"/>
      <c r="BH359" s="26"/>
      <c r="BI359" s="67"/>
      <c r="BJ359" s="67"/>
      <c r="BL359" s="67"/>
      <c r="BM359" s="67"/>
      <c r="BN359" s="67"/>
      <c r="BP359" s="67"/>
      <c r="BQ359" s="67"/>
      <c r="BR359" s="67"/>
      <c r="BU359" s="244"/>
      <c r="BW359" s="245"/>
      <c r="BX359" s="67"/>
      <c r="BY359" s="67"/>
      <c r="BZ359" s="67"/>
      <c r="CB359" s="67"/>
      <c r="CC359" s="67"/>
      <c r="CD359" s="67"/>
      <c r="CF359" s="67"/>
      <c r="CG359" s="67"/>
      <c r="CH359" s="67"/>
      <c r="CJ359" s="67"/>
      <c r="CK359" s="67"/>
      <c r="CL359" s="67"/>
      <c r="CO359" s="244"/>
      <c r="CS359" s="246"/>
      <c r="CT359" s="67"/>
      <c r="CU359" s="67"/>
      <c r="CV359" s="67"/>
      <c r="CX359" s="67"/>
      <c r="CY359" s="67"/>
      <c r="CZ359" s="67"/>
      <c r="DB359" s="67"/>
      <c r="DC359" s="67"/>
      <c r="DD359" s="67"/>
      <c r="DF359" s="67"/>
      <c r="DG359" s="67"/>
      <c r="DH359" s="67"/>
      <c r="DJ359" s="67"/>
      <c r="DK359" s="67"/>
      <c r="DL359" s="67"/>
      <c r="DN359" s="67"/>
      <c r="DO359" s="67"/>
      <c r="DP359" s="67"/>
      <c r="DR359" s="67"/>
      <c r="DS359" s="67"/>
      <c r="DT359" s="67"/>
      <c r="DV359" s="67"/>
      <c r="DW359" s="67"/>
      <c r="DX359" s="67"/>
      <c r="DZ359" s="67"/>
      <c r="EA359" s="67"/>
      <c r="EB359" s="67"/>
      <c r="ED359" s="67"/>
      <c r="EE359" s="67"/>
      <c r="EF359" s="67"/>
      <c r="EH359" s="67"/>
      <c r="EI359" s="67"/>
      <c r="EJ359" s="67"/>
      <c r="EM359" s="125"/>
    </row>
    <row r="360" spans="1:143" ht="13.15" customHeight="1" outlineLevel="1">
      <c r="A360" s="112"/>
      <c r="B360" s="112"/>
      <c r="C360" s="65"/>
      <c r="D360" s="179"/>
      <c r="E360" s="113" t="s">
        <v>133</v>
      </c>
      <c r="F360" s="114"/>
      <c r="G360" s="114"/>
      <c r="H360" s="115"/>
      <c r="I360" s="114"/>
      <c r="J360" s="116"/>
      <c r="K360" s="111"/>
      <c r="L360" s="90"/>
      <c r="M360" s="109"/>
      <c r="N360" s="118"/>
      <c r="O360" s="114"/>
      <c r="P360" s="65"/>
      <c r="Q360" s="114"/>
      <c r="R360" s="118"/>
      <c r="S360" s="118"/>
      <c r="T360" s="114"/>
      <c r="U360" s="88"/>
      <c r="V360" s="88"/>
      <c r="W360" s="306"/>
      <c r="X360" s="90"/>
      <c r="Y360" s="88"/>
      <c r="Z360" s="90"/>
      <c r="AA360" s="109"/>
      <c r="AB360" s="89"/>
      <c r="AC360" s="88"/>
      <c r="AD360" s="85"/>
      <c r="AE360" s="89"/>
      <c r="AF360" s="85"/>
      <c r="AG360" s="88"/>
      <c r="AH360" s="89"/>
      <c r="AI360" s="89"/>
    </row>
    <row r="361" spans="1:143" s="85" customFormat="1" ht="13.15" customHeight="1" outlineLevel="1">
      <c r="A361" s="91" t="s">
        <v>74</v>
      </c>
      <c r="B361" s="91">
        <v>24</v>
      </c>
      <c r="C361" s="103"/>
      <c r="D361" s="183"/>
      <c r="E361" s="104"/>
      <c r="F361" s="105" t="s">
        <v>45</v>
      </c>
      <c r="G361" s="88"/>
      <c r="H361" s="106"/>
      <c r="I361" s="88"/>
      <c r="J361" s="107">
        <v>1</v>
      </c>
      <c r="K361" s="111">
        <v>12</v>
      </c>
      <c r="L361" s="90">
        <f>J361*K361</f>
        <v>12</v>
      </c>
      <c r="M361" s="110"/>
      <c r="N361" s="110"/>
      <c r="O361" s="88"/>
      <c r="P361" s="103"/>
      <c r="Q361" s="88"/>
      <c r="R361" s="110"/>
      <c r="S361" s="110"/>
      <c r="T361" s="88"/>
      <c r="U361" s="88"/>
      <c r="V361" s="88"/>
      <c r="W361" s="306"/>
      <c r="X361" s="90"/>
      <c r="Y361" s="88"/>
      <c r="Z361" s="90"/>
      <c r="AA361" s="109"/>
      <c r="AB361" s="89"/>
      <c r="AC361" s="88"/>
      <c r="AE361" s="89"/>
      <c r="AG361" s="88"/>
      <c r="AH361" s="89"/>
      <c r="AI361" s="89"/>
      <c r="AJ361" s="26"/>
      <c r="AK361" s="26"/>
      <c r="AL361" s="26"/>
      <c r="AM361" s="26"/>
      <c r="AN361" s="26"/>
      <c r="AO361" s="26"/>
      <c r="AP361" s="26"/>
      <c r="AQ361" s="26"/>
      <c r="AR361" s="26"/>
      <c r="AS361" s="26"/>
      <c r="AT361" s="26"/>
      <c r="AU361" s="26"/>
      <c r="AV361" s="26"/>
      <c r="AW361" s="26"/>
      <c r="AX361" s="26"/>
      <c r="AY361" s="26"/>
      <c r="AZ361" s="26"/>
      <c r="BA361" s="26"/>
      <c r="BB361" s="26"/>
      <c r="BC361" s="26"/>
      <c r="BD361" s="26"/>
      <c r="BE361" s="26"/>
      <c r="BF361" s="26"/>
      <c r="BG361" s="26"/>
      <c r="BH361" s="26"/>
    </row>
    <row r="362" spans="1:143" s="85" customFormat="1" ht="13.15" customHeight="1" outlineLevel="1">
      <c r="A362" s="91" t="s">
        <v>74</v>
      </c>
      <c r="B362" s="91">
        <v>24</v>
      </c>
      <c r="C362" s="103"/>
      <c r="D362" s="183"/>
      <c r="E362" s="104"/>
      <c r="F362" s="105" t="s">
        <v>134</v>
      </c>
      <c r="G362" s="88"/>
      <c r="H362" s="106"/>
      <c r="I362" s="88"/>
      <c r="J362" s="107">
        <v>1</v>
      </c>
      <c r="K362" s="111">
        <v>12</v>
      </c>
      <c r="L362" s="90">
        <f>J362*K362</f>
        <v>12</v>
      </c>
      <c r="M362" s="110"/>
      <c r="N362" s="110"/>
      <c r="O362" s="88"/>
      <c r="P362" s="103"/>
      <c r="Q362" s="88"/>
      <c r="R362" s="110"/>
      <c r="S362" s="110"/>
      <c r="T362" s="88"/>
      <c r="U362" s="88"/>
      <c r="V362" s="88"/>
      <c r="W362" s="306"/>
      <c r="X362" s="90"/>
      <c r="Y362" s="88"/>
      <c r="Z362" s="90"/>
      <c r="AA362" s="109"/>
      <c r="AB362" s="89"/>
      <c r="AC362" s="88"/>
      <c r="AE362" s="89"/>
      <c r="AG362" s="88"/>
      <c r="AH362" s="89"/>
      <c r="AI362" s="89"/>
      <c r="AJ362" s="26"/>
      <c r="AK362" s="26"/>
      <c r="AL362" s="26"/>
      <c r="AM362" s="26"/>
      <c r="AN362" s="26"/>
      <c r="AO362" s="26"/>
      <c r="AP362" s="26"/>
      <c r="AQ362" s="26"/>
      <c r="AR362" s="26"/>
      <c r="AS362" s="26"/>
      <c r="AT362" s="26"/>
      <c r="AU362" s="26"/>
      <c r="AV362" s="26"/>
      <c r="AW362" s="26"/>
      <c r="AX362" s="26"/>
      <c r="AY362" s="26"/>
      <c r="AZ362" s="26"/>
      <c r="BA362" s="26"/>
      <c r="BB362" s="26"/>
      <c r="BC362" s="26"/>
      <c r="BD362" s="26"/>
      <c r="BE362" s="26"/>
      <c r="BF362" s="26"/>
      <c r="BG362" s="26"/>
      <c r="BH362" s="26"/>
    </row>
    <row r="363" spans="1:143" s="85" customFormat="1" ht="4.1500000000000004" customHeight="1" outlineLevel="1">
      <c r="A363" s="86"/>
      <c r="B363" s="86"/>
      <c r="D363" s="142"/>
      <c r="E363" s="87"/>
      <c r="F363" s="88"/>
      <c r="G363" s="88"/>
      <c r="I363" s="88"/>
      <c r="J363" s="89"/>
      <c r="K363" s="111"/>
      <c r="L363" s="90"/>
      <c r="M363" s="89"/>
      <c r="N363" s="89"/>
      <c r="O363" s="88"/>
      <c r="Q363" s="88"/>
      <c r="R363" s="89"/>
      <c r="S363" s="89"/>
      <c r="T363" s="88"/>
      <c r="U363" s="88"/>
      <c r="V363" s="88"/>
      <c r="W363" s="306"/>
      <c r="X363" s="90"/>
      <c r="Y363" s="88"/>
      <c r="Z363" s="90"/>
      <c r="AA363" s="109"/>
      <c r="AB363" s="89"/>
      <c r="AC363" s="88"/>
      <c r="AE363" s="89"/>
      <c r="AG363" s="88"/>
      <c r="AH363" s="89"/>
      <c r="AI363" s="89"/>
      <c r="AJ363" s="26"/>
      <c r="AK363" s="26"/>
      <c r="AL363" s="26"/>
      <c r="AM363" s="26"/>
      <c r="AN363" s="26"/>
      <c r="AO363" s="26"/>
      <c r="AP363" s="26"/>
      <c r="AQ363" s="26"/>
      <c r="AR363" s="26"/>
      <c r="AS363" s="26"/>
      <c r="AT363" s="26"/>
      <c r="AU363" s="26"/>
      <c r="AV363" s="26"/>
      <c r="AW363" s="26"/>
      <c r="AX363" s="26"/>
      <c r="AY363" s="26"/>
      <c r="AZ363" s="26"/>
      <c r="BA363" s="26"/>
      <c r="BB363" s="26"/>
      <c r="BC363" s="26"/>
      <c r="BD363" s="26"/>
      <c r="BE363" s="26"/>
      <c r="BF363" s="26"/>
      <c r="BG363" s="26"/>
      <c r="BH363" s="26"/>
      <c r="BI363" s="67"/>
      <c r="BJ363" s="67"/>
      <c r="BL363" s="67"/>
      <c r="BM363" s="67"/>
      <c r="BN363" s="67"/>
      <c r="BP363" s="67"/>
      <c r="BQ363" s="67"/>
      <c r="BR363" s="67"/>
      <c r="BU363" s="244"/>
      <c r="BW363" s="245"/>
      <c r="BX363" s="67"/>
      <c r="BY363" s="67"/>
      <c r="BZ363" s="67"/>
      <c r="CB363" s="67"/>
      <c r="CC363" s="67"/>
      <c r="CD363" s="67"/>
      <c r="CF363" s="67"/>
      <c r="CG363" s="67"/>
      <c r="CH363" s="67"/>
      <c r="CJ363" s="67"/>
      <c r="CK363" s="67"/>
      <c r="CL363" s="67"/>
      <c r="CO363" s="244"/>
      <c r="CS363" s="246"/>
      <c r="CT363" s="67"/>
      <c r="CU363" s="67"/>
      <c r="CV363" s="67"/>
      <c r="CX363" s="67"/>
      <c r="CY363" s="67"/>
      <c r="CZ363" s="67"/>
      <c r="DB363" s="67"/>
      <c r="DC363" s="67"/>
      <c r="DD363" s="67"/>
      <c r="DF363" s="67"/>
      <c r="DG363" s="67"/>
      <c r="DH363" s="67"/>
      <c r="DJ363" s="67"/>
      <c r="DK363" s="67"/>
      <c r="DL363" s="67"/>
      <c r="DN363" s="67"/>
      <c r="DO363" s="67"/>
      <c r="DP363" s="67"/>
      <c r="DR363" s="67"/>
      <c r="DS363" s="67"/>
      <c r="DT363" s="67"/>
      <c r="DV363" s="67"/>
      <c r="DW363" s="67"/>
      <c r="DX363" s="67"/>
      <c r="DZ363" s="67"/>
      <c r="EA363" s="67"/>
      <c r="EB363" s="67"/>
      <c r="ED363" s="67"/>
      <c r="EE363" s="67"/>
      <c r="EF363" s="67"/>
      <c r="EH363" s="67"/>
      <c r="EI363" s="67"/>
      <c r="EJ363" s="67"/>
      <c r="EM363" s="125"/>
    </row>
    <row r="364" spans="1:143" ht="13.15" customHeight="1" outlineLevel="1">
      <c r="A364" s="112"/>
      <c r="B364" s="112"/>
      <c r="C364" s="65"/>
      <c r="D364" s="179"/>
      <c r="E364" s="113" t="s">
        <v>135</v>
      </c>
      <c r="F364" s="114"/>
      <c r="G364" s="114"/>
      <c r="H364" s="115"/>
      <c r="I364" s="114"/>
      <c r="J364" s="116"/>
      <c r="K364" s="111"/>
      <c r="L364" s="90"/>
      <c r="M364" s="109"/>
      <c r="N364" s="118"/>
      <c r="O364" s="114"/>
      <c r="P364" s="65"/>
      <c r="Q364" s="114"/>
      <c r="R364" s="118"/>
      <c r="S364" s="118"/>
      <c r="T364" s="114"/>
      <c r="U364" s="88"/>
      <c r="V364" s="88"/>
      <c r="W364" s="306"/>
      <c r="X364" s="90"/>
      <c r="Y364" s="88"/>
      <c r="Z364" s="90"/>
      <c r="AA364" s="109"/>
      <c r="AB364" s="89"/>
      <c r="AC364" s="88"/>
      <c r="AD364" s="85"/>
      <c r="AE364" s="89"/>
      <c r="AF364" s="85"/>
      <c r="AG364" s="88"/>
      <c r="AH364" s="89"/>
      <c r="AI364" s="89"/>
    </row>
    <row r="365" spans="1:143" s="85" customFormat="1" ht="13.15" customHeight="1" outlineLevel="1">
      <c r="A365" s="91" t="s">
        <v>74</v>
      </c>
      <c r="B365" s="91">
        <v>24</v>
      </c>
      <c r="C365" s="103"/>
      <c r="D365" s="183"/>
      <c r="E365" s="104"/>
      <c r="F365" s="105" t="s">
        <v>136</v>
      </c>
      <c r="G365" s="88"/>
      <c r="H365" s="106"/>
      <c r="I365" s="88"/>
      <c r="J365" s="107">
        <v>1</v>
      </c>
      <c r="K365" s="111">
        <v>12</v>
      </c>
      <c r="L365" s="90">
        <f t="shared" ref="L365:L371" si="12">J365*K365</f>
        <v>12</v>
      </c>
      <c r="M365" s="110"/>
      <c r="N365" s="110"/>
      <c r="O365" s="88"/>
      <c r="P365" s="103"/>
      <c r="Q365" s="88"/>
      <c r="R365" s="110"/>
      <c r="S365" s="110"/>
      <c r="T365" s="88"/>
      <c r="U365" s="88"/>
      <c r="V365" s="88"/>
      <c r="W365" s="306"/>
      <c r="X365" s="90"/>
      <c r="Y365" s="88"/>
      <c r="Z365" s="90"/>
      <c r="AA365" s="109"/>
      <c r="AB365" s="89"/>
      <c r="AC365" s="88"/>
      <c r="AE365" s="89"/>
      <c r="AG365" s="88"/>
      <c r="AH365" s="89"/>
      <c r="AI365" s="89"/>
      <c r="AJ365" s="26"/>
      <c r="AK365" s="26"/>
      <c r="AL365" s="26"/>
      <c r="AM365" s="26"/>
      <c r="AN365" s="26"/>
      <c r="AO365" s="26"/>
      <c r="AP365" s="26"/>
      <c r="AQ365" s="26"/>
      <c r="AR365" s="26"/>
      <c r="AS365" s="26"/>
      <c r="AT365" s="26"/>
      <c r="AU365" s="26"/>
      <c r="AV365" s="26"/>
      <c r="AW365" s="26"/>
      <c r="AX365" s="26"/>
      <c r="AY365" s="26"/>
      <c r="AZ365" s="26"/>
      <c r="BA365" s="26"/>
      <c r="BB365" s="26"/>
      <c r="BC365" s="26"/>
      <c r="BD365" s="26"/>
      <c r="BE365" s="26"/>
      <c r="BF365" s="26"/>
      <c r="BG365" s="26"/>
      <c r="BH365" s="26"/>
    </row>
    <row r="366" spans="1:143" s="85" customFormat="1" ht="13.15" customHeight="1" outlineLevel="1">
      <c r="A366" s="91" t="s">
        <v>74</v>
      </c>
      <c r="B366" s="91">
        <v>24</v>
      </c>
      <c r="C366" s="103"/>
      <c r="D366" s="188"/>
      <c r="E366" s="104"/>
      <c r="F366" s="105" t="s">
        <v>106</v>
      </c>
      <c r="G366" s="88"/>
      <c r="H366" s="106"/>
      <c r="I366" s="88"/>
      <c r="J366" s="107">
        <v>1</v>
      </c>
      <c r="K366" s="111">
        <v>3</v>
      </c>
      <c r="L366" s="90">
        <f t="shared" si="12"/>
        <v>3</v>
      </c>
      <c r="M366" s="110"/>
      <c r="N366" s="110"/>
      <c r="O366" s="88"/>
      <c r="P366" s="103"/>
      <c r="Q366" s="88"/>
      <c r="R366" s="110"/>
      <c r="S366" s="110"/>
      <c r="T366" s="88"/>
      <c r="U366" s="88"/>
      <c r="V366" s="88"/>
      <c r="W366" s="306"/>
      <c r="X366" s="90"/>
      <c r="Y366" s="88"/>
      <c r="Z366" s="90"/>
      <c r="AA366" s="109"/>
      <c r="AB366" s="89"/>
      <c r="AC366" s="88"/>
      <c r="AE366" s="89"/>
      <c r="AG366" s="88"/>
      <c r="AH366" s="89"/>
      <c r="AI366" s="89"/>
      <c r="AJ366" s="26"/>
      <c r="AK366" s="26"/>
      <c r="AL366" s="26"/>
      <c r="AM366" s="26"/>
      <c r="AN366" s="26"/>
      <c r="AO366" s="26"/>
      <c r="AP366" s="26"/>
      <c r="AQ366" s="26"/>
      <c r="AR366" s="26"/>
      <c r="AS366" s="26"/>
      <c r="AT366" s="26"/>
      <c r="AU366" s="26"/>
      <c r="AV366" s="26"/>
      <c r="AW366" s="26"/>
      <c r="AX366" s="26"/>
      <c r="AY366" s="26"/>
      <c r="AZ366" s="26"/>
      <c r="BA366" s="26"/>
      <c r="BB366" s="26"/>
      <c r="BC366" s="26"/>
      <c r="BD366" s="26"/>
      <c r="BE366" s="26"/>
      <c r="BF366" s="26"/>
      <c r="BG366" s="26"/>
      <c r="BH366" s="26"/>
    </row>
    <row r="367" spans="1:143" s="85" customFormat="1" ht="13.9" customHeight="1" outlineLevel="1">
      <c r="A367" s="91" t="s">
        <v>137</v>
      </c>
      <c r="B367" s="91">
        <v>25</v>
      </c>
      <c r="C367" s="103"/>
      <c r="D367" s="188"/>
      <c r="E367" s="104"/>
      <c r="F367" s="105" t="s">
        <v>268</v>
      </c>
      <c r="G367" s="88"/>
      <c r="H367" s="106"/>
      <c r="I367" s="88"/>
      <c r="J367" s="107">
        <v>1</v>
      </c>
      <c r="K367" s="111">
        <v>6</v>
      </c>
      <c r="L367" s="90">
        <f t="shared" si="12"/>
        <v>6</v>
      </c>
      <c r="M367" s="110"/>
      <c r="N367" s="110"/>
      <c r="O367" s="88"/>
      <c r="P367" s="103"/>
      <c r="Q367" s="88"/>
      <c r="R367" s="110"/>
      <c r="S367" s="110"/>
      <c r="T367" s="88"/>
      <c r="U367" s="88"/>
      <c r="V367" s="88"/>
      <c r="W367" s="306"/>
      <c r="X367" s="90"/>
      <c r="Y367" s="88"/>
      <c r="Z367" s="90"/>
      <c r="AA367" s="109"/>
      <c r="AB367" s="89"/>
      <c r="AC367" s="88"/>
      <c r="AE367" s="89"/>
      <c r="AG367" s="88"/>
      <c r="AH367" s="89"/>
      <c r="AI367" s="89"/>
      <c r="AJ367" s="26"/>
      <c r="AK367" s="26"/>
      <c r="AL367" s="26"/>
      <c r="AM367" s="26"/>
      <c r="AN367" s="26"/>
      <c r="AO367" s="26"/>
      <c r="AP367" s="26"/>
      <c r="AQ367" s="26"/>
      <c r="AR367" s="26"/>
      <c r="AS367" s="26"/>
      <c r="AT367" s="26"/>
      <c r="AU367" s="26"/>
      <c r="AV367" s="26"/>
      <c r="AW367" s="26"/>
      <c r="AX367" s="26"/>
      <c r="AY367" s="26"/>
      <c r="AZ367" s="26"/>
      <c r="BA367" s="26"/>
      <c r="BB367" s="26"/>
      <c r="BC367" s="26"/>
      <c r="BD367" s="26"/>
      <c r="BE367" s="26"/>
      <c r="BF367" s="26"/>
      <c r="BG367" s="26"/>
      <c r="BH367" s="26"/>
    </row>
    <row r="368" spans="1:143" s="85" customFormat="1" ht="13.15" customHeight="1" outlineLevel="1">
      <c r="A368" s="91" t="s">
        <v>137</v>
      </c>
      <c r="B368" s="91">
        <v>25</v>
      </c>
      <c r="C368" s="103"/>
      <c r="D368" s="188"/>
      <c r="E368" s="104"/>
      <c r="F368" s="105" t="s">
        <v>269</v>
      </c>
      <c r="G368" s="88"/>
      <c r="H368" s="106"/>
      <c r="I368" s="88"/>
      <c r="J368" s="107">
        <v>1</v>
      </c>
      <c r="K368" s="111">
        <v>6</v>
      </c>
      <c r="L368" s="90">
        <f t="shared" si="12"/>
        <v>6</v>
      </c>
      <c r="M368" s="110"/>
      <c r="N368" s="110"/>
      <c r="O368" s="88"/>
      <c r="P368" s="103"/>
      <c r="Q368" s="88"/>
      <c r="R368" s="110"/>
      <c r="S368" s="110"/>
      <c r="T368" s="88"/>
      <c r="U368" s="88"/>
      <c r="V368" s="88"/>
      <c r="W368" s="306"/>
      <c r="X368" s="90"/>
      <c r="Y368" s="88"/>
      <c r="Z368" s="90"/>
      <c r="AA368" s="109"/>
      <c r="AB368" s="89"/>
      <c r="AC368" s="88"/>
      <c r="AE368" s="89"/>
      <c r="AG368" s="88"/>
      <c r="AH368" s="89"/>
      <c r="AI368" s="89"/>
      <c r="AJ368" s="26"/>
      <c r="AK368" s="26"/>
      <c r="AL368" s="26"/>
      <c r="AM368" s="26"/>
      <c r="AN368" s="26"/>
      <c r="AO368" s="26"/>
      <c r="AP368" s="26"/>
      <c r="AQ368" s="26"/>
      <c r="AR368" s="26"/>
      <c r="AS368" s="26"/>
      <c r="AT368" s="26"/>
      <c r="AU368" s="26"/>
      <c r="AV368" s="26"/>
      <c r="AW368" s="26"/>
      <c r="AX368" s="26"/>
      <c r="AY368" s="26"/>
      <c r="AZ368" s="26"/>
      <c r="BA368" s="26"/>
      <c r="BB368" s="26"/>
      <c r="BC368" s="26"/>
      <c r="BD368" s="26"/>
      <c r="BE368" s="26"/>
      <c r="BF368" s="26"/>
      <c r="BG368" s="26"/>
      <c r="BH368" s="26"/>
    </row>
    <row r="369" spans="1:143" s="85" customFormat="1" ht="13.15" customHeight="1" outlineLevel="1">
      <c r="A369" s="91" t="s">
        <v>137</v>
      </c>
      <c r="B369" s="91">
        <v>25</v>
      </c>
      <c r="C369" s="103"/>
      <c r="D369" s="188"/>
      <c r="E369" s="104"/>
      <c r="F369" s="105" t="s">
        <v>270</v>
      </c>
      <c r="G369" s="88"/>
      <c r="H369" s="106"/>
      <c r="I369" s="88"/>
      <c r="J369" s="107">
        <v>1</v>
      </c>
      <c r="K369" s="111">
        <v>8</v>
      </c>
      <c r="L369" s="90">
        <f t="shared" si="12"/>
        <v>8</v>
      </c>
      <c r="M369" s="110"/>
      <c r="N369" s="110"/>
      <c r="O369" s="88"/>
      <c r="P369" s="103"/>
      <c r="Q369" s="88"/>
      <c r="R369" s="110"/>
      <c r="S369" s="110"/>
      <c r="T369" s="88"/>
      <c r="U369" s="88"/>
      <c r="V369" s="88"/>
      <c r="W369" s="306"/>
      <c r="X369" s="90"/>
      <c r="Y369" s="88"/>
      <c r="Z369" s="90"/>
      <c r="AA369" s="109"/>
      <c r="AB369" s="89"/>
      <c r="AC369" s="88"/>
      <c r="AE369" s="89"/>
      <c r="AG369" s="88"/>
      <c r="AH369" s="89"/>
      <c r="AI369" s="89"/>
      <c r="AJ369" s="26"/>
      <c r="AK369" s="26"/>
      <c r="AL369" s="26"/>
      <c r="AM369" s="26"/>
      <c r="AN369" s="26"/>
      <c r="AO369" s="26"/>
      <c r="AP369" s="26"/>
      <c r="AQ369" s="26"/>
      <c r="AR369" s="26"/>
      <c r="AS369" s="26"/>
      <c r="AT369" s="26"/>
      <c r="AU369" s="26"/>
      <c r="AV369" s="26"/>
      <c r="AW369" s="26"/>
      <c r="AX369" s="26"/>
      <c r="AY369" s="26"/>
      <c r="AZ369" s="26"/>
      <c r="BA369" s="26"/>
      <c r="BB369" s="26"/>
      <c r="BC369" s="26"/>
      <c r="BD369" s="26"/>
      <c r="BE369" s="26"/>
      <c r="BF369" s="26"/>
      <c r="BG369" s="26"/>
      <c r="BH369" s="26"/>
    </row>
    <row r="370" spans="1:143" s="85" customFormat="1" ht="13.15" customHeight="1" outlineLevel="1">
      <c r="A370" s="91" t="s">
        <v>137</v>
      </c>
      <c r="B370" s="91">
        <v>25</v>
      </c>
      <c r="C370" s="103"/>
      <c r="D370" s="188"/>
      <c r="E370" s="104"/>
      <c r="F370" s="105" t="s">
        <v>271</v>
      </c>
      <c r="G370" s="88"/>
      <c r="H370" s="106"/>
      <c r="I370" s="88"/>
      <c r="J370" s="107">
        <v>1</v>
      </c>
      <c r="K370" s="111">
        <v>12</v>
      </c>
      <c r="L370" s="90">
        <f t="shared" si="12"/>
        <v>12</v>
      </c>
      <c r="M370" s="110"/>
      <c r="N370" s="110"/>
      <c r="O370" s="88"/>
      <c r="P370" s="103"/>
      <c r="Q370" s="88"/>
      <c r="R370" s="110"/>
      <c r="S370" s="110"/>
      <c r="T370" s="88"/>
      <c r="U370" s="88"/>
      <c r="V370" s="88"/>
      <c r="W370" s="306"/>
      <c r="X370" s="90"/>
      <c r="Y370" s="88"/>
      <c r="Z370" s="90"/>
      <c r="AA370" s="109"/>
      <c r="AB370" s="89"/>
      <c r="AC370" s="88"/>
      <c r="AE370" s="89"/>
      <c r="AG370" s="88"/>
      <c r="AH370" s="89"/>
      <c r="AI370" s="89"/>
      <c r="AJ370" s="26"/>
      <c r="AK370" s="26"/>
      <c r="AL370" s="26"/>
      <c r="AM370" s="26"/>
      <c r="AN370" s="26"/>
      <c r="AO370" s="26"/>
      <c r="AP370" s="26"/>
      <c r="AQ370" s="26"/>
      <c r="AR370" s="26"/>
      <c r="AS370" s="26"/>
      <c r="AT370" s="26"/>
      <c r="AU370" s="26"/>
      <c r="AV370" s="26"/>
      <c r="AW370" s="26"/>
      <c r="AX370" s="26"/>
      <c r="AY370" s="26"/>
      <c r="AZ370" s="26"/>
      <c r="BA370" s="26"/>
      <c r="BB370" s="26"/>
      <c r="BC370" s="26"/>
      <c r="BD370" s="26"/>
      <c r="BE370" s="26"/>
      <c r="BF370" s="26"/>
      <c r="BG370" s="26"/>
      <c r="BH370" s="26"/>
    </row>
    <row r="371" spans="1:143" s="85" customFormat="1" ht="13.15" customHeight="1" outlineLevel="1">
      <c r="A371" s="91" t="s">
        <v>137</v>
      </c>
      <c r="B371" s="91">
        <v>25</v>
      </c>
      <c r="C371" s="103"/>
      <c r="D371" s="188"/>
      <c r="E371" s="104"/>
      <c r="F371" s="105" t="s">
        <v>278</v>
      </c>
      <c r="G371" s="88"/>
      <c r="H371" s="106"/>
      <c r="I371" s="88"/>
      <c r="J371" s="107">
        <v>1</v>
      </c>
      <c r="K371" s="111">
        <v>10</v>
      </c>
      <c r="L371" s="90">
        <f t="shared" si="12"/>
        <v>10</v>
      </c>
      <c r="M371" s="110"/>
      <c r="N371" s="110"/>
      <c r="O371" s="88"/>
      <c r="P371" s="103"/>
      <c r="Q371" s="88"/>
      <c r="R371" s="110"/>
      <c r="S371" s="110"/>
      <c r="T371" s="88"/>
      <c r="U371" s="88"/>
      <c r="V371" s="88"/>
      <c r="W371" s="306"/>
      <c r="X371" s="90"/>
      <c r="Y371" s="88"/>
      <c r="Z371" s="90"/>
      <c r="AA371" s="109"/>
      <c r="AB371" s="89"/>
      <c r="AC371" s="88"/>
      <c r="AE371" s="89"/>
      <c r="AG371" s="88"/>
      <c r="AH371" s="89"/>
      <c r="AI371" s="89"/>
      <c r="AJ371" s="26"/>
      <c r="AK371" s="26"/>
      <c r="AL371" s="26"/>
      <c r="AM371" s="26"/>
      <c r="AN371" s="26"/>
      <c r="AO371" s="26"/>
      <c r="AP371" s="26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  <c r="BB371" s="26"/>
      <c r="BC371" s="26"/>
      <c r="BD371" s="26"/>
      <c r="BE371" s="26"/>
      <c r="BF371" s="26"/>
      <c r="BG371" s="26"/>
      <c r="BH371" s="26"/>
    </row>
    <row r="372" spans="1:143" s="25" customFormat="1" ht="4.1500000000000004" customHeight="1" outlineLevel="1">
      <c r="A372" s="128"/>
      <c r="B372" s="128"/>
      <c r="C372" s="64"/>
      <c r="D372" s="190"/>
      <c r="E372" s="191"/>
      <c r="F372" s="192"/>
      <c r="G372" s="112"/>
      <c r="H372" s="64"/>
      <c r="I372" s="112"/>
      <c r="J372" s="128"/>
      <c r="K372" s="111"/>
      <c r="L372" s="90"/>
      <c r="M372" s="109"/>
      <c r="N372" s="112"/>
      <c r="O372" s="112"/>
      <c r="P372" s="64"/>
      <c r="Q372" s="112"/>
      <c r="R372" s="112"/>
      <c r="S372" s="112"/>
      <c r="T372" s="112"/>
      <c r="U372" s="88"/>
      <c r="V372" s="88"/>
      <c r="W372" s="306"/>
      <c r="X372" s="90"/>
      <c r="Y372" s="88"/>
      <c r="Z372" s="90"/>
      <c r="AA372" s="109"/>
      <c r="AB372" s="89"/>
      <c r="AC372" s="88"/>
      <c r="AD372" s="85"/>
      <c r="AE372" s="89"/>
      <c r="AF372" s="85"/>
      <c r="AG372" s="88"/>
      <c r="AH372" s="89"/>
      <c r="AI372" s="89"/>
      <c r="AJ372" s="26"/>
      <c r="AK372" s="26"/>
      <c r="AL372" s="26"/>
      <c r="AM372" s="26"/>
      <c r="AN372" s="26"/>
      <c r="AO372" s="26"/>
      <c r="AP372" s="26"/>
      <c r="AQ372" s="26"/>
      <c r="AR372" s="26"/>
      <c r="AS372" s="26"/>
      <c r="AT372" s="26"/>
      <c r="AU372" s="26"/>
      <c r="AV372" s="26"/>
      <c r="AW372" s="26"/>
      <c r="AX372" s="26"/>
      <c r="AY372" s="26"/>
      <c r="AZ372" s="26"/>
      <c r="BA372" s="26"/>
      <c r="BB372" s="26"/>
      <c r="BC372" s="26"/>
      <c r="BD372" s="26"/>
      <c r="BE372" s="26"/>
      <c r="BF372" s="26"/>
      <c r="BG372" s="26"/>
      <c r="BH372" s="26"/>
    </row>
    <row r="373" spans="1:143" ht="6.75" customHeight="1">
      <c r="A373" s="68"/>
      <c r="B373" s="68"/>
      <c r="C373" s="64"/>
      <c r="D373" s="293"/>
      <c r="E373" s="294"/>
      <c r="F373" s="295"/>
      <c r="G373" s="296"/>
      <c r="H373" s="65"/>
      <c r="I373" s="317"/>
      <c r="J373" s="318"/>
      <c r="K373" s="318"/>
      <c r="L373" s="318"/>
      <c r="M373" s="318"/>
      <c r="N373" s="318"/>
      <c r="O373" s="319"/>
      <c r="P373" s="64"/>
      <c r="Q373" s="320"/>
      <c r="R373" s="318"/>
      <c r="S373" s="318"/>
      <c r="T373" s="311"/>
      <c r="U373" s="311"/>
      <c r="V373" s="311"/>
      <c r="W373" s="311"/>
      <c r="X373" s="311"/>
      <c r="Y373" s="311"/>
      <c r="Z373" s="311"/>
      <c r="AA373" s="311"/>
      <c r="AB373" s="311"/>
      <c r="AC373" s="311"/>
      <c r="AD373" s="311"/>
      <c r="AE373" s="311"/>
      <c r="AF373" s="311"/>
      <c r="AG373" s="311"/>
      <c r="AH373" s="311"/>
      <c r="AI373" s="311"/>
      <c r="AJ373" s="311"/>
    </row>
    <row r="374" spans="1:143" s="27" customFormat="1" ht="19.5" customHeight="1">
      <c r="A374" s="77" t="s">
        <v>61</v>
      </c>
      <c r="B374" s="77"/>
      <c r="C374" s="66"/>
      <c r="D374" s="362" t="s">
        <v>488</v>
      </c>
      <c r="E374" s="363"/>
      <c r="F374" s="363"/>
      <c r="G374" s="364"/>
      <c r="H374" s="78"/>
      <c r="I374" s="308"/>
      <c r="J374" s="309"/>
      <c r="K374" s="310"/>
      <c r="L374" s="310"/>
      <c r="M374" s="310"/>
      <c r="N374" s="82">
        <f>SUM(L375:L432)</f>
        <v>1100</v>
      </c>
      <c r="O374" s="311"/>
      <c r="P374" s="66"/>
      <c r="Q374" s="312"/>
      <c r="R374" s="310"/>
      <c r="S374" s="82">
        <f>SUM(R375:R432)</f>
        <v>0</v>
      </c>
      <c r="T374" s="311"/>
      <c r="U374" s="82">
        <v>1430</v>
      </c>
      <c r="V374" s="311"/>
      <c r="W374" s="311"/>
      <c r="X374" s="311"/>
      <c r="Y374" s="311"/>
      <c r="Z374" s="311"/>
      <c r="AA374" s="311"/>
      <c r="AB374" s="82">
        <f>SUM(Z375:Z432)</f>
        <v>0</v>
      </c>
      <c r="AC374" s="311"/>
      <c r="AD374" s="311"/>
      <c r="AE374" s="311"/>
      <c r="AF374" s="311"/>
      <c r="AG374" s="311"/>
      <c r="AH374" s="311"/>
      <c r="AI374" s="82">
        <f>SUM(AH375:AH432)</f>
        <v>0</v>
      </c>
      <c r="AJ374" s="311"/>
      <c r="AK374" s="26"/>
      <c r="AL374" s="26"/>
      <c r="AM374" s="26"/>
      <c r="AN374" s="26"/>
      <c r="AO374" s="26"/>
      <c r="AP374" s="26"/>
      <c r="AQ374" s="26"/>
      <c r="AR374" s="26"/>
      <c r="AS374" s="26"/>
      <c r="AT374" s="26"/>
      <c r="AU374" s="26"/>
      <c r="AV374" s="26"/>
      <c r="AW374" s="26"/>
      <c r="AX374" s="26"/>
      <c r="AY374" s="26"/>
      <c r="AZ374" s="26"/>
      <c r="BA374" s="26"/>
      <c r="BB374" s="26"/>
      <c r="BC374" s="26"/>
      <c r="BD374" s="26"/>
      <c r="BE374" s="26"/>
      <c r="BF374" s="26"/>
      <c r="BG374" s="26"/>
      <c r="BH374" s="26"/>
    </row>
    <row r="375" spans="1:143" s="27" customFormat="1" ht="16.899999999999999" customHeight="1">
      <c r="A375" s="92" t="s">
        <v>116</v>
      </c>
      <c r="B375" s="92"/>
      <c r="C375" s="93"/>
      <c r="D375" s="94" t="s">
        <v>489</v>
      </c>
      <c r="E375" s="95"/>
      <c r="F375" s="96"/>
      <c r="G375" s="97"/>
      <c r="H375" s="78"/>
      <c r="I375" s="98"/>
      <c r="J375" s="99"/>
      <c r="K375" s="99"/>
      <c r="L375" s="100">
        <f>J375*K375</f>
        <v>0</v>
      </c>
      <c r="M375" s="199">
        <f>SUM(L375:L412)</f>
        <v>893</v>
      </c>
      <c r="N375" s="99"/>
      <c r="O375" s="98"/>
      <c r="P375" s="93"/>
      <c r="Q375" s="102"/>
      <c r="R375" s="99">
        <f>SUM(X375:X413)</f>
        <v>0</v>
      </c>
      <c r="S375" s="99"/>
      <c r="T375" s="98"/>
      <c r="U375" s="98"/>
      <c r="V375" s="102"/>
      <c r="W375" s="304"/>
      <c r="X375" s="100">
        <f>IF(L375&gt;0,L375*(1+W375),)</f>
        <v>0</v>
      </c>
      <c r="Y375" s="97"/>
      <c r="Z375" s="100">
        <f>X375*Y375</f>
        <v>0</v>
      </c>
      <c r="AA375" s="101">
        <f>SUM(Z375:Z397)</f>
        <v>0</v>
      </c>
      <c r="AB375" s="99"/>
      <c r="AC375" s="98"/>
      <c r="AD375" s="93"/>
      <c r="AE375" s="99"/>
      <c r="AF375" s="93"/>
      <c r="AG375" s="102"/>
      <c r="AH375" s="99">
        <f>SUM(AI376:AI412)</f>
        <v>0</v>
      </c>
      <c r="AI375" s="99"/>
      <c r="AJ375" s="98"/>
      <c r="AK375" s="26"/>
      <c r="AL375" s="26"/>
      <c r="AM375" s="26"/>
      <c r="AN375" s="26"/>
      <c r="AO375" s="26"/>
      <c r="AP375" s="26"/>
      <c r="AQ375" s="26"/>
      <c r="AR375" s="26"/>
      <c r="AS375" s="26"/>
      <c r="AT375" s="26"/>
      <c r="AU375" s="26"/>
      <c r="AV375" s="26"/>
      <c r="AW375" s="26"/>
      <c r="AX375" s="26"/>
      <c r="AY375" s="26"/>
      <c r="AZ375" s="26"/>
      <c r="BA375" s="26"/>
      <c r="BB375" s="26"/>
      <c r="BC375" s="26"/>
      <c r="BD375" s="26"/>
      <c r="BE375" s="26"/>
      <c r="BF375" s="26"/>
      <c r="BG375" s="26"/>
      <c r="BH375" s="26"/>
    </row>
    <row r="376" spans="1:143" ht="13.15" customHeight="1" outlineLevel="1">
      <c r="A376" s="112"/>
      <c r="B376" s="112"/>
      <c r="C376" s="65"/>
      <c r="D376" s="177"/>
      <c r="E376" s="113" t="s">
        <v>117</v>
      </c>
      <c r="F376" s="114"/>
      <c r="G376" s="114"/>
      <c r="H376" s="115"/>
      <c r="I376" s="114"/>
      <c r="J376" s="116"/>
      <c r="K376" s="111"/>
      <c r="L376" s="90"/>
      <c r="M376" s="109"/>
      <c r="N376" s="118"/>
      <c r="O376" s="114"/>
      <c r="P376" s="65"/>
      <c r="Q376" s="114"/>
      <c r="R376" s="118"/>
      <c r="S376" s="118"/>
      <c r="T376" s="114"/>
      <c r="U376" s="88"/>
      <c r="V376" s="88"/>
      <c r="W376" s="306"/>
      <c r="X376" s="90"/>
      <c r="Y376" s="88"/>
      <c r="Z376" s="90"/>
      <c r="AA376" s="109"/>
      <c r="AB376" s="89"/>
      <c r="AC376" s="88"/>
      <c r="AD376" s="85"/>
      <c r="AE376" s="89"/>
      <c r="AF376" s="85"/>
      <c r="AG376" s="88"/>
      <c r="AH376" s="89"/>
      <c r="AI376" s="89"/>
    </row>
    <row r="377" spans="1:143" ht="13.15" customHeight="1" outlineLevel="1">
      <c r="A377" s="178" t="s">
        <v>118</v>
      </c>
      <c r="B377" s="178">
        <v>49</v>
      </c>
      <c r="C377" s="65"/>
      <c r="D377" s="179"/>
      <c r="E377" s="113"/>
      <c r="F377" s="105" t="s">
        <v>119</v>
      </c>
      <c r="G377" s="114"/>
      <c r="H377" s="115"/>
      <c r="I377" s="114"/>
      <c r="J377" s="180"/>
      <c r="K377" s="111" t="s">
        <v>70</v>
      </c>
      <c r="L377" s="90"/>
      <c r="M377" s="109"/>
      <c r="N377" s="118"/>
      <c r="O377" s="114"/>
      <c r="P377" s="65"/>
      <c r="Q377" s="114"/>
      <c r="R377" s="118"/>
      <c r="S377" s="118"/>
      <c r="T377" s="114"/>
      <c r="U377" s="88"/>
      <c r="V377" s="88"/>
      <c r="W377" s="306"/>
      <c r="X377" s="90"/>
      <c r="Y377" s="88"/>
      <c r="Z377" s="90"/>
      <c r="AA377" s="109"/>
      <c r="AB377" s="89"/>
      <c r="AC377" s="88"/>
      <c r="AD377" s="85"/>
      <c r="AE377" s="89"/>
      <c r="AF377" s="85"/>
      <c r="AG377" s="88"/>
      <c r="AH377" s="89"/>
      <c r="AI377" s="89"/>
    </row>
    <row r="378" spans="1:143" s="85" customFormat="1" ht="13.9" customHeight="1" outlineLevel="1">
      <c r="A378" s="91" t="s">
        <v>74</v>
      </c>
      <c r="B378" s="91">
        <v>24</v>
      </c>
      <c r="C378" s="103"/>
      <c r="D378" s="183"/>
      <c r="E378" s="104"/>
      <c r="F378" s="105" t="s">
        <v>120</v>
      </c>
      <c r="G378" s="88"/>
      <c r="H378" s="106"/>
      <c r="I378" s="88"/>
      <c r="J378" s="107">
        <v>1</v>
      </c>
      <c r="K378" s="111">
        <v>3</v>
      </c>
      <c r="L378" s="90">
        <f>J378*K378</f>
        <v>3</v>
      </c>
      <c r="M378" s="110"/>
      <c r="N378" s="110"/>
      <c r="O378" s="88"/>
      <c r="P378" s="103"/>
      <c r="Q378" s="88"/>
      <c r="R378" s="110"/>
      <c r="S378" s="110"/>
      <c r="T378" s="88"/>
      <c r="U378" s="88"/>
      <c r="V378" s="88"/>
      <c r="W378" s="306"/>
      <c r="X378" s="90"/>
      <c r="Y378" s="88"/>
      <c r="Z378" s="90"/>
      <c r="AA378" s="109"/>
      <c r="AB378" s="89"/>
      <c r="AC378" s="88"/>
      <c r="AE378" s="89"/>
      <c r="AG378" s="88"/>
      <c r="AH378" s="89"/>
      <c r="AI378" s="89"/>
      <c r="AJ378" s="26"/>
      <c r="AK378" s="26"/>
      <c r="AL378" s="26"/>
      <c r="AM378" s="26"/>
      <c r="AN378" s="26"/>
      <c r="AO378" s="26"/>
      <c r="AP378" s="26"/>
      <c r="AQ378" s="26"/>
      <c r="AR378" s="26"/>
      <c r="AS378" s="26"/>
      <c r="AT378" s="26"/>
      <c r="AU378" s="26"/>
      <c r="AV378" s="26"/>
      <c r="AW378" s="26"/>
      <c r="AX378" s="26"/>
      <c r="AY378" s="26"/>
      <c r="AZ378" s="26"/>
      <c r="BA378" s="26"/>
      <c r="BB378" s="26"/>
      <c r="BC378" s="26"/>
      <c r="BD378" s="26"/>
      <c r="BE378" s="26"/>
      <c r="BF378" s="26"/>
      <c r="BG378" s="26"/>
      <c r="BH378" s="26"/>
    </row>
    <row r="379" spans="1:143" s="85" customFormat="1" ht="4.1500000000000004" customHeight="1" outlineLevel="1">
      <c r="A379" s="86"/>
      <c r="B379" s="86"/>
      <c r="D379" s="142"/>
      <c r="E379" s="87"/>
      <c r="F379" s="88"/>
      <c r="G379" s="88"/>
      <c r="I379" s="88"/>
      <c r="J379" s="89"/>
      <c r="K379" s="111"/>
      <c r="L379" s="90"/>
      <c r="M379" s="89"/>
      <c r="N379" s="89"/>
      <c r="O379" s="88"/>
      <c r="Q379" s="88"/>
      <c r="R379" s="89"/>
      <c r="S379" s="89"/>
      <c r="T379" s="88"/>
      <c r="U379" s="88"/>
      <c r="V379" s="88"/>
      <c r="W379" s="306"/>
      <c r="X379" s="90"/>
      <c r="Y379" s="88"/>
      <c r="Z379" s="90"/>
      <c r="AA379" s="109"/>
      <c r="AB379" s="89"/>
      <c r="AC379" s="88"/>
      <c r="AE379" s="89"/>
      <c r="AG379" s="88"/>
      <c r="AH379" s="89"/>
      <c r="AI379" s="89"/>
      <c r="AJ379" s="26"/>
      <c r="AK379" s="26"/>
      <c r="AL379" s="26"/>
      <c r="AM379" s="26"/>
      <c r="AN379" s="26"/>
      <c r="AO379" s="26"/>
      <c r="AP379" s="26"/>
      <c r="AQ379" s="26"/>
      <c r="AR379" s="26"/>
      <c r="AS379" s="26"/>
      <c r="AT379" s="26"/>
      <c r="AU379" s="26"/>
      <c r="AV379" s="26"/>
      <c r="AW379" s="26"/>
      <c r="AX379" s="26"/>
      <c r="AY379" s="26"/>
      <c r="AZ379" s="26"/>
      <c r="BA379" s="26"/>
      <c r="BB379" s="26"/>
      <c r="BC379" s="26"/>
      <c r="BD379" s="26"/>
      <c r="BE379" s="26"/>
      <c r="BF379" s="26"/>
      <c r="BG379" s="26"/>
      <c r="BH379" s="26"/>
      <c r="BI379" s="67"/>
      <c r="BJ379" s="67"/>
      <c r="BL379" s="67"/>
      <c r="BM379" s="67"/>
      <c r="BN379" s="67"/>
      <c r="BP379" s="67"/>
      <c r="BQ379" s="67"/>
      <c r="BR379" s="67"/>
      <c r="BU379" s="244"/>
      <c r="BW379" s="245"/>
      <c r="BX379" s="67"/>
      <c r="BY379" s="67"/>
      <c r="BZ379" s="67"/>
      <c r="CB379" s="67"/>
      <c r="CC379" s="67"/>
      <c r="CD379" s="67"/>
      <c r="CF379" s="67"/>
      <c r="CG379" s="67"/>
      <c r="CH379" s="67"/>
      <c r="CJ379" s="67"/>
      <c r="CK379" s="67"/>
      <c r="CL379" s="67"/>
      <c r="CO379" s="244"/>
      <c r="CS379" s="246"/>
      <c r="CT379" s="67"/>
      <c r="CU379" s="67"/>
      <c r="CV379" s="67"/>
      <c r="CX379" s="67"/>
      <c r="CY379" s="67"/>
      <c r="CZ379" s="67"/>
      <c r="DB379" s="67"/>
      <c r="DC379" s="67"/>
      <c r="DD379" s="67"/>
      <c r="DF379" s="67"/>
      <c r="DG379" s="67"/>
      <c r="DH379" s="67"/>
      <c r="DJ379" s="67"/>
      <c r="DK379" s="67"/>
      <c r="DL379" s="67"/>
      <c r="DN379" s="67"/>
      <c r="DO379" s="67"/>
      <c r="DP379" s="67"/>
      <c r="DR379" s="67"/>
      <c r="DS379" s="67"/>
      <c r="DT379" s="67"/>
      <c r="DV379" s="67"/>
      <c r="DW379" s="67"/>
      <c r="DX379" s="67"/>
      <c r="DZ379" s="67"/>
      <c r="EA379" s="67"/>
      <c r="EB379" s="67"/>
      <c r="ED379" s="67"/>
      <c r="EE379" s="67"/>
      <c r="EF379" s="67"/>
      <c r="EH379" s="67"/>
      <c r="EI379" s="67"/>
      <c r="EJ379" s="67"/>
      <c r="EM379" s="125"/>
    </row>
    <row r="380" spans="1:143" ht="13.15" customHeight="1" outlineLevel="1">
      <c r="A380" s="112"/>
      <c r="B380" s="112"/>
      <c r="C380" s="65"/>
      <c r="D380" s="179"/>
      <c r="E380" s="113" t="s">
        <v>490</v>
      </c>
      <c r="F380" s="114"/>
      <c r="G380" s="114"/>
      <c r="H380" s="115"/>
      <c r="I380" s="114"/>
      <c r="J380" s="116"/>
      <c r="K380" s="111"/>
      <c r="L380" s="90"/>
      <c r="M380" s="109"/>
      <c r="N380" s="118"/>
      <c r="O380" s="114"/>
      <c r="P380" s="65"/>
      <c r="Q380" s="114"/>
      <c r="R380" s="118"/>
      <c r="S380" s="118"/>
      <c r="T380" s="114"/>
      <c r="U380" s="88"/>
      <c r="V380" s="88"/>
      <c r="W380" s="306"/>
      <c r="X380" s="90"/>
      <c r="Y380" s="88"/>
      <c r="Z380" s="90"/>
      <c r="AA380" s="109"/>
      <c r="AB380" s="89"/>
      <c r="AC380" s="88"/>
      <c r="AD380" s="85"/>
      <c r="AE380" s="89"/>
      <c r="AF380" s="85"/>
      <c r="AG380" s="88"/>
      <c r="AH380" s="89"/>
      <c r="AI380" s="89"/>
    </row>
    <row r="381" spans="1:143" ht="13.15" customHeight="1" outlineLevel="1">
      <c r="A381" s="178" t="s">
        <v>118</v>
      </c>
      <c r="B381" s="178">
        <v>49</v>
      </c>
      <c r="C381" s="65"/>
      <c r="D381" s="179"/>
      <c r="E381" s="113"/>
      <c r="F381" s="105" t="s">
        <v>121</v>
      </c>
      <c r="G381" s="114"/>
      <c r="H381" s="115"/>
      <c r="I381" s="114"/>
      <c r="J381" s="180">
        <v>14</v>
      </c>
      <c r="K381" s="111">
        <v>21</v>
      </c>
      <c r="L381" s="90">
        <f>J381*K381</f>
        <v>294</v>
      </c>
      <c r="M381" s="109"/>
      <c r="N381" s="118"/>
      <c r="O381" s="114"/>
      <c r="P381" s="65"/>
      <c r="Q381" s="114"/>
      <c r="R381" s="118"/>
      <c r="S381" s="118"/>
      <c r="T381" s="114"/>
      <c r="U381" s="88"/>
      <c r="V381" s="88"/>
      <c r="W381" s="306"/>
      <c r="X381" s="90"/>
      <c r="Y381" s="88"/>
      <c r="Z381" s="90"/>
      <c r="AA381" s="109"/>
      <c r="AB381" s="89"/>
      <c r="AC381" s="88"/>
      <c r="AD381" s="85"/>
      <c r="AE381" s="89"/>
      <c r="AF381" s="85"/>
      <c r="AG381" s="88"/>
      <c r="AH381" s="89"/>
      <c r="AI381" s="89"/>
    </row>
    <row r="382" spans="1:143" ht="13.15" customHeight="1" outlineLevel="1">
      <c r="A382" s="178" t="s">
        <v>118</v>
      </c>
      <c r="B382" s="178">
        <v>49</v>
      </c>
      <c r="C382" s="65"/>
      <c r="D382" s="179"/>
      <c r="E382" s="113"/>
      <c r="F382" s="105" t="s">
        <v>122</v>
      </c>
      <c r="G382" s="114"/>
      <c r="H382" s="115"/>
      <c r="I382" s="114"/>
      <c r="J382" s="180">
        <v>2</v>
      </c>
      <c r="K382" s="111">
        <v>21</v>
      </c>
      <c r="L382" s="90">
        <f>J382*K382</f>
        <v>42</v>
      </c>
      <c r="M382" s="109"/>
      <c r="N382" s="118"/>
      <c r="O382" s="114"/>
      <c r="P382" s="65"/>
      <c r="Q382" s="114"/>
      <c r="R382" s="118"/>
      <c r="S382" s="118"/>
      <c r="T382" s="114"/>
      <c r="U382" s="88"/>
      <c r="V382" s="88"/>
      <c r="W382" s="306"/>
      <c r="X382" s="90"/>
      <c r="Y382" s="88"/>
      <c r="Z382" s="90"/>
      <c r="AA382" s="109"/>
      <c r="AB382" s="89"/>
      <c r="AC382" s="88"/>
      <c r="AD382" s="85"/>
      <c r="AE382" s="89"/>
      <c r="AF382" s="85"/>
      <c r="AG382" s="88"/>
      <c r="AH382" s="89"/>
      <c r="AI382" s="89"/>
    </row>
    <row r="383" spans="1:143" s="85" customFormat="1" ht="4.1500000000000004" customHeight="1" outlineLevel="1">
      <c r="A383" s="86"/>
      <c r="B383" s="86"/>
      <c r="D383" s="142"/>
      <c r="E383" s="87"/>
      <c r="F383" s="88"/>
      <c r="G383" s="88"/>
      <c r="I383" s="88"/>
      <c r="J383" s="89"/>
      <c r="K383" s="111"/>
      <c r="L383" s="90"/>
      <c r="M383" s="89"/>
      <c r="N383" s="89"/>
      <c r="O383" s="88"/>
      <c r="Q383" s="88"/>
      <c r="R383" s="89"/>
      <c r="S383" s="89"/>
      <c r="T383" s="88"/>
      <c r="U383" s="88"/>
      <c r="V383" s="88"/>
      <c r="W383" s="306"/>
      <c r="X383" s="90"/>
      <c r="Y383" s="88"/>
      <c r="Z383" s="90"/>
      <c r="AA383" s="109"/>
      <c r="AB383" s="89"/>
      <c r="AC383" s="88"/>
      <c r="AE383" s="89"/>
      <c r="AG383" s="88"/>
      <c r="AH383" s="89"/>
      <c r="AI383" s="89"/>
      <c r="AJ383" s="26"/>
      <c r="AK383" s="26"/>
      <c r="AL383" s="26"/>
      <c r="AM383" s="26"/>
      <c r="AN383" s="26"/>
      <c r="AO383" s="26"/>
      <c r="AP383" s="26"/>
      <c r="AQ383" s="26"/>
      <c r="AR383" s="26"/>
      <c r="AS383" s="26"/>
      <c r="AT383" s="26"/>
      <c r="AU383" s="26"/>
      <c r="AV383" s="26"/>
      <c r="AW383" s="26"/>
      <c r="AX383" s="26"/>
      <c r="AY383" s="26"/>
      <c r="AZ383" s="26"/>
      <c r="BA383" s="26"/>
      <c r="BB383" s="26"/>
      <c r="BC383" s="26"/>
      <c r="BD383" s="26"/>
      <c r="BE383" s="26"/>
      <c r="BF383" s="26"/>
      <c r="BG383" s="26"/>
      <c r="BH383" s="26"/>
      <c r="BI383" s="67"/>
      <c r="BJ383" s="67"/>
      <c r="BL383" s="67"/>
      <c r="BM383" s="67"/>
      <c r="BN383" s="67"/>
      <c r="BP383" s="67"/>
      <c r="BQ383" s="67"/>
      <c r="BR383" s="67"/>
      <c r="BU383" s="244"/>
      <c r="BW383" s="245"/>
      <c r="BX383" s="67"/>
      <c r="BY383" s="67"/>
      <c r="BZ383" s="67"/>
      <c r="CB383" s="67"/>
      <c r="CC383" s="67"/>
      <c r="CD383" s="67"/>
      <c r="CF383" s="67"/>
      <c r="CG383" s="67"/>
      <c r="CH383" s="67"/>
      <c r="CJ383" s="67"/>
      <c r="CK383" s="67"/>
      <c r="CL383" s="67"/>
      <c r="CO383" s="244"/>
      <c r="CS383" s="246"/>
      <c r="CT383" s="67"/>
      <c r="CU383" s="67"/>
      <c r="CV383" s="67"/>
      <c r="CX383" s="67"/>
      <c r="CY383" s="67"/>
      <c r="CZ383" s="67"/>
      <c r="DB383" s="67"/>
      <c r="DC383" s="67"/>
      <c r="DD383" s="67"/>
      <c r="DF383" s="67"/>
      <c r="DG383" s="67"/>
      <c r="DH383" s="67"/>
      <c r="DJ383" s="67"/>
      <c r="DK383" s="67"/>
      <c r="DL383" s="67"/>
      <c r="DN383" s="67"/>
      <c r="DO383" s="67"/>
      <c r="DP383" s="67"/>
      <c r="DR383" s="67"/>
      <c r="DS383" s="67"/>
      <c r="DT383" s="67"/>
      <c r="DV383" s="67"/>
      <c r="DW383" s="67"/>
      <c r="DX383" s="67"/>
      <c r="DZ383" s="67"/>
      <c r="EA383" s="67"/>
      <c r="EB383" s="67"/>
      <c r="ED383" s="67"/>
      <c r="EE383" s="67"/>
      <c r="EF383" s="67"/>
      <c r="EH383" s="67"/>
      <c r="EI383" s="67"/>
      <c r="EJ383" s="67"/>
      <c r="EM383" s="125"/>
    </row>
    <row r="384" spans="1:143" ht="13.15" customHeight="1" outlineLevel="1">
      <c r="A384" s="112"/>
      <c r="B384" s="112"/>
      <c r="C384" s="65"/>
      <c r="D384" s="179"/>
      <c r="E384" s="113" t="s">
        <v>491</v>
      </c>
      <c r="F384" s="114"/>
      <c r="G384" s="114"/>
      <c r="H384" s="115"/>
      <c r="I384" s="114"/>
      <c r="J384" s="116"/>
      <c r="K384" s="111"/>
      <c r="L384" s="90"/>
      <c r="M384" s="109"/>
      <c r="N384" s="118"/>
      <c r="O384" s="114"/>
      <c r="P384" s="65"/>
      <c r="Q384" s="114"/>
      <c r="R384" s="118"/>
      <c r="S384" s="118"/>
      <c r="T384" s="114"/>
      <c r="U384" s="88"/>
      <c r="V384" s="88"/>
      <c r="W384" s="306"/>
      <c r="X384" s="90"/>
      <c r="Y384" s="88"/>
      <c r="Z384" s="90"/>
      <c r="AA384" s="109"/>
      <c r="AB384" s="89"/>
      <c r="AC384" s="88"/>
      <c r="AD384" s="85"/>
      <c r="AE384" s="89"/>
      <c r="AF384" s="85"/>
      <c r="AG384" s="88"/>
      <c r="AH384" s="89"/>
      <c r="AI384" s="89"/>
    </row>
    <row r="385" spans="1:143" ht="13.15" customHeight="1" outlineLevel="1">
      <c r="A385" s="178" t="s">
        <v>118</v>
      </c>
      <c r="B385" s="178">
        <v>49</v>
      </c>
      <c r="C385" s="65"/>
      <c r="D385" s="179"/>
      <c r="E385" s="113"/>
      <c r="F385" s="105" t="s">
        <v>121</v>
      </c>
      <c r="G385" s="114"/>
      <c r="H385" s="115"/>
      <c r="I385" s="114"/>
      <c r="J385" s="180">
        <v>14</v>
      </c>
      <c r="K385" s="111">
        <v>21</v>
      </c>
      <c r="L385" s="90">
        <f>J385*K385</f>
        <v>294</v>
      </c>
      <c r="M385" s="109"/>
      <c r="N385" s="118"/>
      <c r="O385" s="114"/>
      <c r="P385" s="65"/>
      <c r="Q385" s="114"/>
      <c r="R385" s="118"/>
      <c r="S385" s="118"/>
      <c r="T385" s="114"/>
      <c r="U385" s="88"/>
      <c r="V385" s="88"/>
      <c r="W385" s="306"/>
      <c r="X385" s="90"/>
      <c r="Y385" s="88"/>
      <c r="Z385" s="90"/>
      <c r="AA385" s="109"/>
      <c r="AB385" s="89"/>
      <c r="AC385" s="88"/>
      <c r="AD385" s="85"/>
      <c r="AE385" s="89"/>
      <c r="AF385" s="85"/>
      <c r="AG385" s="88"/>
      <c r="AH385" s="89"/>
      <c r="AI385" s="89"/>
    </row>
    <row r="386" spans="1:143" ht="13.15" customHeight="1" outlineLevel="1">
      <c r="A386" s="178" t="s">
        <v>118</v>
      </c>
      <c r="B386" s="178">
        <v>49</v>
      </c>
      <c r="C386" s="65"/>
      <c r="D386" s="179"/>
      <c r="E386" s="113"/>
      <c r="F386" s="105" t="s">
        <v>122</v>
      </c>
      <c r="G386" s="114"/>
      <c r="H386" s="115"/>
      <c r="I386" s="114"/>
      <c r="J386" s="180">
        <v>2</v>
      </c>
      <c r="K386" s="111">
        <v>21</v>
      </c>
      <c r="L386" s="90">
        <f>J386*K386</f>
        <v>42</v>
      </c>
      <c r="M386" s="109"/>
      <c r="N386" s="118"/>
      <c r="O386" s="114"/>
      <c r="P386" s="65"/>
      <c r="Q386" s="114"/>
      <c r="R386" s="118"/>
      <c r="S386" s="118"/>
      <c r="T386" s="114"/>
      <c r="U386" s="88"/>
      <c r="V386" s="88"/>
      <c r="W386" s="306"/>
      <c r="X386" s="90"/>
      <c r="Y386" s="88"/>
      <c r="Z386" s="90"/>
      <c r="AA386" s="109"/>
      <c r="AB386" s="89"/>
      <c r="AC386" s="88"/>
      <c r="AD386" s="85"/>
      <c r="AE386" s="89"/>
      <c r="AF386" s="85"/>
      <c r="AG386" s="88"/>
      <c r="AH386" s="89"/>
      <c r="AI386" s="89"/>
    </row>
    <row r="387" spans="1:143" s="85" customFormat="1" ht="4.1500000000000004" customHeight="1" outlineLevel="1">
      <c r="A387" s="86"/>
      <c r="B387" s="86"/>
      <c r="D387" s="142"/>
      <c r="E387" s="87"/>
      <c r="F387" s="88"/>
      <c r="G387" s="88"/>
      <c r="I387" s="88"/>
      <c r="J387" s="89"/>
      <c r="K387" s="111"/>
      <c r="L387" s="90"/>
      <c r="M387" s="89"/>
      <c r="N387" s="89"/>
      <c r="O387" s="88"/>
      <c r="Q387" s="88"/>
      <c r="R387" s="89"/>
      <c r="S387" s="89"/>
      <c r="T387" s="88"/>
      <c r="U387" s="88"/>
      <c r="V387" s="88"/>
      <c r="W387" s="306"/>
      <c r="X387" s="90"/>
      <c r="Y387" s="88"/>
      <c r="Z387" s="90"/>
      <c r="AA387" s="109"/>
      <c r="AB387" s="89"/>
      <c r="AC387" s="88"/>
      <c r="AE387" s="89"/>
      <c r="AG387" s="88"/>
      <c r="AH387" s="89"/>
      <c r="AI387" s="89"/>
      <c r="AJ387" s="26"/>
      <c r="AK387" s="26"/>
      <c r="AL387" s="26"/>
      <c r="AM387" s="26"/>
      <c r="AN387" s="26"/>
      <c r="AO387" s="26"/>
      <c r="AP387" s="26"/>
      <c r="AQ387" s="26"/>
      <c r="AR387" s="26"/>
      <c r="AS387" s="26"/>
      <c r="AT387" s="26"/>
      <c r="AU387" s="26"/>
      <c r="AV387" s="26"/>
      <c r="AW387" s="26"/>
      <c r="AX387" s="26"/>
      <c r="AY387" s="26"/>
      <c r="AZ387" s="26"/>
      <c r="BA387" s="26"/>
      <c r="BB387" s="26"/>
      <c r="BC387" s="26"/>
      <c r="BD387" s="26"/>
      <c r="BE387" s="26"/>
      <c r="BF387" s="26"/>
      <c r="BG387" s="26"/>
      <c r="BH387" s="26"/>
      <c r="BI387" s="67"/>
      <c r="BJ387" s="67"/>
      <c r="BL387" s="67"/>
      <c r="BM387" s="67"/>
      <c r="BN387" s="67"/>
      <c r="BP387" s="67"/>
      <c r="BQ387" s="67"/>
      <c r="BR387" s="67"/>
      <c r="BU387" s="244"/>
      <c r="BW387" s="245"/>
      <c r="BX387" s="67"/>
      <c r="BY387" s="67"/>
      <c r="BZ387" s="67"/>
      <c r="CB387" s="67"/>
      <c r="CC387" s="67"/>
      <c r="CD387" s="67"/>
      <c r="CF387" s="67"/>
      <c r="CG387" s="67"/>
      <c r="CH387" s="67"/>
      <c r="CJ387" s="67"/>
      <c r="CK387" s="67"/>
      <c r="CL387" s="67"/>
      <c r="CO387" s="244"/>
      <c r="CS387" s="246"/>
      <c r="CT387" s="67"/>
      <c r="CU387" s="67"/>
      <c r="CV387" s="67"/>
      <c r="CX387" s="67"/>
      <c r="CY387" s="67"/>
      <c r="CZ387" s="67"/>
      <c r="DB387" s="67"/>
      <c r="DC387" s="67"/>
      <c r="DD387" s="67"/>
      <c r="DF387" s="67"/>
      <c r="DG387" s="67"/>
      <c r="DH387" s="67"/>
      <c r="DJ387" s="67"/>
      <c r="DK387" s="67"/>
      <c r="DL387" s="67"/>
      <c r="DN387" s="67"/>
      <c r="DO387" s="67"/>
      <c r="DP387" s="67"/>
      <c r="DR387" s="67"/>
      <c r="DS387" s="67"/>
      <c r="DT387" s="67"/>
      <c r="DV387" s="67"/>
      <c r="DW387" s="67"/>
      <c r="DX387" s="67"/>
      <c r="DZ387" s="67"/>
      <c r="EA387" s="67"/>
      <c r="EB387" s="67"/>
      <c r="ED387" s="67"/>
      <c r="EE387" s="67"/>
      <c r="EF387" s="67"/>
      <c r="EH387" s="67"/>
      <c r="EI387" s="67"/>
      <c r="EJ387" s="67"/>
      <c r="EM387" s="125"/>
    </row>
    <row r="388" spans="1:143" ht="13.15" customHeight="1" outlineLevel="1">
      <c r="A388" s="112"/>
      <c r="B388" s="112"/>
      <c r="C388" s="65"/>
      <c r="D388" s="179"/>
      <c r="E388" s="113" t="s">
        <v>123</v>
      </c>
      <c r="F388" s="114"/>
      <c r="G388" s="114"/>
      <c r="H388" s="115"/>
      <c r="I388" s="114"/>
      <c r="J388" s="116"/>
      <c r="K388" s="111"/>
      <c r="L388" s="90"/>
      <c r="M388" s="109"/>
      <c r="N388" s="118"/>
      <c r="O388" s="114"/>
      <c r="P388" s="65"/>
      <c r="Q388" s="114"/>
      <c r="R388" s="118"/>
      <c r="S388" s="118"/>
      <c r="T388" s="114"/>
      <c r="U388" s="88"/>
      <c r="V388" s="88"/>
      <c r="W388" s="306"/>
      <c r="X388" s="90"/>
      <c r="Y388" s="88"/>
      <c r="Z388" s="90"/>
      <c r="AA388" s="109"/>
      <c r="AB388" s="89"/>
      <c r="AC388" s="88"/>
      <c r="AD388" s="85"/>
      <c r="AE388" s="89"/>
      <c r="AF388" s="85"/>
      <c r="AG388" s="88"/>
      <c r="AH388" s="89"/>
      <c r="AI388" s="89"/>
    </row>
    <row r="389" spans="1:143" ht="13.15" customHeight="1" outlineLevel="1">
      <c r="A389" s="178" t="s">
        <v>124</v>
      </c>
      <c r="B389" s="178">
        <v>52</v>
      </c>
      <c r="C389" s="65"/>
      <c r="D389" s="179"/>
      <c r="E389" s="113"/>
      <c r="F389" s="124" t="s">
        <v>140</v>
      </c>
      <c r="G389" s="114"/>
      <c r="H389" s="115"/>
      <c r="I389" s="114"/>
      <c r="J389" s="180">
        <v>1</v>
      </c>
      <c r="K389" s="111">
        <v>14</v>
      </c>
      <c r="L389" s="90">
        <f>J389*K389</f>
        <v>14</v>
      </c>
      <c r="M389" s="109"/>
      <c r="N389" s="118"/>
      <c r="O389" s="114"/>
      <c r="P389" s="65"/>
      <c r="Q389" s="114"/>
      <c r="R389" s="118"/>
      <c r="S389" s="118"/>
      <c r="T389" s="114"/>
      <c r="U389" s="88"/>
      <c r="V389" s="88"/>
      <c r="W389" s="306"/>
      <c r="X389" s="90"/>
      <c r="Y389" s="88"/>
      <c r="Z389" s="90"/>
      <c r="AA389" s="109"/>
      <c r="AB389" s="89"/>
      <c r="AC389" s="88"/>
      <c r="AD389" s="85"/>
      <c r="AE389" s="89"/>
      <c r="AF389" s="85"/>
      <c r="AG389" s="88"/>
      <c r="AH389" s="89"/>
      <c r="AI389" s="89"/>
    </row>
    <row r="390" spans="1:143" ht="13.15" customHeight="1" outlineLevel="1">
      <c r="A390" s="178" t="s">
        <v>125</v>
      </c>
      <c r="B390" s="178">
        <v>52</v>
      </c>
      <c r="C390" s="65"/>
      <c r="D390" s="179"/>
      <c r="E390" s="113"/>
      <c r="F390" s="124" t="s">
        <v>492</v>
      </c>
      <c r="G390" s="114"/>
      <c r="H390" s="115"/>
      <c r="I390" s="114"/>
      <c r="J390" s="180">
        <v>1</v>
      </c>
      <c r="K390" s="111">
        <v>20</v>
      </c>
      <c r="L390" s="90">
        <f>J390*K390</f>
        <v>20</v>
      </c>
      <c r="M390" s="109"/>
      <c r="N390" s="118"/>
      <c r="O390" s="114"/>
      <c r="P390" s="65"/>
      <c r="Q390" s="114"/>
      <c r="R390" s="118"/>
      <c r="S390" s="118"/>
      <c r="T390" s="114"/>
      <c r="U390" s="88"/>
      <c r="V390" s="88"/>
      <c r="W390" s="306"/>
      <c r="X390" s="90"/>
      <c r="Y390" s="88"/>
      <c r="Z390" s="90"/>
      <c r="AA390" s="109"/>
      <c r="AB390" s="89"/>
      <c r="AC390" s="88"/>
      <c r="AD390" s="85"/>
      <c r="AE390" s="89"/>
      <c r="AF390" s="85"/>
      <c r="AG390" s="88"/>
      <c r="AH390" s="89"/>
      <c r="AI390" s="89"/>
    </row>
    <row r="391" spans="1:143" s="85" customFormat="1" ht="4.1500000000000004" customHeight="1" outlineLevel="1">
      <c r="A391" s="86"/>
      <c r="B391" s="86"/>
      <c r="D391" s="142"/>
      <c r="E391" s="87"/>
      <c r="F391" s="88"/>
      <c r="G391" s="88"/>
      <c r="I391" s="88"/>
      <c r="J391" s="89"/>
      <c r="K391" s="111"/>
      <c r="L391" s="90"/>
      <c r="M391" s="89"/>
      <c r="N391" s="89"/>
      <c r="O391" s="88"/>
      <c r="Q391" s="88"/>
      <c r="R391" s="89"/>
      <c r="S391" s="89"/>
      <c r="T391" s="88"/>
      <c r="U391" s="88"/>
      <c r="V391" s="88"/>
      <c r="W391" s="306"/>
      <c r="X391" s="90"/>
      <c r="Y391" s="88"/>
      <c r="Z391" s="90"/>
      <c r="AA391" s="109"/>
      <c r="AB391" s="89"/>
      <c r="AC391" s="88"/>
      <c r="AE391" s="89"/>
      <c r="AG391" s="88"/>
      <c r="AH391" s="89"/>
      <c r="AI391" s="89"/>
      <c r="AJ391" s="26"/>
      <c r="AK391" s="26"/>
      <c r="AL391" s="26"/>
      <c r="AM391" s="26"/>
      <c r="AN391" s="26"/>
      <c r="AO391" s="26"/>
      <c r="AP391" s="26"/>
      <c r="AQ391" s="26"/>
      <c r="AR391" s="26"/>
      <c r="AS391" s="26"/>
      <c r="AT391" s="26"/>
      <c r="AU391" s="26"/>
      <c r="AV391" s="26"/>
      <c r="AW391" s="26"/>
      <c r="AX391" s="26"/>
      <c r="AY391" s="26"/>
      <c r="AZ391" s="26"/>
      <c r="BA391" s="26"/>
      <c r="BB391" s="26"/>
      <c r="BC391" s="26"/>
      <c r="BD391" s="26"/>
      <c r="BE391" s="26"/>
      <c r="BF391" s="26"/>
      <c r="BG391" s="26"/>
      <c r="BH391" s="26"/>
      <c r="BI391" s="67"/>
      <c r="BJ391" s="67"/>
      <c r="BL391" s="67"/>
      <c r="BM391" s="67"/>
      <c r="BN391" s="67"/>
      <c r="BP391" s="67"/>
      <c r="BQ391" s="67"/>
      <c r="BR391" s="67"/>
      <c r="BU391" s="244"/>
      <c r="BW391" s="245"/>
      <c r="BX391" s="67"/>
      <c r="BY391" s="67"/>
      <c r="BZ391" s="67"/>
      <c r="CB391" s="67"/>
      <c r="CC391" s="67"/>
      <c r="CD391" s="67"/>
      <c r="CF391" s="67"/>
      <c r="CG391" s="67"/>
      <c r="CH391" s="67"/>
      <c r="CJ391" s="67"/>
      <c r="CK391" s="67"/>
      <c r="CL391" s="67"/>
      <c r="CO391" s="244"/>
      <c r="CS391" s="246"/>
      <c r="CT391" s="67"/>
      <c r="CU391" s="67"/>
      <c r="CV391" s="67"/>
      <c r="CX391" s="67"/>
      <c r="CY391" s="67"/>
      <c r="CZ391" s="67"/>
      <c r="DB391" s="67"/>
      <c r="DC391" s="67"/>
      <c r="DD391" s="67"/>
      <c r="DF391" s="67"/>
      <c r="DG391" s="67"/>
      <c r="DH391" s="67"/>
      <c r="DJ391" s="67"/>
      <c r="DK391" s="67"/>
      <c r="DL391" s="67"/>
      <c r="DN391" s="67"/>
      <c r="DO391" s="67"/>
      <c r="DP391" s="67"/>
      <c r="DR391" s="67"/>
      <c r="DS391" s="67"/>
      <c r="DT391" s="67"/>
      <c r="DV391" s="67"/>
      <c r="DW391" s="67"/>
      <c r="DX391" s="67"/>
      <c r="DZ391" s="67"/>
      <c r="EA391" s="67"/>
      <c r="EB391" s="67"/>
      <c r="ED391" s="67"/>
      <c r="EE391" s="67"/>
      <c r="EF391" s="67"/>
      <c r="EH391" s="67"/>
      <c r="EI391" s="67"/>
      <c r="EJ391" s="67"/>
      <c r="EM391" s="125"/>
    </row>
    <row r="392" spans="1:143" ht="13.15" customHeight="1" outlineLevel="1">
      <c r="A392" s="112"/>
      <c r="B392" s="112"/>
      <c r="C392" s="65"/>
      <c r="D392" s="179"/>
      <c r="E392" s="113" t="s">
        <v>126</v>
      </c>
      <c r="F392" s="114"/>
      <c r="G392" s="114"/>
      <c r="H392" s="115"/>
      <c r="I392" s="114"/>
      <c r="J392" s="116"/>
      <c r="K392" s="111"/>
      <c r="L392" s="90"/>
      <c r="M392" s="109"/>
      <c r="N392" s="118"/>
      <c r="O392" s="114"/>
      <c r="P392" s="65"/>
      <c r="Q392" s="114"/>
      <c r="R392" s="118"/>
      <c r="S392" s="118"/>
      <c r="T392" s="114"/>
      <c r="U392" s="88"/>
      <c r="V392" s="88"/>
      <c r="W392" s="306"/>
      <c r="X392" s="90"/>
      <c r="Y392" s="88"/>
      <c r="Z392" s="90"/>
      <c r="AA392" s="109"/>
      <c r="AB392" s="89"/>
      <c r="AC392" s="88"/>
      <c r="AD392" s="85"/>
      <c r="AE392" s="89"/>
      <c r="AF392" s="85"/>
      <c r="AG392" s="88"/>
      <c r="AH392" s="89"/>
      <c r="AI392" s="89"/>
    </row>
    <row r="393" spans="1:143" ht="13.15" customHeight="1" outlineLevel="1">
      <c r="A393" s="178" t="s">
        <v>124</v>
      </c>
      <c r="B393" s="178">
        <v>52</v>
      </c>
      <c r="C393" s="65"/>
      <c r="D393" s="139"/>
      <c r="E393" s="113"/>
      <c r="F393" s="124" t="s">
        <v>493</v>
      </c>
      <c r="G393" s="114"/>
      <c r="H393" s="115"/>
      <c r="I393" s="114"/>
      <c r="J393" s="180">
        <v>1</v>
      </c>
      <c r="K393" s="111">
        <v>30</v>
      </c>
      <c r="L393" s="90">
        <f>J393*K393</f>
        <v>30</v>
      </c>
      <c r="M393" s="109"/>
      <c r="N393" s="118"/>
      <c r="O393" s="114"/>
      <c r="P393" s="65"/>
      <c r="Q393" s="114"/>
      <c r="R393" s="118"/>
      <c r="S393" s="118"/>
      <c r="T393" s="114"/>
      <c r="U393" s="88"/>
      <c r="V393" s="88"/>
      <c r="W393" s="306"/>
      <c r="X393" s="90"/>
      <c r="Y393" s="88"/>
      <c r="Z393" s="90"/>
      <c r="AA393" s="109"/>
      <c r="AB393" s="89"/>
      <c r="AC393" s="88"/>
      <c r="AD393" s="85"/>
      <c r="AE393" s="89"/>
      <c r="AF393" s="85"/>
      <c r="AG393" s="88"/>
      <c r="AH393" s="89"/>
      <c r="AI393" s="89"/>
    </row>
    <row r="394" spans="1:143" s="85" customFormat="1" ht="15" customHeight="1" outlineLevel="1">
      <c r="A394" s="91"/>
      <c r="B394" s="91"/>
      <c r="C394" s="103"/>
      <c r="D394" s="121"/>
      <c r="E394" s="119"/>
      <c r="F394" s="105" t="s">
        <v>494</v>
      </c>
      <c r="G394" s="110"/>
      <c r="H394" s="106"/>
      <c r="I394" s="110"/>
      <c r="J394" s="107">
        <v>1</v>
      </c>
      <c r="K394" s="111">
        <v>30</v>
      </c>
      <c r="L394" s="90">
        <f>J394*K394</f>
        <v>30</v>
      </c>
      <c r="M394" s="122"/>
      <c r="N394" s="122"/>
      <c r="O394" s="110"/>
      <c r="P394" s="103"/>
      <c r="Q394" s="110"/>
      <c r="R394" s="122"/>
      <c r="S394" s="122"/>
      <c r="T394" s="110"/>
      <c r="U394" s="88"/>
      <c r="V394" s="88"/>
      <c r="W394" s="306"/>
      <c r="X394" s="90"/>
      <c r="Y394" s="88"/>
      <c r="Z394" s="90"/>
      <c r="AA394" s="109"/>
      <c r="AB394" s="89"/>
      <c r="AC394" s="88"/>
      <c r="AE394" s="89"/>
      <c r="AG394" s="88"/>
      <c r="AH394" s="89"/>
      <c r="AI394" s="89"/>
      <c r="AJ394" s="26"/>
      <c r="AK394" s="26"/>
      <c r="AL394" s="26"/>
      <c r="AM394" s="26"/>
      <c r="AN394" s="26"/>
      <c r="AO394" s="26"/>
      <c r="AP394" s="26"/>
      <c r="AQ394" s="26"/>
      <c r="AR394" s="26"/>
      <c r="AS394" s="26"/>
      <c r="AT394" s="26"/>
      <c r="AU394" s="26"/>
      <c r="AV394" s="26"/>
      <c r="AW394" s="26"/>
      <c r="AX394" s="26"/>
      <c r="AY394" s="26"/>
      <c r="AZ394" s="26"/>
      <c r="BA394" s="26"/>
      <c r="BB394" s="26"/>
      <c r="BC394" s="26"/>
      <c r="BD394" s="26"/>
      <c r="BE394" s="26"/>
      <c r="BF394" s="26"/>
      <c r="BG394" s="26"/>
      <c r="BH394" s="26"/>
    </row>
    <row r="395" spans="1:143" s="85" customFormat="1" ht="15" customHeight="1" outlineLevel="1">
      <c r="A395" s="91"/>
      <c r="B395" s="91"/>
      <c r="C395" s="103"/>
      <c r="D395" s="121"/>
      <c r="E395" s="123"/>
      <c r="F395" s="105" t="s">
        <v>129</v>
      </c>
      <c r="G395" s="110"/>
      <c r="H395" s="106"/>
      <c r="I395" s="110"/>
      <c r="J395" s="107">
        <v>1</v>
      </c>
      <c r="K395" s="111">
        <v>22</v>
      </c>
      <c r="L395" s="90">
        <f>J395*K395</f>
        <v>22</v>
      </c>
      <c r="M395" s="122"/>
      <c r="N395" s="122"/>
      <c r="O395" s="110"/>
      <c r="P395" s="103"/>
      <c r="Q395" s="110"/>
      <c r="R395" s="122"/>
      <c r="S395" s="122"/>
      <c r="T395" s="110"/>
      <c r="U395" s="88"/>
      <c r="V395" s="88"/>
      <c r="W395" s="306"/>
      <c r="X395" s="90"/>
      <c r="Y395" s="88"/>
      <c r="Z395" s="90"/>
      <c r="AA395" s="109"/>
      <c r="AB395" s="89"/>
      <c r="AC395" s="88"/>
      <c r="AE395" s="89"/>
      <c r="AG395" s="88"/>
      <c r="AH395" s="89"/>
      <c r="AI395" s="89"/>
      <c r="AJ395" s="26"/>
      <c r="AK395" s="26"/>
      <c r="AL395" s="26"/>
      <c r="AM395" s="26"/>
      <c r="AN395" s="26"/>
      <c r="AO395" s="26"/>
      <c r="AP395" s="26"/>
      <c r="AQ395" s="26"/>
      <c r="AR395" s="26"/>
      <c r="AS395" s="26"/>
      <c r="AT395" s="26"/>
      <c r="AU395" s="26"/>
      <c r="AV395" s="26"/>
      <c r="AW395" s="26"/>
      <c r="AX395" s="26"/>
      <c r="AY395" s="26"/>
      <c r="AZ395" s="26"/>
      <c r="BA395" s="26"/>
      <c r="BB395" s="26"/>
      <c r="BC395" s="26"/>
      <c r="BD395" s="26"/>
      <c r="BE395" s="26"/>
      <c r="BF395" s="26"/>
      <c r="BG395" s="26"/>
      <c r="BH395" s="26"/>
    </row>
    <row r="396" spans="1:143" s="161" customFormat="1" ht="13.15" customHeight="1" outlineLevel="1">
      <c r="A396" s="150"/>
      <c r="B396" s="150"/>
      <c r="C396" s="151"/>
      <c r="D396" s="152"/>
      <c r="E396" s="186"/>
      <c r="F396" s="154" t="s">
        <v>130</v>
      </c>
      <c r="G396" s="155"/>
      <c r="H396" s="156"/>
      <c r="I396" s="155"/>
      <c r="J396" s="67" t="s">
        <v>70</v>
      </c>
      <c r="K396" s="111"/>
      <c r="L396" s="90"/>
      <c r="M396" s="156"/>
      <c r="N396" s="159"/>
      <c r="O396" s="155"/>
      <c r="P396" s="151"/>
      <c r="Q396" s="155"/>
      <c r="R396" s="159"/>
      <c r="S396" s="159"/>
      <c r="T396" s="155"/>
      <c r="U396" s="88"/>
      <c r="V396" s="88"/>
      <c r="W396" s="306"/>
      <c r="X396" s="90"/>
      <c r="Y396" s="88"/>
      <c r="Z396" s="90"/>
      <c r="AA396" s="109"/>
      <c r="AB396" s="89"/>
      <c r="AC396" s="88"/>
      <c r="AD396" s="85"/>
      <c r="AE396" s="89"/>
      <c r="AF396" s="85"/>
      <c r="AG396" s="88"/>
      <c r="AH396" s="89"/>
      <c r="AI396" s="89"/>
      <c r="AJ396" s="26"/>
      <c r="AK396" s="26"/>
      <c r="AL396" s="26"/>
      <c r="AM396" s="26"/>
      <c r="AN396" s="26"/>
      <c r="AO396" s="26"/>
      <c r="AP396" s="26"/>
      <c r="AQ396" s="26"/>
      <c r="AR396" s="26"/>
      <c r="AS396" s="26"/>
      <c r="AT396" s="26"/>
      <c r="AU396" s="26"/>
      <c r="AV396" s="26"/>
      <c r="AW396" s="26"/>
      <c r="AX396" s="26"/>
      <c r="AY396" s="26"/>
      <c r="AZ396" s="26"/>
      <c r="BA396" s="26"/>
      <c r="BB396" s="26"/>
      <c r="BC396" s="26"/>
      <c r="BD396" s="26"/>
      <c r="BE396" s="26"/>
      <c r="BF396" s="26"/>
      <c r="BG396" s="26"/>
      <c r="BH396" s="26"/>
      <c r="BI396" s="156"/>
      <c r="BJ396" s="156"/>
      <c r="BK396" s="156"/>
      <c r="BL396" s="160"/>
      <c r="BM396" s="156"/>
      <c r="BN396" s="156"/>
      <c r="BO396" s="156"/>
      <c r="BP396" s="160"/>
      <c r="BQ396" s="156"/>
      <c r="BR396" s="156"/>
      <c r="BS396" s="156"/>
      <c r="BT396" s="156"/>
      <c r="BU396" s="255"/>
      <c r="BV396" s="156"/>
      <c r="BW396" s="256"/>
      <c r="BX396" s="160"/>
      <c r="BY396" s="156"/>
      <c r="BZ396" s="156"/>
      <c r="CA396" s="156"/>
      <c r="CB396" s="160"/>
      <c r="CC396" s="156"/>
      <c r="CD396" s="156"/>
      <c r="CE396" s="156"/>
      <c r="CF396" s="160"/>
      <c r="CG396" s="156"/>
      <c r="CH396" s="156"/>
      <c r="CI396" s="156"/>
      <c r="CJ396" s="160"/>
      <c r="CK396" s="156"/>
      <c r="CL396" s="156"/>
      <c r="CM396" s="156"/>
      <c r="CN396" s="156"/>
      <c r="CO396" s="255"/>
      <c r="CQ396" s="156"/>
      <c r="CR396" s="156"/>
      <c r="CS396" s="257"/>
      <c r="CT396" s="160"/>
      <c r="CU396" s="156"/>
      <c r="CV396" s="156"/>
      <c r="CW396" s="156"/>
      <c r="CX396" s="160"/>
      <c r="CY396" s="156"/>
      <c r="CZ396" s="156"/>
      <c r="DA396" s="156"/>
      <c r="DB396" s="160"/>
      <c r="DC396" s="156"/>
      <c r="DD396" s="156"/>
      <c r="DE396" s="156"/>
      <c r="DF396" s="160"/>
      <c r="DG396" s="156"/>
      <c r="DH396" s="156"/>
      <c r="DI396" s="156"/>
      <c r="DJ396" s="160"/>
      <c r="DK396" s="156"/>
      <c r="DL396" s="156"/>
      <c r="DM396" s="156"/>
      <c r="DN396" s="160"/>
      <c r="DO396" s="156"/>
      <c r="DP396" s="156"/>
      <c r="DQ396" s="156"/>
      <c r="DR396" s="160"/>
      <c r="DS396" s="156"/>
      <c r="DT396" s="156"/>
      <c r="DU396" s="156"/>
      <c r="DV396" s="160"/>
      <c r="DW396" s="156"/>
      <c r="DX396" s="156"/>
      <c r="DY396" s="156"/>
      <c r="DZ396" s="160"/>
      <c r="EA396" s="156"/>
      <c r="EB396" s="156"/>
      <c r="EC396" s="156"/>
      <c r="ED396" s="160"/>
      <c r="EE396" s="156"/>
      <c r="EF396" s="156"/>
      <c r="EG396" s="156"/>
      <c r="EH396" s="160"/>
      <c r="EI396" s="156"/>
      <c r="EJ396" s="156"/>
      <c r="EK396" s="156"/>
      <c r="EL396" s="151"/>
      <c r="EM396" s="162"/>
    </row>
    <row r="397" spans="1:143" s="85" customFormat="1" ht="13.15" customHeight="1" outlineLevel="1">
      <c r="A397" s="91"/>
      <c r="B397" s="91"/>
      <c r="C397" s="103"/>
      <c r="D397" s="121"/>
      <c r="E397" s="87"/>
      <c r="F397" s="124" t="s">
        <v>495</v>
      </c>
      <c r="G397" s="110"/>
      <c r="H397" s="106"/>
      <c r="I397" s="110"/>
      <c r="J397" s="189">
        <v>1</v>
      </c>
      <c r="K397" s="111">
        <v>10</v>
      </c>
      <c r="L397" s="90">
        <f>J397*K397</f>
        <v>10</v>
      </c>
      <c r="M397" s="110"/>
      <c r="N397" s="122"/>
      <c r="O397" s="110"/>
      <c r="P397" s="103"/>
      <c r="Q397" s="110"/>
      <c r="R397" s="122"/>
      <c r="S397" s="122"/>
      <c r="T397" s="110"/>
      <c r="U397" s="88"/>
      <c r="V397" s="88"/>
      <c r="W397" s="306"/>
      <c r="X397" s="90"/>
      <c r="Y397" s="88"/>
      <c r="Z397" s="90"/>
      <c r="AA397" s="109"/>
      <c r="AB397" s="89"/>
      <c r="AC397" s="88"/>
      <c r="AE397" s="89"/>
      <c r="AG397" s="88"/>
      <c r="AH397" s="89"/>
      <c r="AI397" s="89"/>
      <c r="AJ397" s="26"/>
      <c r="AK397" s="26"/>
      <c r="AL397" s="26"/>
      <c r="AM397" s="26"/>
      <c r="AN397" s="26"/>
      <c r="AO397" s="26"/>
      <c r="AP397" s="26"/>
      <c r="AQ397" s="26"/>
      <c r="AR397" s="26"/>
      <c r="AS397" s="26"/>
      <c r="AT397" s="26"/>
      <c r="AU397" s="26"/>
      <c r="AV397" s="26"/>
      <c r="AW397" s="26"/>
      <c r="AX397" s="26"/>
      <c r="AY397" s="26"/>
      <c r="AZ397" s="26"/>
      <c r="BA397" s="26"/>
      <c r="BB397" s="26"/>
      <c r="BC397" s="26"/>
      <c r="BD397" s="26"/>
      <c r="BE397" s="26"/>
      <c r="BF397" s="26"/>
      <c r="BG397" s="26"/>
      <c r="BH397" s="26"/>
    </row>
    <row r="398" spans="1:143" ht="13.15" customHeight="1" outlineLevel="1">
      <c r="A398" s="178" t="s">
        <v>125</v>
      </c>
      <c r="B398" s="178">
        <v>52</v>
      </c>
      <c r="C398" s="65"/>
      <c r="D398" s="139"/>
      <c r="E398" s="113"/>
      <c r="F398" s="124" t="s">
        <v>131</v>
      </c>
      <c r="G398" s="114"/>
      <c r="H398" s="115"/>
      <c r="I398" s="114"/>
      <c r="J398" s="180">
        <v>1</v>
      </c>
      <c r="K398" s="111">
        <v>13</v>
      </c>
      <c r="L398" s="90">
        <f>J398*K398</f>
        <v>13</v>
      </c>
      <c r="M398" s="109"/>
      <c r="N398" s="118"/>
      <c r="O398" s="114"/>
      <c r="P398" s="65"/>
      <c r="Q398" s="114"/>
      <c r="R398" s="118"/>
      <c r="S398" s="118"/>
      <c r="T398" s="114"/>
      <c r="U398" s="88"/>
      <c r="V398" s="88"/>
      <c r="W398" s="306"/>
      <c r="X398" s="90"/>
      <c r="Y398" s="88"/>
      <c r="Z398" s="90"/>
      <c r="AA398" s="109"/>
      <c r="AB398" s="89"/>
      <c r="AC398" s="88"/>
      <c r="AD398" s="85"/>
      <c r="AE398" s="89"/>
      <c r="AF398" s="85"/>
      <c r="AG398" s="88"/>
      <c r="AH398" s="89"/>
      <c r="AI398" s="89"/>
    </row>
    <row r="399" spans="1:143" ht="13.15" customHeight="1" outlineLevel="1">
      <c r="A399" s="178" t="s">
        <v>125</v>
      </c>
      <c r="B399" s="178">
        <v>52</v>
      </c>
      <c r="C399" s="65"/>
      <c r="D399" s="139"/>
      <c r="E399" s="113"/>
      <c r="F399" s="124" t="s">
        <v>132</v>
      </c>
      <c r="G399" s="114"/>
      <c r="H399" s="115"/>
      <c r="I399" s="114"/>
      <c r="J399" s="180">
        <v>1</v>
      </c>
      <c r="K399" s="111">
        <v>4</v>
      </c>
      <c r="L399" s="90">
        <f>J399*K399</f>
        <v>4</v>
      </c>
      <c r="M399" s="109"/>
      <c r="N399" s="118"/>
      <c r="O399" s="114"/>
      <c r="P399" s="65"/>
      <c r="Q399" s="114"/>
      <c r="R399" s="118"/>
      <c r="S399" s="118"/>
      <c r="T399" s="114"/>
      <c r="U399" s="88"/>
      <c r="V399" s="88"/>
      <c r="W399" s="306"/>
      <c r="X399" s="90"/>
      <c r="Y399" s="88"/>
      <c r="Z399" s="90"/>
      <c r="AA399" s="109"/>
      <c r="AB399" s="89"/>
      <c r="AC399" s="88"/>
      <c r="AD399" s="85"/>
      <c r="AE399" s="89"/>
      <c r="AF399" s="85"/>
      <c r="AG399" s="88"/>
      <c r="AH399" s="89"/>
      <c r="AI399" s="89"/>
    </row>
    <row r="400" spans="1:143" s="85" customFormat="1" ht="4.1500000000000004" customHeight="1" outlineLevel="1">
      <c r="A400" s="86"/>
      <c r="B400" s="86"/>
      <c r="D400" s="121"/>
      <c r="E400" s="87"/>
      <c r="F400" s="88"/>
      <c r="G400" s="88"/>
      <c r="I400" s="88"/>
      <c r="J400" s="89"/>
      <c r="K400" s="111"/>
      <c r="L400" s="90"/>
      <c r="M400" s="89"/>
      <c r="N400" s="89"/>
      <c r="O400" s="88"/>
      <c r="Q400" s="88"/>
      <c r="R400" s="89"/>
      <c r="S400" s="89"/>
      <c r="T400" s="88"/>
      <c r="U400" s="88"/>
      <c r="V400" s="88"/>
      <c r="W400" s="306"/>
      <c r="X400" s="90"/>
      <c r="Y400" s="88"/>
      <c r="Z400" s="90"/>
      <c r="AA400" s="109"/>
      <c r="AB400" s="89"/>
      <c r="AC400" s="88"/>
      <c r="AE400" s="89"/>
      <c r="AG400" s="88"/>
      <c r="AH400" s="89"/>
      <c r="AI400" s="89"/>
      <c r="AJ400" s="26"/>
      <c r="AK400" s="26"/>
      <c r="AL400" s="26"/>
      <c r="AM400" s="26"/>
      <c r="AN400" s="26"/>
      <c r="AO400" s="26"/>
      <c r="AP400" s="26"/>
      <c r="AQ400" s="26"/>
      <c r="AR400" s="26"/>
      <c r="AS400" s="26"/>
      <c r="AT400" s="26"/>
      <c r="AU400" s="26"/>
      <c r="AV400" s="26"/>
      <c r="AW400" s="26"/>
      <c r="AX400" s="26"/>
      <c r="AY400" s="26"/>
      <c r="AZ400" s="26"/>
      <c r="BA400" s="26"/>
      <c r="BB400" s="26"/>
      <c r="BC400" s="26"/>
      <c r="BD400" s="26"/>
      <c r="BE400" s="26"/>
      <c r="BF400" s="26"/>
      <c r="BG400" s="26"/>
      <c r="BH400" s="26"/>
      <c r="BI400" s="67"/>
      <c r="BJ400" s="67"/>
      <c r="BL400" s="67"/>
      <c r="BM400" s="67"/>
      <c r="BN400" s="67"/>
      <c r="BP400" s="67"/>
      <c r="BQ400" s="67"/>
      <c r="BR400" s="67"/>
      <c r="BU400" s="244"/>
      <c r="BW400" s="245"/>
      <c r="BX400" s="67"/>
      <c r="BY400" s="67"/>
      <c r="BZ400" s="67"/>
      <c r="CB400" s="67"/>
      <c r="CC400" s="67"/>
      <c r="CD400" s="67"/>
      <c r="CF400" s="67"/>
      <c r="CG400" s="67"/>
      <c r="CH400" s="67"/>
      <c r="CJ400" s="67"/>
      <c r="CK400" s="67"/>
      <c r="CL400" s="67"/>
      <c r="CO400" s="244"/>
      <c r="CS400" s="246"/>
      <c r="CT400" s="67"/>
      <c r="CU400" s="67"/>
      <c r="CV400" s="67"/>
      <c r="CX400" s="67"/>
      <c r="CY400" s="67"/>
      <c r="CZ400" s="67"/>
      <c r="DB400" s="67"/>
      <c r="DC400" s="67"/>
      <c r="DD400" s="67"/>
      <c r="DF400" s="67"/>
      <c r="DG400" s="67"/>
      <c r="DH400" s="67"/>
      <c r="DJ400" s="67"/>
      <c r="DK400" s="67"/>
      <c r="DL400" s="67"/>
      <c r="DN400" s="67"/>
      <c r="DO400" s="67"/>
      <c r="DP400" s="67"/>
      <c r="DR400" s="67"/>
      <c r="DS400" s="67"/>
      <c r="DT400" s="67"/>
      <c r="DV400" s="67"/>
      <c r="DW400" s="67"/>
      <c r="DX400" s="67"/>
      <c r="DZ400" s="67"/>
      <c r="EA400" s="67"/>
      <c r="EB400" s="67"/>
      <c r="ED400" s="67"/>
      <c r="EE400" s="67"/>
      <c r="EF400" s="67"/>
      <c r="EH400" s="67"/>
      <c r="EI400" s="67"/>
      <c r="EJ400" s="67"/>
      <c r="EM400" s="125"/>
    </row>
    <row r="401" spans="1:143" ht="13.15" customHeight="1" outlineLevel="1">
      <c r="A401" s="112"/>
      <c r="B401" s="112"/>
      <c r="C401" s="65"/>
      <c r="D401" s="139"/>
      <c r="E401" s="113" t="s">
        <v>133</v>
      </c>
      <c r="F401" s="114"/>
      <c r="G401" s="114"/>
      <c r="H401" s="115"/>
      <c r="I401" s="114"/>
      <c r="J401" s="116"/>
      <c r="K401" s="111"/>
      <c r="L401" s="90"/>
      <c r="M401" s="109"/>
      <c r="N401" s="118"/>
      <c r="O401" s="114"/>
      <c r="P401" s="65"/>
      <c r="Q401" s="114"/>
      <c r="R401" s="118"/>
      <c r="S401" s="118"/>
      <c r="T401" s="114"/>
      <c r="U401" s="88"/>
      <c r="V401" s="88"/>
      <c r="W401" s="306"/>
      <c r="X401" s="90"/>
      <c r="Y401" s="88"/>
      <c r="Z401" s="90"/>
      <c r="AA401" s="109"/>
      <c r="AB401" s="89"/>
      <c r="AC401" s="88"/>
      <c r="AD401" s="85"/>
      <c r="AE401" s="89"/>
      <c r="AF401" s="85"/>
      <c r="AG401" s="88"/>
      <c r="AH401" s="89"/>
      <c r="AI401" s="89"/>
    </row>
    <row r="402" spans="1:143" s="85" customFormat="1" ht="13.15" customHeight="1" outlineLevel="1">
      <c r="A402" s="91" t="s">
        <v>74</v>
      </c>
      <c r="B402" s="91">
        <v>24</v>
      </c>
      <c r="C402" s="103"/>
      <c r="D402" s="183"/>
      <c r="E402" s="104"/>
      <c r="F402" s="105" t="s">
        <v>45</v>
      </c>
      <c r="G402" s="88"/>
      <c r="H402" s="106"/>
      <c r="I402" s="88"/>
      <c r="J402" s="107">
        <v>1</v>
      </c>
      <c r="K402" s="111">
        <v>12</v>
      </c>
      <c r="L402" s="90">
        <f>J402*K402</f>
        <v>12</v>
      </c>
      <c r="M402" s="110"/>
      <c r="N402" s="110"/>
      <c r="O402" s="88"/>
      <c r="P402" s="103"/>
      <c r="Q402" s="88"/>
      <c r="R402" s="110"/>
      <c r="S402" s="110"/>
      <c r="T402" s="88"/>
      <c r="U402" s="88"/>
      <c r="V402" s="88"/>
      <c r="W402" s="306"/>
      <c r="X402" s="90"/>
      <c r="Y402" s="88"/>
      <c r="Z402" s="90"/>
      <c r="AA402" s="109"/>
      <c r="AB402" s="89"/>
      <c r="AC402" s="88"/>
      <c r="AE402" s="89"/>
      <c r="AG402" s="88"/>
      <c r="AH402" s="89"/>
      <c r="AI402" s="89"/>
      <c r="AJ402" s="26"/>
      <c r="AK402" s="26"/>
      <c r="AL402" s="26"/>
      <c r="AM402" s="26"/>
      <c r="AN402" s="26"/>
      <c r="AO402" s="26"/>
      <c r="AP402" s="26"/>
      <c r="AQ402" s="26"/>
      <c r="AR402" s="26"/>
      <c r="AS402" s="26"/>
      <c r="AT402" s="26"/>
      <c r="AU402" s="26"/>
      <c r="AV402" s="26"/>
      <c r="AW402" s="26"/>
      <c r="AX402" s="26"/>
      <c r="AY402" s="26"/>
      <c r="AZ402" s="26"/>
      <c r="BA402" s="26"/>
      <c r="BB402" s="26"/>
      <c r="BC402" s="26"/>
      <c r="BD402" s="26"/>
      <c r="BE402" s="26"/>
      <c r="BF402" s="26"/>
      <c r="BG402" s="26"/>
      <c r="BH402" s="26"/>
    </row>
    <row r="403" spans="1:143" s="85" customFormat="1" ht="13.15" customHeight="1" outlineLevel="1">
      <c r="A403" s="91" t="s">
        <v>74</v>
      </c>
      <c r="B403" s="91">
        <v>24</v>
      </c>
      <c r="C403" s="103"/>
      <c r="D403" s="183"/>
      <c r="E403" s="104"/>
      <c r="F403" s="105" t="s">
        <v>134</v>
      </c>
      <c r="G403" s="88"/>
      <c r="H403" s="106"/>
      <c r="I403" s="88"/>
      <c r="J403" s="107">
        <v>1</v>
      </c>
      <c r="K403" s="111">
        <v>12</v>
      </c>
      <c r="L403" s="90">
        <f>J403*K403</f>
        <v>12</v>
      </c>
      <c r="M403" s="110"/>
      <c r="N403" s="110"/>
      <c r="O403" s="88"/>
      <c r="P403" s="103"/>
      <c r="Q403" s="88"/>
      <c r="R403" s="110"/>
      <c r="S403" s="110"/>
      <c r="T403" s="88"/>
      <c r="U403" s="88"/>
      <c r="V403" s="88"/>
      <c r="W403" s="306"/>
      <c r="X403" s="90"/>
      <c r="Y403" s="88"/>
      <c r="Z403" s="90"/>
      <c r="AA403" s="109"/>
      <c r="AB403" s="89"/>
      <c r="AC403" s="88"/>
      <c r="AE403" s="89"/>
      <c r="AG403" s="88"/>
      <c r="AH403" s="89"/>
      <c r="AI403" s="89"/>
      <c r="AJ403" s="26"/>
      <c r="AK403" s="26"/>
      <c r="AL403" s="26"/>
      <c r="AM403" s="26"/>
      <c r="AN403" s="26"/>
      <c r="AO403" s="26"/>
      <c r="AP403" s="26"/>
      <c r="AQ403" s="26"/>
      <c r="AR403" s="26"/>
      <c r="AS403" s="26"/>
      <c r="AT403" s="26"/>
      <c r="AU403" s="26"/>
      <c r="AV403" s="26"/>
      <c r="AW403" s="26"/>
      <c r="AX403" s="26"/>
      <c r="AY403" s="26"/>
      <c r="AZ403" s="26"/>
      <c r="BA403" s="26"/>
      <c r="BB403" s="26"/>
      <c r="BC403" s="26"/>
      <c r="BD403" s="26"/>
      <c r="BE403" s="26"/>
      <c r="BF403" s="26"/>
      <c r="BG403" s="26"/>
      <c r="BH403" s="26"/>
    </row>
    <row r="404" spans="1:143" s="85" customFormat="1" ht="4.1500000000000004" customHeight="1" outlineLevel="1">
      <c r="A404" s="86"/>
      <c r="B404" s="86"/>
      <c r="D404" s="142"/>
      <c r="E404" s="87"/>
      <c r="F404" s="88"/>
      <c r="G404" s="88"/>
      <c r="I404" s="88"/>
      <c r="J404" s="89"/>
      <c r="K404" s="111"/>
      <c r="L404" s="90"/>
      <c r="M404" s="89"/>
      <c r="N404" s="89"/>
      <c r="O404" s="88"/>
      <c r="Q404" s="88"/>
      <c r="R404" s="89"/>
      <c r="S404" s="89"/>
      <c r="T404" s="88"/>
      <c r="U404" s="88"/>
      <c r="V404" s="88"/>
      <c r="W404" s="306"/>
      <c r="X404" s="90"/>
      <c r="Y404" s="88"/>
      <c r="Z404" s="90"/>
      <c r="AA404" s="109"/>
      <c r="AB404" s="89"/>
      <c r="AC404" s="88"/>
      <c r="AE404" s="89"/>
      <c r="AG404" s="88"/>
      <c r="AH404" s="89"/>
      <c r="AI404" s="89"/>
      <c r="AJ404" s="26"/>
      <c r="AK404" s="26"/>
      <c r="AL404" s="26"/>
      <c r="AM404" s="26"/>
      <c r="AN404" s="26"/>
      <c r="AO404" s="26"/>
      <c r="AP404" s="26"/>
      <c r="AQ404" s="26"/>
      <c r="AR404" s="26"/>
      <c r="AS404" s="26"/>
      <c r="AT404" s="26"/>
      <c r="AU404" s="26"/>
      <c r="AV404" s="26"/>
      <c r="AW404" s="26"/>
      <c r="AX404" s="26"/>
      <c r="AY404" s="26"/>
      <c r="AZ404" s="26"/>
      <c r="BA404" s="26"/>
      <c r="BB404" s="26"/>
      <c r="BC404" s="26"/>
      <c r="BD404" s="26"/>
      <c r="BE404" s="26"/>
      <c r="BF404" s="26"/>
      <c r="BG404" s="26"/>
      <c r="BH404" s="26"/>
      <c r="BI404" s="67"/>
      <c r="BJ404" s="67"/>
      <c r="BL404" s="67"/>
      <c r="BM404" s="67"/>
      <c r="BN404" s="67"/>
      <c r="BP404" s="67"/>
      <c r="BQ404" s="67"/>
      <c r="BR404" s="67"/>
      <c r="BU404" s="244"/>
      <c r="BW404" s="245"/>
      <c r="BX404" s="67"/>
      <c r="BY404" s="67"/>
      <c r="BZ404" s="67"/>
      <c r="CB404" s="67"/>
      <c r="CC404" s="67"/>
      <c r="CD404" s="67"/>
      <c r="CF404" s="67"/>
      <c r="CG404" s="67"/>
      <c r="CH404" s="67"/>
      <c r="CJ404" s="67"/>
      <c r="CK404" s="67"/>
      <c r="CL404" s="67"/>
      <c r="CO404" s="244"/>
      <c r="CS404" s="246"/>
      <c r="CT404" s="67"/>
      <c r="CU404" s="67"/>
      <c r="CV404" s="67"/>
      <c r="CX404" s="67"/>
      <c r="CY404" s="67"/>
      <c r="CZ404" s="67"/>
      <c r="DB404" s="67"/>
      <c r="DC404" s="67"/>
      <c r="DD404" s="67"/>
      <c r="DF404" s="67"/>
      <c r="DG404" s="67"/>
      <c r="DH404" s="67"/>
      <c r="DJ404" s="67"/>
      <c r="DK404" s="67"/>
      <c r="DL404" s="67"/>
      <c r="DN404" s="67"/>
      <c r="DO404" s="67"/>
      <c r="DP404" s="67"/>
      <c r="DR404" s="67"/>
      <c r="DS404" s="67"/>
      <c r="DT404" s="67"/>
      <c r="DV404" s="67"/>
      <c r="DW404" s="67"/>
      <c r="DX404" s="67"/>
      <c r="DZ404" s="67"/>
      <c r="EA404" s="67"/>
      <c r="EB404" s="67"/>
      <c r="ED404" s="67"/>
      <c r="EE404" s="67"/>
      <c r="EF404" s="67"/>
      <c r="EH404" s="67"/>
      <c r="EI404" s="67"/>
      <c r="EJ404" s="67"/>
      <c r="EM404" s="125"/>
    </row>
    <row r="405" spans="1:143" ht="13.15" customHeight="1" outlineLevel="1">
      <c r="A405" s="112"/>
      <c r="B405" s="112"/>
      <c r="C405" s="65"/>
      <c r="D405" s="179"/>
      <c r="E405" s="113" t="s">
        <v>135</v>
      </c>
      <c r="F405" s="114"/>
      <c r="G405" s="114"/>
      <c r="H405" s="115"/>
      <c r="I405" s="114"/>
      <c r="J405" s="116"/>
      <c r="K405" s="111"/>
      <c r="L405" s="90"/>
      <c r="M405" s="109"/>
      <c r="N405" s="118"/>
      <c r="O405" s="114"/>
      <c r="P405" s="65"/>
      <c r="Q405" s="114"/>
      <c r="R405" s="118"/>
      <c r="S405" s="118"/>
      <c r="T405" s="114"/>
      <c r="U405" s="88"/>
      <c r="V405" s="88"/>
      <c r="W405" s="306"/>
      <c r="X405" s="90"/>
      <c r="Y405" s="88"/>
      <c r="Z405" s="90"/>
      <c r="AA405" s="109"/>
      <c r="AB405" s="89"/>
      <c r="AC405" s="88"/>
      <c r="AD405" s="85"/>
      <c r="AE405" s="89"/>
      <c r="AF405" s="85"/>
      <c r="AG405" s="88"/>
      <c r="AH405" s="89"/>
      <c r="AI405" s="89"/>
    </row>
    <row r="406" spans="1:143" s="85" customFormat="1" ht="13.15" customHeight="1" outlineLevel="1">
      <c r="A406" s="91" t="s">
        <v>74</v>
      </c>
      <c r="B406" s="91">
        <v>24</v>
      </c>
      <c r="C406" s="103"/>
      <c r="D406" s="183"/>
      <c r="E406" s="104"/>
      <c r="F406" s="105" t="s">
        <v>136</v>
      </c>
      <c r="G406" s="88"/>
      <c r="H406" s="106"/>
      <c r="I406" s="88"/>
      <c r="J406" s="107">
        <v>1</v>
      </c>
      <c r="K406" s="111">
        <v>12</v>
      </c>
      <c r="L406" s="90">
        <f t="shared" ref="L406:L412" si="13">J406*K406</f>
        <v>12</v>
      </c>
      <c r="M406" s="110"/>
      <c r="N406" s="110"/>
      <c r="O406" s="88"/>
      <c r="P406" s="103"/>
      <c r="Q406" s="88"/>
      <c r="R406" s="110"/>
      <c r="S406" s="110"/>
      <c r="T406" s="88"/>
      <c r="U406" s="88"/>
      <c r="V406" s="88"/>
      <c r="W406" s="306"/>
      <c r="X406" s="90"/>
      <c r="Y406" s="88"/>
      <c r="Z406" s="90"/>
      <c r="AA406" s="109"/>
      <c r="AB406" s="89"/>
      <c r="AC406" s="88"/>
      <c r="AE406" s="89"/>
      <c r="AG406" s="88"/>
      <c r="AH406" s="89"/>
      <c r="AI406" s="89"/>
      <c r="AJ406" s="26"/>
      <c r="AK406" s="26"/>
      <c r="AL406" s="26"/>
      <c r="AM406" s="26"/>
      <c r="AN406" s="26"/>
      <c r="AO406" s="26"/>
      <c r="AP406" s="26"/>
      <c r="AQ406" s="26"/>
      <c r="AR406" s="26"/>
      <c r="AS406" s="26"/>
      <c r="AT406" s="26"/>
      <c r="AU406" s="26"/>
      <c r="AV406" s="26"/>
      <c r="AW406" s="26"/>
      <c r="AX406" s="26"/>
      <c r="AY406" s="26"/>
      <c r="AZ406" s="26"/>
      <c r="BA406" s="26"/>
      <c r="BB406" s="26"/>
      <c r="BC406" s="26"/>
      <c r="BD406" s="26"/>
      <c r="BE406" s="26"/>
      <c r="BF406" s="26"/>
      <c r="BG406" s="26"/>
      <c r="BH406" s="26"/>
    </row>
    <row r="407" spans="1:143" s="85" customFormat="1" ht="13.15" customHeight="1" outlineLevel="1">
      <c r="A407" s="91" t="s">
        <v>74</v>
      </c>
      <c r="B407" s="91">
        <v>24</v>
      </c>
      <c r="C407" s="103"/>
      <c r="D407" s="188"/>
      <c r="E407" s="104"/>
      <c r="F407" s="105" t="s">
        <v>106</v>
      </c>
      <c r="G407" s="88"/>
      <c r="H407" s="106"/>
      <c r="I407" s="88"/>
      <c r="J407" s="107">
        <v>1</v>
      </c>
      <c r="K407" s="111">
        <v>3</v>
      </c>
      <c r="L407" s="90">
        <f t="shared" si="13"/>
        <v>3</v>
      </c>
      <c r="M407" s="110"/>
      <c r="N407" s="110"/>
      <c r="O407" s="88"/>
      <c r="P407" s="103"/>
      <c r="Q407" s="88"/>
      <c r="R407" s="110"/>
      <c r="S407" s="110"/>
      <c r="T407" s="88"/>
      <c r="U407" s="88"/>
      <c r="V407" s="88"/>
      <c r="W407" s="306"/>
      <c r="X407" s="90"/>
      <c r="Y407" s="88"/>
      <c r="Z407" s="90"/>
      <c r="AA407" s="109"/>
      <c r="AB407" s="89"/>
      <c r="AC407" s="88"/>
      <c r="AE407" s="89"/>
      <c r="AG407" s="88"/>
      <c r="AH407" s="89"/>
      <c r="AI407" s="89"/>
      <c r="AJ407" s="26"/>
      <c r="AK407" s="26"/>
      <c r="AL407" s="26"/>
      <c r="AM407" s="26"/>
      <c r="AN407" s="26"/>
      <c r="AO407" s="26"/>
      <c r="AP407" s="26"/>
      <c r="AQ407" s="26"/>
      <c r="AR407" s="26"/>
      <c r="AS407" s="26"/>
      <c r="AT407" s="26"/>
      <c r="AU407" s="26"/>
      <c r="AV407" s="26"/>
      <c r="AW407" s="26"/>
      <c r="AX407" s="26"/>
      <c r="AY407" s="26"/>
      <c r="AZ407" s="26"/>
      <c r="BA407" s="26"/>
      <c r="BB407" s="26"/>
      <c r="BC407" s="26"/>
      <c r="BD407" s="26"/>
      <c r="BE407" s="26"/>
      <c r="BF407" s="26"/>
      <c r="BG407" s="26"/>
      <c r="BH407" s="26"/>
    </row>
    <row r="408" spans="1:143" s="85" customFormat="1" ht="13.9" customHeight="1" outlineLevel="1">
      <c r="A408" s="91" t="s">
        <v>137</v>
      </c>
      <c r="B408" s="91">
        <v>25</v>
      </c>
      <c r="C408" s="103"/>
      <c r="D408" s="188"/>
      <c r="E408" s="104"/>
      <c r="F408" s="105" t="s">
        <v>268</v>
      </c>
      <c r="G408" s="88"/>
      <c r="H408" s="106"/>
      <c r="I408" s="88"/>
      <c r="J408" s="107">
        <v>1</v>
      </c>
      <c r="K408" s="111">
        <v>6</v>
      </c>
      <c r="L408" s="90">
        <f t="shared" si="13"/>
        <v>6</v>
      </c>
      <c r="M408" s="110"/>
      <c r="N408" s="110"/>
      <c r="O408" s="88"/>
      <c r="P408" s="103"/>
      <c r="Q408" s="88"/>
      <c r="R408" s="110"/>
      <c r="S408" s="110"/>
      <c r="T408" s="88"/>
      <c r="U408" s="88"/>
      <c r="V408" s="88"/>
      <c r="W408" s="306"/>
      <c r="X408" s="90"/>
      <c r="Y408" s="88"/>
      <c r="Z408" s="90"/>
      <c r="AA408" s="109"/>
      <c r="AB408" s="89"/>
      <c r="AC408" s="88"/>
      <c r="AE408" s="89"/>
      <c r="AG408" s="88"/>
      <c r="AH408" s="89"/>
      <c r="AI408" s="89"/>
      <c r="AJ408" s="26"/>
      <c r="AK408" s="26"/>
      <c r="AL408" s="26"/>
      <c r="AM408" s="26"/>
      <c r="AN408" s="26"/>
      <c r="AO408" s="26"/>
      <c r="AP408" s="26"/>
      <c r="AQ408" s="26"/>
      <c r="AR408" s="26"/>
      <c r="AS408" s="26"/>
      <c r="AT408" s="26"/>
      <c r="AU408" s="26"/>
      <c r="AV408" s="26"/>
      <c r="AW408" s="26"/>
      <c r="AX408" s="26"/>
      <c r="AY408" s="26"/>
      <c r="AZ408" s="26"/>
      <c r="BA408" s="26"/>
      <c r="BB408" s="26"/>
      <c r="BC408" s="26"/>
      <c r="BD408" s="26"/>
      <c r="BE408" s="26"/>
      <c r="BF408" s="26"/>
      <c r="BG408" s="26"/>
      <c r="BH408" s="26"/>
    </row>
    <row r="409" spans="1:143" s="85" customFormat="1" ht="13.15" customHeight="1" outlineLevel="1">
      <c r="A409" s="91" t="s">
        <v>137</v>
      </c>
      <c r="B409" s="91">
        <v>25</v>
      </c>
      <c r="C409" s="103"/>
      <c r="D409" s="188"/>
      <c r="E409" s="104"/>
      <c r="F409" s="105" t="s">
        <v>269</v>
      </c>
      <c r="G409" s="88"/>
      <c r="H409" s="106"/>
      <c r="I409" s="88"/>
      <c r="J409" s="107">
        <v>1</v>
      </c>
      <c r="K409" s="111">
        <v>6</v>
      </c>
      <c r="L409" s="90">
        <f t="shared" si="13"/>
        <v>6</v>
      </c>
      <c r="M409" s="110"/>
      <c r="N409" s="110"/>
      <c r="O409" s="88"/>
      <c r="P409" s="103"/>
      <c r="Q409" s="88"/>
      <c r="R409" s="110"/>
      <c r="S409" s="110"/>
      <c r="T409" s="88"/>
      <c r="U409" s="88"/>
      <c r="V409" s="88"/>
      <c r="W409" s="306"/>
      <c r="X409" s="90"/>
      <c r="Y409" s="88"/>
      <c r="Z409" s="90"/>
      <c r="AA409" s="109"/>
      <c r="AB409" s="89"/>
      <c r="AC409" s="88"/>
      <c r="AE409" s="89"/>
      <c r="AG409" s="88"/>
      <c r="AH409" s="89"/>
      <c r="AI409" s="89"/>
      <c r="AJ409" s="26"/>
      <c r="AK409" s="26"/>
      <c r="AL409" s="26"/>
      <c r="AM409" s="26"/>
      <c r="AN409" s="26"/>
      <c r="AO409" s="26"/>
      <c r="AP409" s="26"/>
      <c r="AQ409" s="26"/>
      <c r="AR409" s="26"/>
      <c r="AS409" s="26"/>
      <c r="AT409" s="26"/>
      <c r="AU409" s="26"/>
      <c r="AV409" s="26"/>
      <c r="AW409" s="26"/>
      <c r="AX409" s="26"/>
      <c r="AY409" s="26"/>
      <c r="AZ409" s="26"/>
      <c r="BA409" s="26"/>
      <c r="BB409" s="26"/>
      <c r="BC409" s="26"/>
      <c r="BD409" s="26"/>
      <c r="BE409" s="26"/>
      <c r="BF409" s="26"/>
      <c r="BG409" s="26"/>
      <c r="BH409" s="26"/>
    </row>
    <row r="410" spans="1:143" s="85" customFormat="1" ht="13.15" customHeight="1" outlineLevel="1">
      <c r="A410" s="91" t="s">
        <v>137</v>
      </c>
      <c r="B410" s="91">
        <v>25</v>
      </c>
      <c r="C410" s="103"/>
      <c r="D410" s="188"/>
      <c r="E410" s="104"/>
      <c r="F410" s="105" t="s">
        <v>270</v>
      </c>
      <c r="G410" s="88"/>
      <c r="H410" s="106"/>
      <c r="I410" s="88"/>
      <c r="J410" s="107">
        <v>1</v>
      </c>
      <c r="K410" s="111">
        <v>8</v>
      </c>
      <c r="L410" s="90">
        <f t="shared" si="13"/>
        <v>8</v>
      </c>
      <c r="M410" s="110"/>
      <c r="N410" s="110"/>
      <c r="O410" s="88"/>
      <c r="P410" s="103"/>
      <c r="Q410" s="88"/>
      <c r="R410" s="110"/>
      <c r="S410" s="110"/>
      <c r="T410" s="88"/>
      <c r="U410" s="88"/>
      <c r="V410" s="88"/>
      <c r="W410" s="306"/>
      <c r="X410" s="90"/>
      <c r="Y410" s="88"/>
      <c r="Z410" s="90"/>
      <c r="AA410" s="109"/>
      <c r="AB410" s="89"/>
      <c r="AC410" s="88"/>
      <c r="AE410" s="89"/>
      <c r="AG410" s="88"/>
      <c r="AH410" s="89"/>
      <c r="AI410" s="89"/>
      <c r="AJ410" s="26"/>
      <c r="AK410" s="26"/>
      <c r="AL410" s="26"/>
      <c r="AM410" s="26"/>
      <c r="AN410" s="26"/>
      <c r="AO410" s="26"/>
      <c r="AP410" s="26"/>
      <c r="AQ410" s="26"/>
      <c r="AR410" s="26"/>
      <c r="AS410" s="26"/>
      <c r="AT410" s="26"/>
      <c r="AU410" s="26"/>
      <c r="AV410" s="26"/>
      <c r="AW410" s="26"/>
      <c r="AX410" s="26"/>
      <c r="AY410" s="26"/>
      <c r="AZ410" s="26"/>
      <c r="BA410" s="26"/>
      <c r="BB410" s="26"/>
      <c r="BC410" s="26"/>
      <c r="BD410" s="26"/>
      <c r="BE410" s="26"/>
      <c r="BF410" s="26"/>
      <c r="BG410" s="26"/>
      <c r="BH410" s="26"/>
    </row>
    <row r="411" spans="1:143" s="85" customFormat="1" ht="13.15" customHeight="1" outlineLevel="1">
      <c r="A411" s="91" t="s">
        <v>137</v>
      </c>
      <c r="B411" s="91">
        <v>25</v>
      </c>
      <c r="C411" s="103"/>
      <c r="D411" s="188"/>
      <c r="E411" s="104"/>
      <c r="F411" s="105" t="s">
        <v>271</v>
      </c>
      <c r="G411" s="88"/>
      <c r="H411" s="106"/>
      <c r="I411" s="88"/>
      <c r="J411" s="107">
        <v>1</v>
      </c>
      <c r="K411" s="111">
        <v>10</v>
      </c>
      <c r="L411" s="90">
        <f t="shared" si="13"/>
        <v>10</v>
      </c>
      <c r="M411" s="110"/>
      <c r="N411" s="110"/>
      <c r="O411" s="88"/>
      <c r="P411" s="103"/>
      <c r="Q411" s="88"/>
      <c r="R411" s="110"/>
      <c r="S411" s="110"/>
      <c r="T411" s="88"/>
      <c r="U411" s="88"/>
      <c r="V411" s="88"/>
      <c r="W411" s="306"/>
      <c r="X411" s="90"/>
      <c r="Y411" s="88"/>
      <c r="Z411" s="90"/>
      <c r="AA411" s="109"/>
      <c r="AB411" s="89"/>
      <c r="AC411" s="88"/>
      <c r="AE411" s="89"/>
      <c r="AG411" s="88"/>
      <c r="AH411" s="89"/>
      <c r="AI411" s="89"/>
      <c r="AJ411" s="26"/>
      <c r="AK411" s="26"/>
      <c r="AL411" s="26"/>
      <c r="AM411" s="26"/>
      <c r="AN411" s="26"/>
      <c r="AO411" s="26"/>
      <c r="AP411" s="26"/>
      <c r="AQ411" s="26"/>
      <c r="AR411" s="26"/>
      <c r="AS411" s="26"/>
      <c r="AT411" s="26"/>
      <c r="AU411" s="26"/>
      <c r="AV411" s="26"/>
      <c r="AW411" s="26"/>
      <c r="AX411" s="26"/>
      <c r="AY411" s="26"/>
      <c r="AZ411" s="26"/>
      <c r="BA411" s="26"/>
      <c r="BB411" s="26"/>
      <c r="BC411" s="26"/>
      <c r="BD411" s="26"/>
      <c r="BE411" s="26"/>
      <c r="BF411" s="26"/>
      <c r="BG411" s="26"/>
      <c r="BH411" s="26"/>
    </row>
    <row r="412" spans="1:143" s="85" customFormat="1" ht="13.15" customHeight="1" outlineLevel="1">
      <c r="A412" s="91" t="s">
        <v>137</v>
      </c>
      <c r="B412" s="91">
        <v>25</v>
      </c>
      <c r="C412" s="103"/>
      <c r="D412" s="188"/>
      <c r="E412" s="104"/>
      <c r="F412" s="105" t="s">
        <v>165</v>
      </c>
      <c r="G412" s="88"/>
      <c r="H412" s="106"/>
      <c r="I412" s="88"/>
      <c r="J412" s="107">
        <v>1</v>
      </c>
      <c r="K412" s="111">
        <v>6</v>
      </c>
      <c r="L412" s="90">
        <f t="shared" si="13"/>
        <v>6</v>
      </c>
      <c r="M412" s="110"/>
      <c r="N412" s="110"/>
      <c r="O412" s="88"/>
      <c r="P412" s="103"/>
      <c r="Q412" s="88"/>
      <c r="R412" s="110"/>
      <c r="S412" s="110"/>
      <c r="T412" s="88"/>
      <c r="U412" s="88"/>
      <c r="V412" s="88"/>
      <c r="W412" s="306"/>
      <c r="X412" s="90"/>
      <c r="Y412" s="88"/>
      <c r="Z412" s="90"/>
      <c r="AA412" s="109"/>
      <c r="AB412" s="89"/>
      <c r="AC412" s="88"/>
      <c r="AE412" s="89"/>
      <c r="AG412" s="88"/>
      <c r="AH412" s="89"/>
      <c r="AI412" s="89"/>
      <c r="AJ412" s="26"/>
      <c r="AK412" s="26"/>
      <c r="AL412" s="26"/>
      <c r="AM412" s="26"/>
      <c r="AN412" s="26"/>
      <c r="AO412" s="26"/>
      <c r="AP412" s="26"/>
      <c r="AQ412" s="26"/>
      <c r="AR412" s="26"/>
      <c r="AS412" s="26"/>
      <c r="AT412" s="26"/>
      <c r="AU412" s="26"/>
      <c r="AV412" s="26"/>
      <c r="AW412" s="26"/>
      <c r="AX412" s="26"/>
      <c r="AY412" s="26"/>
      <c r="AZ412" s="26"/>
      <c r="BA412" s="26"/>
      <c r="BB412" s="26"/>
      <c r="BC412" s="26"/>
      <c r="BD412" s="26"/>
      <c r="BE412" s="26"/>
      <c r="BF412" s="26"/>
      <c r="BG412" s="26"/>
      <c r="BH412" s="26"/>
    </row>
    <row r="413" spans="1:143" s="85" customFormat="1" ht="4.1500000000000004" customHeight="1">
      <c r="A413" s="86"/>
      <c r="B413" s="86"/>
      <c r="E413" s="87"/>
      <c r="F413" s="88"/>
      <c r="G413" s="88"/>
      <c r="I413" s="88"/>
      <c r="J413" s="89"/>
      <c r="K413" s="89"/>
      <c r="L413" s="90"/>
      <c r="M413" s="89"/>
      <c r="N413" s="89"/>
      <c r="O413" s="88"/>
      <c r="Q413" s="88"/>
      <c r="R413" s="89"/>
      <c r="S413" s="89"/>
      <c r="T413" s="88"/>
      <c r="U413" s="88"/>
      <c r="V413" s="88"/>
      <c r="W413" s="306"/>
      <c r="X413" s="90"/>
      <c r="Y413" s="88"/>
      <c r="Z413" s="90"/>
      <c r="AA413" s="109"/>
      <c r="AB413" s="89"/>
      <c r="AC413" s="88"/>
      <c r="AE413" s="89"/>
      <c r="AG413" s="88"/>
      <c r="AH413" s="89"/>
      <c r="AI413" s="89"/>
      <c r="AJ413" s="26"/>
      <c r="AK413" s="26"/>
      <c r="AL413" s="26"/>
      <c r="AM413" s="26"/>
      <c r="AN413" s="26"/>
      <c r="AO413" s="26"/>
      <c r="AP413" s="26"/>
      <c r="AQ413" s="26"/>
      <c r="AR413" s="26"/>
      <c r="AS413" s="26"/>
      <c r="AT413" s="26"/>
      <c r="AU413" s="26"/>
      <c r="AV413" s="26"/>
      <c r="AW413" s="26"/>
      <c r="AX413" s="26"/>
      <c r="AY413" s="26"/>
      <c r="AZ413" s="26"/>
      <c r="BA413" s="26"/>
      <c r="BB413" s="26"/>
      <c r="BC413" s="26"/>
      <c r="BD413" s="26"/>
      <c r="BE413" s="26"/>
      <c r="BF413" s="26"/>
      <c r="BG413" s="26"/>
      <c r="BH413" s="26"/>
    </row>
    <row r="414" spans="1:143" s="27" customFormat="1" ht="16.899999999999999" customHeight="1" collapsed="1">
      <c r="A414" s="92" t="s">
        <v>116</v>
      </c>
      <c r="B414" s="92"/>
      <c r="C414" s="93"/>
      <c r="D414" s="94" t="s">
        <v>496</v>
      </c>
      <c r="E414" s="95"/>
      <c r="F414" s="96"/>
      <c r="G414" s="97"/>
      <c r="H414" s="78"/>
      <c r="I414" s="98"/>
      <c r="J414" s="99"/>
      <c r="K414" s="99"/>
      <c r="L414" s="100">
        <f>J414*K414</f>
        <v>0</v>
      </c>
      <c r="M414" s="99">
        <f>SUM(L414:L433)</f>
        <v>207</v>
      </c>
      <c r="N414" s="99"/>
      <c r="O414" s="98"/>
      <c r="P414" s="93"/>
      <c r="Q414" s="102"/>
      <c r="R414" s="99">
        <f>SUM(X414:X433)</f>
        <v>0</v>
      </c>
      <c r="S414" s="99"/>
      <c r="T414" s="98"/>
      <c r="U414" s="98"/>
      <c r="V414" s="102"/>
      <c r="W414" s="304"/>
      <c r="X414" s="100">
        <f>IF(L414&gt;0,L414*(1+W414),)</f>
        <v>0</v>
      </c>
      <c r="Y414" s="97"/>
      <c r="Z414" s="100">
        <f>X414*Y414</f>
        <v>0</v>
      </c>
      <c r="AA414" s="101">
        <f>SUM(Z414:Z436)</f>
        <v>0</v>
      </c>
      <c r="AB414" s="99"/>
      <c r="AC414" s="98"/>
      <c r="AD414" s="93"/>
      <c r="AE414" s="99"/>
      <c r="AF414" s="93"/>
      <c r="AG414" s="102"/>
      <c r="AH414" s="99">
        <f>SUM(AI415:AI432)</f>
        <v>0</v>
      </c>
      <c r="AI414" s="99"/>
      <c r="AJ414" s="98"/>
      <c r="AK414" s="26"/>
      <c r="AL414" s="26"/>
      <c r="AM414" s="26"/>
      <c r="AN414" s="26"/>
      <c r="AO414" s="26"/>
      <c r="AP414" s="26"/>
      <c r="AQ414" s="26"/>
      <c r="AR414" s="26"/>
      <c r="AS414" s="26"/>
      <c r="AT414" s="26"/>
      <c r="AU414" s="26"/>
      <c r="AV414" s="26"/>
      <c r="AW414" s="26"/>
      <c r="AX414" s="26"/>
      <c r="AY414" s="26"/>
      <c r="AZ414" s="26"/>
      <c r="BA414" s="26"/>
      <c r="BB414" s="26"/>
      <c r="BC414" s="26"/>
      <c r="BD414" s="26"/>
      <c r="BE414" s="26"/>
      <c r="BF414" s="26"/>
      <c r="BG414" s="26"/>
      <c r="BH414" s="26"/>
    </row>
    <row r="415" spans="1:143" ht="13.15" customHeight="1" outlineLevel="1">
      <c r="A415" s="112"/>
      <c r="B415" s="112"/>
      <c r="C415" s="65"/>
      <c r="D415" s="177"/>
      <c r="E415" s="113" t="s">
        <v>117</v>
      </c>
      <c r="F415" s="114"/>
      <c r="G415" s="114"/>
      <c r="H415" s="115"/>
      <c r="I415" s="114"/>
      <c r="J415" s="116"/>
      <c r="K415" s="111"/>
      <c r="L415" s="90"/>
      <c r="M415" s="109"/>
      <c r="N415" s="118"/>
      <c r="O415" s="114"/>
      <c r="P415" s="65"/>
      <c r="Q415" s="114"/>
      <c r="R415" s="118"/>
      <c r="S415" s="118"/>
      <c r="T415" s="114"/>
      <c r="U415" s="88"/>
      <c r="V415" s="88"/>
      <c r="W415" s="306"/>
      <c r="X415" s="90"/>
      <c r="Y415" s="88"/>
      <c r="Z415" s="90"/>
      <c r="AA415" s="109"/>
      <c r="AB415" s="89"/>
      <c r="AC415" s="88"/>
      <c r="AD415" s="85"/>
      <c r="AE415" s="89"/>
      <c r="AF415" s="85"/>
      <c r="AG415" s="88"/>
      <c r="AH415" s="89"/>
      <c r="AI415" s="89"/>
    </row>
    <row r="416" spans="1:143" ht="13.15" customHeight="1" outlineLevel="1">
      <c r="A416" s="178" t="s">
        <v>118</v>
      </c>
      <c r="B416" s="178">
        <v>49</v>
      </c>
      <c r="C416" s="65"/>
      <c r="D416" s="179"/>
      <c r="E416" s="113"/>
      <c r="F416" s="105" t="s">
        <v>158</v>
      </c>
      <c r="G416" s="114"/>
      <c r="H416" s="115"/>
      <c r="I416" s="114"/>
      <c r="J416" s="180"/>
      <c r="K416" s="111" t="s">
        <v>70</v>
      </c>
      <c r="L416" s="90"/>
      <c r="M416" s="109"/>
      <c r="N416" s="118"/>
      <c r="O416" s="114"/>
      <c r="P416" s="65"/>
      <c r="Q416" s="114"/>
      <c r="R416" s="118"/>
      <c r="S416" s="118"/>
      <c r="T416" s="114"/>
      <c r="U416" s="88"/>
      <c r="V416" s="88"/>
      <c r="W416" s="306"/>
      <c r="X416" s="90"/>
      <c r="Y416" s="88"/>
      <c r="Z416" s="90"/>
      <c r="AA416" s="109"/>
      <c r="AB416" s="89"/>
      <c r="AC416" s="88"/>
      <c r="AD416" s="85"/>
      <c r="AE416" s="89"/>
      <c r="AF416" s="85"/>
      <c r="AG416" s="88"/>
      <c r="AH416" s="89"/>
      <c r="AI416" s="89"/>
    </row>
    <row r="417" spans="1:143" s="85" customFormat="1" ht="13.9" customHeight="1" outlineLevel="1">
      <c r="A417" s="91" t="s">
        <v>74</v>
      </c>
      <c r="B417" s="91">
        <v>24</v>
      </c>
      <c r="C417" s="103"/>
      <c r="D417" s="183"/>
      <c r="E417" s="104"/>
      <c r="F417" s="105" t="s">
        <v>159</v>
      </c>
      <c r="G417" s="88"/>
      <c r="H417" s="106"/>
      <c r="I417" s="88"/>
      <c r="J417" s="107">
        <v>2</v>
      </c>
      <c r="K417" s="111">
        <v>4</v>
      </c>
      <c r="L417" s="90">
        <f>J417*K417</f>
        <v>8</v>
      </c>
      <c r="M417" s="110"/>
      <c r="N417" s="110"/>
      <c r="O417" s="88"/>
      <c r="P417" s="103"/>
      <c r="Q417" s="88"/>
      <c r="R417" s="110"/>
      <c r="S417" s="110"/>
      <c r="T417" s="88"/>
      <c r="U417" s="88"/>
      <c r="V417" s="88"/>
      <c r="W417" s="306"/>
      <c r="X417" s="90"/>
      <c r="Y417" s="88"/>
      <c r="Z417" s="90"/>
      <c r="AA417" s="109"/>
      <c r="AB417" s="89"/>
      <c r="AC417" s="88"/>
      <c r="AE417" s="89"/>
      <c r="AG417" s="88"/>
      <c r="AH417" s="89"/>
      <c r="AI417" s="89"/>
      <c r="AJ417" s="26"/>
      <c r="AK417" s="26"/>
      <c r="AL417" s="26"/>
      <c r="AM417" s="26"/>
      <c r="AN417" s="26"/>
      <c r="AO417" s="26"/>
      <c r="AP417" s="26"/>
      <c r="AQ417" s="26"/>
      <c r="AR417" s="26"/>
      <c r="AS417" s="26"/>
      <c r="AT417" s="26"/>
      <c r="AU417" s="26"/>
      <c r="AV417" s="26"/>
      <c r="AW417" s="26"/>
      <c r="AX417" s="26"/>
      <c r="AY417" s="26"/>
      <c r="AZ417" s="26"/>
      <c r="BA417" s="26"/>
      <c r="BB417" s="26"/>
      <c r="BC417" s="26"/>
      <c r="BD417" s="26"/>
      <c r="BE417" s="26"/>
      <c r="BF417" s="26"/>
      <c r="BG417" s="26"/>
      <c r="BH417" s="26"/>
    </row>
    <row r="418" spans="1:143" s="85" customFormat="1" ht="4.1500000000000004" customHeight="1" outlineLevel="1">
      <c r="A418" s="86"/>
      <c r="B418" s="86"/>
      <c r="D418" s="142"/>
      <c r="E418" s="87"/>
      <c r="F418" s="88"/>
      <c r="G418" s="88"/>
      <c r="I418" s="88"/>
      <c r="J418" s="89"/>
      <c r="K418" s="111"/>
      <c r="L418" s="90"/>
      <c r="M418" s="89"/>
      <c r="N418" s="89"/>
      <c r="O418" s="88"/>
      <c r="Q418" s="88"/>
      <c r="R418" s="89"/>
      <c r="S418" s="89"/>
      <c r="T418" s="88"/>
      <c r="U418" s="88"/>
      <c r="V418" s="88"/>
      <c r="W418" s="306"/>
      <c r="X418" s="90"/>
      <c r="Y418" s="88"/>
      <c r="Z418" s="90"/>
      <c r="AA418" s="109"/>
      <c r="AB418" s="89"/>
      <c r="AC418" s="88"/>
      <c r="AE418" s="89"/>
      <c r="AG418" s="88"/>
      <c r="AH418" s="89"/>
      <c r="AI418" s="89"/>
      <c r="AJ418" s="26"/>
      <c r="AK418" s="26"/>
      <c r="AL418" s="26"/>
      <c r="AM418" s="26"/>
      <c r="AN418" s="26"/>
      <c r="AO418" s="26"/>
      <c r="AP418" s="26"/>
      <c r="AQ418" s="26"/>
      <c r="AR418" s="26"/>
      <c r="AS418" s="26"/>
      <c r="AT418" s="26"/>
      <c r="AU418" s="26"/>
      <c r="AV418" s="26"/>
      <c r="AW418" s="26"/>
      <c r="AX418" s="26"/>
      <c r="AY418" s="26"/>
      <c r="AZ418" s="26"/>
      <c r="BA418" s="26"/>
      <c r="BB418" s="26"/>
      <c r="BC418" s="26"/>
      <c r="BD418" s="26"/>
      <c r="BE418" s="26"/>
      <c r="BF418" s="26"/>
      <c r="BG418" s="26"/>
      <c r="BH418" s="26"/>
      <c r="BI418" s="67"/>
      <c r="BJ418" s="67"/>
      <c r="BL418" s="67"/>
      <c r="BM418" s="67"/>
      <c r="BN418" s="67"/>
      <c r="BP418" s="67"/>
      <c r="BQ418" s="67"/>
      <c r="BR418" s="67"/>
      <c r="BU418" s="244"/>
      <c r="BW418" s="245"/>
      <c r="BX418" s="67"/>
      <c r="BY418" s="67"/>
      <c r="BZ418" s="67"/>
      <c r="CB418" s="67"/>
      <c r="CC418" s="67"/>
      <c r="CD418" s="67"/>
      <c r="CF418" s="67"/>
      <c r="CG418" s="67"/>
      <c r="CH418" s="67"/>
      <c r="CJ418" s="67"/>
      <c r="CK418" s="67"/>
      <c r="CL418" s="67"/>
      <c r="CO418" s="244"/>
      <c r="CS418" s="246"/>
      <c r="CT418" s="67"/>
      <c r="CU418" s="67"/>
      <c r="CV418" s="67"/>
      <c r="CX418" s="67"/>
      <c r="CY418" s="67"/>
      <c r="CZ418" s="67"/>
      <c r="DB418" s="67"/>
      <c r="DC418" s="67"/>
      <c r="DD418" s="67"/>
      <c r="DF418" s="67"/>
      <c r="DG418" s="67"/>
      <c r="DH418" s="67"/>
      <c r="DJ418" s="67"/>
      <c r="DK418" s="67"/>
      <c r="DL418" s="67"/>
      <c r="DN418" s="67"/>
      <c r="DO418" s="67"/>
      <c r="DP418" s="67"/>
      <c r="DR418" s="67"/>
      <c r="DS418" s="67"/>
      <c r="DT418" s="67"/>
      <c r="DV418" s="67"/>
      <c r="DW418" s="67"/>
      <c r="DX418" s="67"/>
      <c r="DZ418" s="67"/>
      <c r="EA418" s="67"/>
      <c r="EB418" s="67"/>
      <c r="ED418" s="67"/>
      <c r="EE418" s="67"/>
      <c r="EF418" s="67"/>
      <c r="EH418" s="67"/>
      <c r="EI418" s="67"/>
      <c r="EJ418" s="67"/>
      <c r="EM418" s="125"/>
    </row>
    <row r="419" spans="1:143" ht="13.15" customHeight="1" outlineLevel="1">
      <c r="A419" s="112"/>
      <c r="B419" s="112"/>
      <c r="C419" s="65"/>
      <c r="D419" s="179"/>
      <c r="E419" s="113" t="s">
        <v>160</v>
      </c>
      <c r="F419" s="114"/>
      <c r="G419" s="114"/>
      <c r="H419" s="115"/>
      <c r="I419" s="114"/>
      <c r="J419" s="116"/>
      <c r="K419" s="111"/>
      <c r="L419" s="90"/>
      <c r="M419" s="109"/>
      <c r="N419" s="118"/>
      <c r="O419" s="114"/>
      <c r="P419" s="65"/>
      <c r="Q419" s="114"/>
      <c r="R419" s="118"/>
      <c r="S419" s="118"/>
      <c r="T419" s="114"/>
      <c r="U419" s="88"/>
      <c r="V419" s="88"/>
      <c r="W419" s="306"/>
      <c r="X419" s="90"/>
      <c r="Y419" s="88"/>
      <c r="Z419" s="90"/>
      <c r="AA419" s="109"/>
      <c r="AB419" s="89"/>
      <c r="AC419" s="88"/>
      <c r="AD419" s="85"/>
      <c r="AE419" s="89"/>
      <c r="AF419" s="85"/>
      <c r="AG419" s="88"/>
      <c r="AH419" s="89"/>
      <c r="AI419" s="89"/>
    </row>
    <row r="420" spans="1:143" s="85" customFormat="1" ht="15" customHeight="1" outlineLevel="1">
      <c r="A420" s="91"/>
      <c r="B420" s="91"/>
      <c r="C420" s="103"/>
      <c r="D420" s="121"/>
      <c r="E420" s="119"/>
      <c r="F420" s="105" t="s">
        <v>161</v>
      </c>
      <c r="G420" s="110"/>
      <c r="H420" s="106"/>
      <c r="I420" s="110"/>
      <c r="J420" s="107">
        <v>2</v>
      </c>
      <c r="K420" s="111">
        <v>40</v>
      </c>
      <c r="L420" s="90">
        <f>J420*K420</f>
        <v>80</v>
      </c>
      <c r="M420" s="122"/>
      <c r="N420" s="122"/>
      <c r="O420" s="110"/>
      <c r="P420" s="103"/>
      <c r="Q420" s="110"/>
      <c r="R420" s="122"/>
      <c r="S420" s="122"/>
      <c r="T420" s="110"/>
      <c r="U420" s="88"/>
      <c r="V420" s="88"/>
      <c r="W420" s="306"/>
      <c r="X420" s="90"/>
      <c r="Y420" s="88"/>
      <c r="Z420" s="90"/>
      <c r="AA420" s="109"/>
      <c r="AB420" s="89"/>
      <c r="AC420" s="88"/>
      <c r="AE420" s="89"/>
      <c r="AG420" s="88"/>
      <c r="AH420" s="89"/>
      <c r="AI420" s="89"/>
      <c r="AJ420" s="26"/>
      <c r="AK420" s="26"/>
      <c r="AL420" s="26"/>
      <c r="AM420" s="26"/>
      <c r="AN420" s="26"/>
      <c r="AO420" s="26"/>
      <c r="AP420" s="26"/>
      <c r="AQ420" s="26"/>
      <c r="AR420" s="26"/>
      <c r="AS420" s="26"/>
      <c r="AT420" s="26"/>
      <c r="AU420" s="26"/>
      <c r="AV420" s="26"/>
      <c r="AW420" s="26"/>
      <c r="AX420" s="26"/>
      <c r="AY420" s="26"/>
      <c r="AZ420" s="26"/>
      <c r="BA420" s="26"/>
      <c r="BB420" s="26"/>
      <c r="BC420" s="26"/>
      <c r="BD420" s="26"/>
      <c r="BE420" s="26"/>
      <c r="BF420" s="26"/>
      <c r="BG420" s="26"/>
      <c r="BH420" s="26"/>
    </row>
    <row r="421" spans="1:143" s="85" customFormat="1" ht="13.15" customHeight="1" outlineLevel="1">
      <c r="A421" s="91"/>
      <c r="B421" s="91"/>
      <c r="C421" s="103"/>
      <c r="D421" s="121"/>
      <c r="E421" s="87"/>
      <c r="F421" s="124" t="s">
        <v>162</v>
      </c>
      <c r="G421" s="110"/>
      <c r="H421" s="106"/>
      <c r="I421" s="110"/>
      <c r="J421" s="189">
        <v>1</v>
      </c>
      <c r="K421" s="111">
        <v>30</v>
      </c>
      <c r="L421" s="90">
        <f>J421*K421</f>
        <v>30</v>
      </c>
      <c r="M421" s="110"/>
      <c r="N421" s="122"/>
      <c r="O421" s="110"/>
      <c r="P421" s="103"/>
      <c r="Q421" s="110"/>
      <c r="R421" s="122"/>
      <c r="S421" s="122"/>
      <c r="T421" s="110"/>
      <c r="U421" s="88"/>
      <c r="V421" s="88"/>
      <c r="W421" s="306"/>
      <c r="X421" s="90"/>
      <c r="Y421" s="88"/>
      <c r="Z421" s="90"/>
      <c r="AA421" s="109"/>
      <c r="AB421" s="89"/>
      <c r="AC421" s="88"/>
      <c r="AE421" s="89"/>
      <c r="AG421" s="88"/>
      <c r="AH421" s="89"/>
      <c r="AI421" s="89"/>
      <c r="AJ421" s="26"/>
      <c r="AK421" s="26"/>
      <c r="AL421" s="26"/>
      <c r="AM421" s="26"/>
      <c r="AN421" s="26"/>
      <c r="AO421" s="26"/>
      <c r="AP421" s="26"/>
      <c r="AQ421" s="26"/>
      <c r="AR421" s="26"/>
      <c r="AS421" s="26"/>
      <c r="AT421" s="26"/>
      <c r="AU421" s="26"/>
      <c r="AV421" s="26"/>
      <c r="AW421" s="26"/>
      <c r="AX421" s="26"/>
      <c r="AY421" s="26"/>
      <c r="AZ421" s="26"/>
      <c r="BA421" s="26"/>
      <c r="BB421" s="26"/>
      <c r="BC421" s="26"/>
      <c r="BD421" s="26"/>
      <c r="BE421" s="26"/>
      <c r="BF421" s="26"/>
      <c r="BG421" s="26"/>
      <c r="BH421" s="26"/>
    </row>
    <row r="422" spans="1:143" ht="13.15" customHeight="1" outlineLevel="1">
      <c r="A422" s="178" t="s">
        <v>124</v>
      </c>
      <c r="B422" s="178">
        <v>52</v>
      </c>
      <c r="C422" s="65"/>
      <c r="D422" s="139"/>
      <c r="E422" s="113"/>
      <c r="F422" s="124" t="s">
        <v>163</v>
      </c>
      <c r="G422" s="114"/>
      <c r="H422" s="115"/>
      <c r="I422" s="114"/>
      <c r="J422" s="180">
        <v>1</v>
      </c>
      <c r="K422" s="111">
        <v>30</v>
      </c>
      <c r="L422" s="90">
        <f>J422*K422</f>
        <v>30</v>
      </c>
      <c r="M422" s="109"/>
      <c r="N422" s="118"/>
      <c r="O422" s="114"/>
      <c r="P422" s="65"/>
      <c r="Q422" s="114"/>
      <c r="R422" s="118"/>
      <c r="S422" s="118"/>
      <c r="T422" s="114"/>
      <c r="U422" s="88"/>
      <c r="V422" s="88"/>
      <c r="W422" s="306"/>
      <c r="X422" s="90"/>
      <c r="Y422" s="88"/>
      <c r="Z422" s="90"/>
      <c r="AA422" s="109"/>
      <c r="AB422" s="89"/>
      <c r="AC422" s="88"/>
      <c r="AD422" s="85"/>
      <c r="AE422" s="89"/>
      <c r="AF422" s="85"/>
      <c r="AG422" s="88"/>
      <c r="AH422" s="89"/>
      <c r="AI422" s="89"/>
    </row>
    <row r="423" spans="1:143" ht="13.15" customHeight="1" outlineLevel="1">
      <c r="A423" s="178"/>
      <c r="B423" s="178"/>
      <c r="C423" s="65"/>
      <c r="D423" s="139"/>
      <c r="E423" s="113"/>
      <c r="F423" s="124" t="s">
        <v>334</v>
      </c>
      <c r="G423" s="114"/>
      <c r="H423" s="115"/>
      <c r="I423" s="114"/>
      <c r="J423" s="180">
        <v>1</v>
      </c>
      <c r="K423" s="111">
        <v>20</v>
      </c>
      <c r="L423" s="90">
        <f>J423*K423</f>
        <v>20</v>
      </c>
      <c r="M423" s="109"/>
      <c r="N423" s="118"/>
      <c r="O423" s="114"/>
      <c r="P423" s="65"/>
      <c r="Q423" s="114"/>
      <c r="R423" s="118"/>
      <c r="S423" s="118"/>
      <c r="T423" s="114"/>
      <c r="U423" s="88"/>
      <c r="V423" s="88"/>
      <c r="W423" s="306"/>
      <c r="X423" s="90"/>
      <c r="Y423" s="88"/>
      <c r="Z423" s="90"/>
      <c r="AA423" s="109"/>
      <c r="AB423" s="89"/>
      <c r="AC423" s="88"/>
      <c r="AD423" s="85"/>
      <c r="AE423" s="89"/>
      <c r="AF423" s="85"/>
      <c r="AG423" s="88"/>
      <c r="AH423" s="89"/>
      <c r="AI423" s="89"/>
    </row>
    <row r="424" spans="1:143" ht="13.15" customHeight="1" outlineLevel="1">
      <c r="A424" s="178" t="s">
        <v>125</v>
      </c>
      <c r="B424" s="178">
        <v>52</v>
      </c>
      <c r="C424" s="65"/>
      <c r="D424" s="139"/>
      <c r="E424" s="113"/>
      <c r="F424" s="124" t="s">
        <v>335</v>
      </c>
      <c r="G424" s="114"/>
      <c r="H424" s="115"/>
      <c r="I424" s="114"/>
      <c r="J424" s="180">
        <v>1</v>
      </c>
      <c r="K424" s="111">
        <v>10</v>
      </c>
      <c r="L424" s="90">
        <f>J424*K424</f>
        <v>10</v>
      </c>
      <c r="M424" s="109"/>
      <c r="N424" s="118"/>
      <c r="O424" s="114"/>
      <c r="P424" s="65"/>
      <c r="Q424" s="114"/>
      <c r="R424" s="118"/>
      <c r="S424" s="118"/>
      <c r="T424" s="114"/>
      <c r="U424" s="88"/>
      <c r="V424" s="88"/>
      <c r="W424" s="306"/>
      <c r="X424" s="90"/>
      <c r="Y424" s="88"/>
      <c r="Z424" s="90"/>
      <c r="AA424" s="109"/>
      <c r="AB424" s="89"/>
      <c r="AC424" s="88"/>
      <c r="AD424" s="85"/>
      <c r="AE424" s="89"/>
      <c r="AF424" s="85"/>
      <c r="AG424" s="88"/>
      <c r="AH424" s="89"/>
      <c r="AI424" s="89"/>
    </row>
    <row r="425" spans="1:143" s="85" customFormat="1" ht="4.1500000000000004" customHeight="1" outlineLevel="1">
      <c r="A425" s="86"/>
      <c r="B425" s="86"/>
      <c r="D425" s="121"/>
      <c r="E425" s="87"/>
      <c r="F425" s="88"/>
      <c r="G425" s="88"/>
      <c r="I425" s="88"/>
      <c r="J425" s="89"/>
      <c r="K425" s="111"/>
      <c r="L425" s="90"/>
      <c r="M425" s="89"/>
      <c r="N425" s="89"/>
      <c r="O425" s="88"/>
      <c r="Q425" s="88"/>
      <c r="R425" s="89"/>
      <c r="S425" s="89"/>
      <c r="T425" s="88"/>
      <c r="U425" s="88"/>
      <c r="V425" s="88"/>
      <c r="W425" s="306"/>
      <c r="X425" s="90"/>
      <c r="Y425" s="88"/>
      <c r="Z425" s="90"/>
      <c r="AA425" s="109"/>
      <c r="AB425" s="89"/>
      <c r="AC425" s="88"/>
      <c r="AE425" s="89"/>
      <c r="AG425" s="88"/>
      <c r="AH425" s="89"/>
      <c r="AI425" s="89"/>
      <c r="AJ425" s="26"/>
      <c r="AK425" s="26"/>
      <c r="AL425" s="26"/>
      <c r="AM425" s="26"/>
      <c r="AN425" s="26"/>
      <c r="AO425" s="26"/>
      <c r="AP425" s="26"/>
      <c r="AQ425" s="26"/>
      <c r="AR425" s="26"/>
      <c r="AS425" s="26"/>
      <c r="AT425" s="26"/>
      <c r="AU425" s="26"/>
      <c r="AV425" s="26"/>
      <c r="AW425" s="26"/>
      <c r="AX425" s="26"/>
      <c r="AY425" s="26"/>
      <c r="AZ425" s="26"/>
      <c r="BA425" s="26"/>
      <c r="BB425" s="26"/>
      <c r="BC425" s="26"/>
      <c r="BD425" s="26"/>
      <c r="BE425" s="26"/>
      <c r="BF425" s="26"/>
      <c r="BG425" s="26"/>
      <c r="BH425" s="26"/>
      <c r="BI425" s="67"/>
      <c r="BJ425" s="67"/>
      <c r="BL425" s="67"/>
      <c r="BM425" s="67"/>
      <c r="BN425" s="67"/>
      <c r="BP425" s="67"/>
      <c r="BQ425" s="67"/>
      <c r="BR425" s="67"/>
      <c r="BU425" s="244"/>
      <c r="BW425" s="245"/>
      <c r="BX425" s="67"/>
      <c r="BY425" s="67"/>
      <c r="BZ425" s="67"/>
      <c r="CB425" s="67"/>
      <c r="CC425" s="67"/>
      <c r="CD425" s="67"/>
      <c r="CF425" s="67"/>
      <c r="CG425" s="67"/>
      <c r="CH425" s="67"/>
      <c r="CJ425" s="67"/>
      <c r="CK425" s="67"/>
      <c r="CL425" s="67"/>
      <c r="CO425" s="244"/>
      <c r="CS425" s="246"/>
      <c r="CT425" s="67"/>
      <c r="CU425" s="67"/>
      <c r="CV425" s="67"/>
      <c r="CX425" s="67"/>
      <c r="CY425" s="67"/>
      <c r="CZ425" s="67"/>
      <c r="DB425" s="67"/>
      <c r="DC425" s="67"/>
      <c r="DD425" s="67"/>
      <c r="DF425" s="67"/>
      <c r="DG425" s="67"/>
      <c r="DH425" s="67"/>
      <c r="DJ425" s="67"/>
      <c r="DK425" s="67"/>
      <c r="DL425" s="67"/>
      <c r="DN425" s="67"/>
      <c r="DO425" s="67"/>
      <c r="DP425" s="67"/>
      <c r="DR425" s="67"/>
      <c r="DS425" s="67"/>
      <c r="DT425" s="67"/>
      <c r="DV425" s="67"/>
      <c r="DW425" s="67"/>
      <c r="DX425" s="67"/>
      <c r="DZ425" s="67"/>
      <c r="EA425" s="67"/>
      <c r="EB425" s="67"/>
      <c r="ED425" s="67"/>
      <c r="EE425" s="67"/>
      <c r="EF425" s="67"/>
      <c r="EH425" s="67"/>
      <c r="EI425" s="67"/>
      <c r="EJ425" s="67"/>
      <c r="EM425" s="125"/>
    </row>
    <row r="426" spans="1:143" ht="13.15" customHeight="1" outlineLevel="1">
      <c r="A426" s="112"/>
      <c r="B426" s="112"/>
      <c r="C426" s="65"/>
      <c r="D426" s="139"/>
      <c r="E426" s="113" t="s">
        <v>133</v>
      </c>
      <c r="F426" s="114"/>
      <c r="G426" s="114"/>
      <c r="H426" s="115"/>
      <c r="I426" s="114"/>
      <c r="J426" s="116"/>
      <c r="K426" s="111"/>
      <c r="L426" s="90"/>
      <c r="M426" s="109"/>
      <c r="N426" s="118"/>
      <c r="O426" s="114"/>
      <c r="P426" s="65"/>
      <c r="Q426" s="114"/>
      <c r="R426" s="118"/>
      <c r="S426" s="118"/>
      <c r="T426" s="114"/>
      <c r="U426" s="88"/>
      <c r="V426" s="88"/>
      <c r="W426" s="306"/>
      <c r="X426" s="90"/>
      <c r="Y426" s="88"/>
      <c r="Z426" s="90"/>
      <c r="AA426" s="109"/>
      <c r="AB426" s="89"/>
      <c r="AC426" s="88"/>
      <c r="AD426" s="85"/>
      <c r="AE426" s="89"/>
      <c r="AF426" s="85"/>
      <c r="AG426" s="88"/>
      <c r="AH426" s="89"/>
      <c r="AI426" s="89"/>
    </row>
    <row r="427" spans="1:143" s="85" customFormat="1" ht="13.15" customHeight="1" outlineLevel="1">
      <c r="A427" s="91" t="s">
        <v>74</v>
      </c>
      <c r="B427" s="91">
        <v>24</v>
      </c>
      <c r="C427" s="103"/>
      <c r="D427" s="183"/>
      <c r="E427" s="104"/>
      <c r="F427" s="105" t="s">
        <v>164</v>
      </c>
      <c r="G427" s="88"/>
      <c r="H427" s="106"/>
      <c r="I427" s="88"/>
      <c r="J427" s="107">
        <v>1</v>
      </c>
      <c r="K427" s="111">
        <v>20</v>
      </c>
      <c r="L427" s="90">
        <f>J427*K427</f>
        <v>20</v>
      </c>
      <c r="M427" s="110"/>
      <c r="N427" s="110"/>
      <c r="O427" s="88"/>
      <c r="P427" s="103"/>
      <c r="Q427" s="88"/>
      <c r="R427" s="110"/>
      <c r="S427" s="110"/>
      <c r="T427" s="88"/>
      <c r="U427" s="88"/>
      <c r="V427" s="88"/>
      <c r="W427" s="306"/>
      <c r="X427" s="90"/>
      <c r="Y427" s="88"/>
      <c r="Z427" s="90"/>
      <c r="AA427" s="109"/>
      <c r="AB427" s="89"/>
      <c r="AC427" s="88"/>
      <c r="AE427" s="89"/>
      <c r="AG427" s="88"/>
      <c r="AH427" s="89"/>
      <c r="AI427" s="89"/>
      <c r="AJ427" s="26"/>
      <c r="AK427" s="26"/>
      <c r="AL427" s="26"/>
      <c r="AM427" s="26"/>
      <c r="AN427" s="26"/>
      <c r="AO427" s="26"/>
      <c r="AP427" s="26"/>
      <c r="AQ427" s="26"/>
      <c r="AR427" s="26"/>
      <c r="AS427" s="26"/>
      <c r="AT427" s="26"/>
      <c r="AU427" s="26"/>
      <c r="AV427" s="26"/>
      <c r="AW427" s="26"/>
      <c r="AX427" s="26"/>
      <c r="AY427" s="26"/>
      <c r="AZ427" s="26"/>
      <c r="BA427" s="26"/>
      <c r="BB427" s="26"/>
      <c r="BC427" s="26"/>
      <c r="BD427" s="26"/>
      <c r="BE427" s="26"/>
      <c r="BF427" s="26"/>
      <c r="BG427" s="26"/>
      <c r="BH427" s="26"/>
    </row>
    <row r="428" spans="1:143" s="85" customFormat="1" ht="4.1500000000000004" customHeight="1" outlineLevel="1">
      <c r="A428" s="86"/>
      <c r="B428" s="86"/>
      <c r="D428" s="142"/>
      <c r="E428" s="87"/>
      <c r="F428" s="88"/>
      <c r="G428" s="88"/>
      <c r="I428" s="88"/>
      <c r="J428" s="89"/>
      <c r="K428" s="111"/>
      <c r="L428" s="90"/>
      <c r="M428" s="89"/>
      <c r="N428" s="89"/>
      <c r="O428" s="88"/>
      <c r="Q428" s="88"/>
      <c r="R428" s="89"/>
      <c r="S428" s="89"/>
      <c r="T428" s="88"/>
      <c r="U428" s="88"/>
      <c r="V428" s="88"/>
      <c r="W428" s="306"/>
      <c r="X428" s="90"/>
      <c r="Y428" s="88"/>
      <c r="Z428" s="90"/>
      <c r="AA428" s="109"/>
      <c r="AB428" s="89"/>
      <c r="AC428" s="88"/>
      <c r="AE428" s="89"/>
      <c r="AG428" s="88"/>
      <c r="AH428" s="89"/>
      <c r="AI428" s="89"/>
      <c r="AJ428" s="26"/>
      <c r="AK428" s="26"/>
      <c r="AL428" s="26"/>
      <c r="AM428" s="26"/>
      <c r="AN428" s="26"/>
      <c r="AO428" s="26"/>
      <c r="AP428" s="26"/>
      <c r="AQ428" s="26"/>
      <c r="AR428" s="26"/>
      <c r="AS428" s="26"/>
      <c r="AT428" s="26"/>
      <c r="AU428" s="26"/>
      <c r="AV428" s="26"/>
      <c r="AW428" s="26"/>
      <c r="AX428" s="26"/>
      <c r="AY428" s="26"/>
      <c r="AZ428" s="26"/>
      <c r="BA428" s="26"/>
      <c r="BB428" s="26"/>
      <c r="BC428" s="26"/>
      <c r="BD428" s="26"/>
      <c r="BE428" s="26"/>
      <c r="BF428" s="26"/>
      <c r="BG428" s="26"/>
      <c r="BH428" s="26"/>
      <c r="BI428" s="67"/>
      <c r="BJ428" s="67"/>
      <c r="BL428" s="67"/>
      <c r="BM428" s="67"/>
      <c r="BN428" s="67"/>
      <c r="BP428" s="67"/>
      <c r="BQ428" s="67"/>
      <c r="BR428" s="67"/>
      <c r="BU428" s="244"/>
      <c r="BW428" s="245"/>
      <c r="BX428" s="67"/>
      <c r="BY428" s="67"/>
      <c r="BZ428" s="67"/>
      <c r="CB428" s="67"/>
      <c r="CC428" s="67"/>
      <c r="CD428" s="67"/>
      <c r="CF428" s="67"/>
      <c r="CG428" s="67"/>
      <c r="CH428" s="67"/>
      <c r="CJ428" s="67"/>
      <c r="CK428" s="67"/>
      <c r="CL428" s="67"/>
      <c r="CO428" s="244"/>
      <c r="CS428" s="246"/>
      <c r="CT428" s="67"/>
      <c r="CU428" s="67"/>
      <c r="CV428" s="67"/>
      <c r="CX428" s="67"/>
      <c r="CY428" s="67"/>
      <c r="CZ428" s="67"/>
      <c r="DB428" s="67"/>
      <c r="DC428" s="67"/>
      <c r="DD428" s="67"/>
      <c r="DF428" s="67"/>
      <c r="DG428" s="67"/>
      <c r="DH428" s="67"/>
      <c r="DJ428" s="67"/>
      <c r="DK428" s="67"/>
      <c r="DL428" s="67"/>
      <c r="DN428" s="67"/>
      <c r="DO428" s="67"/>
      <c r="DP428" s="67"/>
      <c r="DR428" s="67"/>
      <c r="DS428" s="67"/>
      <c r="DT428" s="67"/>
      <c r="DV428" s="67"/>
      <c r="DW428" s="67"/>
      <c r="DX428" s="67"/>
      <c r="DZ428" s="67"/>
      <c r="EA428" s="67"/>
      <c r="EB428" s="67"/>
      <c r="ED428" s="67"/>
      <c r="EE428" s="67"/>
      <c r="EF428" s="67"/>
      <c r="EH428" s="67"/>
      <c r="EI428" s="67"/>
      <c r="EJ428" s="67"/>
      <c r="EM428" s="125"/>
    </row>
    <row r="429" spans="1:143" ht="13.15" customHeight="1" outlineLevel="1">
      <c r="A429" s="112"/>
      <c r="B429" s="112"/>
      <c r="C429" s="65"/>
      <c r="D429" s="179"/>
      <c r="E429" s="113" t="s">
        <v>135</v>
      </c>
      <c r="F429" s="114"/>
      <c r="G429" s="114"/>
      <c r="H429" s="115"/>
      <c r="I429" s="114"/>
      <c r="J429" s="116"/>
      <c r="K429" s="111"/>
      <c r="L429" s="90"/>
      <c r="M429" s="109"/>
      <c r="N429" s="118"/>
      <c r="O429" s="114"/>
      <c r="P429" s="65"/>
      <c r="Q429" s="114"/>
      <c r="R429" s="118"/>
      <c r="S429" s="118"/>
      <c r="T429" s="114"/>
      <c r="U429" s="88"/>
      <c r="V429" s="88"/>
      <c r="W429" s="306"/>
      <c r="X429" s="90"/>
      <c r="Y429" s="88"/>
      <c r="Z429" s="90"/>
      <c r="AA429" s="109"/>
      <c r="AB429" s="89"/>
      <c r="AC429" s="88"/>
      <c r="AD429" s="85"/>
      <c r="AE429" s="89"/>
      <c r="AF429" s="85"/>
      <c r="AG429" s="88"/>
      <c r="AH429" s="89"/>
      <c r="AI429" s="89"/>
    </row>
    <row r="430" spans="1:143" s="85" customFormat="1" ht="13.15" customHeight="1" outlineLevel="1">
      <c r="A430" s="91" t="s">
        <v>74</v>
      </c>
      <c r="B430" s="91">
        <v>24</v>
      </c>
      <c r="C430" s="103"/>
      <c r="D430" s="183"/>
      <c r="E430" s="104"/>
      <c r="F430" s="105" t="s">
        <v>136</v>
      </c>
      <c r="G430" s="88"/>
      <c r="H430" s="106"/>
      <c r="I430" s="88"/>
      <c r="J430" s="107"/>
      <c r="K430" s="111" t="s">
        <v>70</v>
      </c>
      <c r="L430" s="90"/>
      <c r="M430" s="110"/>
      <c r="N430" s="110"/>
      <c r="O430" s="88"/>
      <c r="P430" s="103"/>
      <c r="Q430" s="88"/>
      <c r="R430" s="110"/>
      <c r="S430" s="110"/>
      <c r="T430" s="88"/>
      <c r="U430" s="88"/>
      <c r="V430" s="88"/>
      <c r="W430" s="306"/>
      <c r="X430" s="90"/>
      <c r="Y430" s="88"/>
      <c r="Z430" s="90"/>
      <c r="AA430" s="109"/>
      <c r="AB430" s="89"/>
      <c r="AC430" s="88"/>
      <c r="AE430" s="89"/>
      <c r="AG430" s="88"/>
      <c r="AH430" s="89"/>
      <c r="AI430" s="89"/>
      <c r="AJ430" s="26"/>
      <c r="AK430" s="26"/>
      <c r="AL430" s="26"/>
      <c r="AM430" s="26"/>
      <c r="AN430" s="26"/>
      <c r="AO430" s="26"/>
      <c r="AP430" s="26"/>
      <c r="AQ430" s="26"/>
      <c r="AR430" s="26"/>
      <c r="AS430" s="26"/>
      <c r="AT430" s="26"/>
      <c r="AU430" s="26"/>
      <c r="AV430" s="26"/>
      <c r="AW430" s="26"/>
      <c r="AX430" s="26"/>
      <c r="AY430" s="26"/>
      <c r="AZ430" s="26"/>
      <c r="BA430" s="26"/>
      <c r="BB430" s="26"/>
      <c r="BC430" s="26"/>
      <c r="BD430" s="26"/>
      <c r="BE430" s="26"/>
      <c r="BF430" s="26"/>
      <c r="BG430" s="26"/>
      <c r="BH430" s="26"/>
    </row>
    <row r="431" spans="1:143" s="85" customFormat="1" ht="13.15" customHeight="1" outlineLevel="1">
      <c r="A431" s="91" t="s">
        <v>74</v>
      </c>
      <c r="B431" s="91">
        <v>24</v>
      </c>
      <c r="C431" s="103"/>
      <c r="D431" s="188"/>
      <c r="E431" s="104"/>
      <c r="F431" s="105" t="s">
        <v>106</v>
      </c>
      <c r="G431" s="88"/>
      <c r="H431" s="106"/>
      <c r="I431" s="88"/>
      <c r="J431" s="107">
        <v>1</v>
      </c>
      <c r="K431" s="111">
        <v>3</v>
      </c>
      <c r="L431" s="90">
        <f>J431*K431</f>
        <v>3</v>
      </c>
      <c r="M431" s="110"/>
      <c r="N431" s="110"/>
      <c r="O431" s="88"/>
      <c r="P431" s="103"/>
      <c r="Q431" s="88"/>
      <c r="R431" s="110"/>
      <c r="S431" s="110"/>
      <c r="T431" s="88"/>
      <c r="U431" s="88"/>
      <c r="V431" s="88"/>
      <c r="W431" s="306"/>
      <c r="X431" s="90"/>
      <c r="Y431" s="88"/>
      <c r="Z431" s="90"/>
      <c r="AA431" s="109"/>
      <c r="AB431" s="89"/>
      <c r="AC431" s="88"/>
      <c r="AE431" s="89"/>
      <c r="AG431" s="88"/>
      <c r="AH431" s="89"/>
      <c r="AI431" s="89"/>
      <c r="AJ431" s="26"/>
      <c r="AK431" s="26"/>
      <c r="AL431" s="26"/>
      <c r="AM431" s="26"/>
      <c r="AN431" s="26"/>
      <c r="AO431" s="26"/>
      <c r="AP431" s="26"/>
      <c r="AQ431" s="26"/>
      <c r="AR431" s="26"/>
      <c r="AS431" s="26"/>
      <c r="AT431" s="26"/>
      <c r="AU431" s="26"/>
      <c r="AV431" s="26"/>
      <c r="AW431" s="26"/>
      <c r="AX431" s="26"/>
      <c r="AY431" s="26"/>
      <c r="AZ431" s="26"/>
      <c r="BA431" s="26"/>
      <c r="BB431" s="26"/>
      <c r="BC431" s="26"/>
      <c r="BD431" s="26"/>
      <c r="BE431" s="26"/>
      <c r="BF431" s="26"/>
      <c r="BG431" s="26"/>
      <c r="BH431" s="26"/>
    </row>
    <row r="432" spans="1:143" s="85" customFormat="1" ht="13.15" customHeight="1" outlineLevel="1">
      <c r="A432" s="91" t="s">
        <v>137</v>
      </c>
      <c r="B432" s="91">
        <v>25</v>
      </c>
      <c r="C432" s="103"/>
      <c r="D432" s="188"/>
      <c r="E432" s="104"/>
      <c r="F432" s="105" t="s">
        <v>165</v>
      </c>
      <c r="G432" s="88"/>
      <c r="H432" s="106"/>
      <c r="I432" s="88"/>
      <c r="J432" s="107">
        <v>1</v>
      </c>
      <c r="K432" s="111">
        <v>6</v>
      </c>
      <c r="L432" s="90">
        <f>J432*K432</f>
        <v>6</v>
      </c>
      <c r="M432" s="110"/>
      <c r="N432" s="110"/>
      <c r="O432" s="88"/>
      <c r="P432" s="103"/>
      <c r="Q432" s="88"/>
      <c r="R432" s="110"/>
      <c r="S432" s="110"/>
      <c r="T432" s="88"/>
      <c r="U432" s="88"/>
      <c r="V432" s="88"/>
      <c r="W432" s="306"/>
      <c r="X432" s="90"/>
      <c r="Y432" s="88"/>
      <c r="Z432" s="90"/>
      <c r="AA432" s="109"/>
      <c r="AB432" s="89"/>
      <c r="AC432" s="88"/>
      <c r="AE432" s="89"/>
      <c r="AG432" s="88"/>
      <c r="AH432" s="89"/>
      <c r="AI432" s="89"/>
      <c r="AJ432" s="26"/>
      <c r="AK432" s="26"/>
      <c r="AL432" s="26"/>
      <c r="AM432" s="26"/>
      <c r="AN432" s="26"/>
      <c r="AO432" s="26"/>
      <c r="AP432" s="26"/>
      <c r="AQ432" s="26"/>
      <c r="AR432" s="26"/>
      <c r="AS432" s="26"/>
      <c r="AT432" s="26"/>
      <c r="AU432" s="26"/>
      <c r="AV432" s="26"/>
      <c r="AW432" s="26"/>
      <c r="AX432" s="26"/>
      <c r="AY432" s="26"/>
      <c r="AZ432" s="26"/>
      <c r="BA432" s="26"/>
      <c r="BB432" s="26"/>
      <c r="BC432" s="26"/>
      <c r="BD432" s="26"/>
      <c r="BE432" s="26"/>
      <c r="BF432" s="26"/>
      <c r="BG432" s="26"/>
      <c r="BH432" s="26"/>
    </row>
    <row r="433" spans="1:143" s="25" customFormat="1" ht="4.1500000000000004" customHeight="1" outlineLevel="1">
      <c r="A433" s="128"/>
      <c r="B433" s="128"/>
      <c r="C433" s="64"/>
      <c r="D433" s="190"/>
      <c r="E433" s="191"/>
      <c r="F433" s="192"/>
      <c r="G433" s="112"/>
      <c r="H433" s="64"/>
      <c r="I433" s="112"/>
      <c r="J433" s="128"/>
      <c r="K433" s="111"/>
      <c r="L433" s="90"/>
      <c r="M433" s="109"/>
      <c r="N433" s="112"/>
      <c r="O433" s="112"/>
      <c r="P433" s="64"/>
      <c r="Q433" s="112"/>
      <c r="R433" s="112"/>
      <c r="S433" s="112"/>
      <c r="T433" s="112"/>
      <c r="U433" s="88"/>
      <c r="V433" s="88"/>
      <c r="W433" s="306"/>
      <c r="X433" s="90"/>
      <c r="Y433" s="88"/>
      <c r="Z433" s="90"/>
      <c r="AA433" s="109"/>
      <c r="AB433" s="89"/>
      <c r="AC433" s="88"/>
      <c r="AD433" s="85"/>
      <c r="AE433" s="89"/>
      <c r="AF433" s="85"/>
      <c r="AG433" s="88"/>
      <c r="AH433" s="89"/>
      <c r="AI433" s="89"/>
      <c r="AJ433" s="26"/>
      <c r="AK433" s="26"/>
      <c r="AL433" s="26"/>
      <c r="AM433" s="26"/>
      <c r="AN433" s="26"/>
      <c r="AO433" s="26"/>
      <c r="AP433" s="26"/>
      <c r="AQ433" s="26"/>
      <c r="AR433" s="26"/>
      <c r="AS433" s="26"/>
      <c r="AT433" s="26"/>
      <c r="AU433" s="26"/>
      <c r="AV433" s="26"/>
      <c r="AW433" s="26"/>
      <c r="AX433" s="26"/>
      <c r="AY433" s="26"/>
      <c r="AZ433" s="26"/>
      <c r="BA433" s="26"/>
      <c r="BB433" s="26"/>
      <c r="BC433" s="26"/>
      <c r="BD433" s="26"/>
      <c r="BE433" s="26"/>
      <c r="BF433" s="26"/>
      <c r="BG433" s="26"/>
      <c r="BH433" s="26"/>
    </row>
    <row r="434" spans="1:143" ht="6.75" customHeight="1">
      <c r="A434" s="68"/>
      <c r="B434" s="68"/>
      <c r="C434" s="64"/>
      <c r="D434" s="293"/>
      <c r="E434" s="294"/>
      <c r="F434" s="295"/>
      <c r="G434" s="296"/>
      <c r="H434" s="65"/>
      <c r="I434" s="317"/>
      <c r="J434" s="318"/>
      <c r="K434" s="318"/>
      <c r="L434" s="318"/>
      <c r="M434" s="318"/>
      <c r="N434" s="318"/>
      <c r="O434" s="319"/>
      <c r="P434" s="64"/>
      <c r="Q434" s="320"/>
      <c r="R434" s="318"/>
      <c r="S434" s="318"/>
      <c r="T434" s="311"/>
      <c r="U434" s="311"/>
      <c r="V434" s="311"/>
      <c r="W434" s="311"/>
      <c r="X434" s="311"/>
      <c r="Y434" s="311"/>
      <c r="Z434" s="311"/>
      <c r="AA434" s="311"/>
      <c r="AB434" s="311"/>
      <c r="AC434" s="311"/>
      <c r="AD434" s="311"/>
      <c r="AE434" s="311"/>
      <c r="AF434" s="311"/>
      <c r="AG434" s="311"/>
      <c r="AH434" s="311"/>
      <c r="AI434" s="311"/>
      <c r="AJ434" s="311"/>
    </row>
    <row r="435" spans="1:143" s="27" customFormat="1" ht="18" customHeight="1">
      <c r="A435" s="77" t="s">
        <v>166</v>
      </c>
      <c r="B435" s="77"/>
      <c r="C435" s="66"/>
      <c r="D435" s="362" t="s">
        <v>336</v>
      </c>
      <c r="E435" s="363"/>
      <c r="F435" s="363"/>
      <c r="G435" s="364"/>
      <c r="H435" s="78"/>
      <c r="I435" s="308"/>
      <c r="J435" s="309"/>
      <c r="K435" s="310"/>
      <c r="L435" s="310"/>
      <c r="M435" s="310"/>
      <c r="N435" s="82">
        <f>SUM(L435:L501)</f>
        <v>913.75</v>
      </c>
      <c r="O435" s="311"/>
      <c r="P435" s="66"/>
      <c r="Q435" s="312"/>
      <c r="R435" s="310"/>
      <c r="S435" s="82">
        <f>SUM(R435:R501)</f>
        <v>0</v>
      </c>
      <c r="T435" s="311"/>
      <c r="U435" s="82">
        <v>1094</v>
      </c>
      <c r="V435" s="311"/>
      <c r="W435" s="311"/>
      <c r="X435" s="311"/>
      <c r="Y435" s="311"/>
      <c r="Z435" s="311"/>
      <c r="AA435" s="311"/>
      <c r="AB435" s="82">
        <f>SUM(Z435:Z501)</f>
        <v>0</v>
      </c>
      <c r="AC435" s="311"/>
      <c r="AD435" s="311"/>
      <c r="AE435" s="311"/>
      <c r="AF435" s="311"/>
      <c r="AG435" s="311"/>
      <c r="AH435" s="311"/>
      <c r="AI435" s="82">
        <f>SUM(AH436:AH502)</f>
        <v>0</v>
      </c>
      <c r="AJ435" s="311"/>
      <c r="AK435" s="26"/>
      <c r="AL435" s="26"/>
      <c r="AM435" s="26"/>
      <c r="AN435" s="26"/>
      <c r="AO435" s="26"/>
      <c r="AP435" s="26"/>
      <c r="AQ435" s="26"/>
      <c r="AR435" s="26"/>
      <c r="AS435" s="26"/>
      <c r="AT435" s="26"/>
      <c r="AU435" s="26"/>
      <c r="AV435" s="26"/>
      <c r="AW435" s="26"/>
      <c r="AX435" s="26"/>
      <c r="AY435" s="26"/>
      <c r="AZ435" s="26"/>
      <c r="BA435" s="26"/>
      <c r="BB435" s="26"/>
      <c r="BC435" s="26"/>
      <c r="BD435" s="26"/>
      <c r="BE435" s="26"/>
      <c r="BF435" s="26"/>
      <c r="BG435" s="26"/>
      <c r="BH435" s="26"/>
    </row>
    <row r="436" spans="1:143" s="85" customFormat="1" ht="4.1500000000000004" customHeight="1">
      <c r="A436" s="86"/>
      <c r="B436" s="86"/>
      <c r="E436" s="87"/>
      <c r="F436" s="88"/>
      <c r="G436" s="88"/>
      <c r="I436" s="88"/>
      <c r="J436" s="89"/>
      <c r="K436" s="89"/>
      <c r="L436" s="90"/>
      <c r="M436" s="89"/>
      <c r="N436" s="89"/>
      <c r="O436" s="88"/>
      <c r="Q436" s="88"/>
      <c r="R436" s="89"/>
      <c r="S436" s="89"/>
      <c r="T436" s="88"/>
      <c r="U436" s="88"/>
      <c r="V436" s="88"/>
      <c r="W436" s="306"/>
      <c r="X436" s="90"/>
      <c r="Y436" s="88"/>
      <c r="Z436" s="90"/>
      <c r="AA436" s="109"/>
      <c r="AB436" s="89"/>
      <c r="AC436" s="88"/>
      <c r="AE436" s="89"/>
      <c r="AG436" s="88"/>
      <c r="AH436" s="89"/>
      <c r="AI436" s="89"/>
      <c r="AJ436" s="26"/>
      <c r="AK436" s="26"/>
      <c r="AL436" s="26"/>
      <c r="AM436" s="26"/>
      <c r="AN436" s="26"/>
      <c r="AO436" s="26"/>
      <c r="AP436" s="26"/>
      <c r="AQ436" s="26"/>
      <c r="AR436" s="26"/>
      <c r="AS436" s="26"/>
      <c r="AT436" s="26"/>
      <c r="AU436" s="26"/>
      <c r="AV436" s="26"/>
      <c r="AW436" s="26"/>
      <c r="AX436" s="26"/>
      <c r="AY436" s="26"/>
      <c r="AZ436" s="26"/>
      <c r="BA436" s="26"/>
      <c r="BB436" s="26"/>
      <c r="BC436" s="26"/>
      <c r="BD436" s="26"/>
      <c r="BE436" s="26"/>
      <c r="BF436" s="26"/>
      <c r="BG436" s="26"/>
      <c r="BH436" s="26"/>
    </row>
    <row r="437" spans="1:143" s="27" customFormat="1" ht="16.899999999999999" customHeight="1">
      <c r="A437" s="92" t="s">
        <v>116</v>
      </c>
      <c r="B437" s="92"/>
      <c r="C437" s="93"/>
      <c r="D437" s="94" t="s">
        <v>497</v>
      </c>
      <c r="E437" s="95"/>
      <c r="F437" s="96"/>
      <c r="G437" s="97"/>
      <c r="H437" s="78"/>
      <c r="I437" s="98"/>
      <c r="J437" s="99"/>
      <c r="K437" s="99"/>
      <c r="L437" s="100">
        <f>J437*K437</f>
        <v>0</v>
      </c>
      <c r="M437" s="199">
        <f>SUM(L437:L448)</f>
        <v>240.75</v>
      </c>
      <c r="N437" s="99"/>
      <c r="O437" s="98"/>
      <c r="P437" s="93"/>
      <c r="Q437" s="102"/>
      <c r="R437" s="99">
        <f>SUM(X437:X448)</f>
        <v>0</v>
      </c>
      <c r="S437" s="99"/>
      <c r="T437" s="98"/>
      <c r="U437" s="98"/>
      <c r="V437" s="102"/>
      <c r="W437" s="304"/>
      <c r="X437" s="100">
        <f>IF(L437&gt;0,L437*(1+W437),)</f>
        <v>0</v>
      </c>
      <c r="Y437" s="97"/>
      <c r="Z437" s="100">
        <f>X437*Y437</f>
        <v>0</v>
      </c>
      <c r="AA437" s="101">
        <f>SUM(Z437:Z459)</f>
        <v>0</v>
      </c>
      <c r="AB437" s="99"/>
      <c r="AC437" s="98"/>
      <c r="AD437" s="93"/>
      <c r="AE437" s="99"/>
      <c r="AF437" s="93"/>
      <c r="AG437" s="102"/>
      <c r="AH437" s="99">
        <f>SUM(AI438:AI447)</f>
        <v>0</v>
      </c>
      <c r="AI437" s="99"/>
      <c r="AJ437" s="98"/>
      <c r="AK437" s="26"/>
      <c r="AL437" s="26"/>
      <c r="AM437" s="26"/>
      <c r="AN437" s="26"/>
      <c r="AO437" s="26"/>
      <c r="AP437" s="26"/>
      <c r="AQ437" s="26"/>
      <c r="AR437" s="26"/>
      <c r="AS437" s="26"/>
      <c r="AT437" s="26"/>
      <c r="AU437" s="26"/>
      <c r="AV437" s="26"/>
      <c r="AW437" s="26"/>
      <c r="AX437" s="26"/>
      <c r="AY437" s="26"/>
      <c r="AZ437" s="26"/>
      <c r="BA437" s="26"/>
      <c r="BB437" s="26"/>
      <c r="BC437" s="26"/>
      <c r="BD437" s="26"/>
      <c r="BE437" s="26"/>
      <c r="BF437" s="26"/>
      <c r="BG437" s="26"/>
      <c r="BH437" s="26"/>
    </row>
    <row r="438" spans="1:143" ht="13.15" customHeight="1" outlineLevel="1">
      <c r="A438" s="112"/>
      <c r="B438" s="112"/>
      <c r="C438" s="65"/>
      <c r="E438" s="113" t="s">
        <v>168</v>
      </c>
      <c r="F438" s="114"/>
      <c r="G438" s="114"/>
      <c r="H438" s="115"/>
      <c r="I438" s="114"/>
      <c r="J438" s="116"/>
      <c r="K438" s="111"/>
      <c r="L438" s="90"/>
      <c r="M438" s="109"/>
      <c r="N438" s="118"/>
      <c r="O438" s="114"/>
      <c r="P438" s="65"/>
      <c r="Q438" s="114"/>
      <c r="R438" s="118"/>
      <c r="S438" s="118"/>
      <c r="T438" s="114"/>
      <c r="U438" s="88"/>
      <c r="V438" s="88"/>
      <c r="W438" s="306"/>
      <c r="X438" s="90"/>
      <c r="Y438" s="88"/>
      <c r="Z438" s="90"/>
      <c r="AA438" s="109"/>
      <c r="AB438" s="89"/>
      <c r="AC438" s="88"/>
      <c r="AD438" s="85"/>
      <c r="AE438" s="89"/>
      <c r="AF438" s="85"/>
      <c r="AG438" s="88"/>
      <c r="AH438" s="89"/>
      <c r="AI438" s="89"/>
    </row>
    <row r="439" spans="1:143" s="85" customFormat="1" ht="13.15" customHeight="1" outlineLevel="1">
      <c r="A439" s="91" t="s">
        <v>74</v>
      </c>
      <c r="B439" s="91">
        <v>24</v>
      </c>
      <c r="C439" s="103"/>
      <c r="D439" s="87"/>
      <c r="E439" s="104"/>
      <c r="F439" s="105" t="s">
        <v>169</v>
      </c>
      <c r="G439" s="88"/>
      <c r="H439" s="106"/>
      <c r="I439" s="88"/>
      <c r="J439" s="107">
        <v>1</v>
      </c>
      <c r="K439" s="111">
        <f>25*1.75+10</f>
        <v>53.75</v>
      </c>
      <c r="L439" s="90">
        <f>J439*K439</f>
        <v>53.75</v>
      </c>
      <c r="M439" s="110"/>
      <c r="N439" s="110"/>
      <c r="O439" s="88"/>
      <c r="P439" s="103"/>
      <c r="Q439" s="88"/>
      <c r="R439" s="110"/>
      <c r="S439" s="110"/>
      <c r="T439" s="88"/>
      <c r="U439" s="88"/>
      <c r="V439" s="88"/>
      <c r="W439" s="306"/>
      <c r="X439" s="90"/>
      <c r="Y439" s="88"/>
      <c r="Z439" s="90"/>
      <c r="AA439" s="109"/>
      <c r="AB439" s="89"/>
      <c r="AC439" s="88"/>
      <c r="AE439" s="89"/>
      <c r="AG439" s="88"/>
      <c r="AH439" s="89"/>
      <c r="AI439" s="89"/>
      <c r="AJ439" s="26"/>
      <c r="AK439" s="26"/>
      <c r="AL439" s="26"/>
      <c r="AM439" s="26"/>
      <c r="AN439" s="26"/>
      <c r="AO439" s="26"/>
      <c r="AP439" s="26"/>
      <c r="AQ439" s="26"/>
      <c r="AR439" s="26"/>
      <c r="AS439" s="26"/>
      <c r="AT439" s="26"/>
      <c r="AU439" s="26"/>
      <c r="AV439" s="26"/>
      <c r="AW439" s="26"/>
      <c r="AX439" s="26"/>
      <c r="AY439" s="26"/>
      <c r="AZ439" s="26"/>
      <c r="BA439" s="26"/>
      <c r="BB439" s="26"/>
      <c r="BC439" s="26"/>
      <c r="BD439" s="26"/>
      <c r="BE439" s="26"/>
      <c r="BF439" s="26"/>
      <c r="BG439" s="26"/>
      <c r="BH439" s="26"/>
    </row>
    <row r="440" spans="1:143" s="85" customFormat="1" ht="13.15" customHeight="1" outlineLevel="1">
      <c r="A440" s="91" t="s">
        <v>74</v>
      </c>
      <c r="B440" s="91">
        <v>24</v>
      </c>
      <c r="C440" s="103"/>
      <c r="D440" s="87"/>
      <c r="E440" s="104"/>
      <c r="F440" s="105" t="s">
        <v>170</v>
      </c>
      <c r="G440" s="88"/>
      <c r="H440" s="106"/>
      <c r="I440" s="88"/>
      <c r="J440" s="107">
        <v>1</v>
      </c>
      <c r="K440" s="111">
        <v>20</v>
      </c>
      <c r="L440" s="90">
        <f>J440*K440</f>
        <v>20</v>
      </c>
      <c r="M440" s="110"/>
      <c r="N440" s="110"/>
      <c r="O440" s="88"/>
      <c r="P440" s="103"/>
      <c r="Q440" s="88"/>
      <c r="R440" s="110"/>
      <c r="S440" s="110"/>
      <c r="T440" s="88"/>
      <c r="U440" s="88"/>
      <c r="V440" s="88"/>
      <c r="W440" s="306"/>
      <c r="X440" s="90"/>
      <c r="Y440" s="88"/>
      <c r="Z440" s="90"/>
      <c r="AA440" s="109"/>
      <c r="AB440" s="89"/>
      <c r="AC440" s="88"/>
      <c r="AE440" s="89"/>
      <c r="AG440" s="88"/>
      <c r="AH440" s="89"/>
      <c r="AI440" s="89"/>
      <c r="AJ440" s="26"/>
      <c r="AK440" s="26"/>
      <c r="AL440" s="26"/>
      <c r="AM440" s="26"/>
      <c r="AN440" s="26"/>
      <c r="AO440" s="26"/>
      <c r="AP440" s="26"/>
      <c r="AQ440" s="26"/>
      <c r="AR440" s="26"/>
      <c r="AS440" s="26"/>
      <c r="AT440" s="26"/>
      <c r="AU440" s="26"/>
      <c r="AV440" s="26"/>
      <c r="AW440" s="26"/>
      <c r="AX440" s="26"/>
      <c r="AY440" s="26"/>
      <c r="AZ440" s="26"/>
      <c r="BA440" s="26"/>
      <c r="BB440" s="26"/>
      <c r="BC440" s="26"/>
      <c r="BD440" s="26"/>
      <c r="BE440" s="26"/>
      <c r="BF440" s="26"/>
      <c r="BG440" s="26"/>
      <c r="BH440" s="26"/>
    </row>
    <row r="441" spans="1:143" s="85" customFormat="1" ht="13.15" customHeight="1" outlineLevel="1">
      <c r="A441" s="91" t="s">
        <v>74</v>
      </c>
      <c r="B441" s="91">
        <v>24</v>
      </c>
      <c r="C441" s="103"/>
      <c r="D441" s="87"/>
      <c r="E441" s="104"/>
      <c r="F441" s="105" t="s">
        <v>106</v>
      </c>
      <c r="G441" s="88"/>
      <c r="H441" s="106"/>
      <c r="I441" s="88"/>
      <c r="J441" s="107">
        <v>2</v>
      </c>
      <c r="K441" s="111">
        <v>3</v>
      </c>
      <c r="L441" s="90">
        <f>J441*K441</f>
        <v>6</v>
      </c>
      <c r="M441" s="110"/>
      <c r="N441" s="110"/>
      <c r="O441" s="88"/>
      <c r="P441" s="103"/>
      <c r="Q441" s="88"/>
      <c r="R441" s="110"/>
      <c r="S441" s="110"/>
      <c r="T441" s="88"/>
      <c r="U441" s="88"/>
      <c r="V441" s="88"/>
      <c r="W441" s="306"/>
      <c r="X441" s="90"/>
      <c r="Y441" s="88"/>
      <c r="Z441" s="90"/>
      <c r="AA441" s="109"/>
      <c r="AB441" s="89"/>
      <c r="AC441" s="88"/>
      <c r="AE441" s="89"/>
      <c r="AG441" s="88"/>
      <c r="AH441" s="89"/>
      <c r="AI441" s="89"/>
      <c r="AJ441" s="26"/>
      <c r="AK441" s="26"/>
      <c r="AL441" s="26"/>
      <c r="AM441" s="26"/>
      <c r="AN441" s="26"/>
      <c r="AO441" s="26"/>
      <c r="AP441" s="26"/>
      <c r="AQ441" s="26"/>
      <c r="AR441" s="26"/>
      <c r="AS441" s="26"/>
      <c r="AT441" s="26"/>
      <c r="AU441" s="26"/>
      <c r="AV441" s="26"/>
      <c r="AW441" s="26"/>
      <c r="AX441" s="26"/>
      <c r="AY441" s="26"/>
      <c r="AZ441" s="26"/>
      <c r="BA441" s="26"/>
      <c r="BB441" s="26"/>
      <c r="BC441" s="26"/>
      <c r="BD441" s="26"/>
      <c r="BE441" s="26"/>
      <c r="BF441" s="26"/>
      <c r="BG441" s="26"/>
      <c r="BH441" s="26"/>
    </row>
    <row r="442" spans="1:143" s="85" customFormat="1" ht="13.15" customHeight="1" outlineLevel="1">
      <c r="A442" s="91" t="s">
        <v>74</v>
      </c>
      <c r="B442" s="91">
        <v>24</v>
      </c>
      <c r="C442" s="103"/>
      <c r="D442" s="87"/>
      <c r="E442" s="104"/>
      <c r="F442" s="105" t="s">
        <v>171</v>
      </c>
      <c r="G442" s="88"/>
      <c r="H442" s="106"/>
      <c r="I442" s="88"/>
      <c r="J442" s="107">
        <v>1</v>
      </c>
      <c r="K442" s="111">
        <v>14</v>
      </c>
      <c r="L442" s="90">
        <f>J442*K442</f>
        <v>14</v>
      </c>
      <c r="M442" s="110"/>
      <c r="N442" s="110"/>
      <c r="O442" s="88"/>
      <c r="P442" s="103"/>
      <c r="Q442" s="88"/>
      <c r="R442" s="110"/>
      <c r="S442" s="110"/>
      <c r="T442" s="88"/>
      <c r="U442" s="88"/>
      <c r="V442" s="88"/>
      <c r="W442" s="306"/>
      <c r="X442" s="90"/>
      <c r="Y442" s="88"/>
      <c r="Z442" s="90"/>
      <c r="AA442" s="109"/>
      <c r="AB442" s="89"/>
      <c r="AC442" s="88"/>
      <c r="AE442" s="89"/>
      <c r="AG442" s="88"/>
      <c r="AH442" s="89"/>
      <c r="AI442" s="89"/>
      <c r="AJ442" s="26"/>
      <c r="AK442" s="26"/>
      <c r="AL442" s="26"/>
      <c r="AM442" s="26"/>
      <c r="AN442" s="26"/>
      <c r="AO442" s="26"/>
      <c r="AP442" s="26"/>
      <c r="AQ442" s="26"/>
      <c r="AR442" s="26"/>
      <c r="AS442" s="26"/>
      <c r="AT442" s="26"/>
      <c r="AU442" s="26"/>
      <c r="AV442" s="26"/>
      <c r="AW442" s="26"/>
      <c r="AX442" s="26"/>
      <c r="AY442" s="26"/>
      <c r="AZ442" s="26"/>
      <c r="BA442" s="26"/>
      <c r="BB442" s="26"/>
      <c r="BC442" s="26"/>
      <c r="BD442" s="26"/>
      <c r="BE442" s="26"/>
      <c r="BF442" s="26"/>
      <c r="BG442" s="26"/>
      <c r="BH442" s="26"/>
    </row>
    <row r="443" spans="1:143" s="161" customFormat="1" ht="13.15" customHeight="1" outlineLevel="1">
      <c r="A443" s="150"/>
      <c r="B443" s="150"/>
      <c r="C443" s="151"/>
      <c r="E443" s="194"/>
      <c r="F443" s="154" t="s">
        <v>172</v>
      </c>
      <c r="G443" s="155"/>
      <c r="H443" s="156"/>
      <c r="I443" s="155"/>
      <c r="J443" s="90"/>
      <c r="K443" s="111" t="s">
        <v>70</v>
      </c>
      <c r="L443" s="90"/>
      <c r="M443" s="159"/>
      <c r="N443" s="159"/>
      <c r="O443" s="155"/>
      <c r="P443" s="151"/>
      <c r="Q443" s="155"/>
      <c r="R443" s="159"/>
      <c r="S443" s="159"/>
      <c r="T443" s="155"/>
      <c r="U443" s="88"/>
      <c r="V443" s="88"/>
      <c r="W443" s="306"/>
      <c r="X443" s="90"/>
      <c r="Y443" s="88"/>
      <c r="Z443" s="90"/>
      <c r="AA443" s="109"/>
      <c r="AB443" s="89"/>
      <c r="AC443" s="88"/>
      <c r="AD443" s="85"/>
      <c r="AE443" s="89"/>
      <c r="AF443" s="85"/>
      <c r="AG443" s="88"/>
      <c r="AH443" s="89"/>
      <c r="AI443" s="89"/>
      <c r="AJ443" s="26"/>
      <c r="AK443" s="26"/>
      <c r="AL443" s="26"/>
      <c r="AM443" s="26"/>
      <c r="AN443" s="26"/>
      <c r="AO443" s="26"/>
      <c r="AP443" s="26"/>
      <c r="AQ443" s="26"/>
      <c r="AR443" s="26"/>
      <c r="AS443" s="26"/>
      <c r="AT443" s="26"/>
      <c r="AU443" s="26"/>
      <c r="AV443" s="26"/>
      <c r="AW443" s="26"/>
      <c r="AX443" s="26"/>
      <c r="AY443" s="26"/>
      <c r="AZ443" s="26"/>
      <c r="BA443" s="26"/>
      <c r="BB443" s="26"/>
      <c r="BC443" s="26"/>
      <c r="BD443" s="26"/>
      <c r="BE443" s="26"/>
      <c r="BF443" s="26"/>
      <c r="BG443" s="26"/>
      <c r="BH443" s="26"/>
      <c r="BI443" s="156"/>
      <c r="BJ443" s="156"/>
      <c r="BK443" s="156"/>
      <c r="BL443" s="160"/>
      <c r="BM443" s="156"/>
      <c r="BN443" s="156"/>
      <c r="BO443" s="156"/>
      <c r="BP443" s="160"/>
      <c r="BQ443" s="156"/>
      <c r="BR443" s="156"/>
      <c r="BS443" s="156"/>
      <c r="BT443" s="156"/>
      <c r="BU443" s="255"/>
      <c r="BV443" s="156"/>
      <c r="BW443" s="256"/>
      <c r="BX443" s="160"/>
      <c r="BY443" s="156"/>
      <c r="BZ443" s="156"/>
      <c r="CA443" s="156"/>
      <c r="CB443" s="160"/>
      <c r="CC443" s="156"/>
      <c r="CD443" s="156"/>
      <c r="CE443" s="156"/>
      <c r="CF443" s="160"/>
      <c r="CG443" s="156"/>
      <c r="CH443" s="156"/>
      <c r="CI443" s="156"/>
      <c r="CJ443" s="160"/>
      <c r="CK443" s="156"/>
      <c r="CL443" s="156"/>
      <c r="CM443" s="156"/>
      <c r="CN443" s="156"/>
      <c r="CO443" s="255"/>
      <c r="CQ443" s="156"/>
      <c r="CR443" s="156"/>
      <c r="CS443" s="257"/>
      <c r="CT443" s="160"/>
      <c r="CU443" s="156"/>
      <c r="CV443" s="156"/>
      <c r="CW443" s="156"/>
      <c r="CX443" s="160"/>
      <c r="CY443" s="156"/>
      <c r="CZ443" s="156"/>
      <c r="DA443" s="156"/>
      <c r="DB443" s="160"/>
      <c r="DC443" s="156"/>
      <c r="DD443" s="156"/>
      <c r="DE443" s="156"/>
      <c r="DF443" s="160"/>
      <c r="DG443" s="156"/>
      <c r="DH443" s="156"/>
      <c r="DI443" s="156"/>
      <c r="DJ443" s="160"/>
      <c r="DK443" s="156"/>
      <c r="DL443" s="156"/>
      <c r="DM443" s="156"/>
      <c r="DN443" s="160"/>
      <c r="DO443" s="156"/>
      <c r="DP443" s="156"/>
      <c r="DQ443" s="156"/>
      <c r="DR443" s="160"/>
      <c r="DS443" s="156"/>
      <c r="DT443" s="156"/>
      <c r="DU443" s="156"/>
      <c r="DV443" s="160"/>
      <c r="DW443" s="156"/>
      <c r="DX443" s="156"/>
      <c r="DY443" s="156"/>
      <c r="DZ443" s="160"/>
      <c r="EA443" s="156"/>
      <c r="EB443" s="156"/>
      <c r="EC443" s="156"/>
      <c r="ED443" s="160"/>
      <c r="EE443" s="156"/>
      <c r="EF443" s="156"/>
      <c r="EG443" s="156"/>
      <c r="EH443" s="160"/>
      <c r="EI443" s="156"/>
      <c r="EJ443" s="156"/>
      <c r="EK443" s="156"/>
      <c r="EL443" s="151"/>
      <c r="EM443" s="162"/>
    </row>
    <row r="444" spans="1:143" ht="13.15" customHeight="1" outlineLevel="1">
      <c r="A444" s="112"/>
      <c r="B444" s="112"/>
      <c r="C444" s="65"/>
      <c r="D444" s="139"/>
      <c r="E444" s="113" t="s">
        <v>173</v>
      </c>
      <c r="F444" s="114"/>
      <c r="G444" s="114"/>
      <c r="H444" s="115"/>
      <c r="I444" s="114"/>
      <c r="J444" s="116"/>
      <c r="K444" s="111"/>
      <c r="L444" s="90"/>
      <c r="M444" s="109"/>
      <c r="N444" s="118"/>
      <c r="O444" s="114"/>
      <c r="P444" s="65"/>
      <c r="Q444" s="114"/>
      <c r="R444" s="118"/>
      <c r="S444" s="118"/>
      <c r="T444" s="114"/>
      <c r="U444" s="88"/>
      <c r="V444" s="88"/>
      <c r="W444" s="306"/>
      <c r="X444" s="90"/>
      <c r="Y444" s="88"/>
      <c r="Z444" s="90"/>
      <c r="AA444" s="109"/>
      <c r="AB444" s="89"/>
      <c r="AC444" s="88"/>
      <c r="AD444" s="85"/>
      <c r="AE444" s="89"/>
      <c r="AF444" s="85"/>
      <c r="AG444" s="88"/>
      <c r="AH444" s="89"/>
      <c r="AI444" s="89"/>
    </row>
    <row r="445" spans="1:143" s="85" customFormat="1" ht="13.15" customHeight="1" outlineLevel="1">
      <c r="A445" s="91" t="s">
        <v>64</v>
      </c>
      <c r="B445" s="91">
        <v>1</v>
      </c>
      <c r="C445" s="103"/>
      <c r="D445" s="121"/>
      <c r="E445" s="104"/>
      <c r="F445" s="105" t="s">
        <v>174</v>
      </c>
      <c r="G445" s="110"/>
      <c r="H445" s="106"/>
      <c r="I445" s="110"/>
      <c r="J445" s="107">
        <v>1</v>
      </c>
      <c r="K445" s="111">
        <v>12</v>
      </c>
      <c r="L445" s="90">
        <f>J445*K445</f>
        <v>12</v>
      </c>
      <c r="M445" s="110"/>
      <c r="N445" s="110"/>
      <c r="O445" s="110"/>
      <c r="P445" s="103"/>
      <c r="Q445" s="110"/>
      <c r="R445" s="110"/>
      <c r="S445" s="110"/>
      <c r="T445" s="110"/>
      <c r="U445" s="88"/>
      <c r="V445" s="88"/>
      <c r="W445" s="306"/>
      <c r="X445" s="90"/>
      <c r="Y445" s="88"/>
      <c r="Z445" s="90"/>
      <c r="AA445" s="109"/>
      <c r="AB445" s="89"/>
      <c r="AC445" s="88"/>
      <c r="AE445" s="89"/>
      <c r="AG445" s="88"/>
      <c r="AH445" s="89"/>
      <c r="AI445" s="89"/>
      <c r="AJ445" s="26"/>
      <c r="AK445" s="26"/>
      <c r="AL445" s="26"/>
      <c r="AM445" s="26"/>
      <c r="AN445" s="26"/>
      <c r="AO445" s="26"/>
      <c r="AP445" s="26"/>
      <c r="AQ445" s="26"/>
      <c r="AR445" s="26"/>
      <c r="AS445" s="26"/>
      <c r="AT445" s="26"/>
      <c r="AU445" s="26"/>
      <c r="AV445" s="26"/>
      <c r="AW445" s="26"/>
      <c r="AX445" s="26"/>
      <c r="AY445" s="26"/>
      <c r="AZ445" s="26"/>
      <c r="BA445" s="26"/>
      <c r="BB445" s="26"/>
      <c r="BC445" s="26"/>
      <c r="BD445" s="26"/>
      <c r="BE445" s="26"/>
      <c r="BF445" s="26"/>
      <c r="BG445" s="26"/>
      <c r="BH445" s="26"/>
    </row>
    <row r="446" spans="1:143" ht="13.15" customHeight="1" outlineLevel="1">
      <c r="A446" s="112" t="s">
        <v>175</v>
      </c>
      <c r="B446" s="112">
        <v>62</v>
      </c>
      <c r="D446" s="139"/>
      <c r="E446" s="113"/>
      <c r="F446" s="114" t="s">
        <v>176</v>
      </c>
      <c r="G446" s="114"/>
      <c r="H446" s="115"/>
      <c r="I446" s="114"/>
      <c r="J446" s="108">
        <v>7</v>
      </c>
      <c r="K446" s="111">
        <v>15</v>
      </c>
      <c r="L446" s="90">
        <f>J446*K446</f>
        <v>105</v>
      </c>
      <c r="M446" s="118"/>
      <c r="N446" s="108"/>
      <c r="O446" s="114"/>
      <c r="Q446" s="114"/>
      <c r="R446" s="108"/>
      <c r="S446" s="108"/>
      <c r="T446" s="114"/>
      <c r="U446" s="88"/>
      <c r="V446" s="88"/>
      <c r="W446" s="306"/>
      <c r="X446" s="90"/>
      <c r="Y446" s="88"/>
      <c r="Z446" s="90"/>
      <c r="AA446" s="109"/>
      <c r="AB446" s="89"/>
      <c r="AC446" s="88"/>
      <c r="AD446" s="85"/>
      <c r="AE446" s="89"/>
      <c r="AF446" s="85"/>
      <c r="AG446" s="88"/>
      <c r="AH446" s="89"/>
      <c r="AI446" s="89"/>
    </row>
    <row r="447" spans="1:143" ht="13.9" customHeight="1" outlineLevel="1">
      <c r="A447" s="178" t="s">
        <v>177</v>
      </c>
      <c r="B447" s="178">
        <v>63</v>
      </c>
      <c r="C447" s="65"/>
      <c r="D447" s="139"/>
      <c r="E447" s="113"/>
      <c r="F447" s="114" t="s">
        <v>178</v>
      </c>
      <c r="G447" s="114"/>
      <c r="H447" s="115"/>
      <c r="I447" s="114"/>
      <c r="J447" s="180">
        <v>2</v>
      </c>
      <c r="K447" s="111">
        <v>15</v>
      </c>
      <c r="L447" s="90">
        <f>J447*K447</f>
        <v>30</v>
      </c>
      <c r="M447" s="118"/>
      <c r="N447" s="118"/>
      <c r="O447" s="114"/>
      <c r="P447" s="65"/>
      <c r="Q447" s="114"/>
      <c r="R447" s="118"/>
      <c r="S447" s="118"/>
      <c r="T447" s="114"/>
      <c r="U447" s="88"/>
      <c r="V447" s="88"/>
      <c r="W447" s="306"/>
      <c r="X447" s="90"/>
      <c r="Y447" s="88"/>
      <c r="Z447" s="90"/>
      <c r="AA447" s="109"/>
      <c r="AB447" s="89"/>
      <c r="AC447" s="88"/>
      <c r="AD447" s="85"/>
      <c r="AE447" s="89"/>
      <c r="AF447" s="85"/>
      <c r="AG447" s="88"/>
      <c r="AH447" s="89"/>
      <c r="AI447" s="89"/>
    </row>
    <row r="448" spans="1:143" ht="4.1500000000000004" customHeight="1">
      <c r="A448" s="112"/>
      <c r="B448" s="112"/>
      <c r="E448" s="113"/>
      <c r="F448" s="114"/>
      <c r="G448" s="114"/>
      <c r="I448" s="114"/>
      <c r="J448" s="108"/>
      <c r="K448" s="108"/>
      <c r="L448" s="117"/>
      <c r="M448" s="108"/>
      <c r="N448" s="108"/>
      <c r="O448" s="114"/>
      <c r="Q448" s="114"/>
      <c r="R448" s="108"/>
      <c r="S448" s="108"/>
      <c r="T448" s="114"/>
      <c r="U448" s="88"/>
      <c r="V448" s="88"/>
      <c r="W448" s="306"/>
      <c r="X448" s="90"/>
      <c r="Y448" s="88"/>
      <c r="Z448" s="90"/>
      <c r="AA448" s="109"/>
      <c r="AB448" s="89"/>
      <c r="AC448" s="88"/>
      <c r="AD448" s="85"/>
      <c r="AE448" s="89"/>
      <c r="AF448" s="85"/>
      <c r="AG448" s="88"/>
      <c r="AH448" s="89"/>
      <c r="AI448" s="89"/>
    </row>
    <row r="449" spans="1:60" s="27" customFormat="1" ht="16.899999999999999" customHeight="1" collapsed="1">
      <c r="A449" s="92" t="s">
        <v>62</v>
      </c>
      <c r="B449" s="92"/>
      <c r="C449" s="93"/>
      <c r="D449" s="94" t="s">
        <v>498</v>
      </c>
      <c r="E449" s="95"/>
      <c r="F449" s="96"/>
      <c r="G449" s="97"/>
      <c r="H449" s="78"/>
      <c r="I449" s="98"/>
      <c r="J449" s="99"/>
      <c r="K449" s="99"/>
      <c r="L449" s="100">
        <f>J449*K449</f>
        <v>0</v>
      </c>
      <c r="M449" s="99">
        <f>SUM(L449:L451)</f>
        <v>56</v>
      </c>
      <c r="N449" s="99"/>
      <c r="O449" s="98"/>
      <c r="P449" s="93"/>
      <c r="Q449" s="102"/>
      <c r="R449" s="99">
        <f>SUM(X449:X451)</f>
        <v>0</v>
      </c>
      <c r="S449" s="99"/>
      <c r="T449" s="98"/>
      <c r="U449" s="98"/>
      <c r="V449" s="102"/>
      <c r="W449" s="304"/>
      <c r="X449" s="100">
        <f>IF(L449&gt;0,L449*(1+W449),)</f>
        <v>0</v>
      </c>
      <c r="Y449" s="97"/>
      <c r="Z449" s="100">
        <f>X449*Y449</f>
        <v>0</v>
      </c>
      <c r="AA449" s="101">
        <f>SUM(Z449:Z471)</f>
        <v>0</v>
      </c>
      <c r="AB449" s="99"/>
      <c r="AC449" s="98"/>
      <c r="AD449" s="93"/>
      <c r="AE449" s="99"/>
      <c r="AF449" s="93"/>
      <c r="AG449" s="102"/>
      <c r="AH449" s="99">
        <f>SUM(AI450)</f>
        <v>0</v>
      </c>
      <c r="AI449" s="99"/>
      <c r="AJ449" s="98"/>
      <c r="AK449" s="26"/>
      <c r="AL449" s="26"/>
      <c r="AM449" s="26"/>
      <c r="AN449" s="26"/>
      <c r="AO449" s="26"/>
      <c r="AP449" s="26"/>
      <c r="AQ449" s="26"/>
      <c r="AR449" s="26"/>
      <c r="AS449" s="26"/>
      <c r="AT449" s="26"/>
      <c r="AU449" s="26"/>
      <c r="AV449" s="26"/>
      <c r="AW449" s="26"/>
      <c r="AX449" s="26"/>
      <c r="AY449" s="26"/>
      <c r="AZ449" s="26"/>
      <c r="BA449" s="26"/>
      <c r="BB449" s="26"/>
      <c r="BC449" s="26"/>
      <c r="BD449" s="26"/>
      <c r="BE449" s="26"/>
      <c r="BF449" s="26"/>
      <c r="BG449" s="26"/>
      <c r="BH449" s="26"/>
    </row>
    <row r="450" spans="1:60" ht="13.15" customHeight="1" outlineLevel="1">
      <c r="A450" s="128"/>
      <c r="B450" s="128"/>
      <c r="C450" s="115"/>
      <c r="E450" s="196"/>
      <c r="F450" s="198" t="s">
        <v>499</v>
      </c>
      <c r="G450" s="114"/>
      <c r="H450" s="65"/>
      <c r="I450" s="114"/>
      <c r="J450" s="117">
        <v>2</v>
      </c>
      <c r="K450" s="181">
        <v>28</v>
      </c>
      <c r="L450" s="117">
        <f>J450*K450</f>
        <v>56</v>
      </c>
      <c r="M450" s="117"/>
      <c r="N450" s="117"/>
      <c r="O450" s="114"/>
      <c r="P450" s="115"/>
      <c r="Q450" s="114"/>
      <c r="R450" s="117"/>
      <c r="S450" s="117"/>
      <c r="T450" s="114"/>
      <c r="U450" s="88"/>
      <c r="V450" s="88"/>
      <c r="W450" s="306"/>
      <c r="X450" s="90"/>
      <c r="Y450" s="88"/>
      <c r="Z450" s="90"/>
      <c r="AA450" s="109"/>
      <c r="AB450" s="89"/>
      <c r="AC450" s="88"/>
      <c r="AD450" s="85"/>
      <c r="AE450" s="89"/>
      <c r="AF450" s="85"/>
      <c r="AG450" s="88"/>
      <c r="AH450" s="89"/>
      <c r="AI450" s="89"/>
    </row>
    <row r="451" spans="1:60" ht="4.1500000000000004" customHeight="1" outlineLevel="1">
      <c r="A451" s="128"/>
      <c r="B451" s="128"/>
      <c r="D451" s="114"/>
      <c r="E451" s="113"/>
      <c r="F451" s="198"/>
      <c r="J451" s="65"/>
      <c r="K451" s="181"/>
      <c r="L451" s="117"/>
      <c r="M451" s="65"/>
      <c r="N451" s="65"/>
      <c r="R451" s="117"/>
      <c r="S451" s="117"/>
      <c r="U451" s="88"/>
      <c r="V451" s="88"/>
      <c r="W451" s="306"/>
      <c r="X451" s="90"/>
      <c r="Y451" s="88"/>
      <c r="Z451" s="90"/>
      <c r="AA451" s="109"/>
      <c r="AB451" s="89"/>
      <c r="AC451" s="88"/>
      <c r="AD451" s="85"/>
      <c r="AE451" s="89"/>
      <c r="AF451" s="85"/>
      <c r="AG451" s="88"/>
      <c r="AH451" s="89"/>
      <c r="AI451" s="89"/>
    </row>
    <row r="452" spans="1:60" s="27" customFormat="1" ht="16.899999999999999" customHeight="1">
      <c r="A452" s="92" t="s">
        <v>62</v>
      </c>
      <c r="B452" s="92"/>
      <c r="C452" s="93"/>
      <c r="D452" s="94" t="s">
        <v>500</v>
      </c>
      <c r="E452" s="95"/>
      <c r="F452" s="96"/>
      <c r="G452" s="95"/>
      <c r="H452" s="78"/>
      <c r="I452" s="199"/>
      <c r="J452" s="199"/>
      <c r="K452" s="199"/>
      <c r="L452" s="200">
        <f>J452*K452</f>
        <v>0</v>
      </c>
      <c r="M452" s="199">
        <f>SUM(L452:L454)</f>
        <v>0</v>
      </c>
      <c r="N452" s="199"/>
      <c r="O452" s="199"/>
      <c r="P452" s="93"/>
      <c r="Q452" s="201"/>
      <c r="R452" s="99">
        <f>SUM(X452:X453)</f>
        <v>0</v>
      </c>
      <c r="S452" s="99"/>
      <c r="T452" s="98"/>
      <c r="U452" s="98"/>
      <c r="V452" s="102"/>
      <c r="W452" s="304"/>
      <c r="X452" s="100">
        <f>IF(L452&gt;0,L452*(1+W452),)</f>
        <v>0</v>
      </c>
      <c r="Y452" s="97"/>
      <c r="Z452" s="100">
        <f>X452*Y452</f>
        <v>0</v>
      </c>
      <c r="AA452" s="101">
        <f>SUM(Z452:Z474)</f>
        <v>0</v>
      </c>
      <c r="AB452" s="99"/>
      <c r="AC452" s="98"/>
      <c r="AD452" s="93"/>
      <c r="AE452" s="99"/>
      <c r="AF452" s="93"/>
      <c r="AG452" s="102"/>
      <c r="AH452" s="99">
        <f>SUM(AI453)</f>
        <v>0</v>
      </c>
      <c r="AI452" s="99"/>
      <c r="AJ452" s="98"/>
      <c r="AK452" s="26"/>
      <c r="AL452" s="26"/>
      <c r="AM452" s="26"/>
      <c r="AN452" s="26"/>
      <c r="AO452" s="26"/>
      <c r="AP452" s="26"/>
      <c r="AQ452" s="26"/>
      <c r="AR452" s="26"/>
      <c r="AS452" s="26"/>
      <c r="AT452" s="26"/>
      <c r="AU452" s="26"/>
      <c r="AV452" s="26"/>
      <c r="AW452" s="26"/>
      <c r="AX452" s="26"/>
      <c r="AY452" s="26"/>
      <c r="AZ452" s="26"/>
      <c r="BA452" s="26"/>
      <c r="BB452" s="26"/>
      <c r="BC452" s="26"/>
      <c r="BD452" s="26"/>
      <c r="BE452" s="26"/>
      <c r="BF452" s="26"/>
      <c r="BG452" s="26"/>
      <c r="BH452" s="26"/>
    </row>
    <row r="453" spans="1:60" s="85" customFormat="1" ht="13.15" customHeight="1" outlineLevel="1">
      <c r="A453" s="91" t="s">
        <v>64</v>
      </c>
      <c r="B453" s="91">
        <v>1</v>
      </c>
      <c r="C453" s="103"/>
      <c r="D453" s="121"/>
      <c r="E453" s="104"/>
      <c r="F453" s="105" t="s">
        <v>176</v>
      </c>
      <c r="G453" s="110"/>
      <c r="H453" s="106"/>
      <c r="I453" s="110"/>
      <c r="J453" s="107">
        <v>1</v>
      </c>
      <c r="K453" s="181">
        <v>15</v>
      </c>
      <c r="L453" s="117"/>
      <c r="M453" s="110"/>
      <c r="N453" s="110"/>
      <c r="O453" s="110"/>
      <c r="P453" s="103"/>
      <c r="Q453" s="110"/>
      <c r="R453" s="110"/>
      <c r="S453" s="110"/>
      <c r="T453" s="110"/>
      <c r="U453" s="88"/>
      <c r="V453" s="88"/>
      <c r="W453" s="306"/>
      <c r="X453" s="90"/>
      <c r="Y453" s="88"/>
      <c r="Z453" s="90"/>
      <c r="AA453" s="109"/>
      <c r="AB453" s="89"/>
      <c r="AC453" s="88"/>
      <c r="AE453" s="89"/>
      <c r="AG453" s="88"/>
      <c r="AH453" s="89"/>
      <c r="AI453" s="89"/>
      <c r="AJ453" s="26"/>
      <c r="AK453" s="26"/>
      <c r="AL453" s="26"/>
      <c r="AM453" s="26"/>
      <c r="AN453" s="26"/>
      <c r="AO453" s="26"/>
      <c r="AP453" s="26"/>
      <c r="AQ453" s="26"/>
      <c r="AR453" s="26"/>
      <c r="AS453" s="26"/>
      <c r="AT453" s="26"/>
      <c r="AU453" s="26"/>
      <c r="AV453" s="26"/>
      <c r="AW453" s="26"/>
      <c r="AX453" s="26"/>
      <c r="AY453" s="26"/>
      <c r="AZ453" s="26"/>
      <c r="BA453" s="26"/>
      <c r="BB453" s="26"/>
      <c r="BC453" s="26"/>
      <c r="BD453" s="26"/>
      <c r="BE453" s="26"/>
      <c r="BF453" s="26"/>
      <c r="BG453" s="26"/>
      <c r="BH453" s="26"/>
    </row>
    <row r="454" spans="1:60" ht="4.1500000000000004" customHeight="1" outlineLevel="1">
      <c r="A454" s="112"/>
      <c r="B454" s="112"/>
      <c r="E454" s="113"/>
      <c r="F454" s="114"/>
      <c r="G454" s="114"/>
      <c r="I454" s="139"/>
      <c r="J454" s="202"/>
      <c r="K454" s="181"/>
      <c r="L454" s="117"/>
      <c r="M454" s="203"/>
      <c r="N454" s="203"/>
      <c r="O454" s="139"/>
      <c r="Q454" s="114"/>
      <c r="R454" s="108"/>
      <c r="S454" s="108"/>
      <c r="T454" s="114"/>
      <c r="U454" s="88"/>
      <c r="V454" s="88"/>
      <c r="W454" s="306"/>
      <c r="X454" s="90"/>
      <c r="Y454" s="88"/>
      <c r="Z454" s="90"/>
      <c r="AA454" s="109"/>
      <c r="AB454" s="89"/>
      <c r="AC454" s="88"/>
      <c r="AD454" s="85"/>
      <c r="AE454" s="89"/>
      <c r="AF454" s="85"/>
      <c r="AG454" s="88"/>
      <c r="AH454" s="89"/>
      <c r="AI454" s="89"/>
    </row>
    <row r="455" spans="1:60" s="27" customFormat="1" ht="16.899999999999999" customHeight="1">
      <c r="A455" s="92" t="s">
        <v>182</v>
      </c>
      <c r="B455" s="92"/>
      <c r="C455" s="93"/>
      <c r="D455" s="94" t="s">
        <v>501</v>
      </c>
      <c r="E455" s="95"/>
      <c r="F455" s="96"/>
      <c r="G455" s="97"/>
      <c r="H455" s="78"/>
      <c r="I455" s="199"/>
      <c r="J455" s="199"/>
      <c r="K455" s="199"/>
      <c r="L455" s="200">
        <f>J455*K455</f>
        <v>0</v>
      </c>
      <c r="M455" s="199">
        <f>SUM(L455:L460)</f>
        <v>39</v>
      </c>
      <c r="N455" s="199"/>
      <c r="O455" s="199"/>
      <c r="P455" s="93"/>
      <c r="Q455" s="102"/>
      <c r="R455" s="99">
        <f>SUM(X457:X459)</f>
        <v>0</v>
      </c>
      <c r="S455" s="99"/>
      <c r="T455" s="98"/>
      <c r="U455" s="98"/>
      <c r="V455" s="102"/>
      <c r="W455" s="304"/>
      <c r="X455" s="100">
        <f>IF(L455&gt;0,L455*(1+W455),)</f>
        <v>0</v>
      </c>
      <c r="Y455" s="97"/>
      <c r="Z455" s="100">
        <f>X455*Y455</f>
        <v>0</v>
      </c>
      <c r="AA455" s="101">
        <f>SUM(Z455:Z477)</f>
        <v>0</v>
      </c>
      <c r="AB455" s="99"/>
      <c r="AC455" s="98"/>
      <c r="AD455" s="93"/>
      <c r="AE455" s="99"/>
      <c r="AF455" s="93"/>
      <c r="AG455" s="102"/>
      <c r="AH455" s="99">
        <f>SUM(AI456:AI459)</f>
        <v>0</v>
      </c>
      <c r="AI455" s="99"/>
      <c r="AJ455" s="98"/>
      <c r="AK455" s="26"/>
      <c r="AL455" s="26"/>
      <c r="AM455" s="26"/>
      <c r="AN455" s="26"/>
      <c r="AO455" s="26"/>
      <c r="AP455" s="26"/>
      <c r="AQ455" s="26"/>
      <c r="AR455" s="26"/>
      <c r="AS455" s="26"/>
      <c r="AT455" s="26"/>
      <c r="AU455" s="26"/>
      <c r="AV455" s="26"/>
      <c r="AW455" s="26"/>
      <c r="AX455" s="26"/>
      <c r="AY455" s="26"/>
      <c r="AZ455" s="26"/>
      <c r="BA455" s="26"/>
      <c r="BB455" s="26"/>
      <c r="BC455" s="26"/>
      <c r="BD455" s="26"/>
      <c r="BE455" s="26"/>
      <c r="BF455" s="26"/>
      <c r="BG455" s="26"/>
      <c r="BH455" s="26"/>
    </row>
    <row r="456" spans="1:60" s="27" customFormat="1" outlineLevel="1">
      <c r="A456" s="92"/>
      <c r="B456" s="92"/>
      <c r="C456" s="93"/>
      <c r="D456" s="139"/>
      <c r="E456" s="113"/>
      <c r="F456" s="204" t="s">
        <v>184</v>
      </c>
      <c r="G456" s="114"/>
      <c r="H456" s="115"/>
      <c r="I456" s="114"/>
      <c r="J456" s="108">
        <v>1</v>
      </c>
      <c r="K456" s="181">
        <v>5</v>
      </c>
      <c r="L456" s="117">
        <f>J456*K456</f>
        <v>5</v>
      </c>
      <c r="M456" s="118"/>
      <c r="N456" s="108"/>
      <c r="O456" s="114"/>
      <c r="P456" s="28"/>
      <c r="Q456" s="114"/>
      <c r="R456" s="118"/>
      <c r="S456" s="108"/>
      <c r="T456" s="114"/>
      <c r="U456" s="88"/>
      <c r="V456" s="88"/>
      <c r="W456" s="306"/>
      <c r="X456" s="90"/>
      <c r="Y456" s="88"/>
      <c r="Z456" s="90"/>
      <c r="AA456" s="109"/>
      <c r="AB456" s="89"/>
      <c r="AC456" s="88"/>
      <c r="AD456" s="85"/>
      <c r="AE456" s="89"/>
      <c r="AF456" s="85"/>
      <c r="AG456" s="88"/>
      <c r="AH456" s="89"/>
      <c r="AI456" s="89"/>
      <c r="AJ456" s="26"/>
      <c r="AK456" s="26"/>
      <c r="AL456" s="26"/>
      <c r="AM456" s="26"/>
      <c r="AN456" s="26"/>
      <c r="AO456" s="26"/>
      <c r="AP456" s="26"/>
      <c r="AQ456" s="26"/>
      <c r="AR456" s="26"/>
      <c r="AS456" s="26"/>
      <c r="AT456" s="26"/>
      <c r="AU456" s="26"/>
      <c r="AV456" s="26"/>
      <c r="AW456" s="26"/>
      <c r="AX456" s="26"/>
      <c r="AY456" s="26"/>
      <c r="AZ456" s="26"/>
      <c r="BA456" s="26"/>
      <c r="BB456" s="26"/>
      <c r="BC456" s="26"/>
      <c r="BD456" s="26"/>
      <c r="BE456" s="26"/>
      <c r="BF456" s="26"/>
      <c r="BG456" s="26"/>
      <c r="BH456" s="26"/>
    </row>
    <row r="457" spans="1:60" ht="13.15" customHeight="1" outlineLevel="1">
      <c r="A457" s="112" t="s">
        <v>185</v>
      </c>
      <c r="B457" s="112">
        <v>66</v>
      </c>
      <c r="C457" s="28"/>
      <c r="D457" s="139"/>
      <c r="E457" s="113"/>
      <c r="F457" s="204" t="s">
        <v>186</v>
      </c>
      <c r="G457" s="114"/>
      <c r="H457" s="115"/>
      <c r="I457" s="114"/>
      <c r="J457" s="108">
        <v>1</v>
      </c>
      <c r="K457" s="181">
        <v>4</v>
      </c>
      <c r="L457" s="117">
        <f>J457*K457</f>
        <v>4</v>
      </c>
      <c r="M457" s="118"/>
      <c r="N457" s="108"/>
      <c r="O457" s="114"/>
      <c r="P457" s="28"/>
      <c r="Q457" s="114"/>
      <c r="R457" s="118"/>
      <c r="S457" s="108"/>
      <c r="T457" s="114"/>
      <c r="U457" s="88"/>
      <c r="V457" s="88"/>
      <c r="W457" s="306"/>
      <c r="X457" s="90"/>
      <c r="Y457" s="88"/>
      <c r="Z457" s="90"/>
      <c r="AA457" s="109"/>
      <c r="AB457" s="89"/>
      <c r="AC457" s="88"/>
      <c r="AD457" s="85"/>
      <c r="AE457" s="89"/>
      <c r="AF457" s="85"/>
      <c r="AG457" s="88"/>
      <c r="AH457" s="89"/>
      <c r="AI457" s="89"/>
    </row>
    <row r="458" spans="1:60" ht="13.15" customHeight="1" outlineLevel="1">
      <c r="A458" s="112" t="s">
        <v>185</v>
      </c>
      <c r="B458" s="112">
        <v>66</v>
      </c>
      <c r="C458" s="28"/>
      <c r="D458" s="139"/>
      <c r="E458" s="113"/>
      <c r="F458" s="204" t="s">
        <v>187</v>
      </c>
      <c r="G458" s="114"/>
      <c r="H458" s="115"/>
      <c r="I458" s="114"/>
      <c r="J458" s="108">
        <v>1</v>
      </c>
      <c r="K458" s="181">
        <v>15</v>
      </c>
      <c r="L458" s="117">
        <f>J458*K458</f>
        <v>15</v>
      </c>
      <c r="M458" s="118"/>
      <c r="N458" s="108"/>
      <c r="O458" s="114"/>
      <c r="P458" s="28"/>
      <c r="Q458" s="114"/>
      <c r="R458" s="118"/>
      <c r="S458" s="108"/>
      <c r="T458" s="114"/>
      <c r="U458" s="88"/>
      <c r="V458" s="88"/>
      <c r="W458" s="306"/>
      <c r="X458" s="90"/>
      <c r="Y458" s="88"/>
      <c r="Z458" s="90"/>
      <c r="AA458" s="109"/>
      <c r="AB458" s="89"/>
      <c r="AC458" s="88"/>
      <c r="AD458" s="85"/>
      <c r="AE458" s="89"/>
      <c r="AF458" s="85"/>
      <c r="AG458" s="88"/>
      <c r="AH458" s="89"/>
      <c r="AI458" s="89"/>
    </row>
    <row r="459" spans="1:60" ht="13.15" customHeight="1" outlineLevel="1">
      <c r="A459" s="112" t="s">
        <v>185</v>
      </c>
      <c r="B459" s="112">
        <v>66</v>
      </c>
      <c r="C459" s="28"/>
      <c r="D459" s="139"/>
      <c r="E459" s="113"/>
      <c r="F459" s="204" t="s">
        <v>188</v>
      </c>
      <c r="G459" s="114"/>
      <c r="H459" s="115"/>
      <c r="I459" s="114"/>
      <c r="J459" s="108">
        <v>1</v>
      </c>
      <c r="K459" s="181">
        <v>15</v>
      </c>
      <c r="L459" s="117">
        <f>J459*K459</f>
        <v>15</v>
      </c>
      <c r="M459" s="118"/>
      <c r="N459" s="108"/>
      <c r="O459" s="114"/>
      <c r="P459" s="28"/>
      <c r="Q459" s="114"/>
      <c r="R459" s="118"/>
      <c r="S459" s="108"/>
      <c r="T459" s="114"/>
      <c r="U459" s="88"/>
      <c r="V459" s="88"/>
      <c r="W459" s="306"/>
      <c r="X459" s="90"/>
      <c r="Y459" s="88"/>
      <c r="Z459" s="90"/>
      <c r="AA459" s="109"/>
      <c r="AB459" s="89"/>
      <c r="AC459" s="88"/>
      <c r="AD459" s="85"/>
      <c r="AE459" s="89"/>
      <c r="AF459" s="85"/>
      <c r="AG459" s="88"/>
      <c r="AH459" s="89"/>
      <c r="AI459" s="89"/>
    </row>
    <row r="460" spans="1:60" ht="4.1500000000000004" hidden="1" customHeight="1" outlineLevel="2">
      <c r="A460" s="128"/>
      <c r="B460" s="128"/>
      <c r="D460" s="114"/>
      <c r="E460" s="113"/>
      <c r="F460" s="198"/>
      <c r="J460" s="202"/>
      <c r="K460" s="181"/>
      <c r="L460" s="117"/>
      <c r="M460" s="65"/>
      <c r="N460" s="65"/>
      <c r="R460" s="117"/>
      <c r="S460" s="117"/>
      <c r="U460" s="88"/>
      <c r="V460" s="88"/>
      <c r="W460" s="306"/>
      <c r="X460" s="90"/>
      <c r="Y460" s="88"/>
      <c r="Z460" s="90"/>
      <c r="AA460" s="109"/>
      <c r="AB460" s="89"/>
      <c r="AC460" s="88"/>
      <c r="AD460" s="85"/>
      <c r="AE460" s="89"/>
      <c r="AF460" s="85"/>
      <c r="AG460" s="88"/>
      <c r="AH460" s="89"/>
      <c r="AI460" s="89"/>
    </row>
    <row r="461" spans="1:60" s="27" customFormat="1" ht="16.899999999999999" customHeight="1">
      <c r="A461" s="92" t="s">
        <v>182</v>
      </c>
      <c r="B461" s="92"/>
      <c r="C461" s="93"/>
      <c r="D461" s="94" t="s">
        <v>502</v>
      </c>
      <c r="E461" s="95"/>
      <c r="F461" s="96"/>
      <c r="G461" s="95"/>
      <c r="H461" s="78"/>
      <c r="I461" s="199"/>
      <c r="J461" s="199"/>
      <c r="K461" s="199"/>
      <c r="L461" s="200">
        <f>J461*K461</f>
        <v>0</v>
      </c>
      <c r="M461" s="199">
        <f>SUM(L461:L462)</f>
        <v>40</v>
      </c>
      <c r="N461" s="199"/>
      <c r="O461" s="199"/>
      <c r="P461" s="93"/>
      <c r="Q461" s="201"/>
      <c r="R461" s="99">
        <f>SUM(X461:X462)</f>
        <v>0</v>
      </c>
      <c r="S461" s="99"/>
      <c r="T461" s="98"/>
      <c r="U461" s="98"/>
      <c r="V461" s="102"/>
      <c r="W461" s="304"/>
      <c r="X461" s="100">
        <f>IF(L461&gt;0,L461*(1+W461),)</f>
        <v>0</v>
      </c>
      <c r="Y461" s="97"/>
      <c r="Z461" s="100">
        <f>X461*Y461</f>
        <v>0</v>
      </c>
      <c r="AA461" s="101">
        <f>SUM(Z461:Z483)</f>
        <v>0</v>
      </c>
      <c r="AB461" s="99"/>
      <c r="AC461" s="98"/>
      <c r="AD461" s="93"/>
      <c r="AE461" s="99"/>
      <c r="AF461" s="93"/>
      <c r="AG461" s="102"/>
      <c r="AH461" s="99">
        <f>SUM(AI462)</f>
        <v>0</v>
      </c>
      <c r="AI461" s="99"/>
      <c r="AJ461" s="98"/>
      <c r="AK461" s="26"/>
      <c r="AL461" s="26"/>
      <c r="AM461" s="26"/>
      <c r="AN461" s="26"/>
      <c r="AO461" s="26"/>
      <c r="AP461" s="26"/>
      <c r="AQ461" s="26"/>
      <c r="AR461" s="26"/>
      <c r="AS461" s="26"/>
      <c r="AT461" s="26"/>
      <c r="AU461" s="26"/>
      <c r="AV461" s="26"/>
      <c r="AW461" s="26"/>
      <c r="AX461" s="26"/>
      <c r="AY461" s="26"/>
      <c r="AZ461" s="26"/>
      <c r="BA461" s="26"/>
      <c r="BB461" s="26"/>
      <c r="BC461" s="26"/>
      <c r="BD461" s="26"/>
      <c r="BE461" s="26"/>
      <c r="BF461" s="26"/>
      <c r="BG461" s="26"/>
      <c r="BH461" s="26"/>
    </row>
    <row r="462" spans="1:60" ht="13.15" customHeight="1" outlineLevel="1">
      <c r="A462" s="112" t="s">
        <v>185</v>
      </c>
      <c r="B462" s="112">
        <v>66</v>
      </c>
      <c r="C462" s="28"/>
      <c r="E462" s="113"/>
      <c r="F462" s="204" t="s">
        <v>338</v>
      </c>
      <c r="G462" s="114"/>
      <c r="H462" s="115"/>
      <c r="I462" s="114"/>
      <c r="J462" s="108">
        <v>1</v>
      </c>
      <c r="K462" s="181">
        <v>40</v>
      </c>
      <c r="L462" s="117">
        <f>J462*K462</f>
        <v>40</v>
      </c>
      <c r="M462" s="118"/>
      <c r="N462" s="108"/>
      <c r="O462" s="114"/>
      <c r="P462" s="28"/>
      <c r="Q462" s="114"/>
      <c r="R462" s="118"/>
      <c r="S462" s="108"/>
      <c r="T462" s="114"/>
      <c r="U462" s="88"/>
      <c r="V462" s="88"/>
      <c r="W462" s="306"/>
      <c r="X462" s="90"/>
      <c r="Y462" s="88"/>
      <c r="Z462" s="90"/>
      <c r="AA462" s="109"/>
      <c r="AB462" s="89"/>
      <c r="AC462" s="88"/>
      <c r="AD462" s="85"/>
      <c r="AE462" s="89"/>
      <c r="AF462" s="85"/>
      <c r="AG462" s="88"/>
      <c r="AH462" s="89"/>
      <c r="AI462" s="89"/>
    </row>
    <row r="463" spans="1:60" ht="4.1500000000000004" customHeight="1" outlineLevel="1">
      <c r="A463" s="112"/>
      <c r="B463" s="112"/>
      <c r="E463" s="113"/>
      <c r="F463" s="114"/>
      <c r="G463" s="114"/>
      <c r="I463" s="139"/>
      <c r="J463" s="202"/>
      <c r="K463" s="181"/>
      <c r="L463" s="117"/>
      <c r="M463" s="203"/>
      <c r="N463" s="203"/>
      <c r="O463" s="139"/>
      <c r="Q463" s="114"/>
      <c r="R463" s="108"/>
      <c r="S463" s="108"/>
      <c r="T463" s="114"/>
      <c r="U463" s="88"/>
      <c r="V463" s="88"/>
      <c r="W463" s="306"/>
      <c r="X463" s="90"/>
      <c r="Y463" s="88"/>
      <c r="Z463" s="90"/>
      <c r="AA463" s="109"/>
      <c r="AB463" s="89"/>
      <c r="AC463" s="88"/>
      <c r="AD463" s="85"/>
      <c r="AE463" s="89"/>
      <c r="AF463" s="85"/>
      <c r="AG463" s="88"/>
      <c r="AH463" s="89"/>
      <c r="AI463" s="89"/>
    </row>
    <row r="464" spans="1:60" s="27" customFormat="1" ht="16.899999999999999" customHeight="1">
      <c r="A464" s="92" t="s">
        <v>182</v>
      </c>
      <c r="B464" s="92"/>
      <c r="C464" s="93"/>
      <c r="D464" s="94" t="s">
        <v>190</v>
      </c>
      <c r="E464" s="95"/>
      <c r="F464" s="96"/>
      <c r="G464" s="97"/>
      <c r="H464" s="78"/>
      <c r="I464" s="199"/>
      <c r="J464" s="199"/>
      <c r="K464" s="199"/>
      <c r="L464" s="200">
        <f>J464*K464</f>
        <v>0</v>
      </c>
      <c r="M464" s="199">
        <f>SUM(L464:L467)</f>
        <v>110</v>
      </c>
      <c r="N464" s="199"/>
      <c r="O464" s="199"/>
      <c r="P464" s="93"/>
      <c r="Q464" s="102"/>
      <c r="R464" s="99">
        <f>SUM(X464:X467)</f>
        <v>0</v>
      </c>
      <c r="S464" s="99"/>
      <c r="T464" s="98"/>
      <c r="U464" s="98"/>
      <c r="V464" s="102"/>
      <c r="W464" s="304"/>
      <c r="X464" s="100">
        <f>IF(L464&gt;0,L464*(1+W464),)</f>
        <v>0</v>
      </c>
      <c r="Y464" s="97"/>
      <c r="Z464" s="100">
        <f>X464*Y464</f>
        <v>0</v>
      </c>
      <c r="AA464" s="101">
        <f>SUM(Z464:Z486)</f>
        <v>0</v>
      </c>
      <c r="AB464" s="99"/>
      <c r="AC464" s="98"/>
      <c r="AD464" s="93"/>
      <c r="AE464" s="99"/>
      <c r="AF464" s="93"/>
      <c r="AG464" s="102"/>
      <c r="AH464" s="99">
        <f>SUM(AI465:AI467)</f>
        <v>0</v>
      </c>
      <c r="AI464" s="99"/>
      <c r="AJ464" s="98"/>
      <c r="AK464" s="26"/>
      <c r="AL464" s="26"/>
      <c r="AM464" s="26"/>
      <c r="AN464" s="26"/>
      <c r="AO464" s="26"/>
      <c r="AP464" s="26"/>
      <c r="AQ464" s="26"/>
      <c r="AR464" s="26"/>
      <c r="AS464" s="26"/>
      <c r="AT464" s="26"/>
      <c r="AU464" s="26"/>
      <c r="AV464" s="26"/>
      <c r="AW464" s="26"/>
      <c r="AX464" s="26"/>
      <c r="AY464" s="26"/>
      <c r="AZ464" s="26"/>
      <c r="BA464" s="26"/>
      <c r="BB464" s="26"/>
      <c r="BC464" s="26"/>
      <c r="BD464" s="26"/>
      <c r="BE464" s="26"/>
      <c r="BF464" s="26"/>
      <c r="BG464" s="26"/>
      <c r="BH464" s="26"/>
    </row>
    <row r="465" spans="1:60" ht="13.15" customHeight="1" outlineLevel="1">
      <c r="A465" s="112" t="s">
        <v>185</v>
      </c>
      <c r="B465" s="112">
        <v>66</v>
      </c>
      <c r="C465" s="28"/>
      <c r="D465" s="139"/>
      <c r="E465" s="113"/>
      <c r="F465" s="204" t="s">
        <v>507</v>
      </c>
      <c r="G465" s="114"/>
      <c r="H465" s="115"/>
      <c r="I465" s="114"/>
      <c r="J465" s="108">
        <v>1</v>
      </c>
      <c r="K465" s="181">
        <v>13</v>
      </c>
      <c r="L465" s="117">
        <f>J465*K465</f>
        <v>13</v>
      </c>
      <c r="M465" s="118"/>
      <c r="N465" s="108"/>
      <c r="O465" s="114"/>
      <c r="P465" s="28"/>
      <c r="Q465" s="114"/>
      <c r="R465" s="118"/>
      <c r="S465" s="108"/>
      <c r="T465" s="114"/>
      <c r="U465" s="88"/>
      <c r="V465" s="88"/>
      <c r="W465" s="306"/>
      <c r="X465" s="90"/>
      <c r="Y465" s="88"/>
      <c r="Z465" s="90"/>
      <c r="AA465" s="109"/>
      <c r="AB465" s="89"/>
      <c r="AC465" s="88"/>
      <c r="AD465" s="85"/>
      <c r="AE465" s="89"/>
      <c r="AF465" s="85"/>
      <c r="AG465" s="88"/>
      <c r="AH465" s="89"/>
      <c r="AI465" s="89"/>
    </row>
    <row r="466" spans="1:60" ht="13.15" customHeight="1" outlineLevel="1">
      <c r="A466" s="112" t="s">
        <v>185</v>
      </c>
      <c r="B466" s="112">
        <v>66</v>
      </c>
      <c r="C466" s="28"/>
      <c r="D466" s="139"/>
      <c r="E466" s="113"/>
      <c r="F466" s="204" t="s">
        <v>508</v>
      </c>
      <c r="G466" s="114"/>
      <c r="H466" s="115"/>
      <c r="I466" s="114"/>
      <c r="J466" s="108">
        <v>1</v>
      </c>
      <c r="K466" s="181">
        <v>60</v>
      </c>
      <c r="L466" s="117">
        <f>J466*K466</f>
        <v>60</v>
      </c>
      <c r="M466" s="118"/>
      <c r="N466" s="108"/>
      <c r="O466" s="114"/>
      <c r="P466" s="28"/>
      <c r="Q466" s="114"/>
      <c r="R466" s="118"/>
      <c r="S466" s="108"/>
      <c r="T466" s="114"/>
      <c r="U466" s="88"/>
      <c r="V466" s="88"/>
      <c r="W466" s="306"/>
      <c r="X466" s="90"/>
      <c r="Y466" s="88"/>
      <c r="Z466" s="90"/>
      <c r="AA466" s="109"/>
      <c r="AB466" s="89"/>
      <c r="AC466" s="88"/>
      <c r="AD466" s="85"/>
      <c r="AE466" s="89"/>
      <c r="AF466" s="85"/>
      <c r="AG466" s="88"/>
      <c r="AH466" s="89"/>
      <c r="AI466" s="89"/>
    </row>
    <row r="467" spans="1:60" ht="13.15" customHeight="1" outlineLevel="1">
      <c r="A467" s="112" t="s">
        <v>185</v>
      </c>
      <c r="B467" s="112">
        <v>66</v>
      </c>
      <c r="C467" s="28"/>
      <c r="D467" s="139"/>
      <c r="E467" s="113"/>
      <c r="F467" s="204" t="s">
        <v>509</v>
      </c>
      <c r="G467" s="114"/>
      <c r="H467" s="115"/>
      <c r="I467" s="114"/>
      <c r="J467" s="108">
        <v>1</v>
      </c>
      <c r="K467" s="181">
        <v>37</v>
      </c>
      <c r="L467" s="117">
        <f>J467*K467</f>
        <v>37</v>
      </c>
      <c r="M467" s="118"/>
      <c r="N467" s="108"/>
      <c r="O467" s="114"/>
      <c r="P467" s="28"/>
      <c r="Q467" s="114"/>
      <c r="R467" s="118"/>
      <c r="S467" s="108"/>
      <c r="T467" s="114"/>
      <c r="U467" s="88"/>
      <c r="V467" s="88"/>
      <c r="W467" s="306"/>
      <c r="X467" s="90"/>
      <c r="Y467" s="88"/>
      <c r="Z467" s="90"/>
      <c r="AA467" s="109"/>
      <c r="AB467" s="89"/>
      <c r="AC467" s="88"/>
      <c r="AD467" s="85"/>
      <c r="AE467" s="89"/>
      <c r="AF467" s="85"/>
      <c r="AG467" s="88"/>
      <c r="AH467" s="89"/>
      <c r="AI467" s="89"/>
    </row>
    <row r="468" spans="1:60" ht="4.1500000000000004" customHeight="1" outlineLevel="1">
      <c r="A468" s="112"/>
      <c r="B468" s="112"/>
      <c r="D468" s="114"/>
      <c r="E468" s="113"/>
      <c r="F468" s="114"/>
      <c r="G468" s="114"/>
      <c r="I468" s="139"/>
      <c r="J468" s="202"/>
      <c r="K468" s="181"/>
      <c r="L468" s="117"/>
      <c r="M468" s="203"/>
      <c r="N468" s="203"/>
      <c r="O468" s="139"/>
      <c r="Q468" s="114"/>
      <c r="R468" s="108"/>
      <c r="S468" s="108"/>
      <c r="T468" s="114"/>
      <c r="U468" s="88"/>
      <c r="V468" s="88"/>
      <c r="W468" s="306"/>
      <c r="X468" s="90"/>
      <c r="Y468" s="88"/>
      <c r="Z468" s="90"/>
      <c r="AA468" s="109"/>
      <c r="AB468" s="89"/>
      <c r="AC468" s="88"/>
      <c r="AD468" s="85"/>
      <c r="AE468" s="89"/>
      <c r="AF468" s="85"/>
      <c r="AG468" s="88"/>
      <c r="AH468" s="89"/>
      <c r="AI468" s="89"/>
    </row>
    <row r="469" spans="1:60" s="27" customFormat="1" ht="16.899999999999999" customHeight="1">
      <c r="A469" s="92" t="s">
        <v>182</v>
      </c>
      <c r="B469" s="92"/>
      <c r="C469" s="93"/>
      <c r="D469" s="94" t="s">
        <v>339</v>
      </c>
      <c r="E469" s="95"/>
      <c r="F469" s="96"/>
      <c r="G469" s="97"/>
      <c r="H469" s="78"/>
      <c r="I469" s="199"/>
      <c r="J469" s="199"/>
      <c r="K469" s="199"/>
      <c r="L469" s="200">
        <f>J469*K469</f>
        <v>0</v>
      </c>
      <c r="M469" s="199">
        <f>SUM(L469:L487)</f>
        <v>258</v>
      </c>
      <c r="N469" s="199"/>
      <c r="O469" s="199"/>
      <c r="P469" s="93"/>
      <c r="Q469" s="102"/>
      <c r="R469" s="99">
        <f>SUM(X469:X487)</f>
        <v>0</v>
      </c>
      <c r="S469" s="99"/>
      <c r="T469" s="98"/>
      <c r="U469" s="98"/>
      <c r="V469" s="102"/>
      <c r="W469" s="304"/>
      <c r="X469" s="100">
        <f>IF(L469&gt;0,L469*(1+W469),)</f>
        <v>0</v>
      </c>
      <c r="Y469" s="97"/>
      <c r="Z469" s="100">
        <f>X469*Y469</f>
        <v>0</v>
      </c>
      <c r="AA469" s="101">
        <f>SUM(Z469:Z491)</f>
        <v>0</v>
      </c>
      <c r="AB469" s="99"/>
      <c r="AC469" s="98"/>
      <c r="AD469" s="93"/>
      <c r="AE469" s="99"/>
      <c r="AF469" s="93"/>
      <c r="AG469" s="102"/>
      <c r="AH469" s="99">
        <f>SUM(AI470:AI487)</f>
        <v>0</v>
      </c>
      <c r="AI469" s="99"/>
      <c r="AJ469" s="98"/>
      <c r="AK469" s="26"/>
      <c r="AL469" s="26"/>
      <c r="AM469" s="26"/>
      <c r="AN469" s="26"/>
      <c r="AO469" s="26"/>
      <c r="AP469" s="26"/>
      <c r="AQ469" s="26"/>
      <c r="AR469" s="26"/>
      <c r="AS469" s="26"/>
      <c r="AT469" s="26"/>
      <c r="AU469" s="26"/>
      <c r="AV469" s="26"/>
      <c r="AW469" s="26"/>
      <c r="AX469" s="26"/>
      <c r="AY469" s="26"/>
      <c r="AZ469" s="26"/>
      <c r="BA469" s="26"/>
      <c r="BB469" s="26"/>
      <c r="BC469" s="26"/>
      <c r="BD469" s="26"/>
      <c r="BE469" s="26"/>
      <c r="BF469" s="26"/>
      <c r="BG469" s="26"/>
      <c r="BH469" s="26"/>
    </row>
    <row r="470" spans="1:60" ht="13.15" customHeight="1" outlineLevel="1">
      <c r="A470" s="112" t="s">
        <v>185</v>
      </c>
      <c r="B470" s="112">
        <v>66</v>
      </c>
      <c r="C470" s="28"/>
      <c r="D470" s="139"/>
      <c r="E470" s="113" t="s">
        <v>340</v>
      </c>
      <c r="F470" s="204"/>
      <c r="G470" s="114"/>
      <c r="H470" s="115"/>
      <c r="I470" s="114"/>
      <c r="J470" s="108"/>
      <c r="K470" s="181">
        <v>0</v>
      </c>
      <c r="L470" s="117">
        <f>J470*K470</f>
        <v>0</v>
      </c>
      <c r="M470" s="118"/>
      <c r="N470" s="108"/>
      <c r="O470" s="114"/>
      <c r="P470" s="28"/>
      <c r="Q470" s="114"/>
      <c r="R470" s="118"/>
      <c r="S470" s="108"/>
      <c r="T470" s="114"/>
      <c r="U470" s="88"/>
      <c r="V470" s="88"/>
      <c r="W470" s="306"/>
      <c r="X470" s="90"/>
      <c r="Y470" s="88"/>
      <c r="Z470" s="90"/>
      <c r="AA470" s="109"/>
      <c r="AB470" s="89"/>
      <c r="AC470" s="88"/>
      <c r="AD470" s="85"/>
      <c r="AE470" s="89"/>
      <c r="AF470" s="85"/>
      <c r="AG470" s="88"/>
      <c r="AH470" s="89"/>
      <c r="AI470" s="89"/>
    </row>
    <row r="471" spans="1:60" ht="13.15" customHeight="1" outlineLevel="1">
      <c r="A471" s="112" t="s">
        <v>185</v>
      </c>
      <c r="B471" s="112">
        <v>66</v>
      </c>
      <c r="C471" s="28"/>
      <c r="D471" s="139"/>
      <c r="E471" s="113"/>
      <c r="F471" s="204" t="s">
        <v>341</v>
      </c>
      <c r="G471" s="114"/>
      <c r="H471" s="115"/>
      <c r="I471" s="114"/>
      <c r="J471" s="108">
        <v>1</v>
      </c>
      <c r="K471" s="181">
        <v>10</v>
      </c>
      <c r="L471" s="117">
        <f>J471*K471</f>
        <v>10</v>
      </c>
      <c r="M471" s="118"/>
      <c r="N471" s="108"/>
      <c r="O471" s="114"/>
      <c r="P471" s="28"/>
      <c r="Q471" s="114"/>
      <c r="R471" s="118"/>
      <c r="S471" s="108"/>
      <c r="T471" s="114"/>
      <c r="U471" s="88"/>
      <c r="V471" s="88"/>
      <c r="W471" s="306"/>
      <c r="X471" s="90"/>
      <c r="Y471" s="88"/>
      <c r="Z471" s="90"/>
      <c r="AA471" s="109"/>
      <c r="AB471" s="89"/>
      <c r="AC471" s="88"/>
      <c r="AD471" s="85"/>
      <c r="AE471" s="89"/>
      <c r="AF471" s="85"/>
      <c r="AG471" s="88"/>
      <c r="AH471" s="89"/>
      <c r="AI471" s="89"/>
    </row>
    <row r="472" spans="1:60" ht="13.15" customHeight="1" outlineLevel="1">
      <c r="A472" s="112"/>
      <c r="B472" s="112"/>
      <c r="C472" s="28"/>
      <c r="D472" s="139"/>
      <c r="E472" s="113"/>
      <c r="F472" s="204" t="s">
        <v>342</v>
      </c>
      <c r="G472" s="114"/>
      <c r="H472" s="115"/>
      <c r="I472" s="114"/>
      <c r="J472" s="108">
        <v>1</v>
      </c>
      <c r="K472" s="181">
        <v>2</v>
      </c>
      <c r="L472" s="117">
        <f t="shared" ref="L472:L481" si="14">J472*K472</f>
        <v>2</v>
      </c>
      <c r="M472" s="118"/>
      <c r="N472" s="108"/>
      <c r="O472" s="114"/>
      <c r="P472" s="28"/>
      <c r="Q472" s="114"/>
      <c r="R472" s="118"/>
      <c r="S472" s="108"/>
      <c r="T472" s="114"/>
      <c r="U472" s="88"/>
      <c r="V472" s="88"/>
      <c r="W472" s="306"/>
      <c r="X472" s="90"/>
      <c r="Y472" s="88"/>
      <c r="Z472" s="90"/>
      <c r="AA472" s="109"/>
      <c r="AB472" s="89"/>
      <c r="AC472" s="88"/>
      <c r="AD472" s="85"/>
      <c r="AE472" s="89"/>
      <c r="AF472" s="85"/>
      <c r="AG472" s="88"/>
      <c r="AH472" s="89"/>
      <c r="AI472" s="89"/>
    </row>
    <row r="473" spans="1:60" ht="13.15" customHeight="1" outlineLevel="1">
      <c r="A473" s="112"/>
      <c r="B473" s="112"/>
      <c r="C473" s="28"/>
      <c r="D473" s="139"/>
      <c r="E473" s="113"/>
      <c r="F473" s="204" t="s">
        <v>343</v>
      </c>
      <c r="G473" s="114"/>
      <c r="H473" s="115"/>
      <c r="I473" s="114"/>
      <c r="J473" s="108">
        <v>1</v>
      </c>
      <c r="K473" s="181">
        <v>35</v>
      </c>
      <c r="L473" s="117">
        <f t="shared" si="14"/>
        <v>35</v>
      </c>
      <c r="M473" s="118"/>
      <c r="N473" s="108"/>
      <c r="O473" s="114"/>
      <c r="P473" s="28"/>
      <c r="Q473" s="114"/>
      <c r="R473" s="118"/>
      <c r="S473" s="108"/>
      <c r="T473" s="114"/>
      <c r="U473" s="88"/>
      <c r="V473" s="88"/>
      <c r="W473" s="306"/>
      <c r="X473" s="90"/>
      <c r="Y473" s="88"/>
      <c r="Z473" s="90"/>
      <c r="AA473" s="109"/>
      <c r="AB473" s="89"/>
      <c r="AC473" s="88"/>
      <c r="AD473" s="85"/>
      <c r="AE473" s="89"/>
      <c r="AF473" s="85"/>
      <c r="AG473" s="88"/>
      <c r="AH473" s="89"/>
      <c r="AI473" s="89"/>
    </row>
    <row r="474" spans="1:60" ht="13.15" customHeight="1" outlineLevel="1">
      <c r="A474" s="112"/>
      <c r="B474" s="112"/>
      <c r="C474" s="28"/>
      <c r="D474" s="139"/>
      <c r="E474" s="113"/>
      <c r="F474" s="204" t="s">
        <v>344</v>
      </c>
      <c r="G474" s="114"/>
      <c r="H474" s="115"/>
      <c r="I474" s="114"/>
      <c r="J474" s="108">
        <v>1</v>
      </c>
      <c r="K474" s="181">
        <v>85</v>
      </c>
      <c r="L474" s="117">
        <f t="shared" si="14"/>
        <v>85</v>
      </c>
      <c r="M474" s="118"/>
      <c r="N474" s="108"/>
      <c r="O474" s="114"/>
      <c r="P474" s="28"/>
      <c r="Q474" s="114"/>
      <c r="R474" s="118"/>
      <c r="S474" s="108"/>
      <c r="T474" s="114"/>
      <c r="U474" s="88"/>
      <c r="V474" s="88"/>
      <c r="W474" s="306"/>
      <c r="X474" s="90"/>
      <c r="Y474" s="88"/>
      <c r="Z474" s="90"/>
      <c r="AA474" s="109"/>
      <c r="AB474" s="89"/>
      <c r="AC474" s="88"/>
      <c r="AD474" s="85"/>
      <c r="AE474" s="89"/>
      <c r="AF474" s="85"/>
      <c r="AG474" s="88"/>
      <c r="AH474" s="89"/>
      <c r="AI474" s="89"/>
    </row>
    <row r="475" spans="1:60" ht="13.15" customHeight="1" outlineLevel="1">
      <c r="A475" s="112"/>
      <c r="B475" s="112"/>
      <c r="C475" s="28"/>
      <c r="D475" s="139"/>
      <c r="E475" s="113"/>
      <c r="F475" s="204" t="s">
        <v>345</v>
      </c>
      <c r="G475" s="114"/>
      <c r="H475" s="115"/>
      <c r="I475" s="114"/>
      <c r="J475" s="108">
        <v>1</v>
      </c>
      <c r="K475" s="181">
        <v>16</v>
      </c>
      <c r="L475" s="117">
        <f t="shared" si="14"/>
        <v>16</v>
      </c>
      <c r="M475" s="118"/>
      <c r="N475" s="108"/>
      <c r="O475" s="114"/>
      <c r="P475" s="28"/>
      <c r="Q475" s="114"/>
      <c r="R475" s="118"/>
      <c r="S475" s="108"/>
      <c r="T475" s="114"/>
      <c r="U475" s="88"/>
      <c r="V475" s="88"/>
      <c r="W475" s="306"/>
      <c r="X475" s="90"/>
      <c r="Y475" s="88"/>
      <c r="Z475" s="90"/>
      <c r="AA475" s="109"/>
      <c r="AB475" s="89"/>
      <c r="AC475" s="88"/>
      <c r="AD475" s="85"/>
      <c r="AE475" s="89"/>
      <c r="AF475" s="85"/>
      <c r="AG475" s="88"/>
      <c r="AH475" s="89"/>
      <c r="AI475" s="89"/>
    </row>
    <row r="476" spans="1:60" ht="13.15" customHeight="1" outlineLevel="1">
      <c r="A476" s="112"/>
      <c r="B476" s="112"/>
      <c r="C476" s="28"/>
      <c r="D476" s="139"/>
      <c r="E476" s="113"/>
      <c r="F476" s="204" t="s">
        <v>346</v>
      </c>
      <c r="G476" s="114"/>
      <c r="H476" s="115"/>
      <c r="I476" s="114"/>
      <c r="J476" s="108">
        <v>2</v>
      </c>
      <c r="K476" s="181">
        <v>25</v>
      </c>
      <c r="L476" s="117">
        <f t="shared" si="14"/>
        <v>50</v>
      </c>
      <c r="M476" s="118"/>
      <c r="N476" s="108"/>
      <c r="O476" s="114"/>
      <c r="P476" s="28"/>
      <c r="Q476" s="114"/>
      <c r="R476" s="118"/>
      <c r="S476" s="108"/>
      <c r="T476" s="114"/>
      <c r="U476" s="88"/>
      <c r="V476" s="88"/>
      <c r="W476" s="306"/>
      <c r="X476" s="90"/>
      <c r="Y476" s="88"/>
      <c r="Z476" s="90"/>
      <c r="AA476" s="109"/>
      <c r="AB476" s="89"/>
      <c r="AC476" s="88"/>
      <c r="AD476" s="85"/>
      <c r="AE476" s="89"/>
      <c r="AF476" s="85"/>
      <c r="AG476" s="88"/>
      <c r="AH476" s="89"/>
      <c r="AI476" s="89"/>
    </row>
    <row r="477" spans="1:60" ht="13.15" customHeight="1" outlineLevel="1">
      <c r="A477" s="112"/>
      <c r="B477" s="112"/>
      <c r="C477" s="28"/>
      <c r="D477" s="139"/>
      <c r="E477" s="113"/>
      <c r="F477" s="204" t="s">
        <v>347</v>
      </c>
      <c r="G477" s="114"/>
      <c r="H477" s="115"/>
      <c r="I477" s="114"/>
      <c r="J477" s="108">
        <v>0</v>
      </c>
      <c r="K477" s="181" t="s">
        <v>70</v>
      </c>
      <c r="L477" s="117"/>
      <c r="M477" s="118"/>
      <c r="N477" s="108"/>
      <c r="O477" s="114"/>
      <c r="P477" s="28"/>
      <c r="Q477" s="114"/>
      <c r="R477" s="118"/>
      <c r="S477" s="108"/>
      <c r="T477" s="114"/>
      <c r="U477" s="88"/>
      <c r="V477" s="88"/>
      <c r="W477" s="306"/>
      <c r="X477" s="90"/>
      <c r="Y477" s="88"/>
      <c r="Z477" s="90"/>
      <c r="AA477" s="109"/>
      <c r="AB477" s="89"/>
      <c r="AC477" s="88"/>
      <c r="AD477" s="85"/>
      <c r="AE477" s="89"/>
      <c r="AF477" s="85"/>
      <c r="AG477" s="88"/>
      <c r="AH477" s="89"/>
      <c r="AI477" s="89"/>
    </row>
    <row r="478" spans="1:60" ht="13.15" customHeight="1" outlineLevel="1">
      <c r="A478" s="112"/>
      <c r="B478" s="112"/>
      <c r="C478" s="28"/>
      <c r="D478" s="139"/>
      <c r="E478" s="113" t="s">
        <v>348</v>
      </c>
      <c r="F478" s="204"/>
      <c r="G478" s="114"/>
      <c r="H478" s="115"/>
      <c r="I478" s="114"/>
      <c r="J478" s="108"/>
      <c r="K478" s="181"/>
      <c r="L478" s="117"/>
      <c r="M478" s="118"/>
      <c r="N478" s="108"/>
      <c r="O478" s="114"/>
      <c r="P478" s="28"/>
      <c r="Q478" s="114"/>
      <c r="R478" s="118"/>
      <c r="S478" s="108"/>
      <c r="T478" s="114"/>
      <c r="U478" s="88"/>
      <c r="V478" s="88"/>
      <c r="W478" s="306"/>
      <c r="X478" s="90"/>
      <c r="Y478" s="88"/>
      <c r="Z478" s="90"/>
      <c r="AA478" s="109"/>
      <c r="AB478" s="89"/>
      <c r="AC478" s="88"/>
      <c r="AD478" s="85"/>
      <c r="AE478" s="89"/>
      <c r="AF478" s="85"/>
      <c r="AG478" s="88"/>
      <c r="AH478" s="89"/>
      <c r="AI478" s="89"/>
    </row>
    <row r="479" spans="1:60" ht="13.15" customHeight="1" outlineLevel="1">
      <c r="A479" s="112"/>
      <c r="B479" s="112"/>
      <c r="C479" s="28"/>
      <c r="D479" s="139"/>
      <c r="E479" s="113"/>
      <c r="F479" s="204" t="s">
        <v>349</v>
      </c>
      <c r="G479" s="114"/>
      <c r="H479" s="115"/>
      <c r="I479" s="114"/>
      <c r="J479" s="108">
        <v>2</v>
      </c>
      <c r="K479" s="181">
        <v>10</v>
      </c>
      <c r="L479" s="117">
        <f t="shared" si="14"/>
        <v>20</v>
      </c>
      <c r="M479" s="118"/>
      <c r="N479" s="108"/>
      <c r="O479" s="114"/>
      <c r="P479" s="28"/>
      <c r="Q479" s="114"/>
      <c r="R479" s="118"/>
      <c r="S479" s="108"/>
      <c r="T479" s="114"/>
      <c r="U479" s="88"/>
      <c r="V479" s="88"/>
      <c r="W479" s="306"/>
      <c r="X479" s="90"/>
      <c r="Y479" s="88"/>
      <c r="Z479" s="90"/>
      <c r="AA479" s="109"/>
      <c r="AB479" s="89"/>
      <c r="AC479" s="88"/>
      <c r="AD479" s="85"/>
      <c r="AE479" s="89"/>
      <c r="AF479" s="85"/>
      <c r="AG479" s="88"/>
      <c r="AH479" s="89"/>
      <c r="AI479" s="89"/>
    </row>
    <row r="480" spans="1:60" ht="13.15" customHeight="1" outlineLevel="1">
      <c r="A480" s="112"/>
      <c r="B480" s="112"/>
      <c r="C480" s="28"/>
      <c r="D480" s="139"/>
      <c r="E480" s="113"/>
      <c r="F480" s="204" t="s">
        <v>350</v>
      </c>
      <c r="G480" s="114"/>
      <c r="H480" s="115"/>
      <c r="I480" s="114"/>
      <c r="J480" s="108">
        <v>1</v>
      </c>
      <c r="K480" s="181">
        <v>12</v>
      </c>
      <c r="L480" s="117">
        <f t="shared" si="14"/>
        <v>12</v>
      </c>
      <c r="M480" s="118"/>
      <c r="N480" s="108"/>
      <c r="O480" s="114"/>
      <c r="P480" s="28"/>
      <c r="Q480" s="114"/>
      <c r="R480" s="118"/>
      <c r="S480" s="108"/>
      <c r="T480" s="114"/>
      <c r="U480" s="88"/>
      <c r="V480" s="88"/>
      <c r="W480" s="306"/>
      <c r="X480" s="90"/>
      <c r="Y480" s="88"/>
      <c r="Z480" s="90"/>
      <c r="AA480" s="109"/>
      <c r="AB480" s="89"/>
      <c r="AC480" s="88"/>
      <c r="AD480" s="85"/>
      <c r="AE480" s="89"/>
      <c r="AF480" s="85"/>
      <c r="AG480" s="88"/>
      <c r="AH480" s="89"/>
      <c r="AI480" s="89"/>
    </row>
    <row r="481" spans="1:60" ht="13.15" customHeight="1" outlineLevel="1">
      <c r="A481" s="112"/>
      <c r="B481" s="112"/>
      <c r="C481" s="28"/>
      <c r="D481" s="139"/>
      <c r="E481" s="113"/>
      <c r="F481" s="204" t="s">
        <v>351</v>
      </c>
      <c r="G481" s="114"/>
      <c r="H481" s="115"/>
      <c r="I481" s="114"/>
      <c r="J481" s="108">
        <v>1</v>
      </c>
      <c r="K481" s="181">
        <v>18</v>
      </c>
      <c r="L481" s="117">
        <f t="shared" si="14"/>
        <v>18</v>
      </c>
      <c r="M481" s="118"/>
      <c r="N481" s="108"/>
      <c r="O481" s="114"/>
      <c r="P481" s="28"/>
      <c r="Q481" s="114"/>
      <c r="R481" s="118"/>
      <c r="S481" s="108"/>
      <c r="T481" s="114"/>
      <c r="U481" s="88"/>
      <c r="V481" s="88"/>
      <c r="W481" s="306"/>
      <c r="X481" s="90"/>
      <c r="Y481" s="88"/>
      <c r="Z481" s="90"/>
      <c r="AA481" s="109"/>
      <c r="AB481" s="89"/>
      <c r="AC481" s="88"/>
      <c r="AD481" s="85"/>
      <c r="AE481" s="89"/>
      <c r="AF481" s="85"/>
      <c r="AG481" s="88"/>
      <c r="AH481" s="89"/>
      <c r="AI481" s="89"/>
    </row>
    <row r="482" spans="1:60" ht="13.15" customHeight="1" outlineLevel="1">
      <c r="A482" s="112"/>
      <c r="B482" s="112"/>
      <c r="C482" s="28"/>
      <c r="D482" s="139"/>
      <c r="E482" s="113" t="s">
        <v>352</v>
      </c>
      <c r="F482" s="204"/>
      <c r="G482" s="114"/>
      <c r="H482" s="115"/>
      <c r="I482" s="114"/>
      <c r="J482" s="108"/>
      <c r="K482" s="181"/>
      <c r="L482" s="117"/>
      <c r="M482" s="118"/>
      <c r="N482" s="108"/>
      <c r="O482" s="114"/>
      <c r="P482" s="28"/>
      <c r="Q482" s="114"/>
      <c r="R482" s="118"/>
      <c r="S482" s="108"/>
      <c r="T482" s="114"/>
      <c r="U482" s="88"/>
      <c r="V482" s="88"/>
      <c r="W482" s="306"/>
      <c r="X482" s="90"/>
      <c r="Y482" s="88"/>
      <c r="Z482" s="90"/>
      <c r="AA482" s="109"/>
      <c r="AB482" s="89"/>
      <c r="AC482" s="88"/>
      <c r="AD482" s="85"/>
      <c r="AE482" s="89"/>
      <c r="AF482" s="85"/>
      <c r="AG482" s="88"/>
      <c r="AH482" s="89"/>
      <c r="AI482" s="89"/>
    </row>
    <row r="483" spans="1:60" ht="13.15" customHeight="1" outlineLevel="1">
      <c r="A483" s="112"/>
      <c r="B483" s="112"/>
      <c r="C483" s="28"/>
      <c r="D483" s="139"/>
      <c r="E483" s="113"/>
      <c r="F483" s="204" t="s">
        <v>353</v>
      </c>
      <c r="G483" s="114"/>
      <c r="H483" s="115"/>
      <c r="I483" s="114"/>
      <c r="J483" s="108">
        <v>1</v>
      </c>
      <c r="K483" s="181">
        <v>2</v>
      </c>
      <c r="L483" s="117">
        <f>J483*K483</f>
        <v>2</v>
      </c>
      <c r="M483" s="118"/>
      <c r="N483" s="108"/>
      <c r="O483" s="114"/>
      <c r="P483" s="28"/>
      <c r="Q483" s="114"/>
      <c r="R483" s="118"/>
      <c r="S483" s="108"/>
      <c r="T483" s="114"/>
      <c r="U483" s="88"/>
      <c r="V483" s="88"/>
      <c r="W483" s="306"/>
      <c r="X483" s="90"/>
      <c r="Y483" s="88"/>
      <c r="Z483" s="90"/>
      <c r="AA483" s="109"/>
      <c r="AB483" s="89"/>
      <c r="AC483" s="88"/>
      <c r="AD483" s="85"/>
      <c r="AE483" s="89"/>
      <c r="AF483" s="85"/>
      <c r="AG483" s="88"/>
      <c r="AH483" s="89"/>
      <c r="AI483" s="89"/>
    </row>
    <row r="484" spans="1:60" ht="13.15" customHeight="1" outlineLevel="1">
      <c r="A484" s="112"/>
      <c r="B484" s="112"/>
      <c r="C484" s="28"/>
      <c r="D484" s="139"/>
      <c r="E484" s="113"/>
      <c r="F484" s="204" t="s">
        <v>354</v>
      </c>
      <c r="G484" s="114"/>
      <c r="H484" s="115"/>
      <c r="I484" s="114"/>
      <c r="J484" s="108">
        <v>1</v>
      </c>
      <c r="K484" s="181">
        <v>4</v>
      </c>
      <c r="L484" s="117">
        <f>J484*K484</f>
        <v>4</v>
      </c>
      <c r="M484" s="118"/>
      <c r="N484" s="108"/>
      <c r="O484" s="114"/>
      <c r="P484" s="28"/>
      <c r="Q484" s="114"/>
      <c r="R484" s="118"/>
      <c r="S484" s="108"/>
      <c r="T484" s="114"/>
      <c r="U484" s="88"/>
      <c r="V484" s="88"/>
      <c r="W484" s="306"/>
      <c r="X484" s="90"/>
      <c r="Y484" s="88"/>
      <c r="Z484" s="90"/>
      <c r="AA484" s="109"/>
      <c r="AB484" s="89"/>
      <c r="AC484" s="88"/>
      <c r="AD484" s="85"/>
      <c r="AE484" s="89"/>
      <c r="AF484" s="85"/>
      <c r="AG484" s="88"/>
      <c r="AH484" s="89"/>
      <c r="AI484" s="89"/>
    </row>
    <row r="485" spans="1:60" ht="13.15" customHeight="1" outlineLevel="1">
      <c r="A485" s="112"/>
      <c r="B485" s="112"/>
      <c r="C485" s="28"/>
      <c r="D485" s="139"/>
      <c r="E485" s="113" t="s">
        <v>355</v>
      </c>
      <c r="F485" s="204"/>
      <c r="G485" s="114"/>
      <c r="H485" s="115"/>
      <c r="I485" s="114"/>
      <c r="J485" s="108"/>
      <c r="K485" s="181"/>
      <c r="L485" s="117"/>
      <c r="M485" s="118"/>
      <c r="N485" s="108"/>
      <c r="O485" s="114"/>
      <c r="P485" s="28"/>
      <c r="Q485" s="114"/>
      <c r="R485" s="118"/>
      <c r="S485" s="108"/>
      <c r="T485" s="114"/>
      <c r="U485" s="88"/>
      <c r="V485" s="88"/>
      <c r="W485" s="306"/>
      <c r="X485" s="90"/>
      <c r="Y485" s="88"/>
      <c r="Z485" s="90"/>
      <c r="AA485" s="109"/>
      <c r="AB485" s="89"/>
      <c r="AC485" s="88"/>
      <c r="AD485" s="85"/>
      <c r="AE485" s="89"/>
      <c r="AF485" s="85"/>
      <c r="AG485" s="88"/>
      <c r="AH485" s="89"/>
      <c r="AI485" s="89"/>
    </row>
    <row r="486" spans="1:60" ht="13.15" customHeight="1" outlineLevel="1">
      <c r="A486" s="112"/>
      <c r="B486" s="112"/>
      <c r="C486" s="28"/>
      <c r="D486" s="139"/>
      <c r="E486" s="113"/>
      <c r="F486" s="204" t="s">
        <v>356</v>
      </c>
      <c r="G486" s="114"/>
      <c r="H486" s="115"/>
      <c r="I486" s="114"/>
      <c r="J486" s="108">
        <v>0</v>
      </c>
      <c r="K486" s="181" t="s">
        <v>70</v>
      </c>
      <c r="L486" s="117"/>
      <c r="M486" s="118"/>
      <c r="N486" s="108"/>
      <c r="O486" s="114"/>
      <c r="P486" s="28"/>
      <c r="Q486" s="114"/>
      <c r="R486" s="118"/>
      <c r="S486" s="108"/>
      <c r="T486" s="114"/>
      <c r="U486" s="88"/>
      <c r="V486" s="88"/>
      <c r="W486" s="306"/>
      <c r="X486" s="90"/>
      <c r="Y486" s="88"/>
      <c r="Z486" s="90"/>
      <c r="AA486" s="109"/>
      <c r="AB486" s="89"/>
      <c r="AC486" s="88"/>
      <c r="AD486" s="85"/>
      <c r="AE486" s="89"/>
      <c r="AF486" s="85"/>
      <c r="AG486" s="88"/>
      <c r="AH486" s="89"/>
      <c r="AI486" s="89"/>
    </row>
    <row r="487" spans="1:60" ht="13.15" customHeight="1" outlineLevel="1">
      <c r="A487" s="112"/>
      <c r="B487" s="112"/>
      <c r="C487" s="28"/>
      <c r="D487" s="139"/>
      <c r="E487" s="113"/>
      <c r="F487" s="204" t="s">
        <v>357</v>
      </c>
      <c r="G487" s="114"/>
      <c r="H487" s="115"/>
      <c r="I487" s="114"/>
      <c r="J487" s="108">
        <v>1</v>
      </c>
      <c r="K487" s="181">
        <v>4</v>
      </c>
      <c r="L487" s="117">
        <f>J487*K487</f>
        <v>4</v>
      </c>
      <c r="M487" s="118"/>
      <c r="N487" s="108"/>
      <c r="O487" s="114"/>
      <c r="P487" s="28"/>
      <c r="Q487" s="114"/>
      <c r="R487" s="118"/>
      <c r="S487" s="108"/>
      <c r="T487" s="114"/>
      <c r="U487" s="88"/>
      <c r="V487" s="88"/>
      <c r="W487" s="306"/>
      <c r="X487" s="90"/>
      <c r="Y487" s="88"/>
      <c r="Z487" s="90"/>
      <c r="AA487" s="109"/>
      <c r="AB487" s="89"/>
      <c r="AC487" s="88"/>
      <c r="AD487" s="85"/>
      <c r="AE487" s="89"/>
      <c r="AF487" s="85"/>
      <c r="AG487" s="88"/>
      <c r="AH487" s="89"/>
      <c r="AI487" s="89"/>
    </row>
    <row r="488" spans="1:60" ht="4.1500000000000004" customHeight="1" outlineLevel="1">
      <c r="A488" s="112"/>
      <c r="B488" s="112"/>
      <c r="D488" s="114"/>
      <c r="E488" s="113"/>
      <c r="F488" s="114"/>
      <c r="G488" s="114"/>
      <c r="I488" s="139"/>
      <c r="J488" s="202"/>
      <c r="K488" s="181"/>
      <c r="L488" s="117"/>
      <c r="M488" s="203"/>
      <c r="N488" s="203"/>
      <c r="O488" s="139"/>
      <c r="Q488" s="114"/>
      <c r="R488" s="108"/>
      <c r="S488" s="108"/>
      <c r="T488" s="114"/>
      <c r="U488" s="88"/>
      <c r="V488" s="88"/>
      <c r="W488" s="306"/>
      <c r="X488" s="90"/>
      <c r="Y488" s="88"/>
      <c r="Z488" s="90"/>
      <c r="AA488" s="109"/>
      <c r="AB488" s="89"/>
      <c r="AC488" s="88"/>
      <c r="AD488" s="85"/>
      <c r="AE488" s="89"/>
      <c r="AF488" s="85"/>
      <c r="AG488" s="88"/>
      <c r="AH488" s="89"/>
      <c r="AI488" s="89"/>
    </row>
    <row r="489" spans="1:60" s="27" customFormat="1" ht="16.899999999999999" customHeight="1">
      <c r="A489" s="92" t="s">
        <v>182</v>
      </c>
      <c r="B489" s="92"/>
      <c r="C489" s="93"/>
      <c r="D489" s="94" t="s">
        <v>503</v>
      </c>
      <c r="E489" s="95"/>
      <c r="F489" s="96"/>
      <c r="G489" s="97"/>
      <c r="H489" s="78"/>
      <c r="I489" s="199"/>
      <c r="J489" s="199"/>
      <c r="K489" s="199"/>
      <c r="L489" s="200">
        <f t="shared" ref="L489:L498" si="15">J489*K489</f>
        <v>0</v>
      </c>
      <c r="M489" s="199">
        <f>SUM(L489:L494)</f>
        <v>115</v>
      </c>
      <c r="N489" s="199"/>
      <c r="O489" s="199"/>
      <c r="P489" s="93"/>
      <c r="Q489" s="102"/>
      <c r="R489" s="99">
        <f>SUM(X489:X494)</f>
        <v>0</v>
      </c>
      <c r="S489" s="99"/>
      <c r="T489" s="98"/>
      <c r="U489" s="98"/>
      <c r="V489" s="102"/>
      <c r="W489" s="304"/>
      <c r="X489" s="100">
        <f>IF(L489&gt;0,L489*(1+W489),)</f>
        <v>0</v>
      </c>
      <c r="Y489" s="97"/>
      <c r="Z489" s="100">
        <f>X489*Y489</f>
        <v>0</v>
      </c>
      <c r="AA489" s="101">
        <f>SUM(Z489:Z511)</f>
        <v>0</v>
      </c>
      <c r="AB489" s="99"/>
      <c r="AC489" s="98"/>
      <c r="AD489" s="93"/>
      <c r="AE489" s="99"/>
      <c r="AF489" s="93"/>
      <c r="AG489" s="102"/>
      <c r="AH489" s="99">
        <f>SUM(AI490:AI493)</f>
        <v>0</v>
      </c>
      <c r="AI489" s="99"/>
      <c r="AJ489" s="98"/>
      <c r="AK489" s="26"/>
      <c r="AL489" s="26"/>
      <c r="AM489" s="26"/>
      <c r="AN489" s="26"/>
      <c r="AO489" s="26"/>
      <c r="AP489" s="26"/>
      <c r="AQ489" s="26"/>
      <c r="AR489" s="26"/>
      <c r="AS489" s="26"/>
      <c r="AT489" s="26"/>
      <c r="AU489" s="26"/>
      <c r="AV489" s="26"/>
      <c r="AW489" s="26"/>
      <c r="AX489" s="26"/>
      <c r="AY489" s="26"/>
      <c r="AZ489" s="26"/>
      <c r="BA489" s="26"/>
      <c r="BB489" s="26"/>
      <c r="BC489" s="26"/>
      <c r="BD489" s="26"/>
      <c r="BE489" s="26"/>
      <c r="BF489" s="26"/>
      <c r="BG489" s="26"/>
      <c r="BH489" s="26"/>
    </row>
    <row r="490" spans="1:60" ht="13.15" customHeight="1" outlineLevel="1">
      <c r="A490" s="112" t="s">
        <v>189</v>
      </c>
      <c r="B490" s="112">
        <v>68</v>
      </c>
      <c r="D490" s="139"/>
      <c r="E490" s="113"/>
      <c r="F490" s="114" t="s">
        <v>358</v>
      </c>
      <c r="G490" s="114"/>
      <c r="H490" s="115"/>
      <c r="I490" s="114"/>
      <c r="J490" s="108">
        <v>1</v>
      </c>
      <c r="K490" s="181">
        <v>20</v>
      </c>
      <c r="L490" s="117">
        <f t="shared" si="15"/>
        <v>20</v>
      </c>
      <c r="M490" s="118"/>
      <c r="N490" s="108"/>
      <c r="O490" s="114"/>
      <c r="Q490" s="114"/>
      <c r="R490" s="108"/>
      <c r="S490" s="108"/>
      <c r="T490" s="114"/>
      <c r="U490" s="88"/>
      <c r="V490" s="88"/>
      <c r="W490" s="306"/>
      <c r="X490" s="90"/>
      <c r="Y490" s="88"/>
      <c r="Z490" s="90"/>
      <c r="AA490" s="109"/>
      <c r="AB490" s="89"/>
      <c r="AC490" s="88"/>
      <c r="AD490" s="85"/>
      <c r="AE490" s="89"/>
      <c r="AF490" s="85"/>
      <c r="AG490" s="88"/>
      <c r="AH490" s="89"/>
      <c r="AI490" s="89"/>
    </row>
    <row r="491" spans="1:60" ht="13.15" customHeight="1" outlineLevel="1">
      <c r="A491" s="112" t="s">
        <v>360</v>
      </c>
      <c r="B491" s="112">
        <v>67</v>
      </c>
      <c r="D491" s="139"/>
      <c r="E491" s="113"/>
      <c r="F491" s="114" t="s">
        <v>359</v>
      </c>
      <c r="G491" s="114"/>
      <c r="H491" s="115"/>
      <c r="I491" s="114"/>
      <c r="J491" s="108">
        <v>1</v>
      </c>
      <c r="K491" s="181">
        <v>10</v>
      </c>
      <c r="L491" s="117">
        <f t="shared" si="15"/>
        <v>10</v>
      </c>
      <c r="M491" s="118"/>
      <c r="N491" s="108"/>
      <c r="O491" s="114"/>
      <c r="Q491" s="114"/>
      <c r="R491" s="108"/>
      <c r="S491" s="108"/>
      <c r="T491" s="114"/>
      <c r="U491" s="88"/>
      <c r="V491" s="88"/>
      <c r="W491" s="306"/>
      <c r="X491" s="90"/>
      <c r="Y491" s="88"/>
      <c r="Z491" s="90"/>
      <c r="AA491" s="109"/>
      <c r="AB491" s="89"/>
      <c r="AC491" s="88"/>
      <c r="AD491" s="85"/>
      <c r="AE491" s="89"/>
      <c r="AF491" s="85"/>
      <c r="AG491" s="88"/>
      <c r="AH491" s="89"/>
      <c r="AI491" s="89"/>
    </row>
    <row r="492" spans="1:60" ht="13.15" customHeight="1" outlineLevel="1">
      <c r="A492" s="112" t="s">
        <v>189</v>
      </c>
      <c r="B492" s="112">
        <v>68</v>
      </c>
      <c r="D492" s="139"/>
      <c r="E492" s="113"/>
      <c r="F492" s="114" t="s">
        <v>361</v>
      </c>
      <c r="G492" s="114"/>
      <c r="H492" s="115"/>
      <c r="I492" s="114"/>
      <c r="J492" s="108">
        <v>1</v>
      </c>
      <c r="K492" s="181">
        <v>60</v>
      </c>
      <c r="L492" s="117">
        <f t="shared" si="15"/>
        <v>60</v>
      </c>
      <c r="M492" s="118"/>
      <c r="N492" s="108"/>
      <c r="O492" s="114"/>
      <c r="Q492" s="114"/>
      <c r="R492" s="108"/>
      <c r="S492" s="108"/>
      <c r="T492" s="114"/>
      <c r="U492" s="88"/>
      <c r="V492" s="88"/>
      <c r="W492" s="306"/>
      <c r="X492" s="90"/>
      <c r="Y492" s="88"/>
      <c r="Z492" s="90"/>
      <c r="AA492" s="109"/>
      <c r="AB492" s="89"/>
      <c r="AC492" s="88"/>
      <c r="AD492" s="85"/>
      <c r="AE492" s="89"/>
      <c r="AF492" s="85"/>
      <c r="AG492" s="88"/>
      <c r="AH492" s="89"/>
      <c r="AI492" s="89"/>
    </row>
    <row r="493" spans="1:60" ht="13.15" customHeight="1" outlineLevel="1">
      <c r="A493" s="112" t="s">
        <v>189</v>
      </c>
      <c r="B493" s="112">
        <v>68</v>
      </c>
      <c r="D493" s="139"/>
      <c r="E493" s="113"/>
      <c r="F493" s="114" t="s">
        <v>192</v>
      </c>
      <c r="G493" s="114"/>
      <c r="H493" s="115"/>
      <c r="I493" s="114"/>
      <c r="J493" s="108">
        <v>1</v>
      </c>
      <c r="K493" s="181">
        <v>25</v>
      </c>
      <c r="L493" s="117">
        <f t="shared" si="15"/>
        <v>25</v>
      </c>
      <c r="M493" s="118"/>
      <c r="N493" s="108"/>
      <c r="O493" s="114"/>
      <c r="Q493" s="114"/>
      <c r="R493" s="108"/>
      <c r="S493" s="108"/>
      <c r="T493" s="114"/>
      <c r="U493" s="88"/>
      <c r="V493" s="88"/>
      <c r="W493" s="306"/>
      <c r="X493" s="90"/>
      <c r="Y493" s="88"/>
      <c r="Z493" s="90"/>
      <c r="AA493" s="109"/>
      <c r="AB493" s="89"/>
      <c r="AC493" s="88"/>
      <c r="AD493" s="85"/>
      <c r="AE493" s="89"/>
      <c r="AF493" s="85"/>
      <c r="AG493" s="88"/>
      <c r="AH493" s="89"/>
      <c r="AI493" s="89"/>
    </row>
    <row r="494" spans="1:60" ht="4.1500000000000004" customHeight="1" outlineLevel="1">
      <c r="A494" s="112"/>
      <c r="B494" s="112"/>
      <c r="D494" s="114"/>
      <c r="E494" s="113"/>
      <c r="F494" s="114"/>
      <c r="G494" s="114"/>
      <c r="I494" s="114"/>
      <c r="J494" s="108"/>
      <c r="K494" s="181"/>
      <c r="L494" s="117">
        <f t="shared" si="15"/>
        <v>0</v>
      </c>
      <c r="M494" s="108"/>
      <c r="N494" s="108"/>
      <c r="O494" s="114"/>
      <c r="Q494" s="114"/>
      <c r="R494" s="108"/>
      <c r="S494" s="108"/>
      <c r="T494" s="114"/>
      <c r="U494" s="88"/>
      <c r="V494" s="88"/>
      <c r="W494" s="306"/>
      <c r="X494" s="90"/>
      <c r="Y494" s="88"/>
      <c r="Z494" s="90"/>
      <c r="AA494" s="109"/>
      <c r="AB494" s="89"/>
      <c r="AC494" s="88"/>
      <c r="AD494" s="85"/>
      <c r="AE494" s="89"/>
      <c r="AF494" s="85"/>
      <c r="AG494" s="88"/>
      <c r="AH494" s="89"/>
      <c r="AI494" s="89"/>
    </row>
    <row r="495" spans="1:60" s="27" customFormat="1" ht="16.899999999999999" customHeight="1">
      <c r="A495" s="92" t="s">
        <v>193</v>
      </c>
      <c r="B495" s="92"/>
      <c r="C495" s="93"/>
      <c r="D495" s="94" t="s">
        <v>504</v>
      </c>
      <c r="E495" s="95"/>
      <c r="F495" s="96"/>
      <c r="G495" s="97"/>
      <c r="H495" s="78"/>
      <c r="I495" s="98"/>
      <c r="J495" s="99"/>
      <c r="K495" s="99"/>
      <c r="L495" s="100">
        <f t="shared" si="15"/>
        <v>0</v>
      </c>
      <c r="M495" s="99">
        <f>SUM(L495:L501)</f>
        <v>55</v>
      </c>
      <c r="N495" s="99"/>
      <c r="O495" s="98"/>
      <c r="P495" s="93"/>
      <c r="Q495" s="102"/>
      <c r="R495" s="99">
        <f>SUM(X495:X500)</f>
        <v>0</v>
      </c>
      <c r="S495" s="99"/>
      <c r="T495" s="98"/>
      <c r="U495" s="98"/>
      <c r="V495" s="102"/>
      <c r="W495" s="304"/>
      <c r="X495" s="100">
        <f>IF(L495&gt;0,L495*(1+W495),)</f>
        <v>0</v>
      </c>
      <c r="Y495" s="97"/>
      <c r="Z495" s="100">
        <f>X495*Y495</f>
        <v>0</v>
      </c>
      <c r="AA495" s="101">
        <f>SUM(Z495:Z517)</f>
        <v>0</v>
      </c>
      <c r="AB495" s="99"/>
      <c r="AC495" s="98"/>
      <c r="AD495" s="93"/>
      <c r="AE495" s="99"/>
      <c r="AF495" s="93"/>
      <c r="AG495" s="102"/>
      <c r="AH495" s="99">
        <f>SUM(AI496:AI500)</f>
        <v>0</v>
      </c>
      <c r="AI495" s="99"/>
      <c r="AJ495" s="98"/>
      <c r="AK495" s="26"/>
      <c r="AL495" s="26"/>
      <c r="AM495" s="26"/>
      <c r="AN495" s="26"/>
      <c r="AO495" s="26"/>
      <c r="AP495" s="26"/>
      <c r="AQ495" s="26"/>
      <c r="AR495" s="26"/>
      <c r="AS495" s="26"/>
      <c r="AT495" s="26"/>
      <c r="AU495" s="26"/>
      <c r="AV495" s="26"/>
      <c r="AW495" s="26"/>
      <c r="AX495" s="26"/>
      <c r="AY495" s="26"/>
      <c r="AZ495" s="26"/>
      <c r="BA495" s="26"/>
      <c r="BB495" s="26"/>
      <c r="BC495" s="26"/>
      <c r="BD495" s="26"/>
      <c r="BE495" s="26"/>
      <c r="BF495" s="26"/>
      <c r="BG495" s="26"/>
      <c r="BH495" s="26"/>
    </row>
    <row r="496" spans="1:60" ht="13.15" customHeight="1" outlineLevel="1">
      <c r="A496" s="112" t="s">
        <v>195</v>
      </c>
      <c r="B496" s="112">
        <v>64</v>
      </c>
      <c r="E496" s="113"/>
      <c r="F496" s="204" t="s">
        <v>196</v>
      </c>
      <c r="G496" s="114"/>
      <c r="H496" s="115"/>
      <c r="I496" s="114"/>
      <c r="J496" s="108">
        <v>1</v>
      </c>
      <c r="K496" s="181">
        <v>20</v>
      </c>
      <c r="L496" s="117">
        <f t="shared" si="15"/>
        <v>20</v>
      </c>
      <c r="M496" s="118"/>
      <c r="N496" s="108"/>
      <c r="O496" s="114"/>
      <c r="Q496" s="114"/>
      <c r="R496" s="108"/>
      <c r="S496" s="108"/>
      <c r="T496" s="114"/>
      <c r="U496" s="88"/>
      <c r="V496" s="88"/>
      <c r="W496" s="306"/>
      <c r="X496" s="90"/>
      <c r="Y496" s="88"/>
      <c r="Z496" s="90"/>
      <c r="AA496" s="109"/>
      <c r="AB496" s="89"/>
      <c r="AC496" s="88"/>
      <c r="AD496" s="85"/>
      <c r="AE496" s="89"/>
      <c r="AF496" s="85"/>
      <c r="AG496" s="88"/>
      <c r="AH496" s="89"/>
      <c r="AI496" s="89"/>
    </row>
    <row r="497" spans="1:60" ht="13.9" customHeight="1" outlineLevel="1">
      <c r="A497" s="112" t="s">
        <v>195</v>
      </c>
      <c r="B497" s="112">
        <v>64</v>
      </c>
      <c r="D497" s="139"/>
      <c r="E497" s="113"/>
      <c r="F497" s="204" t="s">
        <v>197</v>
      </c>
      <c r="G497" s="114"/>
      <c r="H497" s="115"/>
      <c r="I497" s="114"/>
      <c r="J497" s="108">
        <v>1</v>
      </c>
      <c r="K497" s="181">
        <v>20</v>
      </c>
      <c r="L497" s="117">
        <f t="shared" si="15"/>
        <v>20</v>
      </c>
      <c r="M497" s="118"/>
      <c r="N497" s="108"/>
      <c r="O497" s="114"/>
      <c r="Q497" s="114"/>
      <c r="R497" s="108"/>
      <c r="S497" s="108"/>
      <c r="T497" s="114"/>
      <c r="U497" s="88"/>
      <c r="V497" s="88"/>
      <c r="W497" s="306"/>
      <c r="X497" s="90"/>
      <c r="Y497" s="88"/>
      <c r="Z497" s="90"/>
      <c r="AA497" s="109"/>
      <c r="AB497" s="89"/>
      <c r="AC497" s="88"/>
      <c r="AD497" s="85"/>
      <c r="AE497" s="89"/>
      <c r="AF497" s="85"/>
      <c r="AG497" s="88"/>
      <c r="AH497" s="89"/>
      <c r="AI497" s="89"/>
    </row>
    <row r="498" spans="1:60" ht="13.9" customHeight="1" outlineLevel="1">
      <c r="A498" s="112" t="s">
        <v>195</v>
      </c>
      <c r="B498" s="112">
        <v>64</v>
      </c>
      <c r="D498" s="139"/>
      <c r="E498" s="113"/>
      <c r="F498" s="204" t="s">
        <v>198</v>
      </c>
      <c r="G498" s="114"/>
      <c r="H498" s="115"/>
      <c r="I498" s="114"/>
      <c r="J498" s="108">
        <v>1</v>
      </c>
      <c r="K498" s="181">
        <v>15</v>
      </c>
      <c r="L498" s="117">
        <f t="shared" si="15"/>
        <v>15</v>
      </c>
      <c r="M498" s="118"/>
      <c r="N498" s="108"/>
      <c r="O498" s="114"/>
      <c r="Q498" s="114"/>
      <c r="R498" s="108"/>
      <c r="S498" s="108"/>
      <c r="T498" s="114"/>
      <c r="U498" s="88"/>
      <c r="V498" s="88"/>
      <c r="W498" s="306"/>
      <c r="X498" s="90"/>
      <c r="Y498" s="88"/>
      <c r="Z498" s="90"/>
      <c r="AA498" s="109"/>
      <c r="AB498" s="89"/>
      <c r="AC498" s="88"/>
      <c r="AD498" s="85"/>
      <c r="AE498" s="89"/>
      <c r="AF498" s="85"/>
      <c r="AG498" s="88"/>
      <c r="AH498" s="89"/>
      <c r="AI498" s="89"/>
    </row>
    <row r="499" spans="1:60" ht="13.9" customHeight="1" outlineLevel="1">
      <c r="A499" s="112"/>
      <c r="B499" s="112"/>
      <c r="D499" s="139"/>
      <c r="E499" s="113"/>
      <c r="F499" s="204" t="s">
        <v>199</v>
      </c>
      <c r="G499" s="114"/>
      <c r="H499" s="115"/>
      <c r="I499" s="114"/>
      <c r="J499" s="108"/>
      <c r="K499" s="181"/>
      <c r="L499" s="117"/>
      <c r="M499" s="118"/>
      <c r="N499" s="108"/>
      <c r="O499" s="114"/>
      <c r="Q499" s="114"/>
      <c r="R499" s="108"/>
      <c r="S499" s="108"/>
      <c r="T499" s="114"/>
      <c r="U499" s="88"/>
      <c r="V499" s="88"/>
      <c r="W499" s="306"/>
      <c r="X499" s="90"/>
      <c r="Y499" s="88"/>
      <c r="Z499" s="90"/>
      <c r="AA499" s="109"/>
      <c r="AB499" s="89"/>
      <c r="AC499" s="88"/>
      <c r="AD499" s="85"/>
      <c r="AE499" s="89"/>
      <c r="AF499" s="85"/>
      <c r="AG499" s="88"/>
      <c r="AH499" s="89"/>
      <c r="AI499" s="89"/>
    </row>
    <row r="500" spans="1:60" ht="13.9" customHeight="1" outlineLevel="1">
      <c r="A500" s="112" t="s">
        <v>195</v>
      </c>
      <c r="B500" s="112">
        <v>64</v>
      </c>
      <c r="D500" s="139"/>
      <c r="E500" s="113"/>
      <c r="F500" s="204" t="s">
        <v>200</v>
      </c>
      <c r="G500" s="114"/>
      <c r="H500" s="115"/>
      <c r="I500" s="114"/>
      <c r="J500" s="108"/>
      <c r="K500" s="181" t="s">
        <v>70</v>
      </c>
      <c r="L500" s="117"/>
      <c r="M500" s="118"/>
      <c r="N500" s="108"/>
      <c r="O500" s="114"/>
      <c r="Q500" s="114"/>
      <c r="R500" s="108"/>
      <c r="S500" s="108"/>
      <c r="T500" s="114"/>
      <c r="U500" s="88"/>
      <c r="V500" s="88"/>
      <c r="W500" s="306"/>
      <c r="X500" s="90"/>
      <c r="Y500" s="88"/>
      <c r="Z500" s="90"/>
      <c r="AA500" s="109"/>
      <c r="AB500" s="89"/>
      <c r="AC500" s="88"/>
      <c r="AD500" s="85"/>
      <c r="AE500" s="89"/>
      <c r="AF500" s="85"/>
      <c r="AG500" s="88"/>
      <c r="AH500" s="89"/>
      <c r="AI500" s="89"/>
    </row>
    <row r="501" spans="1:60" ht="4.1500000000000004" customHeight="1" outlineLevel="1">
      <c r="A501" s="112"/>
      <c r="B501" s="112"/>
      <c r="C501" s="28"/>
      <c r="D501" s="139"/>
      <c r="E501" s="113"/>
      <c r="F501" s="114"/>
      <c r="G501" s="218"/>
      <c r="H501" s="65"/>
      <c r="I501" s="218"/>
      <c r="J501" s="108"/>
      <c r="K501" s="108"/>
      <c r="L501" s="117"/>
      <c r="M501" s="108"/>
      <c r="N501" s="108"/>
      <c r="O501" s="218"/>
      <c r="P501" s="28"/>
      <c r="Q501" s="218"/>
      <c r="R501" s="108"/>
      <c r="S501" s="108"/>
      <c r="T501" s="218"/>
      <c r="U501" s="88"/>
      <c r="V501" s="88"/>
      <c r="W501" s="306"/>
      <c r="X501" s="90"/>
      <c r="Y501" s="88"/>
      <c r="Z501" s="90"/>
      <c r="AA501" s="109"/>
      <c r="AB501" s="89"/>
      <c r="AC501" s="88"/>
      <c r="AD501" s="85"/>
      <c r="AE501" s="89"/>
      <c r="AF501" s="85"/>
      <c r="AG501" s="88"/>
      <c r="AH501" s="89"/>
      <c r="AI501" s="89"/>
    </row>
    <row r="502" spans="1:60" ht="6.75" customHeight="1">
      <c r="A502" s="68"/>
      <c r="B502" s="68"/>
      <c r="C502" s="64"/>
      <c r="D502" s="293"/>
      <c r="E502" s="294"/>
      <c r="F502" s="295"/>
      <c r="G502" s="296"/>
      <c r="H502" s="65"/>
      <c r="I502" s="317"/>
      <c r="J502" s="318"/>
      <c r="K502" s="318"/>
      <c r="L502" s="318"/>
      <c r="M502" s="318"/>
      <c r="N502" s="318"/>
      <c r="O502" s="319"/>
      <c r="P502" s="64"/>
      <c r="Q502" s="320"/>
      <c r="R502" s="318"/>
      <c r="S502" s="318"/>
      <c r="T502" s="311"/>
      <c r="U502" s="311"/>
      <c r="V502" s="311"/>
      <c r="W502" s="311"/>
      <c r="X502" s="311"/>
      <c r="Y502" s="311"/>
      <c r="Z502" s="311"/>
      <c r="AA502" s="311"/>
      <c r="AB502" s="311"/>
      <c r="AC502" s="311"/>
      <c r="AD502" s="311"/>
      <c r="AE502" s="311"/>
      <c r="AF502" s="311"/>
      <c r="AG502" s="311"/>
      <c r="AH502" s="311"/>
      <c r="AI502" s="311"/>
      <c r="AJ502" s="311"/>
    </row>
    <row r="503" spans="1:60" s="27" customFormat="1" ht="18" customHeight="1">
      <c r="A503" s="77"/>
      <c r="B503" s="77"/>
      <c r="C503" s="66"/>
      <c r="D503" s="362" t="s">
        <v>505</v>
      </c>
      <c r="E503" s="363"/>
      <c r="F503" s="363"/>
      <c r="G503" s="364"/>
      <c r="H503" s="78"/>
      <c r="I503" s="308"/>
      <c r="J503" s="309"/>
      <c r="K503" s="310"/>
      <c r="L503" s="310"/>
      <c r="M503" s="310"/>
      <c r="N503" s="82">
        <f>SUM(M503:M509)</f>
        <v>0</v>
      </c>
      <c r="O503" s="311"/>
      <c r="P503" s="66"/>
      <c r="Q503" s="312"/>
      <c r="R503" s="310"/>
      <c r="S503" s="82">
        <f>SUM(R503:R509)</f>
        <v>0</v>
      </c>
      <c r="T503" s="311"/>
      <c r="U503" s="82">
        <v>588</v>
      </c>
      <c r="V503" s="311"/>
      <c r="W503" s="311"/>
      <c r="X503" s="311"/>
      <c r="Y503" s="311"/>
      <c r="Z503" s="311"/>
      <c r="AA503" s="311"/>
      <c r="AB503" s="82">
        <f>SUM(AA503:AA509)</f>
        <v>0</v>
      </c>
      <c r="AC503" s="311"/>
      <c r="AD503" s="311"/>
      <c r="AE503" s="311"/>
      <c r="AF503" s="311"/>
      <c r="AG503" s="311"/>
      <c r="AH503" s="311"/>
      <c r="AI503" s="311"/>
      <c r="AJ503" s="311"/>
      <c r="AK503" s="26"/>
      <c r="AL503" s="26"/>
      <c r="AM503" s="26"/>
      <c r="AN503" s="26"/>
      <c r="AO503" s="26"/>
      <c r="AP503" s="26"/>
      <c r="AQ503" s="26"/>
      <c r="AR503" s="26"/>
      <c r="AS503" s="26"/>
      <c r="AT503" s="26"/>
      <c r="AU503" s="26"/>
      <c r="AV503" s="26"/>
      <c r="AW503" s="26"/>
      <c r="AX503" s="26"/>
      <c r="AY503" s="26"/>
      <c r="AZ503" s="26"/>
      <c r="BA503" s="26"/>
      <c r="BB503" s="26"/>
      <c r="BC503" s="26"/>
      <c r="BD503" s="26"/>
      <c r="BE503" s="26"/>
      <c r="BF503" s="26"/>
      <c r="BG503" s="26"/>
      <c r="BH503" s="26"/>
    </row>
    <row r="504" spans="1:60" ht="4.1500000000000004" customHeight="1">
      <c r="A504" s="112"/>
      <c r="B504" s="112"/>
      <c r="E504" s="113"/>
      <c r="F504" s="114"/>
      <c r="G504" s="114"/>
      <c r="I504" s="114"/>
      <c r="J504" s="108"/>
      <c r="K504" s="108"/>
      <c r="L504" s="117"/>
      <c r="M504" s="108"/>
      <c r="N504" s="108"/>
      <c r="O504" s="114"/>
      <c r="Q504" s="114"/>
      <c r="R504" s="108"/>
      <c r="S504" s="108"/>
      <c r="T504" s="114"/>
      <c r="U504" s="88"/>
      <c r="V504" s="88"/>
      <c r="W504" s="306"/>
      <c r="X504" s="90"/>
      <c r="Y504" s="88"/>
      <c r="Z504" s="90"/>
      <c r="AA504" s="109"/>
      <c r="AB504" s="89"/>
      <c r="AC504" s="88"/>
      <c r="AD504" s="85"/>
      <c r="AE504" s="89"/>
      <c r="AF504" s="85"/>
      <c r="AG504" s="88"/>
      <c r="AH504" s="89"/>
      <c r="AI504" s="89"/>
    </row>
    <row r="505" spans="1:60" s="27" customFormat="1" ht="16.899999999999999" customHeight="1" collapsed="1">
      <c r="A505" s="92"/>
      <c r="B505" s="92"/>
      <c r="C505" s="93"/>
      <c r="D505" s="94" t="s">
        <v>362</v>
      </c>
      <c r="E505" s="95"/>
      <c r="F505" s="96"/>
      <c r="G505" s="97"/>
      <c r="H505" s="78"/>
      <c r="I505" s="98"/>
      <c r="J505" s="99"/>
      <c r="K505" s="99"/>
      <c r="L505" s="100">
        <f>J505*K505</f>
        <v>0</v>
      </c>
      <c r="M505" s="99">
        <f>SUM(L505:L506)</f>
        <v>0</v>
      </c>
      <c r="N505" s="99"/>
      <c r="O505" s="98"/>
      <c r="P505" s="93"/>
      <c r="Q505" s="102"/>
      <c r="R505" s="99">
        <f>SUM(X505:X506)</f>
        <v>0</v>
      </c>
      <c r="S505" s="99"/>
      <c r="T505" s="98">
        <v>157</v>
      </c>
      <c r="U505" s="98"/>
      <c r="V505" s="102"/>
      <c r="W505" s="304"/>
      <c r="X505" s="100">
        <f>IF(L505&gt;0,L505*(1+W505),)</f>
        <v>0</v>
      </c>
      <c r="Y505" s="97"/>
      <c r="Z505" s="100">
        <f>X505*Y505</f>
        <v>0</v>
      </c>
      <c r="AA505" s="101">
        <f>SUM(Z505:Z527)</f>
        <v>0</v>
      </c>
      <c r="AB505" s="99"/>
      <c r="AC505" s="98"/>
      <c r="AD505" s="93"/>
      <c r="AE505" s="99"/>
      <c r="AF505" s="93"/>
      <c r="AG505" s="102"/>
      <c r="AH505" s="99">
        <f>SUM(AI506:AI527)</f>
        <v>0</v>
      </c>
      <c r="AI505" s="99"/>
      <c r="AJ505" s="98"/>
      <c r="AK505" s="26"/>
      <c r="AL505" s="26"/>
      <c r="AM505" s="26"/>
      <c r="AN505" s="26"/>
      <c r="AO505" s="26"/>
      <c r="AP505" s="26"/>
      <c r="AQ505" s="26"/>
      <c r="AR505" s="26"/>
      <c r="AS505" s="26"/>
      <c r="AT505" s="26"/>
      <c r="AU505" s="26"/>
      <c r="AV505" s="26"/>
      <c r="AW505" s="26"/>
      <c r="AX505" s="26"/>
      <c r="AY505" s="26"/>
      <c r="AZ505" s="26"/>
      <c r="BA505" s="26"/>
      <c r="BB505" s="26"/>
      <c r="BC505" s="26"/>
      <c r="BD505" s="26"/>
      <c r="BE505" s="26"/>
      <c r="BF505" s="26"/>
      <c r="BG505" s="26"/>
      <c r="BH505" s="26"/>
    </row>
    <row r="506" spans="1:60" ht="13.15" customHeight="1" outlineLevel="1">
      <c r="A506" s="112"/>
      <c r="B506" s="112"/>
      <c r="C506" s="216"/>
      <c r="E506" s="113"/>
      <c r="F506" s="204" t="s">
        <v>202</v>
      </c>
      <c r="G506" s="114"/>
      <c r="H506" s="115"/>
      <c r="I506" s="114"/>
      <c r="J506" s="108"/>
      <c r="K506" s="181"/>
      <c r="L506" s="117">
        <f>J506*K506</f>
        <v>0</v>
      </c>
      <c r="M506" s="219"/>
      <c r="N506" s="220"/>
      <c r="O506" s="221"/>
      <c r="P506" s="216"/>
      <c r="Q506" s="221"/>
      <c r="R506" s="220"/>
      <c r="S506" s="220"/>
      <c r="T506" s="221"/>
      <c r="U506" s="88"/>
      <c r="V506" s="88"/>
      <c r="W506" s="306"/>
      <c r="X506" s="90"/>
      <c r="Y506" s="88"/>
      <c r="Z506" s="90"/>
      <c r="AA506" s="109"/>
      <c r="AB506" s="89"/>
      <c r="AC506" s="88"/>
      <c r="AD506" s="85"/>
      <c r="AE506" s="89"/>
      <c r="AF506" s="85"/>
      <c r="AG506" s="88"/>
      <c r="AH506" s="89"/>
      <c r="AI506" s="89"/>
    </row>
    <row r="507" spans="1:60" ht="4.1500000000000004" customHeight="1" outlineLevel="1">
      <c r="A507" s="222"/>
      <c r="B507" s="222"/>
      <c r="D507" s="211"/>
      <c r="E507" s="223"/>
      <c r="F507" s="211"/>
      <c r="G507" s="211"/>
      <c r="H507" s="212"/>
      <c r="I507" s="211"/>
      <c r="J507" s="224"/>
      <c r="K507" s="181"/>
      <c r="L507" s="117"/>
      <c r="M507" s="224"/>
      <c r="N507" s="224"/>
      <c r="O507" s="211"/>
      <c r="P507" s="215"/>
      <c r="Q507" s="211"/>
      <c r="R507" s="224"/>
      <c r="S507" s="224"/>
      <c r="T507" s="211"/>
      <c r="U507" s="88"/>
      <c r="V507" s="88"/>
      <c r="W507" s="306"/>
      <c r="X507" s="90"/>
      <c r="Y507" s="88"/>
      <c r="Z507" s="90"/>
      <c r="AA507" s="109"/>
      <c r="AB507" s="89"/>
      <c r="AC507" s="88"/>
      <c r="AD507" s="85"/>
      <c r="AE507" s="89"/>
      <c r="AF507" s="85"/>
      <c r="AG507" s="88"/>
      <c r="AH507" s="89"/>
      <c r="AI507" s="89"/>
    </row>
    <row r="508" spans="1:60" s="27" customFormat="1" ht="16.899999999999999" customHeight="1">
      <c r="A508" s="92"/>
      <c r="B508" s="92"/>
      <c r="C508" s="93"/>
      <c r="D508" s="94" t="s">
        <v>363</v>
      </c>
      <c r="E508" s="95"/>
      <c r="F508" s="96"/>
      <c r="G508" s="97"/>
      <c r="H508" s="78"/>
      <c r="I508" s="98"/>
      <c r="J508" s="99"/>
      <c r="K508" s="99"/>
      <c r="L508" s="100">
        <f>J508*K508</f>
        <v>0</v>
      </c>
      <c r="M508" s="99">
        <f>SUM(L508:L509)</f>
        <v>0</v>
      </c>
      <c r="N508" s="99"/>
      <c r="O508" s="98"/>
      <c r="P508" s="93"/>
      <c r="Q508" s="102"/>
      <c r="R508" s="99">
        <f>SUM(X508:X509)</f>
        <v>0</v>
      </c>
      <c r="S508" s="99"/>
      <c r="T508" s="98">
        <v>431</v>
      </c>
      <c r="U508" s="98"/>
      <c r="V508" s="102"/>
      <c r="W508" s="304"/>
      <c r="X508" s="100">
        <f>IF(L508&gt;0,L508*(1+W508),)</f>
        <v>0</v>
      </c>
      <c r="Y508" s="97"/>
      <c r="Z508" s="100">
        <f>X508*Y508</f>
        <v>0</v>
      </c>
      <c r="AA508" s="101">
        <f>SUM(Z508:Z530)</f>
        <v>0</v>
      </c>
      <c r="AB508" s="99"/>
      <c r="AC508" s="98"/>
      <c r="AD508" s="93"/>
      <c r="AE508" s="99"/>
      <c r="AF508" s="93"/>
      <c r="AG508" s="102"/>
      <c r="AH508" s="99">
        <f>SUM(AI509:AI530)</f>
        <v>0</v>
      </c>
      <c r="AI508" s="99"/>
      <c r="AJ508" s="98"/>
      <c r="AK508" s="26"/>
      <c r="AL508" s="26"/>
      <c r="AM508" s="26"/>
      <c r="AN508" s="26"/>
      <c r="AO508" s="26"/>
      <c r="AP508" s="26"/>
      <c r="AQ508" s="26"/>
      <c r="AR508" s="26"/>
      <c r="AS508" s="26"/>
      <c r="AT508" s="26"/>
      <c r="AU508" s="26"/>
      <c r="AV508" s="26"/>
      <c r="AW508" s="26"/>
      <c r="AX508" s="26"/>
      <c r="AY508" s="26"/>
      <c r="AZ508" s="26"/>
      <c r="BA508" s="26"/>
      <c r="BB508" s="26"/>
      <c r="BC508" s="26"/>
      <c r="BD508" s="26"/>
      <c r="BE508" s="26"/>
      <c r="BF508" s="26"/>
      <c r="BG508" s="26"/>
      <c r="BH508" s="26"/>
    </row>
    <row r="509" spans="1:60" ht="13.15" customHeight="1" outlineLevel="1">
      <c r="A509" s="112"/>
      <c r="B509" s="112"/>
      <c r="C509" s="216"/>
      <c r="E509" s="113"/>
      <c r="F509" s="204" t="s">
        <v>203</v>
      </c>
      <c r="G509" s="114"/>
      <c r="H509" s="115"/>
      <c r="I509" s="114"/>
      <c r="J509" s="108"/>
      <c r="K509" s="181"/>
      <c r="L509" s="117">
        <f>J509*K509</f>
        <v>0</v>
      </c>
      <c r="M509" s="219"/>
      <c r="N509" s="220"/>
      <c r="O509" s="221"/>
      <c r="P509" s="216"/>
      <c r="Q509" s="221"/>
      <c r="R509" s="220"/>
      <c r="S509" s="220"/>
      <c r="T509" s="221"/>
      <c r="U509" s="88"/>
      <c r="V509" s="88"/>
      <c r="W509" s="306"/>
      <c r="X509" s="90"/>
      <c r="Y509" s="88"/>
      <c r="Z509" s="90"/>
      <c r="AA509" s="109"/>
      <c r="AB509" s="89"/>
      <c r="AC509" s="88"/>
      <c r="AD509" s="85"/>
      <c r="AE509" s="89"/>
      <c r="AF509" s="85"/>
      <c r="AG509" s="88"/>
      <c r="AH509" s="89"/>
      <c r="AI509" s="89"/>
    </row>
    <row r="510" spans="1:60" ht="4.1500000000000004" customHeight="1" outlineLevel="1">
      <c r="A510" s="112"/>
      <c r="B510" s="112"/>
      <c r="D510" s="139"/>
      <c r="E510" s="113"/>
      <c r="F510" s="114"/>
      <c r="G510" s="114"/>
      <c r="I510" s="114"/>
      <c r="J510" s="108"/>
      <c r="K510" s="181"/>
      <c r="L510" s="117">
        <f>J510*K510</f>
        <v>0</v>
      </c>
      <c r="M510" s="108"/>
      <c r="N510" s="108"/>
      <c r="O510" s="114"/>
      <c r="Q510" s="114"/>
      <c r="R510" s="108"/>
      <c r="S510" s="108"/>
      <c r="T510" s="114"/>
      <c r="U510" s="88"/>
      <c r="V510" s="88"/>
      <c r="W510" s="306"/>
      <c r="X510" s="90"/>
      <c r="Y510" s="88"/>
      <c r="Z510" s="90"/>
      <c r="AA510" s="109"/>
      <c r="AB510" s="89"/>
      <c r="AC510" s="88"/>
      <c r="AD510" s="85"/>
      <c r="AE510" s="89"/>
      <c r="AF510" s="85"/>
      <c r="AG510" s="88"/>
      <c r="AH510" s="89"/>
      <c r="AI510" s="89"/>
    </row>
    <row r="511" spans="1:60" ht="6.75" customHeight="1">
      <c r="A511" s="225"/>
      <c r="B511" s="225"/>
      <c r="C511" s="28"/>
      <c r="D511" s="226"/>
      <c r="E511" s="227"/>
      <c r="F511" s="228"/>
      <c r="G511" s="229"/>
      <c r="H511" s="28"/>
      <c r="I511" s="230"/>
      <c r="J511" s="231"/>
      <c r="K511" s="232"/>
      <c r="L511" s="231"/>
      <c r="M511" s="231"/>
      <c r="N511" s="231"/>
      <c r="O511" s="233"/>
      <c r="P511" s="28"/>
      <c r="Q511" s="234"/>
      <c r="R511" s="231"/>
      <c r="S511" s="231"/>
      <c r="T511" s="311"/>
      <c r="U511" s="311"/>
      <c r="V511" s="311"/>
      <c r="W511" s="311"/>
      <c r="X511" s="311"/>
      <c r="Y511" s="311"/>
      <c r="Z511" s="311"/>
      <c r="AA511" s="311"/>
      <c r="AB511" s="311"/>
      <c r="AC511" s="311"/>
      <c r="AD511" s="311"/>
      <c r="AE511" s="311"/>
      <c r="AF511" s="311"/>
      <c r="AG511" s="311"/>
      <c r="AH511" s="311"/>
      <c r="AI511" s="311"/>
      <c r="AJ511" s="311"/>
    </row>
    <row r="512" spans="1:60" ht="7.9" customHeight="1" collapsed="1">
      <c r="A512" s="64"/>
      <c r="B512" s="64"/>
      <c r="C512" s="28"/>
      <c r="H512" s="65"/>
      <c r="J512" s="65"/>
      <c r="K512" s="65"/>
      <c r="L512" s="65"/>
      <c r="M512" s="65"/>
      <c r="N512" s="65"/>
      <c r="P512" s="28"/>
      <c r="R512" s="65"/>
      <c r="S512" s="65"/>
      <c r="U512" s="88"/>
      <c r="V512" s="88"/>
      <c r="W512" s="306"/>
      <c r="X512" s="90"/>
      <c r="Y512" s="88"/>
      <c r="Z512" s="90"/>
      <c r="AA512" s="109"/>
      <c r="AB512" s="89"/>
      <c r="AC512" s="88"/>
      <c r="AD512" s="85"/>
      <c r="AE512" s="89"/>
      <c r="AF512" s="85"/>
      <c r="AG512" s="88"/>
      <c r="AH512" s="89"/>
      <c r="AI512" s="89"/>
    </row>
    <row r="513" spans="1:60" ht="6.75" customHeight="1">
      <c r="A513" s="68"/>
      <c r="B513" s="68"/>
      <c r="C513" s="64"/>
      <c r="D513" s="293"/>
      <c r="E513" s="294"/>
      <c r="F513" s="295"/>
      <c r="G513" s="296"/>
      <c r="H513" s="65"/>
      <c r="I513" s="317"/>
      <c r="J513" s="318"/>
      <c r="K513" s="318"/>
      <c r="L513" s="318"/>
      <c r="M513" s="318"/>
      <c r="N513" s="318"/>
      <c r="O513" s="319"/>
      <c r="P513" s="64"/>
      <c r="Q513" s="320"/>
      <c r="R513" s="318"/>
      <c r="S513" s="318"/>
      <c r="T513" s="311"/>
      <c r="U513" s="311"/>
      <c r="V513" s="311"/>
      <c r="W513" s="311"/>
      <c r="X513" s="311"/>
      <c r="Y513" s="311"/>
      <c r="Z513" s="311"/>
      <c r="AA513" s="311"/>
      <c r="AB513" s="311"/>
      <c r="AC513" s="311"/>
      <c r="AD513" s="311"/>
      <c r="AE513" s="311"/>
      <c r="AF513" s="311"/>
      <c r="AG513" s="311"/>
      <c r="AH513" s="311"/>
      <c r="AI513" s="311"/>
      <c r="AJ513" s="311"/>
    </row>
    <row r="514" spans="1:60" s="27" customFormat="1" ht="18" customHeight="1">
      <c r="A514" s="77"/>
      <c r="B514" s="77"/>
      <c r="C514" s="66"/>
      <c r="D514" s="362" t="s">
        <v>204</v>
      </c>
      <c r="E514" s="363"/>
      <c r="F514" s="363"/>
      <c r="G514" s="364"/>
      <c r="H514" s="78"/>
      <c r="I514" s="308"/>
      <c r="J514" s="309"/>
      <c r="K514" s="310"/>
      <c r="L514" s="310"/>
      <c r="M514" s="310"/>
      <c r="N514" s="82">
        <f>SUM(L514:L527)</f>
        <v>2759.5945794565218</v>
      </c>
      <c r="O514" s="311"/>
      <c r="P514" s="66"/>
      <c r="Q514" s="312"/>
      <c r="R514" s="310"/>
      <c r="S514" s="82">
        <f>SUM(R514:R529)</f>
        <v>0</v>
      </c>
      <c r="T514" s="311"/>
      <c r="U514" s="82">
        <v>588</v>
      </c>
      <c r="V514" s="311"/>
      <c r="W514" s="311"/>
      <c r="X514" s="311"/>
      <c r="Y514" s="311"/>
      <c r="Z514" s="311"/>
      <c r="AA514" s="311"/>
      <c r="AB514" s="82">
        <f>SUM(Z517:Z527)</f>
        <v>0</v>
      </c>
      <c r="AC514" s="311"/>
      <c r="AD514" s="311"/>
      <c r="AE514" s="311"/>
      <c r="AF514" s="311"/>
      <c r="AG514" s="311"/>
      <c r="AH514" s="311"/>
      <c r="AI514" s="311"/>
      <c r="AJ514" s="311"/>
      <c r="AK514" s="26"/>
      <c r="AL514" s="26"/>
      <c r="AM514" s="26"/>
      <c r="AN514" s="26"/>
      <c r="AO514" s="26"/>
      <c r="AP514" s="26"/>
      <c r="AQ514" s="26"/>
      <c r="AR514" s="26"/>
      <c r="AS514" s="26"/>
      <c r="AT514" s="26"/>
      <c r="AU514" s="26"/>
      <c r="AV514" s="26"/>
      <c r="AW514" s="26"/>
      <c r="AX514" s="26"/>
      <c r="AY514" s="26"/>
      <c r="AZ514" s="26"/>
      <c r="BA514" s="26"/>
      <c r="BB514" s="26"/>
      <c r="BC514" s="26"/>
      <c r="BD514" s="26"/>
      <c r="BE514" s="26"/>
      <c r="BF514" s="26"/>
      <c r="BG514" s="26"/>
      <c r="BH514" s="26"/>
    </row>
    <row r="515" spans="1:60" ht="4.1500000000000004" customHeight="1">
      <c r="A515" s="112"/>
      <c r="B515" s="112"/>
      <c r="E515" s="113"/>
      <c r="F515" s="114"/>
      <c r="G515" s="114"/>
      <c r="I515" s="114"/>
      <c r="J515" s="108"/>
      <c r="K515" s="108"/>
      <c r="L515" s="117"/>
      <c r="M515" s="108"/>
      <c r="N515" s="108"/>
      <c r="O515" s="114"/>
      <c r="Q515" s="114"/>
      <c r="R515" s="108"/>
      <c r="S515" s="108"/>
      <c r="T515" s="114"/>
      <c r="U515" s="88"/>
      <c r="V515" s="88"/>
      <c r="W515" s="306"/>
      <c r="X515" s="90"/>
      <c r="Y515" s="88"/>
      <c r="Z515" s="90"/>
      <c r="AA515" s="109"/>
      <c r="AB515" s="89"/>
      <c r="AC515" s="88"/>
      <c r="AD515" s="85"/>
      <c r="AE515" s="89"/>
      <c r="AF515" s="85"/>
      <c r="AG515" s="88"/>
      <c r="AH515" s="89"/>
      <c r="AI515" s="89"/>
    </row>
    <row r="516" spans="1:60" s="27" customFormat="1" ht="16.899999999999999" customHeight="1" collapsed="1">
      <c r="A516" s="92"/>
      <c r="B516" s="92"/>
      <c r="C516" s="93"/>
      <c r="D516" s="94" t="s">
        <v>205</v>
      </c>
      <c r="E516" s="95"/>
      <c r="F516" s="96"/>
      <c r="G516" s="97"/>
      <c r="H516" s="78"/>
      <c r="I516" s="98"/>
      <c r="J516" s="99"/>
      <c r="K516" s="99"/>
      <c r="L516" s="100">
        <f>J516*K516</f>
        <v>0</v>
      </c>
      <c r="M516" s="99">
        <f>SUM(L516:L519)</f>
        <v>0</v>
      </c>
      <c r="N516" s="99"/>
      <c r="O516" s="98"/>
      <c r="P516" s="93"/>
      <c r="Q516" s="102"/>
      <c r="R516" s="99"/>
      <c r="S516" s="99"/>
      <c r="T516" s="98"/>
      <c r="U516" s="98"/>
      <c r="V516" s="98"/>
      <c r="W516" s="98"/>
      <c r="X516" s="98"/>
      <c r="Y516" s="98"/>
      <c r="Z516" s="98"/>
      <c r="AA516" s="98"/>
      <c r="AB516" s="98"/>
      <c r="AC516" s="98"/>
      <c r="AD516" s="98"/>
      <c r="AE516" s="98"/>
      <c r="AF516" s="98"/>
      <c r="AG516" s="98"/>
      <c r="AH516" s="98"/>
      <c r="AI516" s="98"/>
      <c r="AJ516" s="26"/>
      <c r="AK516" s="26"/>
      <c r="AL516" s="26"/>
      <c r="AM516" s="26"/>
      <c r="AN516" s="26"/>
      <c r="AO516" s="26"/>
      <c r="AP516" s="26"/>
      <c r="AQ516" s="26"/>
      <c r="AR516" s="26"/>
      <c r="AS516" s="26"/>
      <c r="AT516" s="26"/>
      <c r="AU516" s="26"/>
      <c r="AV516" s="26"/>
      <c r="AW516" s="26"/>
      <c r="AX516" s="26"/>
      <c r="AY516" s="26"/>
      <c r="AZ516" s="26"/>
      <c r="BA516" s="26"/>
      <c r="BB516" s="26"/>
      <c r="BC516" s="26"/>
      <c r="BD516" s="26"/>
      <c r="BE516" s="26"/>
      <c r="BF516" s="26"/>
      <c r="BG516" s="26"/>
      <c r="BH516" s="26"/>
    </row>
    <row r="517" spans="1:60" s="215" customFormat="1" ht="13.15" customHeight="1" outlineLevel="1">
      <c r="A517" s="206"/>
      <c r="B517" s="206"/>
      <c r="C517" s="207"/>
      <c r="E517" s="209"/>
      <c r="F517" s="210" t="s">
        <v>206</v>
      </c>
      <c r="G517" s="211"/>
      <c r="H517" s="212"/>
      <c r="I517" s="211"/>
      <c r="J517" s="213"/>
      <c r="K517" s="181" t="s">
        <v>70</v>
      </c>
      <c r="L517" s="117"/>
      <c r="M517" s="213"/>
      <c r="N517" s="213"/>
      <c r="O517" s="211"/>
      <c r="P517" s="207"/>
      <c r="Q517" s="211"/>
      <c r="R517" s="213"/>
      <c r="S517" s="213"/>
      <c r="T517" s="211"/>
      <c r="U517" s="88"/>
      <c r="V517" s="88"/>
      <c r="W517" s="306"/>
      <c r="X517" s="90"/>
      <c r="Y517" s="88"/>
      <c r="Z517" s="90"/>
      <c r="AA517" s="109"/>
      <c r="AB517" s="89"/>
      <c r="AC517" s="88"/>
      <c r="AD517" s="85"/>
      <c r="AE517" s="89"/>
      <c r="AF517" s="85"/>
      <c r="AG517" s="88"/>
      <c r="AH517" s="89"/>
      <c r="AI517" s="89"/>
      <c r="AJ517" s="26"/>
      <c r="AK517" s="26"/>
      <c r="AL517" s="26"/>
      <c r="AM517" s="26"/>
      <c r="AN517" s="26"/>
      <c r="AO517" s="26"/>
      <c r="AP517" s="26"/>
      <c r="AQ517" s="26"/>
      <c r="AR517" s="26"/>
      <c r="AS517" s="26"/>
      <c r="AT517" s="26"/>
      <c r="AU517" s="26"/>
      <c r="AV517" s="26"/>
      <c r="AW517" s="26"/>
      <c r="AX517" s="26"/>
      <c r="AY517" s="26"/>
      <c r="AZ517" s="26"/>
      <c r="BA517" s="26"/>
      <c r="BB517" s="26"/>
      <c r="BC517" s="26"/>
      <c r="BD517" s="26"/>
      <c r="BE517" s="26"/>
      <c r="BF517" s="26"/>
      <c r="BG517" s="26"/>
      <c r="BH517" s="26"/>
    </row>
    <row r="518" spans="1:60" s="215" customFormat="1" ht="13.15" customHeight="1" outlineLevel="1">
      <c r="A518" s="206"/>
      <c r="B518" s="206"/>
      <c r="C518" s="207"/>
      <c r="D518" s="208"/>
      <c r="E518" s="209"/>
      <c r="F518" s="210" t="s">
        <v>207</v>
      </c>
      <c r="G518" s="211"/>
      <c r="H518" s="212"/>
      <c r="I518" s="211"/>
      <c r="J518" s="213"/>
      <c r="K518" s="181" t="s">
        <v>70</v>
      </c>
      <c r="L518" s="117"/>
      <c r="M518" s="213"/>
      <c r="N518" s="213"/>
      <c r="O518" s="211"/>
      <c r="P518" s="207"/>
      <c r="Q518" s="211"/>
      <c r="R518" s="213"/>
      <c r="S518" s="213"/>
      <c r="T518" s="211"/>
      <c r="U518" s="88"/>
      <c r="V518" s="88"/>
      <c r="W518" s="306"/>
      <c r="X518" s="90"/>
      <c r="Y518" s="88"/>
      <c r="Z518" s="90"/>
      <c r="AA518" s="109"/>
      <c r="AB518" s="89"/>
      <c r="AC518" s="88"/>
      <c r="AD518" s="85"/>
      <c r="AE518" s="89"/>
      <c r="AF518" s="85"/>
      <c r="AG518" s="88"/>
      <c r="AH518" s="89"/>
      <c r="AI518" s="89"/>
      <c r="AJ518" s="26"/>
      <c r="AK518" s="26"/>
      <c r="AL518" s="26"/>
      <c r="AM518" s="26"/>
      <c r="AN518" s="26"/>
      <c r="AO518" s="26"/>
      <c r="AP518" s="26"/>
      <c r="AQ518" s="26"/>
      <c r="AR518" s="26"/>
      <c r="AS518" s="26"/>
      <c r="AT518" s="26"/>
      <c r="AU518" s="26"/>
      <c r="AV518" s="26"/>
      <c r="AW518" s="26"/>
      <c r="AX518" s="26"/>
      <c r="AY518" s="26"/>
      <c r="AZ518" s="26"/>
      <c r="BA518" s="26"/>
      <c r="BB518" s="26"/>
      <c r="BC518" s="26"/>
      <c r="BD518" s="26"/>
      <c r="BE518" s="26"/>
      <c r="BF518" s="26"/>
      <c r="BG518" s="26"/>
      <c r="BH518" s="26"/>
    </row>
    <row r="519" spans="1:60" ht="4.1500000000000004" customHeight="1" outlineLevel="1">
      <c r="A519" s="112"/>
      <c r="B519" s="112"/>
      <c r="D519" s="114"/>
      <c r="E519" s="113"/>
      <c r="F519" s="114"/>
      <c r="G519" s="114"/>
      <c r="I519" s="114"/>
      <c r="J519" s="108"/>
      <c r="K519" s="181"/>
      <c r="L519" s="117"/>
      <c r="M519" s="108"/>
      <c r="N519" s="108"/>
      <c r="O519" s="114"/>
      <c r="Q519" s="114"/>
      <c r="R519" s="108"/>
      <c r="S519" s="108"/>
      <c r="T519" s="114"/>
      <c r="U519" s="88"/>
      <c r="V519" s="88"/>
      <c r="W519" s="306"/>
      <c r="X519" s="90"/>
      <c r="Y519" s="88"/>
      <c r="Z519" s="90"/>
      <c r="AA519" s="109"/>
      <c r="AB519" s="89"/>
      <c r="AC519" s="88"/>
      <c r="AD519" s="85"/>
      <c r="AE519" s="89"/>
      <c r="AF519" s="85"/>
      <c r="AG519" s="88"/>
      <c r="AH519" s="89"/>
      <c r="AI519" s="89"/>
    </row>
    <row r="520" spans="1:60" s="27" customFormat="1" ht="16.899999999999999" customHeight="1">
      <c r="A520" s="92"/>
      <c r="B520" s="92"/>
      <c r="C520" s="93"/>
      <c r="D520" s="94" t="s">
        <v>208</v>
      </c>
      <c r="E520" s="95"/>
      <c r="F520" s="96"/>
      <c r="G520" s="97"/>
      <c r="H520" s="78"/>
      <c r="I520" s="98"/>
      <c r="J520" s="99"/>
      <c r="K520" s="99"/>
      <c r="L520" s="100">
        <f>J520*K520</f>
        <v>0</v>
      </c>
      <c r="M520" s="99">
        <f>SUM(L520:L522)</f>
        <v>500</v>
      </c>
      <c r="N520" s="99"/>
      <c r="O520" s="98"/>
      <c r="P520" s="93"/>
      <c r="Q520" s="102"/>
      <c r="R520" s="99">
        <f>SUM(X508:X508)</f>
        <v>0</v>
      </c>
      <c r="S520" s="99"/>
      <c r="T520" s="98"/>
      <c r="U520" s="98"/>
      <c r="V520" s="102"/>
      <c r="W520" s="304"/>
      <c r="X520" s="100">
        <f>IF(L520&gt;0,L520*(1+W520),)</f>
        <v>0</v>
      </c>
      <c r="Y520" s="97"/>
      <c r="Z520" s="100">
        <f>X520*Y520</f>
        <v>0</v>
      </c>
      <c r="AA520" s="101">
        <f>SUM(Z520:Z542)</f>
        <v>0</v>
      </c>
      <c r="AB520" s="99"/>
      <c r="AC520" s="98"/>
      <c r="AD520" s="93"/>
      <c r="AE520" s="99"/>
      <c r="AF520" s="93"/>
      <c r="AG520" s="102"/>
      <c r="AH520" s="99">
        <f>SUM(AI521:AI542)</f>
        <v>0</v>
      </c>
      <c r="AI520" s="99"/>
      <c r="AJ520" s="98"/>
      <c r="AK520" s="26"/>
      <c r="AL520" s="26"/>
      <c r="AM520" s="26"/>
      <c r="AN520" s="26"/>
      <c r="AO520" s="26"/>
      <c r="AP520" s="26"/>
      <c r="AQ520" s="26"/>
      <c r="AR520" s="26"/>
      <c r="AS520" s="26"/>
      <c r="AT520" s="26"/>
      <c r="AU520" s="26"/>
      <c r="AV520" s="26"/>
      <c r="AW520" s="26"/>
      <c r="AX520" s="26"/>
      <c r="AY520" s="26"/>
      <c r="AZ520" s="26"/>
      <c r="BA520" s="26"/>
      <c r="BB520" s="26"/>
      <c r="BC520" s="26"/>
      <c r="BD520" s="26"/>
      <c r="BE520" s="26"/>
      <c r="BF520" s="26"/>
      <c r="BG520" s="26"/>
      <c r="BH520" s="26"/>
    </row>
    <row r="521" spans="1:60" s="215" customFormat="1" ht="13.15" customHeight="1" outlineLevel="1">
      <c r="A521" s="206"/>
      <c r="B521" s="206"/>
      <c r="C521" s="207"/>
      <c r="D521" s="208"/>
      <c r="E521" s="209"/>
      <c r="F521" s="210" t="s">
        <v>209</v>
      </c>
      <c r="G521" s="211"/>
      <c r="H521" s="212"/>
      <c r="I521" s="211"/>
      <c r="J521" s="213">
        <v>1</v>
      </c>
      <c r="K521" s="181">
        <v>500</v>
      </c>
      <c r="L521" s="117">
        <f>J521*K521</f>
        <v>500</v>
      </c>
      <c r="M521" s="213"/>
      <c r="N521" s="213"/>
      <c r="O521" s="211"/>
      <c r="P521" s="207"/>
      <c r="Q521" s="211"/>
      <c r="R521" s="213"/>
      <c r="S521" s="213"/>
      <c r="T521" s="211"/>
      <c r="U521" s="88"/>
      <c r="V521" s="88"/>
      <c r="W521" s="306"/>
      <c r="X521" s="90"/>
      <c r="Y521" s="88"/>
      <c r="Z521" s="90"/>
      <c r="AA521" s="109"/>
      <c r="AB521" s="89"/>
      <c r="AC521" s="88"/>
      <c r="AD521" s="85"/>
      <c r="AE521" s="89"/>
      <c r="AF521" s="85"/>
      <c r="AG521" s="88"/>
      <c r="AH521" s="89"/>
      <c r="AI521" s="89"/>
      <c r="AJ521" s="26"/>
      <c r="AK521" s="26"/>
      <c r="AL521" s="26"/>
      <c r="AM521" s="26"/>
      <c r="AN521" s="26"/>
      <c r="AO521" s="26"/>
      <c r="AP521" s="26"/>
      <c r="AQ521" s="26"/>
      <c r="AR521" s="26"/>
      <c r="AS521" s="26"/>
      <c r="AT521" s="26"/>
      <c r="AU521" s="26"/>
      <c r="AV521" s="26"/>
      <c r="AW521" s="26"/>
      <c r="AX521" s="26"/>
      <c r="AY521" s="26"/>
      <c r="AZ521" s="26"/>
      <c r="BA521" s="26"/>
      <c r="BB521" s="26"/>
      <c r="BC521" s="26"/>
      <c r="BD521" s="26"/>
      <c r="BE521" s="26"/>
      <c r="BF521" s="26"/>
      <c r="BG521" s="26"/>
      <c r="BH521" s="26"/>
    </row>
    <row r="522" spans="1:60" ht="4.1500000000000004" customHeight="1" outlineLevel="1">
      <c r="A522" s="112"/>
      <c r="B522" s="112"/>
      <c r="D522" s="114"/>
      <c r="E522" s="113"/>
      <c r="F522" s="114"/>
      <c r="G522" s="114"/>
      <c r="I522" s="114"/>
      <c r="J522" s="108"/>
      <c r="K522" s="181"/>
      <c r="L522" s="117"/>
      <c r="M522" s="108"/>
      <c r="N522" s="108"/>
      <c r="O522" s="114"/>
      <c r="Q522" s="114"/>
      <c r="R522" s="108"/>
      <c r="S522" s="108"/>
      <c r="T522" s="114"/>
      <c r="U522" s="88"/>
      <c r="V522" s="88"/>
      <c r="W522" s="306"/>
      <c r="X522" s="90"/>
      <c r="Y522" s="88"/>
      <c r="Z522" s="90"/>
      <c r="AA522" s="109"/>
      <c r="AB522" s="89"/>
      <c r="AC522" s="88"/>
      <c r="AD522" s="85"/>
      <c r="AE522" s="89"/>
      <c r="AF522" s="85"/>
      <c r="AG522" s="88"/>
      <c r="AH522" s="89"/>
      <c r="AI522" s="89"/>
    </row>
    <row r="523" spans="1:60" s="27" customFormat="1" ht="16.899999999999999" customHeight="1">
      <c r="A523" s="92"/>
      <c r="B523" s="92"/>
      <c r="C523" s="93"/>
      <c r="D523" s="94" t="s">
        <v>364</v>
      </c>
      <c r="E523" s="95"/>
      <c r="F523" s="96"/>
      <c r="G523" s="97"/>
      <c r="H523" s="78"/>
      <c r="I523" s="98"/>
      <c r="J523" s="99"/>
      <c r="K523" s="99"/>
      <c r="L523" s="100">
        <f>J523*K523</f>
        <v>0</v>
      </c>
      <c r="M523" s="99">
        <f>SUM(L523:L527)</f>
        <v>2259.5945794565218</v>
      </c>
      <c r="N523" s="99"/>
      <c r="O523" s="98"/>
      <c r="P523" s="93"/>
      <c r="Q523" s="102"/>
      <c r="R523" s="99"/>
      <c r="S523" s="99"/>
      <c r="T523" s="98"/>
      <c r="U523" s="98"/>
      <c r="V523" s="102"/>
      <c r="W523" s="304"/>
      <c r="X523" s="100">
        <f>IF(L523&gt;0,L523*(1+W523),)</f>
        <v>0</v>
      </c>
      <c r="Y523" s="97"/>
      <c r="Z523" s="100">
        <f>X523*Y523</f>
        <v>0</v>
      </c>
      <c r="AA523" s="101">
        <f>SUM(Z523:Z545)</f>
        <v>0</v>
      </c>
      <c r="AB523" s="99"/>
      <c r="AC523" s="98"/>
      <c r="AD523" s="93"/>
      <c r="AE523" s="99"/>
      <c r="AF523" s="93"/>
      <c r="AG523" s="102"/>
      <c r="AH523" s="99">
        <f>SUM(AI524:AI545)</f>
        <v>0</v>
      </c>
      <c r="AI523" s="99"/>
      <c r="AJ523" s="98"/>
      <c r="AK523" s="26"/>
      <c r="AL523" s="26"/>
      <c r="AM523" s="26"/>
      <c r="AN523" s="26"/>
      <c r="AO523" s="26"/>
      <c r="AP523" s="26"/>
      <c r="AQ523" s="26"/>
      <c r="AR523" s="26"/>
      <c r="AS523" s="26"/>
      <c r="AT523" s="26"/>
      <c r="AU523" s="26"/>
      <c r="AV523" s="26"/>
      <c r="AW523" s="26"/>
      <c r="AX523" s="26"/>
      <c r="AY523" s="26"/>
      <c r="AZ523" s="26"/>
      <c r="BA523" s="26"/>
      <c r="BB523" s="26"/>
      <c r="BC523" s="26"/>
      <c r="BD523" s="26"/>
      <c r="BE523" s="26"/>
      <c r="BF523" s="26"/>
      <c r="BG523" s="26"/>
      <c r="BH523" s="26"/>
    </row>
    <row r="524" spans="1:60" s="215" customFormat="1" ht="13.15" customHeight="1" outlineLevel="1">
      <c r="A524" s="206"/>
      <c r="B524" s="206"/>
      <c r="C524" s="207"/>
      <c r="E524" s="209"/>
      <c r="F524" s="210" t="s">
        <v>210</v>
      </c>
      <c r="G524" s="211"/>
      <c r="H524" s="212"/>
      <c r="I524" s="211"/>
      <c r="J524" s="213"/>
      <c r="K524" s="181"/>
      <c r="L524" s="117"/>
      <c r="M524" s="213"/>
      <c r="N524" s="213"/>
      <c r="O524" s="211"/>
      <c r="P524" s="207"/>
      <c r="Q524" s="211"/>
      <c r="R524" s="213"/>
      <c r="S524" s="213"/>
      <c r="T524" s="211"/>
      <c r="U524" s="88"/>
      <c r="V524" s="88"/>
      <c r="W524" s="306"/>
      <c r="X524" s="90"/>
      <c r="Y524" s="88"/>
      <c r="Z524" s="90"/>
      <c r="AA524" s="109"/>
      <c r="AB524" s="89"/>
      <c r="AC524" s="88"/>
      <c r="AD524" s="85"/>
      <c r="AE524" s="89"/>
      <c r="AF524" s="85"/>
      <c r="AG524" s="88"/>
      <c r="AH524" s="89"/>
      <c r="AI524" s="89"/>
      <c r="AJ524" s="26"/>
      <c r="AK524" s="26"/>
      <c r="AL524" s="26"/>
      <c r="AM524" s="26"/>
      <c r="AN524" s="26"/>
      <c r="AO524" s="26"/>
      <c r="AP524" s="26"/>
      <c r="AQ524" s="26"/>
      <c r="AR524" s="26"/>
      <c r="AS524" s="26"/>
      <c r="AT524" s="26"/>
      <c r="AU524" s="26"/>
      <c r="AV524" s="26"/>
      <c r="AW524" s="26"/>
      <c r="AX524" s="26"/>
      <c r="AY524" s="26"/>
      <c r="AZ524" s="26"/>
      <c r="BA524" s="26"/>
      <c r="BB524" s="26"/>
      <c r="BC524" s="26"/>
      <c r="BD524" s="26"/>
      <c r="BE524" s="26"/>
      <c r="BF524" s="26"/>
      <c r="BG524" s="26"/>
      <c r="BH524" s="26"/>
    </row>
    <row r="525" spans="1:60" s="215" customFormat="1" ht="13.15" customHeight="1" outlineLevel="1">
      <c r="A525" s="206"/>
      <c r="B525" s="206"/>
      <c r="C525" s="207"/>
      <c r="E525" s="209"/>
      <c r="F525" s="210" t="s">
        <v>365</v>
      </c>
      <c r="G525" s="211"/>
      <c r="H525" s="212"/>
      <c r="I525" s="211"/>
      <c r="J525" s="213">
        <v>80.262</v>
      </c>
      <c r="K525" s="181">
        <v>25</v>
      </c>
      <c r="L525" s="117">
        <f>J525*K525</f>
        <v>2006.55</v>
      </c>
      <c r="M525" s="213"/>
      <c r="N525" s="213"/>
      <c r="O525" s="211"/>
      <c r="P525" s="207"/>
      <c r="Q525" s="211"/>
      <c r="R525" s="213"/>
      <c r="S525" s="213"/>
      <c r="T525" s="211"/>
      <c r="U525" s="88"/>
      <c r="V525" s="88"/>
      <c r="W525" s="306"/>
      <c r="X525" s="90"/>
      <c r="Y525" s="88"/>
      <c r="Z525" s="90"/>
      <c r="AA525" s="109"/>
      <c r="AB525" s="89"/>
      <c r="AC525" s="88"/>
      <c r="AD525" s="85"/>
      <c r="AE525" s="89"/>
      <c r="AF525" s="85"/>
      <c r="AG525" s="88"/>
      <c r="AH525" s="89"/>
      <c r="AI525" s="89"/>
      <c r="AJ525" s="26"/>
      <c r="AK525" s="26"/>
      <c r="AL525" s="26"/>
      <c r="AM525" s="26"/>
      <c r="AN525" s="26"/>
      <c r="AO525" s="26"/>
      <c r="AP525" s="26"/>
      <c r="AQ525" s="26"/>
      <c r="AR525" s="26"/>
      <c r="AS525" s="26"/>
      <c r="AT525" s="26"/>
      <c r="AU525" s="26"/>
      <c r="AV525" s="26"/>
      <c r="AW525" s="26"/>
      <c r="AX525" s="26"/>
      <c r="AY525" s="26"/>
      <c r="AZ525" s="26"/>
      <c r="BA525" s="26"/>
      <c r="BB525" s="26"/>
      <c r="BC525" s="26"/>
      <c r="BD525" s="26"/>
      <c r="BE525" s="26"/>
      <c r="BF525" s="26"/>
      <c r="BG525" s="26"/>
      <c r="BH525" s="26"/>
    </row>
    <row r="526" spans="1:60" s="215" customFormat="1" ht="13.15" customHeight="1" outlineLevel="1">
      <c r="A526" s="206"/>
      <c r="B526" s="206"/>
      <c r="C526" s="207"/>
      <c r="D526" s="208"/>
      <c r="E526" s="209"/>
      <c r="F526" s="210" t="s">
        <v>211</v>
      </c>
      <c r="G526" s="211"/>
      <c r="H526" s="212"/>
      <c r="I526" s="211"/>
      <c r="J526" s="213">
        <v>1.64</v>
      </c>
      <c r="K526" s="181">
        <v>30</v>
      </c>
      <c r="L526" s="117">
        <f>J526*K526</f>
        <v>49.199999999999996</v>
      </c>
      <c r="M526" s="213"/>
      <c r="N526" s="213"/>
      <c r="O526" s="211"/>
      <c r="P526" s="207"/>
      <c r="Q526" s="211"/>
      <c r="R526" s="213"/>
      <c r="S526" s="213"/>
      <c r="T526" s="211"/>
      <c r="U526" s="88"/>
      <c r="V526" s="88"/>
      <c r="W526" s="306"/>
      <c r="X526" s="90"/>
      <c r="Y526" s="88"/>
      <c r="Z526" s="90"/>
      <c r="AA526" s="109"/>
      <c r="AB526" s="89"/>
      <c r="AC526" s="88"/>
      <c r="AD526" s="85"/>
      <c r="AE526" s="89"/>
      <c r="AF526" s="85"/>
      <c r="AG526" s="88"/>
      <c r="AH526" s="89"/>
      <c r="AI526" s="89"/>
      <c r="AJ526" s="26"/>
      <c r="AK526" s="26"/>
      <c r="AL526" s="26"/>
      <c r="AM526" s="26"/>
      <c r="AN526" s="26"/>
      <c r="AO526" s="26"/>
      <c r="AP526" s="26"/>
      <c r="AQ526" s="26"/>
      <c r="AR526" s="26"/>
      <c r="AS526" s="26"/>
      <c r="AT526" s="26"/>
      <c r="AU526" s="26"/>
      <c r="AV526" s="26"/>
      <c r="AW526" s="26"/>
      <c r="AX526" s="26"/>
      <c r="AY526" s="26"/>
      <c r="AZ526" s="26"/>
      <c r="BA526" s="26"/>
      <c r="BB526" s="26"/>
      <c r="BC526" s="26"/>
      <c r="BD526" s="26"/>
      <c r="BE526" s="26"/>
      <c r="BF526" s="26"/>
      <c r="BG526" s="26"/>
      <c r="BH526" s="26"/>
    </row>
    <row r="527" spans="1:60" s="215" customFormat="1" ht="13.15" customHeight="1" outlineLevel="1">
      <c r="A527" s="206"/>
      <c r="B527" s="206"/>
      <c r="C527" s="207"/>
      <c r="D527" s="208"/>
      <c r="E527" s="209"/>
      <c r="F527" s="210" t="s">
        <v>506</v>
      </c>
      <c r="G527" s="211"/>
      <c r="H527" s="212"/>
      <c r="I527" s="211"/>
      <c r="J527" s="213">
        <v>135.89638630434783</v>
      </c>
      <c r="K527" s="181">
        <v>1.5</v>
      </c>
      <c r="L527" s="117">
        <f>J527*K527</f>
        <v>203.84457945652173</v>
      </c>
      <c r="M527" s="213"/>
      <c r="N527" s="213"/>
      <c r="O527" s="211"/>
      <c r="P527" s="207"/>
      <c r="Q527" s="211"/>
      <c r="R527" s="213"/>
      <c r="S527" s="213"/>
      <c r="T527" s="211"/>
      <c r="U527" s="88"/>
      <c r="V527" s="88"/>
      <c r="W527" s="306"/>
      <c r="X527" s="90"/>
      <c r="Y527" s="88"/>
      <c r="Z527" s="90"/>
      <c r="AA527" s="109"/>
      <c r="AB527" s="89"/>
      <c r="AC527" s="88"/>
      <c r="AD527" s="85"/>
      <c r="AE527" s="89"/>
      <c r="AF527" s="85"/>
      <c r="AG527" s="88"/>
      <c r="AH527" s="89"/>
      <c r="AI527" s="89"/>
      <c r="AJ527" s="26"/>
      <c r="AK527" s="26"/>
      <c r="AL527" s="26"/>
      <c r="AM527" s="26"/>
      <c r="AN527" s="26"/>
      <c r="AO527" s="26"/>
      <c r="AP527" s="26"/>
      <c r="AQ527" s="26"/>
      <c r="AR527" s="26"/>
      <c r="AS527" s="26"/>
      <c r="AT527" s="26"/>
      <c r="AU527" s="26"/>
      <c r="AV527" s="26"/>
      <c r="AW527" s="26"/>
      <c r="AX527" s="26"/>
      <c r="AY527" s="26"/>
      <c r="AZ527" s="26"/>
      <c r="BA527" s="26"/>
      <c r="BB527" s="26"/>
      <c r="BC527" s="26"/>
      <c r="BD527" s="26"/>
      <c r="BE527" s="26"/>
      <c r="BF527" s="26"/>
      <c r="BG527" s="26"/>
      <c r="BH527" s="26"/>
    </row>
    <row r="528" spans="1:60" ht="4.1500000000000004" customHeight="1">
      <c r="A528" s="64"/>
      <c r="B528" s="64"/>
      <c r="C528" s="237"/>
      <c r="D528" s="218"/>
      <c r="H528" s="65"/>
      <c r="J528" s="65"/>
      <c r="K528" s="181"/>
      <c r="L528" s="117"/>
      <c r="M528" s="65"/>
      <c r="N528" s="239"/>
      <c r="O528" s="216"/>
      <c r="P528" s="237"/>
      <c r="Q528" s="216"/>
      <c r="R528" s="239"/>
      <c r="S528" s="239"/>
      <c r="T528" s="216"/>
      <c r="U528" s="88"/>
      <c r="V528" s="88"/>
      <c r="W528" s="306"/>
      <c r="X528" s="90"/>
      <c r="Y528" s="88"/>
      <c r="Z528" s="90"/>
      <c r="AA528" s="109"/>
      <c r="AB528" s="89"/>
      <c r="AC528" s="88"/>
      <c r="AD528" s="85"/>
      <c r="AE528" s="89"/>
      <c r="AF528" s="85"/>
      <c r="AG528" s="88"/>
      <c r="AH528" s="89"/>
      <c r="AI528" s="89"/>
    </row>
    <row r="529" spans="1:36" ht="6.75" customHeight="1">
      <c r="A529" s="225"/>
      <c r="B529" s="225"/>
      <c r="C529" s="28"/>
      <c r="D529" s="226"/>
      <c r="E529" s="227"/>
      <c r="F529" s="228"/>
      <c r="G529" s="229"/>
      <c r="H529" s="28"/>
      <c r="I529" s="230"/>
      <c r="J529" s="231"/>
      <c r="K529" s="232"/>
      <c r="L529" s="231"/>
      <c r="M529" s="231"/>
      <c r="N529" s="231"/>
      <c r="O529" s="233"/>
      <c r="P529" s="28"/>
      <c r="Q529" s="230"/>
      <c r="R529" s="231"/>
      <c r="S529" s="231"/>
      <c r="T529" s="233"/>
      <c r="U529" s="233"/>
      <c r="V529" s="233"/>
      <c r="W529" s="233"/>
      <c r="X529" s="233"/>
      <c r="Y529" s="233"/>
      <c r="Z529" s="233"/>
      <c r="AA529" s="233"/>
      <c r="AB529" s="233"/>
      <c r="AC529" s="233"/>
      <c r="AD529" s="233"/>
      <c r="AE529" s="233"/>
      <c r="AF529" s="233"/>
      <c r="AG529" s="233"/>
      <c r="AH529" s="233"/>
      <c r="AI529" s="233"/>
      <c r="AJ529" s="233"/>
    </row>
  </sheetData>
  <mergeCells count="40">
    <mergeCell ref="D324:G324"/>
    <mergeCell ref="D374:G374"/>
    <mergeCell ref="D435:G435"/>
    <mergeCell ref="D503:G503"/>
    <mergeCell ref="D514:G514"/>
    <mergeCell ref="D49:G49"/>
    <mergeCell ref="D177:G177"/>
    <mergeCell ref="D225:G225"/>
    <mergeCell ref="D269:G269"/>
    <mergeCell ref="D275:G275"/>
    <mergeCell ref="M236:N236"/>
    <mergeCell ref="M237:N237"/>
    <mergeCell ref="M245:N245"/>
    <mergeCell ref="AB5:AC6"/>
    <mergeCell ref="AE5:AE6"/>
    <mergeCell ref="D13:G13"/>
    <mergeCell ref="S5:T6"/>
    <mergeCell ref="U5:V6"/>
    <mergeCell ref="W5:X6"/>
    <mergeCell ref="Y5:Y6"/>
    <mergeCell ref="I5:J6"/>
    <mergeCell ref="K5:K6"/>
    <mergeCell ref="L5:L6"/>
    <mergeCell ref="M5:M6"/>
    <mergeCell ref="N5:O6"/>
    <mergeCell ref="Q5:Q6"/>
    <mergeCell ref="I1:V1"/>
    <mergeCell ref="W1:AH1"/>
    <mergeCell ref="AI1:AJ1"/>
    <mergeCell ref="D2:G6"/>
    <mergeCell ref="I2:O4"/>
    <mergeCell ref="Q2:Q4"/>
    <mergeCell ref="S2:V4"/>
    <mergeCell ref="W2:AC4"/>
    <mergeCell ref="AE2:AE4"/>
    <mergeCell ref="AG2:AJ4"/>
    <mergeCell ref="AG5:AH6"/>
    <mergeCell ref="AI5:AJ6"/>
    <mergeCell ref="Z5:Z6"/>
    <mergeCell ref="AA5:AA6"/>
  </mergeCells>
  <conditionalFormatting sqref="AI18:AI48 X18:Z529 AI50:AI176 AI178:AI224 AI226:AI268 AI270:AI274 AI276:AI323 AI325:AI373 AI375:AI434 AI436:AI529">
    <cfRule type="expression" dxfId="1" priority="1">
      <formula>AND($J18&lt;&gt;"",X18="",$K18&lt;&gt;"pm")</formula>
    </cfRule>
  </conditionalFormatting>
  <printOptions horizontalCentered="1"/>
  <pageMargins left="0.24" right="0.24" top="0.38" bottom="0.35" header="0.31" footer="0.16"/>
  <pageSetup paperSize="9" scale="40" fitToHeight="0" orientation="portrait" r:id="rId1"/>
  <headerFooter>
    <oddFooter>&amp;C&amp;"Avenir Book,Normal"Page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548"/>
  <sheetViews>
    <sheetView view="pageBreakPreview" topLeftCell="C1" zoomScale="85" zoomScaleNormal="85" zoomScaleSheetLayoutView="85" workbookViewId="0">
      <pane xSplit="3" ySplit="10" topLeftCell="F511" activePane="bottomRight" state="frozen"/>
      <selection activeCell="C1" sqref="C1"/>
      <selection pane="topRight" activeCell="F1" sqref="F1"/>
      <selection pane="bottomLeft" activeCell="C11" sqref="C11"/>
      <selection pane="bottomRight" activeCell="Q36" sqref="Q36"/>
    </sheetView>
  </sheetViews>
  <sheetFormatPr baseColWidth="10" defaultColWidth="1" defaultRowHeight="11.25" outlineLevelRow="1"/>
  <cols>
    <col min="1" max="1" width="11.85546875" style="25" hidden="1" customWidth="1"/>
    <col min="2" max="2" width="9.28515625" style="25" hidden="1" customWidth="1"/>
    <col min="3" max="3" width="1" style="26" customWidth="1"/>
    <col min="4" max="4" width="1.5703125" style="26" customWidth="1"/>
    <col min="5" max="5" width="1.28515625" style="27" customWidth="1"/>
    <col min="6" max="6" width="86.140625" style="26" customWidth="1"/>
    <col min="7" max="9" width="1" style="26" customWidth="1"/>
    <col min="10" max="10" width="8.7109375" style="26" customWidth="1"/>
    <col min="11" max="11" width="6.7109375" style="26" customWidth="1"/>
    <col min="12" max="12" width="7.7109375" style="26" customWidth="1"/>
    <col min="13" max="13" width="10.85546875" style="26" bestFit="1" customWidth="1"/>
    <col min="14" max="14" width="10.85546875" style="26" customWidth="1"/>
    <col min="15" max="15" width="1" style="26" customWidth="1"/>
    <col min="16" max="16" width="1.28515625" style="26" customWidth="1"/>
    <col min="17" max="17" width="7.140625" style="26" customWidth="1"/>
    <col min="18" max="18" width="1.28515625" style="26" customWidth="1"/>
    <col min="19" max="19" width="1" style="26" customWidth="1"/>
    <col min="20" max="20" width="8.28515625" style="26" customWidth="1"/>
    <col min="21" max="21" width="11.5703125" style="26" bestFit="1" customWidth="1"/>
    <col min="22" max="23" width="1" style="26" customWidth="1"/>
    <col min="24" max="24" width="8.7109375" style="26" customWidth="1"/>
    <col min="25" max="25" width="6.7109375" style="26" customWidth="1"/>
    <col min="26" max="26" width="7.7109375" style="26" customWidth="1"/>
    <col min="27" max="27" width="10.85546875" style="26" bestFit="1" customWidth="1"/>
    <col min="28" max="28" width="10.85546875" style="26" customWidth="1"/>
    <col min="29" max="29" width="1" style="26"/>
    <col min="30" max="30" width="1.28515625" style="26" customWidth="1"/>
    <col min="31" max="31" width="9" style="26" customWidth="1"/>
    <col min="32" max="32" width="1.28515625" style="26" customWidth="1"/>
    <col min="33" max="33" width="1" style="26"/>
    <col min="34" max="34" width="8.28515625" style="26" customWidth="1"/>
    <col min="35" max="35" width="11.5703125" style="26" bestFit="1" customWidth="1"/>
    <col min="36" max="40" width="1" style="26"/>
    <col min="41" max="41" width="4.140625" style="26" bestFit="1" customWidth="1"/>
    <col min="42" max="16384" width="1" style="26"/>
  </cols>
  <sheetData>
    <row r="1" spans="1:36" ht="25.5" customHeight="1">
      <c r="I1" s="331" t="s">
        <v>0</v>
      </c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2" t="s">
        <v>0</v>
      </c>
      <c r="X1" s="332"/>
      <c r="Y1" s="332"/>
      <c r="Z1" s="332"/>
      <c r="AA1" s="332"/>
      <c r="AB1" s="332"/>
      <c r="AC1" s="332"/>
      <c r="AD1" s="332"/>
      <c r="AE1" s="332"/>
      <c r="AF1" s="332"/>
      <c r="AG1" s="332"/>
      <c r="AH1" s="332"/>
      <c r="AI1" s="333" t="s">
        <v>4</v>
      </c>
      <c r="AJ1" s="334"/>
    </row>
    <row r="2" spans="1:36" ht="10.15" customHeight="1">
      <c r="A2" s="30"/>
      <c r="B2" s="31"/>
      <c r="D2" s="335" t="s">
        <v>49</v>
      </c>
      <c r="E2" s="336"/>
      <c r="F2" s="336"/>
      <c r="G2" s="337"/>
      <c r="I2" s="335" t="s">
        <v>50</v>
      </c>
      <c r="J2" s="336"/>
      <c r="K2" s="336"/>
      <c r="L2" s="336"/>
      <c r="M2" s="336"/>
      <c r="N2" s="336"/>
      <c r="O2" s="337"/>
      <c r="Q2" s="344" t="s">
        <v>212</v>
      </c>
      <c r="S2" s="347" t="s">
        <v>51</v>
      </c>
      <c r="T2" s="348"/>
      <c r="U2" s="348"/>
      <c r="V2" s="349"/>
      <c r="W2" s="335" t="s">
        <v>50</v>
      </c>
      <c r="X2" s="336"/>
      <c r="Y2" s="336"/>
      <c r="Z2" s="336"/>
      <c r="AA2" s="336"/>
      <c r="AB2" s="336"/>
      <c r="AC2" s="337"/>
      <c r="AE2" s="344" t="s">
        <v>212</v>
      </c>
      <c r="AG2" s="347" t="s">
        <v>51</v>
      </c>
      <c r="AH2" s="348"/>
      <c r="AI2" s="348"/>
      <c r="AJ2" s="349"/>
    </row>
    <row r="3" spans="1:36" ht="13.15" customHeight="1">
      <c r="A3" s="32" t="s">
        <v>52</v>
      </c>
      <c r="B3" s="33"/>
      <c r="D3" s="338"/>
      <c r="E3" s="339"/>
      <c r="F3" s="339"/>
      <c r="G3" s="340"/>
      <c r="I3" s="338"/>
      <c r="J3" s="339"/>
      <c r="K3" s="339"/>
      <c r="L3" s="339"/>
      <c r="M3" s="339"/>
      <c r="N3" s="339"/>
      <c r="O3" s="340"/>
      <c r="Q3" s="345"/>
      <c r="S3" s="350"/>
      <c r="T3" s="351"/>
      <c r="U3" s="351"/>
      <c r="V3" s="352"/>
      <c r="W3" s="338"/>
      <c r="X3" s="339"/>
      <c r="Y3" s="339"/>
      <c r="Z3" s="339"/>
      <c r="AA3" s="339"/>
      <c r="AB3" s="339"/>
      <c r="AC3" s="340"/>
      <c r="AE3" s="345"/>
      <c r="AG3" s="350"/>
      <c r="AH3" s="351"/>
      <c r="AI3" s="351"/>
      <c r="AJ3" s="352"/>
    </row>
    <row r="4" spans="1:36" ht="6.75" customHeight="1">
      <c r="D4" s="338"/>
      <c r="E4" s="339"/>
      <c r="F4" s="339"/>
      <c r="G4" s="340"/>
      <c r="I4" s="341"/>
      <c r="J4" s="342"/>
      <c r="K4" s="342"/>
      <c r="L4" s="342"/>
      <c r="M4" s="342"/>
      <c r="N4" s="342"/>
      <c r="O4" s="343"/>
      <c r="Q4" s="346"/>
      <c r="S4" s="353"/>
      <c r="T4" s="354"/>
      <c r="U4" s="354"/>
      <c r="V4" s="355"/>
      <c r="W4" s="341"/>
      <c r="X4" s="342"/>
      <c r="Y4" s="342"/>
      <c r="Z4" s="342"/>
      <c r="AA4" s="342"/>
      <c r="AB4" s="342"/>
      <c r="AC4" s="343"/>
      <c r="AE4" s="346"/>
      <c r="AG4" s="353"/>
      <c r="AH4" s="354"/>
      <c r="AI4" s="354"/>
      <c r="AJ4" s="355"/>
    </row>
    <row r="5" spans="1:36" ht="13.15" customHeight="1">
      <c r="A5" s="31" t="s">
        <v>53</v>
      </c>
      <c r="B5" s="31" t="s">
        <v>54</v>
      </c>
      <c r="C5" s="25"/>
      <c r="D5" s="338"/>
      <c r="E5" s="339"/>
      <c r="F5" s="339"/>
      <c r="G5" s="340"/>
      <c r="H5" s="35"/>
      <c r="I5" s="335" t="s">
        <v>55</v>
      </c>
      <c r="J5" s="337"/>
      <c r="K5" s="356" t="s">
        <v>56</v>
      </c>
      <c r="L5" s="356" t="s">
        <v>57</v>
      </c>
      <c r="M5" s="356" t="s">
        <v>58</v>
      </c>
      <c r="N5" s="335" t="s">
        <v>59</v>
      </c>
      <c r="O5" s="337"/>
      <c r="P5" s="25"/>
      <c r="Q5" s="356"/>
      <c r="R5" s="25"/>
      <c r="S5" s="335" t="s">
        <v>58</v>
      </c>
      <c r="T5" s="337"/>
      <c r="U5" s="335" t="s">
        <v>59</v>
      </c>
      <c r="V5" s="337"/>
      <c r="W5" s="335" t="s">
        <v>55</v>
      </c>
      <c r="X5" s="337"/>
      <c r="Y5" s="356" t="s">
        <v>56</v>
      </c>
      <c r="Z5" s="356" t="s">
        <v>57</v>
      </c>
      <c r="AA5" s="356" t="s">
        <v>58</v>
      </c>
      <c r="AB5" s="335" t="s">
        <v>59</v>
      </c>
      <c r="AC5" s="337"/>
      <c r="AD5" s="25"/>
      <c r="AE5" s="356"/>
      <c r="AF5" s="25"/>
      <c r="AG5" s="335" t="s">
        <v>58</v>
      </c>
      <c r="AH5" s="337"/>
      <c r="AI5" s="335" t="s">
        <v>59</v>
      </c>
      <c r="AJ5" s="337"/>
    </row>
    <row r="6" spans="1:36" ht="9" customHeight="1">
      <c r="A6" s="34"/>
      <c r="B6" s="34"/>
      <c r="D6" s="341"/>
      <c r="E6" s="342"/>
      <c r="F6" s="342"/>
      <c r="G6" s="343"/>
      <c r="I6" s="341"/>
      <c r="J6" s="343"/>
      <c r="K6" s="357"/>
      <c r="L6" s="357"/>
      <c r="M6" s="357"/>
      <c r="N6" s="341"/>
      <c r="O6" s="343"/>
      <c r="Q6" s="357"/>
      <c r="S6" s="341"/>
      <c r="T6" s="343"/>
      <c r="U6" s="341"/>
      <c r="V6" s="343"/>
      <c r="W6" s="341"/>
      <c r="X6" s="343"/>
      <c r="Y6" s="357"/>
      <c r="Z6" s="357"/>
      <c r="AA6" s="357"/>
      <c r="AB6" s="341"/>
      <c r="AC6" s="343"/>
      <c r="AE6" s="357"/>
      <c r="AG6" s="341"/>
      <c r="AH6" s="343"/>
      <c r="AI6" s="341"/>
      <c r="AJ6" s="343"/>
    </row>
    <row r="7" spans="1:36" ht="4.1500000000000004" customHeight="1">
      <c r="K7" s="36"/>
      <c r="Y7" s="36"/>
    </row>
    <row r="8" spans="1:36" ht="4.1500000000000004" customHeight="1">
      <c r="A8" s="37"/>
      <c r="B8" s="37"/>
      <c r="D8" s="38"/>
      <c r="E8" s="39"/>
      <c r="F8" s="40"/>
      <c r="G8" s="41"/>
      <c r="I8" s="42"/>
      <c r="J8" s="40"/>
      <c r="K8" s="43"/>
      <c r="L8" s="40"/>
      <c r="M8" s="44"/>
      <c r="N8" s="44"/>
      <c r="O8" s="41"/>
      <c r="Q8" s="44"/>
      <c r="S8" s="42"/>
      <c r="T8" s="44"/>
      <c r="U8" s="53"/>
      <c r="V8" s="41"/>
      <c r="W8" s="42"/>
      <c r="X8" s="40"/>
      <c r="Y8" s="43"/>
      <c r="Z8" s="40"/>
      <c r="AA8" s="44"/>
      <c r="AB8" s="44"/>
      <c r="AC8" s="41"/>
      <c r="AE8" s="44"/>
      <c r="AG8" s="42"/>
      <c r="AH8" s="44"/>
      <c r="AI8" s="44"/>
      <c r="AJ8" s="41"/>
    </row>
    <row r="9" spans="1:36" s="55" customFormat="1" ht="18">
      <c r="A9" s="45"/>
      <c r="B9" s="45"/>
      <c r="C9" s="29"/>
      <c r="D9" s="46" t="s">
        <v>59</v>
      </c>
      <c r="E9" s="47"/>
      <c r="F9" s="48"/>
      <c r="G9" s="49"/>
      <c r="H9" s="29"/>
      <c r="I9" s="50"/>
      <c r="J9" s="51"/>
      <c r="K9" s="52"/>
      <c r="L9" s="52"/>
      <c r="M9" s="52"/>
      <c r="N9" s="53">
        <f>SUM(N12:N521)</f>
        <v>6941.25</v>
      </c>
      <c r="O9" s="54"/>
      <c r="P9" s="29"/>
      <c r="Q9" s="240">
        <f>U9/N9</f>
        <v>1.4063786947595895</v>
      </c>
      <c r="R9" s="29"/>
      <c r="S9" s="50"/>
      <c r="T9" s="52"/>
      <c r="U9" s="53">
        <f t="shared" ref="U9" si="0">SUM(U12:U521)</f>
        <v>9762.0261150000006</v>
      </c>
      <c r="V9" s="54"/>
      <c r="W9" s="50"/>
      <c r="X9" s="51"/>
      <c r="Y9" s="52"/>
      <c r="Z9" s="52"/>
      <c r="AA9" s="52"/>
      <c r="AB9" s="53">
        <f>SUM(AB12:AB38)</f>
        <v>0</v>
      </c>
      <c r="AC9" s="54"/>
      <c r="AD9" s="29"/>
      <c r="AE9" s="240" t="e">
        <f>AI9/AB9</f>
        <v>#DIV/0!</v>
      </c>
      <c r="AF9" s="29"/>
      <c r="AG9" s="50"/>
      <c r="AH9" s="52"/>
      <c r="AI9" s="53">
        <f>SUM(AI11:AI38)</f>
        <v>0</v>
      </c>
      <c r="AJ9" s="54"/>
    </row>
    <row r="10" spans="1:36" ht="4.1500000000000004" customHeight="1">
      <c r="A10" s="56"/>
      <c r="B10" s="56"/>
      <c r="D10" s="57"/>
      <c r="E10" s="58"/>
      <c r="F10" s="59"/>
      <c r="G10" s="60"/>
      <c r="I10" s="61"/>
      <c r="J10" s="59"/>
      <c r="K10" s="62"/>
      <c r="L10" s="59"/>
      <c r="M10" s="63"/>
      <c r="N10" s="63" t="s">
        <v>60</v>
      </c>
      <c r="O10" s="60"/>
      <c r="Q10" s="63"/>
      <c r="S10" s="61"/>
      <c r="T10" s="63"/>
      <c r="U10" s="63" t="s">
        <v>60</v>
      </c>
      <c r="V10" s="60"/>
      <c r="W10" s="61"/>
      <c r="X10" s="59"/>
      <c r="Y10" s="62"/>
      <c r="Z10" s="59"/>
      <c r="AA10" s="63"/>
      <c r="AB10" s="63" t="s">
        <v>60</v>
      </c>
      <c r="AC10" s="60"/>
      <c r="AE10" s="63"/>
      <c r="AG10" s="61"/>
      <c r="AH10" s="63"/>
      <c r="AI10" s="63" t="s">
        <v>60</v>
      </c>
      <c r="AJ10" s="60"/>
    </row>
    <row r="11" spans="1:36" ht="7.9" customHeight="1" collapsed="1">
      <c r="A11" s="64"/>
      <c r="B11" s="64"/>
      <c r="C11" s="28"/>
      <c r="H11" s="65"/>
      <c r="J11" s="65"/>
      <c r="K11" s="65"/>
      <c r="L11" s="65"/>
      <c r="M11" s="65"/>
      <c r="N11" s="65"/>
      <c r="P11" s="28"/>
      <c r="Q11" s="28"/>
      <c r="R11" s="28"/>
      <c r="T11" s="65"/>
      <c r="U11" s="65"/>
      <c r="X11" s="65"/>
      <c r="Y11" s="65"/>
      <c r="Z11" s="65"/>
      <c r="AA11" s="65"/>
      <c r="AB11" s="65"/>
      <c r="AD11" s="28"/>
      <c r="AE11" s="28"/>
      <c r="AF11" s="28"/>
      <c r="AH11" s="65"/>
      <c r="AI11" s="65"/>
    </row>
    <row r="12" spans="1:36" ht="6.75" customHeight="1">
      <c r="A12" s="68"/>
      <c r="B12" s="68"/>
      <c r="C12" s="64"/>
      <c r="D12" s="69"/>
      <c r="E12" s="70"/>
      <c r="F12" s="71"/>
      <c r="G12" s="72"/>
      <c r="H12" s="65"/>
      <c r="I12" s="73"/>
      <c r="J12" s="74"/>
      <c r="K12" s="74"/>
      <c r="L12" s="74"/>
      <c r="M12" s="74"/>
      <c r="N12" s="74"/>
      <c r="O12" s="75"/>
      <c r="P12" s="64"/>
      <c r="Q12" s="74"/>
      <c r="R12" s="64"/>
      <c r="S12" s="76"/>
      <c r="T12" s="74"/>
      <c r="U12" s="74"/>
      <c r="V12" s="75"/>
      <c r="W12" s="73"/>
      <c r="X12" s="74"/>
      <c r="Y12" s="74"/>
      <c r="Z12" s="74"/>
      <c r="AA12" s="74"/>
      <c r="AB12" s="74"/>
      <c r="AC12" s="75"/>
      <c r="AD12" s="64"/>
      <c r="AE12" s="74"/>
      <c r="AF12" s="64"/>
      <c r="AG12" s="76"/>
      <c r="AH12" s="74"/>
      <c r="AI12" s="74"/>
      <c r="AJ12" s="75"/>
    </row>
    <row r="13" spans="1:36" s="27" customFormat="1" ht="18" customHeight="1">
      <c r="A13" s="77" t="s">
        <v>61</v>
      </c>
      <c r="B13" s="77"/>
      <c r="C13" s="66"/>
      <c r="D13" s="362" t="s">
        <v>215</v>
      </c>
      <c r="E13" s="363"/>
      <c r="F13" s="363"/>
      <c r="G13" s="364"/>
      <c r="H13" s="78"/>
      <c r="I13" s="79"/>
      <c r="J13" s="80"/>
      <c r="K13" s="81"/>
      <c r="L13" s="81"/>
      <c r="M13" s="81"/>
      <c r="N13" s="82">
        <f>SUM(M15:M69)</f>
        <v>667</v>
      </c>
      <c r="O13" s="83"/>
      <c r="P13" s="66"/>
      <c r="Q13" s="240">
        <f>U13/N13</f>
        <v>1.0544977511244378</v>
      </c>
      <c r="R13" s="66"/>
      <c r="S13" s="84"/>
      <c r="T13" s="81"/>
      <c r="U13" s="82">
        <f>SUM(T15:T69)</f>
        <v>703.35</v>
      </c>
      <c r="V13" s="83"/>
      <c r="W13" s="79"/>
      <c r="X13" s="80"/>
      <c r="Y13" s="81"/>
      <c r="Z13" s="81"/>
      <c r="AA13" s="81"/>
      <c r="AB13" s="82">
        <f>SUM(AA15:AA69)</f>
        <v>0</v>
      </c>
      <c r="AC13" s="83"/>
      <c r="AD13" s="66"/>
      <c r="AE13" s="240" t="e">
        <f>AI13/AB13</f>
        <v>#DIV/0!</v>
      </c>
      <c r="AF13" s="66"/>
      <c r="AG13" s="84"/>
      <c r="AH13" s="81"/>
      <c r="AI13" s="82">
        <f>SUM(AH15:AH69)</f>
        <v>0</v>
      </c>
      <c r="AJ13" s="83"/>
    </row>
    <row r="14" spans="1:36" s="85" customFormat="1" ht="4.1500000000000004" customHeight="1">
      <c r="A14" s="86"/>
      <c r="B14" s="86"/>
      <c r="E14" s="87"/>
      <c r="F14" s="88"/>
      <c r="G14" s="88"/>
      <c r="I14" s="88"/>
      <c r="J14" s="89"/>
      <c r="K14" s="89"/>
      <c r="L14" s="90"/>
      <c r="M14" s="89"/>
      <c r="N14" s="89"/>
      <c r="O14" s="88"/>
      <c r="Q14" s="89"/>
      <c r="S14" s="88"/>
      <c r="T14" s="89"/>
      <c r="U14" s="89"/>
      <c r="V14" s="88"/>
      <c r="W14" s="88"/>
      <c r="X14" s="89"/>
      <c r="Y14" s="89"/>
      <c r="Z14" s="90"/>
      <c r="AA14" s="89"/>
      <c r="AB14" s="89"/>
      <c r="AC14" s="88"/>
      <c r="AE14" s="89"/>
      <c r="AG14" s="88"/>
      <c r="AH14" s="89"/>
      <c r="AI14" s="89"/>
      <c r="AJ14" s="88"/>
    </row>
    <row r="15" spans="1:36" s="27" customFormat="1" ht="16.899999999999999" customHeight="1">
      <c r="A15" s="92" t="s">
        <v>62</v>
      </c>
      <c r="B15" s="92"/>
      <c r="C15" s="93"/>
      <c r="D15" s="94" t="s">
        <v>216</v>
      </c>
      <c r="E15" s="95"/>
      <c r="F15" s="96"/>
      <c r="G15" s="97"/>
      <c r="H15" s="78"/>
      <c r="I15" s="98"/>
      <c r="J15" s="99"/>
      <c r="K15" s="99"/>
      <c r="L15" s="100">
        <f>J15*K15</f>
        <v>0</v>
      </c>
      <c r="M15" s="101">
        <f>SUM(L15:L37)</f>
        <v>180</v>
      </c>
      <c r="N15" s="99"/>
      <c r="O15" s="98"/>
      <c r="P15" s="93"/>
      <c r="Q15" s="99"/>
      <c r="R15" s="93"/>
      <c r="S15" s="102"/>
      <c r="T15" s="99">
        <v>217.6</v>
      </c>
      <c r="U15" s="99"/>
      <c r="V15" s="98"/>
      <c r="W15" s="98"/>
      <c r="X15" s="99"/>
      <c r="Y15" s="99"/>
      <c r="Z15" s="100">
        <f>X15*Y15</f>
        <v>0</v>
      </c>
      <c r="AA15" s="101">
        <f>SUM(Z15:Z37)</f>
        <v>0</v>
      </c>
      <c r="AB15" s="99"/>
      <c r="AC15" s="98"/>
      <c r="AD15" s="93"/>
      <c r="AE15" s="99"/>
      <c r="AF15" s="93"/>
      <c r="AG15" s="102"/>
      <c r="AH15" s="99">
        <f>SUM(AI16:AI37)</f>
        <v>0</v>
      </c>
      <c r="AI15" s="99"/>
      <c r="AJ15" s="98"/>
    </row>
    <row r="16" spans="1:36" s="85" customFormat="1" ht="13.15" customHeight="1" outlineLevel="1">
      <c r="A16" s="91"/>
      <c r="B16" s="91"/>
      <c r="C16" s="103"/>
      <c r="D16" s="104"/>
      <c r="E16" s="104" t="s">
        <v>63</v>
      </c>
      <c r="F16" s="105"/>
      <c r="G16" s="88"/>
      <c r="H16" s="106"/>
      <c r="I16" s="88"/>
      <c r="J16" s="107"/>
      <c r="K16" s="111"/>
      <c r="L16" s="90"/>
      <c r="M16" s="109"/>
      <c r="N16" s="110"/>
      <c r="O16" s="88"/>
      <c r="P16" s="103"/>
      <c r="Q16" s="110"/>
      <c r="R16" s="103"/>
      <c r="S16" s="88"/>
      <c r="T16" s="110"/>
      <c r="U16" s="110"/>
      <c r="V16" s="88"/>
      <c r="W16" s="88"/>
      <c r="X16" s="107"/>
      <c r="Y16" s="108"/>
      <c r="Z16" s="90"/>
      <c r="AA16" s="109"/>
      <c r="AB16" s="110"/>
      <c r="AC16" s="88"/>
      <c r="AD16" s="103"/>
      <c r="AE16" s="110"/>
      <c r="AF16" s="103"/>
      <c r="AG16" s="88"/>
      <c r="AH16" s="110"/>
      <c r="AI16" s="110"/>
      <c r="AJ16" s="88"/>
    </row>
    <row r="17" spans="1:36" s="85" customFormat="1" ht="13.15" customHeight="1" outlineLevel="1">
      <c r="A17" s="91" t="s">
        <v>64</v>
      </c>
      <c r="B17" s="91">
        <v>1</v>
      </c>
      <c r="C17" s="103"/>
      <c r="D17" s="104"/>
      <c r="E17" s="104"/>
      <c r="F17" s="105" t="s">
        <v>65</v>
      </c>
      <c r="G17" s="88"/>
      <c r="H17" s="106"/>
      <c r="I17" s="88"/>
      <c r="J17" s="107"/>
      <c r="K17" s="111"/>
      <c r="L17" s="90">
        <f>J17*K17</f>
        <v>0</v>
      </c>
      <c r="M17" s="109"/>
      <c r="N17" s="110"/>
      <c r="O17" s="88"/>
      <c r="P17" s="103"/>
      <c r="Q17" s="110"/>
      <c r="R17" s="103"/>
      <c r="S17" s="88"/>
      <c r="T17" s="110"/>
      <c r="U17" s="110"/>
      <c r="V17" s="88"/>
      <c r="W17" s="88"/>
      <c r="X17" s="107"/>
      <c r="Y17" s="111"/>
      <c r="Z17" s="90"/>
      <c r="AA17" s="109"/>
      <c r="AB17" s="110"/>
      <c r="AC17" s="88"/>
      <c r="AD17" s="103"/>
      <c r="AE17" s="110"/>
      <c r="AF17" s="103"/>
      <c r="AG17" s="88"/>
      <c r="AH17" s="110"/>
      <c r="AI17" s="110"/>
      <c r="AJ17" s="88"/>
    </row>
    <row r="18" spans="1:36" s="85" customFormat="1" ht="13.15" customHeight="1" outlineLevel="1">
      <c r="A18" s="91" t="s">
        <v>64</v>
      </c>
      <c r="B18" s="91">
        <v>1</v>
      </c>
      <c r="C18" s="103"/>
      <c r="D18" s="104"/>
      <c r="E18" s="104"/>
      <c r="F18" s="105" t="s">
        <v>66</v>
      </c>
      <c r="G18" s="88"/>
      <c r="H18" s="106"/>
      <c r="I18" s="88"/>
      <c r="J18" s="107">
        <v>1</v>
      </c>
      <c r="K18" s="111">
        <v>10</v>
      </c>
      <c r="L18" s="90">
        <f>J18*K18</f>
        <v>10</v>
      </c>
      <c r="M18" s="109"/>
      <c r="N18" s="110"/>
      <c r="O18" s="88"/>
      <c r="P18" s="103"/>
      <c r="Q18" s="110"/>
      <c r="R18" s="103"/>
      <c r="S18" s="88"/>
      <c r="T18" s="110"/>
      <c r="U18" s="110"/>
      <c r="V18" s="88"/>
      <c r="W18" s="88"/>
      <c r="X18" s="107"/>
      <c r="Y18" s="111"/>
      <c r="Z18" s="90"/>
      <c r="AA18" s="109"/>
      <c r="AB18" s="110"/>
      <c r="AC18" s="88"/>
      <c r="AD18" s="103"/>
      <c r="AE18" s="110"/>
      <c r="AF18" s="103"/>
      <c r="AG18" s="88"/>
      <c r="AH18" s="110"/>
      <c r="AI18" s="110"/>
      <c r="AJ18" s="88"/>
    </row>
    <row r="19" spans="1:36" s="85" customFormat="1" ht="13.15" customHeight="1" outlineLevel="1">
      <c r="A19" s="91"/>
      <c r="B19" s="91"/>
      <c r="C19" s="103"/>
      <c r="D19" s="104"/>
      <c r="E19" s="104"/>
      <c r="F19" s="105" t="s">
        <v>67</v>
      </c>
      <c r="G19" s="88"/>
      <c r="H19" s="106"/>
      <c r="I19" s="88"/>
      <c r="J19" s="107">
        <v>1</v>
      </c>
      <c r="K19" s="111">
        <v>30</v>
      </c>
      <c r="L19" s="90">
        <f>J19*K19</f>
        <v>30</v>
      </c>
      <c r="M19" s="109"/>
      <c r="N19" s="110"/>
      <c r="O19" s="88"/>
      <c r="P19" s="103"/>
      <c r="Q19" s="110"/>
      <c r="R19" s="103"/>
      <c r="S19" s="88"/>
      <c r="T19" s="110"/>
      <c r="U19" s="110"/>
      <c r="V19" s="88"/>
      <c r="W19" s="88"/>
      <c r="X19" s="107"/>
      <c r="Y19" s="111"/>
      <c r="Z19" s="90"/>
      <c r="AA19" s="109"/>
      <c r="AB19" s="110"/>
      <c r="AC19" s="88"/>
      <c r="AD19" s="103"/>
      <c r="AE19" s="110"/>
      <c r="AF19" s="103"/>
      <c r="AG19" s="88"/>
      <c r="AH19" s="110"/>
      <c r="AI19" s="110"/>
      <c r="AJ19" s="88"/>
    </row>
    <row r="20" spans="1:36" s="85" customFormat="1" ht="13.15" customHeight="1" outlineLevel="1">
      <c r="A20" s="91" t="s">
        <v>68</v>
      </c>
      <c r="B20" s="91">
        <v>2</v>
      </c>
      <c r="C20" s="103"/>
      <c r="D20" s="104"/>
      <c r="E20" s="104"/>
      <c r="F20" s="105" t="s">
        <v>69</v>
      </c>
      <c r="G20" s="88"/>
      <c r="H20" s="106"/>
      <c r="I20" s="88"/>
      <c r="J20" s="107">
        <v>2</v>
      </c>
      <c r="K20" s="111">
        <v>4</v>
      </c>
      <c r="L20" s="90">
        <f>J20*K20</f>
        <v>8</v>
      </c>
      <c r="M20" s="109"/>
      <c r="N20" s="110"/>
      <c r="O20" s="88"/>
      <c r="P20" s="103"/>
      <c r="Q20" s="110"/>
      <c r="R20" s="103"/>
      <c r="S20" s="88"/>
      <c r="T20" s="110"/>
      <c r="U20" s="110"/>
      <c r="V20" s="88"/>
      <c r="W20" s="88"/>
      <c r="X20" s="107"/>
      <c r="Y20" s="111"/>
      <c r="Z20" s="90"/>
      <c r="AA20" s="109"/>
      <c r="AB20" s="110"/>
      <c r="AC20" s="88"/>
      <c r="AD20" s="103"/>
      <c r="AE20" s="110"/>
      <c r="AF20" s="103"/>
      <c r="AG20" s="88"/>
      <c r="AH20" s="110"/>
      <c r="AI20" s="110"/>
      <c r="AJ20" s="88"/>
    </row>
    <row r="21" spans="1:36" s="85" customFormat="1" ht="13.15" customHeight="1" outlineLevel="1">
      <c r="A21" s="91" t="s">
        <v>64</v>
      </c>
      <c r="B21" s="91">
        <v>1</v>
      </c>
      <c r="C21" s="103"/>
      <c r="D21" s="104"/>
      <c r="E21" s="104"/>
      <c r="F21" s="105" t="s">
        <v>1</v>
      </c>
      <c r="G21" s="88"/>
      <c r="H21" s="106"/>
      <c r="I21" s="88"/>
      <c r="J21" s="107">
        <v>1</v>
      </c>
      <c r="K21" s="111" t="s">
        <v>70</v>
      </c>
      <c r="L21" s="90"/>
      <c r="M21" s="109"/>
      <c r="N21" s="110"/>
      <c r="O21" s="88"/>
      <c r="P21" s="103"/>
      <c r="Q21" s="110"/>
      <c r="R21" s="103"/>
      <c r="S21" s="88"/>
      <c r="T21" s="110"/>
      <c r="U21" s="110"/>
      <c r="V21" s="88"/>
      <c r="W21" s="88"/>
      <c r="X21" s="107"/>
      <c r="Y21" s="111"/>
      <c r="Z21" s="90"/>
      <c r="AA21" s="109"/>
      <c r="AB21" s="110"/>
      <c r="AC21" s="88"/>
      <c r="AD21" s="103"/>
      <c r="AE21" s="110"/>
      <c r="AF21" s="103"/>
      <c r="AG21" s="88"/>
      <c r="AH21" s="110"/>
      <c r="AI21" s="110"/>
      <c r="AJ21" s="88"/>
    </row>
    <row r="22" spans="1:36" s="85" customFormat="1" ht="13.15" customHeight="1" outlineLevel="1">
      <c r="A22" s="91" t="s">
        <v>64</v>
      </c>
      <c r="B22" s="91">
        <v>1</v>
      </c>
      <c r="C22" s="103"/>
      <c r="D22" s="104"/>
      <c r="E22" s="104"/>
      <c r="F22" s="105" t="s">
        <v>217</v>
      </c>
      <c r="G22" s="88"/>
      <c r="H22" s="106"/>
      <c r="I22" s="88"/>
      <c r="J22" s="107">
        <v>1</v>
      </c>
      <c r="K22" s="111">
        <v>14</v>
      </c>
      <c r="L22" s="90">
        <f>J22*K22</f>
        <v>14</v>
      </c>
      <c r="M22" s="109"/>
      <c r="N22" s="110"/>
      <c r="O22" s="88"/>
      <c r="P22" s="103"/>
      <c r="Q22" s="110"/>
      <c r="R22" s="103"/>
      <c r="S22" s="88"/>
      <c r="T22" s="110"/>
      <c r="U22" s="110"/>
      <c r="V22" s="88"/>
      <c r="W22" s="88"/>
      <c r="X22" s="107"/>
      <c r="Y22" s="111"/>
      <c r="Z22" s="90"/>
      <c r="AA22" s="109"/>
      <c r="AB22" s="110"/>
      <c r="AC22" s="88"/>
      <c r="AD22" s="103"/>
      <c r="AE22" s="110"/>
      <c r="AF22" s="103"/>
      <c r="AG22" s="88"/>
      <c r="AH22" s="110"/>
      <c r="AI22" s="110"/>
      <c r="AJ22" s="88"/>
    </row>
    <row r="23" spans="1:36" s="85" customFormat="1" ht="13.15" customHeight="1" outlineLevel="1">
      <c r="A23" s="91" t="s">
        <v>64</v>
      </c>
      <c r="B23" s="91">
        <v>1</v>
      </c>
      <c r="C23" s="103"/>
      <c r="D23" s="104"/>
      <c r="E23" s="104"/>
      <c r="F23" s="105" t="s">
        <v>71</v>
      </c>
      <c r="G23" s="88"/>
      <c r="H23" s="106"/>
      <c r="I23" s="88"/>
      <c r="J23" s="107">
        <v>1</v>
      </c>
      <c r="K23" s="111">
        <v>12</v>
      </c>
      <c r="L23" s="90">
        <f>J23*K23</f>
        <v>12</v>
      </c>
      <c r="M23" s="109"/>
      <c r="N23" s="110"/>
      <c r="O23" s="88"/>
      <c r="P23" s="103"/>
      <c r="Q23" s="110"/>
      <c r="R23" s="103"/>
      <c r="S23" s="88"/>
      <c r="T23" s="110"/>
      <c r="U23" s="110"/>
      <c r="V23" s="88"/>
      <c r="W23" s="88"/>
      <c r="X23" s="107"/>
      <c r="Y23" s="111"/>
      <c r="Z23" s="90"/>
      <c r="AA23" s="109"/>
      <c r="AB23" s="110"/>
      <c r="AC23" s="88"/>
      <c r="AD23" s="103"/>
      <c r="AE23" s="110"/>
      <c r="AF23" s="103"/>
      <c r="AG23" s="88"/>
      <c r="AH23" s="110"/>
      <c r="AI23" s="110"/>
      <c r="AJ23" s="88"/>
    </row>
    <row r="24" spans="1:36" s="85" customFormat="1" ht="13.15" customHeight="1" outlineLevel="1">
      <c r="A24" s="91" t="s">
        <v>64</v>
      </c>
      <c r="B24" s="91">
        <v>1</v>
      </c>
      <c r="C24" s="103"/>
      <c r="D24" s="104"/>
      <c r="E24" s="104"/>
      <c r="F24" s="105" t="s">
        <v>72</v>
      </c>
      <c r="G24" s="88"/>
      <c r="H24" s="106"/>
      <c r="I24" s="88"/>
      <c r="J24" s="107">
        <v>1</v>
      </c>
      <c r="K24" s="111">
        <v>8</v>
      </c>
      <c r="L24" s="90">
        <f>J24*K24</f>
        <v>8</v>
      </c>
      <c r="M24" s="109"/>
      <c r="N24" s="110"/>
      <c r="O24" s="88"/>
      <c r="P24" s="103"/>
      <c r="Q24" s="110"/>
      <c r="R24" s="103"/>
      <c r="S24" s="88"/>
      <c r="T24" s="110"/>
      <c r="U24" s="110"/>
      <c r="V24" s="88"/>
      <c r="W24" s="88"/>
      <c r="X24" s="107"/>
      <c r="Y24" s="111"/>
      <c r="Z24" s="90"/>
      <c r="AA24" s="109"/>
      <c r="AB24" s="110"/>
      <c r="AC24" s="88"/>
      <c r="AD24" s="103"/>
      <c r="AE24" s="110"/>
      <c r="AF24" s="103"/>
      <c r="AG24" s="88"/>
      <c r="AH24" s="110"/>
      <c r="AI24" s="110"/>
      <c r="AJ24" s="88"/>
    </row>
    <row r="25" spans="1:36" ht="13.15" customHeight="1" outlineLevel="1">
      <c r="A25" s="112"/>
      <c r="B25" s="112"/>
      <c r="C25" s="65"/>
      <c r="E25" s="113" t="s">
        <v>73</v>
      </c>
      <c r="F25" s="114"/>
      <c r="G25" s="114"/>
      <c r="H25" s="115"/>
      <c r="I25" s="114"/>
      <c r="J25" s="116"/>
      <c r="K25" s="111"/>
      <c r="L25" s="117"/>
      <c r="M25" s="109"/>
      <c r="N25" s="118"/>
      <c r="O25" s="114"/>
      <c r="P25" s="65"/>
      <c r="Q25" s="118"/>
      <c r="R25" s="65"/>
      <c r="S25" s="114"/>
      <c r="T25" s="118"/>
      <c r="U25" s="118"/>
      <c r="V25" s="114"/>
      <c r="W25" s="114"/>
      <c r="X25" s="116"/>
      <c r="Y25" s="108"/>
      <c r="Z25" s="117"/>
      <c r="AA25" s="109"/>
      <c r="AB25" s="118"/>
      <c r="AC25" s="114"/>
      <c r="AD25" s="65"/>
      <c r="AE25" s="118"/>
      <c r="AF25" s="65"/>
      <c r="AG25" s="114"/>
      <c r="AH25" s="118"/>
      <c r="AI25" s="118"/>
      <c r="AJ25" s="114"/>
    </row>
    <row r="26" spans="1:36" s="85" customFormat="1" ht="13.15" customHeight="1" outlineLevel="1">
      <c r="A26" s="91" t="s">
        <v>74</v>
      </c>
      <c r="B26" s="91">
        <v>24</v>
      </c>
      <c r="C26" s="103"/>
      <c r="D26" s="87"/>
      <c r="E26" s="104"/>
      <c r="F26" s="105" t="s">
        <v>218</v>
      </c>
      <c r="G26" s="88"/>
      <c r="H26" s="106"/>
      <c r="I26" s="88"/>
      <c r="J26" s="90"/>
      <c r="K26" s="111" t="s">
        <v>70</v>
      </c>
      <c r="L26" s="90"/>
      <c r="M26" s="109"/>
      <c r="N26" s="110"/>
      <c r="O26" s="88"/>
      <c r="P26" s="103"/>
      <c r="Q26" s="110"/>
      <c r="R26" s="103"/>
      <c r="S26" s="88"/>
      <c r="T26" s="110"/>
      <c r="U26" s="110"/>
      <c r="V26" s="88"/>
      <c r="W26" s="88"/>
      <c r="X26" s="107"/>
      <c r="Y26" s="111"/>
      <c r="Z26" s="90"/>
      <c r="AA26" s="109"/>
      <c r="AB26" s="110"/>
      <c r="AC26" s="88"/>
      <c r="AD26" s="103"/>
      <c r="AE26" s="110"/>
      <c r="AF26" s="103"/>
      <c r="AG26" s="88"/>
      <c r="AH26" s="110"/>
      <c r="AI26" s="110"/>
      <c r="AJ26" s="88"/>
    </row>
    <row r="27" spans="1:36" s="85" customFormat="1" ht="13.15" customHeight="1" outlineLevel="1">
      <c r="A27" s="91" t="s">
        <v>74</v>
      </c>
      <c r="B27" s="91">
        <v>24</v>
      </c>
      <c r="C27" s="103"/>
      <c r="D27" s="104"/>
      <c r="E27" s="104"/>
      <c r="F27" s="105" t="s">
        <v>219</v>
      </c>
      <c r="G27" s="88"/>
      <c r="H27" s="106"/>
      <c r="I27" s="88"/>
      <c r="J27" s="107">
        <v>1</v>
      </c>
      <c r="K27" s="111">
        <v>20</v>
      </c>
      <c r="L27" s="90">
        <f>J27*K27</f>
        <v>20</v>
      </c>
      <c r="M27" s="109"/>
      <c r="N27" s="110"/>
      <c r="O27" s="88"/>
      <c r="P27" s="103"/>
      <c r="Q27" s="110"/>
      <c r="R27" s="103"/>
      <c r="S27" s="88"/>
      <c r="T27" s="110"/>
      <c r="U27" s="110"/>
      <c r="V27" s="88"/>
      <c r="W27" s="88"/>
      <c r="X27" s="107"/>
      <c r="Y27" s="111"/>
      <c r="Z27" s="90"/>
      <c r="AA27" s="109"/>
      <c r="AB27" s="110"/>
      <c r="AC27" s="88"/>
      <c r="AD27" s="103"/>
      <c r="AE27" s="110"/>
      <c r="AF27" s="103"/>
      <c r="AG27" s="88"/>
      <c r="AH27" s="110"/>
      <c r="AI27" s="110"/>
      <c r="AJ27" s="88"/>
    </row>
    <row r="28" spans="1:36" s="85" customFormat="1" ht="13.15" customHeight="1" outlineLevel="1">
      <c r="A28" s="91"/>
      <c r="B28" s="91"/>
      <c r="C28" s="103"/>
      <c r="D28" s="87"/>
      <c r="E28" s="87"/>
      <c r="F28" s="105" t="s">
        <v>75</v>
      </c>
      <c r="G28" s="88"/>
      <c r="H28" s="106"/>
      <c r="I28" s="88"/>
      <c r="J28" s="107">
        <v>1</v>
      </c>
      <c r="K28" s="111">
        <v>15</v>
      </c>
      <c r="L28" s="90">
        <f>J28*K28</f>
        <v>15</v>
      </c>
      <c r="M28" s="109"/>
      <c r="N28" s="110"/>
      <c r="O28" s="88"/>
      <c r="P28" s="103"/>
      <c r="Q28" s="110"/>
      <c r="R28" s="103"/>
      <c r="S28" s="88"/>
      <c r="T28" s="110"/>
      <c r="U28" s="110"/>
      <c r="V28" s="88"/>
      <c r="W28" s="88"/>
      <c r="X28" s="107"/>
      <c r="Y28" s="111"/>
      <c r="Z28" s="90"/>
      <c r="AA28" s="109"/>
      <c r="AB28" s="110"/>
      <c r="AC28" s="88"/>
      <c r="AD28" s="103"/>
      <c r="AE28" s="110"/>
      <c r="AF28" s="103"/>
      <c r="AG28" s="88"/>
      <c r="AH28" s="110"/>
      <c r="AI28" s="110"/>
      <c r="AJ28" s="88"/>
    </row>
    <row r="29" spans="1:36" s="85" customFormat="1" ht="13.15" customHeight="1" outlineLevel="1">
      <c r="A29" s="91" t="s">
        <v>74</v>
      </c>
      <c r="B29" s="91">
        <v>24</v>
      </c>
      <c r="C29" s="103"/>
      <c r="D29" s="104"/>
      <c r="E29" s="104"/>
      <c r="F29" s="105" t="s">
        <v>76</v>
      </c>
      <c r="G29" s="88"/>
      <c r="H29" s="106"/>
      <c r="I29" s="88"/>
      <c r="J29" s="107">
        <v>1</v>
      </c>
      <c r="K29" s="111">
        <v>12</v>
      </c>
      <c r="L29" s="90">
        <f>J29*K29</f>
        <v>12</v>
      </c>
      <c r="M29" s="109"/>
      <c r="N29" s="110"/>
      <c r="O29" s="88"/>
      <c r="P29" s="103"/>
      <c r="Q29" s="110"/>
      <c r="R29" s="103"/>
      <c r="S29" s="88"/>
      <c r="T29" s="110"/>
      <c r="U29" s="110"/>
      <c r="V29" s="88"/>
      <c r="W29" s="88"/>
      <c r="X29" s="107"/>
      <c r="Y29" s="111"/>
      <c r="Z29" s="90"/>
      <c r="AA29" s="109"/>
      <c r="AB29" s="110"/>
      <c r="AC29" s="88"/>
      <c r="AD29" s="103"/>
      <c r="AE29" s="110"/>
      <c r="AF29" s="103"/>
      <c r="AG29" s="88"/>
      <c r="AH29" s="110"/>
      <c r="AI29" s="110"/>
      <c r="AJ29" s="88"/>
    </row>
    <row r="30" spans="1:36" s="85" customFormat="1" ht="13.15" customHeight="1" outlineLevel="1">
      <c r="A30" s="91"/>
      <c r="B30" s="91"/>
      <c r="C30" s="103"/>
      <c r="D30" s="119"/>
      <c r="E30" s="113" t="s">
        <v>77</v>
      </c>
      <c r="F30" s="105"/>
      <c r="G30" s="88"/>
      <c r="H30" s="106"/>
      <c r="I30" s="88"/>
      <c r="J30" s="107"/>
      <c r="K30" s="111"/>
      <c r="L30" s="90"/>
      <c r="M30" s="110"/>
      <c r="N30" s="110"/>
      <c r="O30" s="88"/>
      <c r="P30" s="103"/>
      <c r="Q30" s="110"/>
      <c r="R30" s="103"/>
      <c r="S30" s="88"/>
      <c r="T30" s="110"/>
      <c r="U30" s="110"/>
      <c r="V30" s="88"/>
      <c r="W30" s="88"/>
      <c r="X30" s="107"/>
      <c r="Y30" s="111"/>
      <c r="Z30" s="90"/>
      <c r="AA30" s="110"/>
      <c r="AB30" s="110"/>
      <c r="AC30" s="88"/>
      <c r="AD30" s="103"/>
      <c r="AE30" s="110"/>
      <c r="AF30" s="103"/>
      <c r="AG30" s="88"/>
      <c r="AH30" s="110"/>
      <c r="AI30" s="110"/>
      <c r="AJ30" s="88"/>
    </row>
    <row r="31" spans="1:36" s="85" customFormat="1" ht="13.15" customHeight="1" outlineLevel="1">
      <c r="A31" s="91"/>
      <c r="B31" s="91"/>
      <c r="C31" s="103"/>
      <c r="D31" s="119"/>
      <c r="E31" s="104"/>
      <c r="F31" s="120" t="s">
        <v>3</v>
      </c>
      <c r="G31" s="88"/>
      <c r="H31" s="106"/>
      <c r="I31" s="88"/>
      <c r="J31" s="107">
        <v>1</v>
      </c>
      <c r="K31" s="111">
        <v>6</v>
      </c>
      <c r="L31" s="90">
        <f>J31*K31</f>
        <v>6</v>
      </c>
      <c r="M31" s="110"/>
      <c r="N31" s="110"/>
      <c r="O31" s="88"/>
      <c r="P31" s="103"/>
      <c r="Q31" s="110"/>
      <c r="R31" s="103"/>
      <c r="S31" s="88"/>
      <c r="T31" s="110"/>
      <c r="U31" s="110"/>
      <c r="V31" s="88"/>
      <c r="W31" s="88"/>
      <c r="X31" s="107"/>
      <c r="Y31" s="111"/>
      <c r="Z31" s="90"/>
      <c r="AA31" s="110"/>
      <c r="AB31" s="110"/>
      <c r="AC31" s="88"/>
      <c r="AD31" s="103"/>
      <c r="AE31" s="110"/>
      <c r="AF31" s="103"/>
      <c r="AG31" s="88"/>
      <c r="AH31" s="110"/>
      <c r="AI31" s="110"/>
      <c r="AJ31" s="88"/>
    </row>
    <row r="32" spans="1:36" s="85" customFormat="1" ht="13.15" customHeight="1" outlineLevel="1">
      <c r="A32" s="91"/>
      <c r="B32" s="91"/>
      <c r="C32" s="103"/>
      <c r="D32" s="119"/>
      <c r="E32" s="104"/>
      <c r="F32" s="105" t="s">
        <v>2</v>
      </c>
      <c r="G32" s="88"/>
      <c r="H32" s="106"/>
      <c r="I32" s="88"/>
      <c r="J32" s="107">
        <v>1</v>
      </c>
      <c r="K32" s="111">
        <v>6</v>
      </c>
      <c r="L32" s="90">
        <f>J32*K32</f>
        <v>6</v>
      </c>
      <c r="M32" s="110"/>
      <c r="N32" s="110"/>
      <c r="O32" s="88"/>
      <c r="P32" s="103"/>
      <c r="Q32" s="110"/>
      <c r="R32" s="103"/>
      <c r="S32" s="88"/>
      <c r="T32" s="110"/>
      <c r="U32" s="110"/>
      <c r="V32" s="88"/>
      <c r="W32" s="88"/>
      <c r="X32" s="107"/>
      <c r="Y32" s="111"/>
      <c r="Z32" s="90"/>
      <c r="AA32" s="110"/>
      <c r="AB32" s="110"/>
      <c r="AC32" s="88"/>
      <c r="AD32" s="103"/>
      <c r="AE32" s="110"/>
      <c r="AF32" s="103"/>
      <c r="AG32" s="88"/>
      <c r="AH32" s="110"/>
      <c r="AI32" s="110"/>
      <c r="AJ32" s="88"/>
    </row>
    <row r="33" spans="1:112" s="85" customFormat="1" ht="13.15" customHeight="1" outlineLevel="1">
      <c r="A33" s="91"/>
      <c r="B33" s="91"/>
      <c r="C33" s="103"/>
      <c r="D33" s="119"/>
      <c r="E33" s="104"/>
      <c r="F33" s="105" t="s">
        <v>78</v>
      </c>
      <c r="G33" s="88"/>
      <c r="H33" s="106"/>
      <c r="I33" s="88"/>
      <c r="J33" s="107">
        <v>1</v>
      </c>
      <c r="K33" s="111">
        <v>15</v>
      </c>
      <c r="L33" s="90">
        <f>J33*K33</f>
        <v>15</v>
      </c>
      <c r="M33" s="110"/>
      <c r="N33" s="110"/>
      <c r="O33" s="88"/>
      <c r="P33" s="103"/>
      <c r="Q33" s="110"/>
      <c r="R33" s="103"/>
      <c r="S33" s="88"/>
      <c r="T33" s="110"/>
      <c r="U33" s="110"/>
      <c r="V33" s="88"/>
      <c r="W33" s="88"/>
      <c r="X33" s="107"/>
      <c r="Y33" s="111"/>
      <c r="Z33" s="90"/>
      <c r="AA33" s="110"/>
      <c r="AB33" s="110"/>
      <c r="AC33" s="88"/>
      <c r="AD33" s="103"/>
      <c r="AE33" s="110"/>
      <c r="AF33" s="103"/>
      <c r="AG33" s="88"/>
      <c r="AH33" s="110"/>
      <c r="AI33" s="110"/>
      <c r="AJ33" s="88"/>
    </row>
    <row r="34" spans="1:112" ht="13.15" customHeight="1" outlineLevel="1">
      <c r="A34" s="112"/>
      <c r="B34" s="112"/>
      <c r="C34" s="65"/>
      <c r="E34" s="113" t="s">
        <v>220</v>
      </c>
      <c r="F34" s="114"/>
      <c r="G34" s="114"/>
      <c r="H34" s="115"/>
      <c r="I34" s="114"/>
      <c r="J34" s="116"/>
      <c r="K34" s="111"/>
      <c r="L34" s="117"/>
      <c r="M34" s="109"/>
      <c r="N34" s="118"/>
      <c r="O34" s="114"/>
      <c r="P34" s="65"/>
      <c r="Q34" s="118"/>
      <c r="R34" s="65"/>
      <c r="S34" s="114"/>
      <c r="T34" s="118"/>
      <c r="U34" s="118"/>
      <c r="V34" s="114"/>
      <c r="W34" s="114"/>
      <c r="X34" s="116"/>
      <c r="Y34" s="108"/>
      <c r="Z34" s="117"/>
      <c r="AA34" s="109"/>
      <c r="AB34" s="118"/>
      <c r="AC34" s="114"/>
      <c r="AD34" s="65"/>
      <c r="AE34" s="118"/>
      <c r="AF34" s="65"/>
      <c r="AG34" s="114"/>
      <c r="AH34" s="118"/>
      <c r="AI34" s="118"/>
      <c r="AJ34" s="114"/>
    </row>
    <row r="35" spans="1:112" s="85" customFormat="1" ht="13.15" customHeight="1" outlineLevel="1">
      <c r="A35" s="91" t="s">
        <v>74</v>
      </c>
      <c r="B35" s="91">
        <v>24</v>
      </c>
      <c r="C35" s="103"/>
      <c r="D35" s="87"/>
      <c r="E35" s="104"/>
      <c r="F35" s="105" t="s">
        <v>80</v>
      </c>
      <c r="G35" s="88"/>
      <c r="H35" s="106"/>
      <c r="I35" s="88"/>
      <c r="J35" s="90"/>
      <c r="K35" s="111" t="s">
        <v>70</v>
      </c>
      <c r="L35" s="90"/>
      <c r="M35" s="109"/>
      <c r="N35" s="110"/>
      <c r="O35" s="88"/>
      <c r="P35" s="103"/>
      <c r="Q35" s="110"/>
      <c r="R35" s="103"/>
      <c r="S35" s="88"/>
      <c r="T35" s="110"/>
      <c r="U35" s="110"/>
      <c r="V35" s="88"/>
      <c r="W35" s="88"/>
      <c r="X35" s="90"/>
      <c r="Y35" s="108"/>
      <c r="Z35" s="90"/>
      <c r="AA35" s="109"/>
      <c r="AB35" s="110"/>
      <c r="AC35" s="88"/>
      <c r="AD35" s="103"/>
      <c r="AE35" s="110"/>
      <c r="AF35" s="103"/>
      <c r="AG35" s="88"/>
      <c r="AH35" s="110"/>
      <c r="AI35" s="110"/>
      <c r="AJ35" s="88"/>
    </row>
    <row r="36" spans="1:112" s="85" customFormat="1" ht="12.75" customHeight="1" outlineLevel="1">
      <c r="A36" s="91" t="s">
        <v>74</v>
      </c>
      <c r="B36" s="91">
        <v>24</v>
      </c>
      <c r="C36" s="103"/>
      <c r="D36" s="104"/>
      <c r="E36" s="104"/>
      <c r="F36" s="105" t="s">
        <v>221</v>
      </c>
      <c r="G36" s="88"/>
      <c r="H36" s="106"/>
      <c r="I36" s="88"/>
      <c r="J36" s="107">
        <v>1</v>
      </c>
      <c r="K36" s="111">
        <v>12</v>
      </c>
      <c r="L36" s="90">
        <f>J36*K36</f>
        <v>12</v>
      </c>
      <c r="M36" s="109"/>
      <c r="N36" s="110"/>
      <c r="O36" s="88"/>
      <c r="P36" s="103"/>
      <c r="Q36" s="110"/>
      <c r="R36" s="103"/>
      <c r="S36" s="88"/>
      <c r="T36" s="110"/>
      <c r="U36" s="110"/>
      <c r="V36" s="88"/>
      <c r="W36" s="88"/>
      <c r="X36" s="107"/>
      <c r="Y36" s="111"/>
      <c r="Z36" s="90"/>
      <c r="AA36" s="109"/>
      <c r="AB36" s="110"/>
      <c r="AC36" s="88"/>
      <c r="AD36" s="103"/>
      <c r="AE36" s="110"/>
      <c r="AF36" s="103"/>
      <c r="AG36" s="88"/>
      <c r="AH36" s="110"/>
      <c r="AI36" s="110"/>
      <c r="AJ36" s="88"/>
    </row>
    <row r="37" spans="1:112" s="85" customFormat="1" outlineLevel="1">
      <c r="A37" s="86"/>
      <c r="B37" s="86"/>
      <c r="D37" s="104"/>
      <c r="E37" s="104"/>
      <c r="F37" s="105" t="s">
        <v>81</v>
      </c>
      <c r="G37" s="88"/>
      <c r="H37" s="106"/>
      <c r="I37" s="88"/>
      <c r="J37" s="107">
        <v>1</v>
      </c>
      <c r="K37" s="111">
        <v>12</v>
      </c>
      <c r="L37" s="90">
        <f>J37*K37</f>
        <v>12</v>
      </c>
      <c r="M37" s="109"/>
      <c r="N37" s="89"/>
      <c r="O37" s="88"/>
      <c r="Q37" s="89"/>
      <c r="S37" s="88"/>
      <c r="T37" s="89"/>
      <c r="U37" s="89"/>
      <c r="V37" s="88"/>
      <c r="W37" s="88"/>
      <c r="X37" s="89"/>
      <c r="Y37" s="89"/>
      <c r="Z37" s="90"/>
      <c r="AA37" s="109"/>
      <c r="AB37" s="89"/>
      <c r="AC37" s="88"/>
      <c r="AE37" s="89"/>
      <c r="AG37" s="88"/>
      <c r="AH37" s="89"/>
      <c r="AI37" s="89"/>
      <c r="AJ37" s="88"/>
    </row>
    <row r="38" spans="1:112" s="85" customFormat="1" ht="4.1500000000000004" customHeight="1" outlineLevel="1">
      <c r="A38" s="86"/>
      <c r="B38" s="86"/>
      <c r="E38" s="87"/>
      <c r="F38" s="88"/>
      <c r="G38" s="88"/>
      <c r="I38" s="88"/>
      <c r="J38" s="89"/>
      <c r="K38" s="89"/>
      <c r="L38" s="90"/>
      <c r="M38" s="109"/>
      <c r="N38" s="89"/>
      <c r="O38" s="88"/>
      <c r="Q38" s="89"/>
      <c r="S38" s="88"/>
      <c r="T38" s="89"/>
      <c r="U38" s="89"/>
      <c r="V38" s="88"/>
      <c r="W38" s="88"/>
      <c r="X38" s="89"/>
      <c r="Y38" s="89"/>
      <c r="Z38" s="90"/>
      <c r="AA38" s="109"/>
      <c r="AB38" s="89"/>
      <c r="AC38" s="88"/>
      <c r="AE38" s="89"/>
      <c r="AG38" s="88"/>
      <c r="AH38" s="89"/>
      <c r="AI38" s="89"/>
      <c r="AJ38" s="88"/>
    </row>
    <row r="39" spans="1:112" s="27" customFormat="1" ht="16.899999999999999" customHeight="1">
      <c r="A39" s="92" t="s">
        <v>62</v>
      </c>
      <c r="B39" s="92"/>
      <c r="C39" s="93"/>
      <c r="D39" s="94" t="s">
        <v>222</v>
      </c>
      <c r="E39" s="95"/>
      <c r="F39" s="96"/>
      <c r="G39" s="97"/>
      <c r="H39" s="78"/>
      <c r="I39" s="98"/>
      <c r="J39" s="99"/>
      <c r="K39" s="99"/>
      <c r="L39" s="100">
        <f>J39*K39</f>
        <v>0</v>
      </c>
      <c r="M39" s="99">
        <f>SUM(L39:L52)</f>
        <v>195</v>
      </c>
      <c r="N39" s="99"/>
      <c r="O39" s="98"/>
      <c r="P39" s="93"/>
      <c r="Q39" s="102"/>
      <c r="R39" s="99">
        <f>SUM(X39:X52)</f>
        <v>0</v>
      </c>
      <c r="S39" s="99"/>
      <c r="T39" s="99">
        <v>214.50000000000003</v>
      </c>
      <c r="U39" s="99"/>
      <c r="V39" s="98"/>
      <c r="W39" s="98"/>
      <c r="X39" s="99"/>
      <c r="Y39" s="99"/>
      <c r="Z39" s="100">
        <f>X39*Y39</f>
        <v>0</v>
      </c>
      <c r="AA39" s="99">
        <f>SUM(Z39:Z52)</f>
        <v>0</v>
      </c>
      <c r="AB39" s="99"/>
      <c r="AC39" s="98"/>
      <c r="AD39" s="93"/>
      <c r="AE39" s="99"/>
      <c r="AF39" s="93"/>
      <c r="AG39" s="102"/>
      <c r="AH39" s="99">
        <f>SUM(AI40:AI51)</f>
        <v>0</v>
      </c>
      <c r="AI39" s="99"/>
      <c r="AJ39" s="98"/>
    </row>
    <row r="40" spans="1:112" ht="13.15" customHeight="1" outlineLevel="1">
      <c r="A40" s="112"/>
      <c r="B40" s="112"/>
      <c r="C40" s="65"/>
      <c r="E40" s="113" t="s">
        <v>82</v>
      </c>
      <c r="F40" s="114"/>
      <c r="G40" s="114"/>
      <c r="H40" s="115"/>
      <c r="I40" s="114"/>
      <c r="J40" s="116"/>
      <c r="K40" s="111"/>
      <c r="L40" s="117"/>
      <c r="M40" s="109"/>
      <c r="N40" s="118"/>
      <c r="O40" s="114"/>
      <c r="P40" s="65"/>
      <c r="Q40" s="114"/>
      <c r="R40" s="118"/>
      <c r="S40" s="118"/>
      <c r="T40" s="110"/>
      <c r="U40" s="110"/>
      <c r="V40" s="88"/>
      <c r="W40" s="88"/>
      <c r="X40" s="107"/>
      <c r="Y40" s="111"/>
      <c r="Z40" s="90"/>
      <c r="AA40" s="109"/>
      <c r="AB40" s="110"/>
      <c r="AC40" s="88"/>
      <c r="AD40" s="103"/>
      <c r="AE40" s="110"/>
      <c r="AF40" s="103"/>
      <c r="AG40" s="88"/>
      <c r="AH40" s="110"/>
      <c r="AI40" s="110"/>
      <c r="AJ40" s="88"/>
    </row>
    <row r="41" spans="1:112" s="85" customFormat="1" ht="13.15" customHeight="1" outlineLevel="1">
      <c r="A41" s="91"/>
      <c r="B41" s="91"/>
      <c r="C41" s="103"/>
      <c r="D41" s="121"/>
      <c r="E41" s="119"/>
      <c r="F41" s="105" t="s">
        <v>223</v>
      </c>
      <c r="G41" s="110"/>
      <c r="H41" s="106"/>
      <c r="I41" s="110"/>
      <c r="J41" s="107">
        <v>1</v>
      </c>
      <c r="K41" s="111">
        <v>90</v>
      </c>
      <c r="L41" s="90">
        <f>J41*K41</f>
        <v>90</v>
      </c>
      <c r="M41" s="122"/>
      <c r="N41" s="122"/>
      <c r="O41" s="110"/>
      <c r="P41" s="103"/>
      <c r="Q41" s="110"/>
      <c r="R41" s="122"/>
      <c r="S41" s="122"/>
      <c r="T41" s="110"/>
      <c r="U41" s="110"/>
      <c r="V41" s="88"/>
      <c r="W41" s="88"/>
      <c r="X41" s="107"/>
      <c r="Y41" s="111"/>
      <c r="Z41" s="90"/>
      <c r="AA41" s="122"/>
      <c r="AB41" s="110"/>
      <c r="AC41" s="88"/>
      <c r="AD41" s="103"/>
      <c r="AE41" s="110"/>
      <c r="AF41" s="103"/>
      <c r="AG41" s="88"/>
      <c r="AH41" s="110"/>
      <c r="AI41" s="110"/>
      <c r="AJ41" s="88"/>
    </row>
    <row r="42" spans="1:112" s="85" customFormat="1" ht="13.15" customHeight="1" outlineLevel="1">
      <c r="A42" s="91"/>
      <c r="B42" s="91"/>
      <c r="C42" s="103"/>
      <c r="D42" s="121"/>
      <c r="E42" s="123"/>
      <c r="F42" s="124" t="s">
        <v>224</v>
      </c>
      <c r="G42" s="110"/>
      <c r="H42" s="106"/>
      <c r="I42" s="110"/>
      <c r="J42" s="107">
        <v>1</v>
      </c>
      <c r="K42" s="111">
        <v>20</v>
      </c>
      <c r="L42" s="90">
        <f>J42*K42</f>
        <v>20</v>
      </c>
      <c r="M42" s="122"/>
      <c r="N42" s="122"/>
      <c r="O42" s="110"/>
      <c r="P42" s="103"/>
      <c r="Q42" s="110"/>
      <c r="R42" s="122"/>
      <c r="S42" s="122"/>
      <c r="T42" s="110"/>
      <c r="U42" s="110"/>
      <c r="V42" s="88"/>
      <c r="W42" s="88"/>
      <c r="X42" s="107"/>
      <c r="Y42" s="111"/>
      <c r="Z42" s="90"/>
      <c r="AA42" s="122"/>
      <c r="AB42" s="110"/>
      <c r="AC42" s="88"/>
      <c r="AD42" s="103"/>
      <c r="AE42" s="110"/>
      <c r="AF42" s="103"/>
      <c r="AG42" s="88"/>
      <c r="AH42" s="110"/>
      <c r="AI42" s="110"/>
      <c r="AJ42" s="88"/>
      <c r="AK42" s="67"/>
      <c r="AL42" s="106"/>
      <c r="AM42" s="106"/>
      <c r="AN42" s="106"/>
      <c r="AO42" s="106"/>
      <c r="AP42" s="244"/>
      <c r="AQ42" s="106"/>
      <c r="AR42" s="245"/>
      <c r="AS42" s="67"/>
      <c r="AT42" s="106"/>
      <c r="AU42" s="106"/>
      <c r="AV42" s="106"/>
      <c r="AW42" s="67"/>
      <c r="AX42" s="106"/>
      <c r="AY42" s="106"/>
      <c r="AZ42" s="106"/>
      <c r="BA42" s="67"/>
      <c r="BB42" s="106"/>
      <c r="BC42" s="106"/>
      <c r="BD42" s="106"/>
      <c r="BE42" s="67"/>
      <c r="BF42" s="106"/>
      <c r="BG42" s="106"/>
      <c r="BH42" s="106"/>
      <c r="BI42" s="106"/>
      <c r="BJ42" s="244"/>
      <c r="BL42" s="106"/>
      <c r="BM42" s="106"/>
      <c r="BN42" s="246"/>
      <c r="BO42" s="67"/>
      <c r="BP42" s="106"/>
      <c r="BQ42" s="106"/>
      <c r="BR42" s="106"/>
      <c r="BS42" s="67"/>
      <c r="BT42" s="106"/>
      <c r="BU42" s="106"/>
      <c r="BV42" s="106"/>
      <c r="BW42" s="67"/>
      <c r="BX42" s="106"/>
      <c r="BY42" s="106"/>
      <c r="BZ42" s="106"/>
      <c r="CA42" s="67"/>
      <c r="CB42" s="106"/>
      <c r="CC42" s="106"/>
      <c r="CD42" s="106"/>
      <c r="CE42" s="67"/>
      <c r="CF42" s="106"/>
      <c r="CG42" s="106"/>
      <c r="CH42" s="106"/>
      <c r="CI42" s="67"/>
      <c r="CJ42" s="106"/>
      <c r="CK42" s="106"/>
      <c r="CL42" s="106"/>
      <c r="CM42" s="67"/>
      <c r="CN42" s="106"/>
      <c r="CO42" s="106"/>
      <c r="CP42" s="106"/>
      <c r="CQ42" s="67"/>
      <c r="CR42" s="106"/>
      <c r="CS42" s="106"/>
      <c r="CT42" s="106"/>
      <c r="CU42" s="67"/>
      <c r="CV42" s="106"/>
      <c r="CW42" s="106"/>
      <c r="CX42" s="106"/>
      <c r="CY42" s="67"/>
      <c r="CZ42" s="106"/>
      <c r="DA42" s="106"/>
      <c r="DB42" s="106"/>
      <c r="DC42" s="67"/>
      <c r="DD42" s="106"/>
      <c r="DE42" s="106"/>
      <c r="DF42" s="106"/>
      <c r="DG42" s="103"/>
      <c r="DH42" s="125"/>
    </row>
    <row r="43" spans="1:112" s="85" customFormat="1" ht="13.15" customHeight="1" outlineLevel="1">
      <c r="A43" s="91"/>
      <c r="B43" s="91"/>
      <c r="C43" s="103"/>
      <c r="D43" s="121"/>
      <c r="E43" s="87"/>
      <c r="F43" s="105" t="s">
        <v>83</v>
      </c>
      <c r="G43" s="110"/>
      <c r="H43" s="106"/>
      <c r="I43" s="110"/>
      <c r="J43" s="107"/>
      <c r="K43" s="111" t="s">
        <v>70</v>
      </c>
      <c r="L43" s="90"/>
      <c r="M43" s="122"/>
      <c r="N43" s="122"/>
      <c r="O43" s="110"/>
      <c r="P43" s="103"/>
      <c r="Q43" s="110"/>
      <c r="R43" s="122"/>
      <c r="S43" s="122"/>
      <c r="T43" s="110"/>
      <c r="U43" s="110"/>
      <c r="V43" s="88"/>
      <c r="W43" s="88"/>
      <c r="X43" s="107"/>
      <c r="Y43" s="111"/>
      <c r="Z43" s="90"/>
      <c r="AA43" s="122"/>
      <c r="AB43" s="110"/>
      <c r="AC43" s="88"/>
      <c r="AD43" s="103"/>
      <c r="AE43" s="110"/>
      <c r="AF43" s="103"/>
      <c r="AG43" s="88"/>
      <c r="AH43" s="110"/>
      <c r="AI43" s="110"/>
      <c r="AJ43" s="88"/>
    </row>
    <row r="44" spans="1:112" s="85" customFormat="1" ht="13.15" customHeight="1" outlineLevel="1">
      <c r="A44" s="91"/>
      <c r="B44" s="91"/>
      <c r="C44" s="103"/>
      <c r="D44" s="121"/>
      <c r="E44" s="87"/>
      <c r="F44" s="105" t="s">
        <v>84</v>
      </c>
      <c r="G44" s="110"/>
      <c r="H44" s="106"/>
      <c r="I44" s="110"/>
      <c r="J44" s="107">
        <v>1</v>
      </c>
      <c r="K44" s="111">
        <v>12</v>
      </c>
      <c r="L44" s="90">
        <f t="shared" ref="L44:L49" si="1">J44*K44</f>
        <v>12</v>
      </c>
      <c r="M44" s="122"/>
      <c r="N44" s="122"/>
      <c r="O44" s="110"/>
      <c r="P44" s="103"/>
      <c r="Q44" s="110"/>
      <c r="R44" s="122"/>
      <c r="S44" s="122"/>
      <c r="T44" s="110"/>
      <c r="U44" s="110"/>
      <c r="V44" s="88"/>
      <c r="W44" s="88"/>
      <c r="X44" s="107"/>
      <c r="Y44" s="111"/>
      <c r="Z44" s="90"/>
      <c r="AA44" s="122"/>
      <c r="AB44" s="110"/>
      <c r="AC44" s="88"/>
      <c r="AD44" s="103"/>
      <c r="AE44" s="110"/>
      <c r="AF44" s="103"/>
      <c r="AG44" s="88"/>
      <c r="AH44" s="110"/>
      <c r="AI44" s="110"/>
      <c r="AJ44" s="88"/>
    </row>
    <row r="45" spans="1:112" s="85" customFormat="1" ht="13.15" customHeight="1" outlineLevel="1">
      <c r="A45" s="91"/>
      <c r="B45" s="91"/>
      <c r="C45" s="103"/>
      <c r="D45" s="121"/>
      <c r="E45" s="87"/>
      <c r="F45" s="105" t="s">
        <v>85</v>
      </c>
      <c r="G45" s="110"/>
      <c r="H45" s="106"/>
      <c r="I45" s="110"/>
      <c r="J45" s="107">
        <v>1</v>
      </c>
      <c r="K45" s="111">
        <v>10</v>
      </c>
      <c r="L45" s="90">
        <f t="shared" si="1"/>
        <v>10</v>
      </c>
      <c r="M45" s="122"/>
      <c r="N45" s="122"/>
      <c r="O45" s="110"/>
      <c r="P45" s="103"/>
      <c r="Q45" s="110"/>
      <c r="R45" s="122"/>
      <c r="S45" s="122"/>
      <c r="T45" s="110"/>
      <c r="U45" s="110"/>
      <c r="V45" s="88"/>
      <c r="W45" s="88"/>
      <c r="X45" s="107"/>
      <c r="Y45" s="111"/>
      <c r="Z45" s="90"/>
      <c r="AA45" s="122"/>
      <c r="AB45" s="110"/>
      <c r="AC45" s="88"/>
      <c r="AD45" s="103"/>
      <c r="AE45" s="110"/>
      <c r="AF45" s="103"/>
      <c r="AG45" s="88"/>
      <c r="AH45" s="110"/>
      <c r="AI45" s="110"/>
      <c r="AJ45" s="88"/>
    </row>
    <row r="46" spans="1:112" s="85" customFormat="1" ht="13.15" customHeight="1" outlineLevel="1">
      <c r="A46" s="91"/>
      <c r="B46" s="91"/>
      <c r="C46" s="103"/>
      <c r="D46" s="121"/>
      <c r="E46" s="87"/>
      <c r="F46" s="105" t="s">
        <v>86</v>
      </c>
      <c r="G46" s="110"/>
      <c r="H46" s="106"/>
      <c r="I46" s="110"/>
      <c r="J46" s="107">
        <v>1</v>
      </c>
      <c r="K46" s="111">
        <v>14</v>
      </c>
      <c r="L46" s="90">
        <f t="shared" si="1"/>
        <v>14</v>
      </c>
      <c r="M46" s="122"/>
      <c r="N46" s="122"/>
      <c r="O46" s="110"/>
      <c r="P46" s="103"/>
      <c r="Q46" s="110"/>
      <c r="R46" s="122"/>
      <c r="S46" s="122"/>
      <c r="T46" s="110"/>
      <c r="U46" s="110"/>
      <c r="V46" s="88"/>
      <c r="W46" s="88"/>
      <c r="X46" s="107"/>
      <c r="Y46" s="111"/>
      <c r="Z46" s="90"/>
      <c r="AA46" s="122"/>
      <c r="AB46" s="110"/>
      <c r="AC46" s="88"/>
      <c r="AD46" s="103"/>
      <c r="AE46" s="110"/>
      <c r="AF46" s="103"/>
      <c r="AG46" s="88"/>
      <c r="AH46" s="110"/>
      <c r="AI46" s="110"/>
      <c r="AJ46" s="88"/>
    </row>
    <row r="47" spans="1:112" s="85" customFormat="1" ht="13.9" customHeight="1" outlineLevel="1">
      <c r="A47" s="91"/>
      <c r="B47" s="91"/>
      <c r="C47" s="103"/>
      <c r="D47" s="121"/>
      <c r="E47" s="87"/>
      <c r="F47" s="105" t="s">
        <v>225</v>
      </c>
      <c r="G47" s="110"/>
      <c r="H47" s="106"/>
      <c r="I47" s="110"/>
      <c r="J47" s="107">
        <v>1</v>
      </c>
      <c r="K47" s="111">
        <v>18</v>
      </c>
      <c r="L47" s="90">
        <f t="shared" si="1"/>
        <v>18</v>
      </c>
      <c r="M47" s="122"/>
      <c r="N47" s="122"/>
      <c r="O47" s="110"/>
      <c r="P47" s="103"/>
      <c r="Q47" s="110"/>
      <c r="R47" s="122"/>
      <c r="S47" s="122"/>
      <c r="T47" s="110"/>
      <c r="U47" s="110"/>
      <c r="V47" s="88"/>
      <c r="W47" s="88"/>
      <c r="X47" s="107"/>
      <c r="Y47" s="111"/>
      <c r="Z47" s="90"/>
      <c r="AA47" s="122"/>
      <c r="AB47" s="110"/>
      <c r="AC47" s="88"/>
      <c r="AD47" s="103"/>
      <c r="AE47" s="110"/>
      <c r="AF47" s="103"/>
      <c r="AG47" s="88"/>
      <c r="AH47" s="110"/>
      <c r="AI47" s="110"/>
      <c r="AJ47" s="88"/>
    </row>
    <row r="48" spans="1:112" s="85" customFormat="1" ht="13.15" customHeight="1" outlineLevel="1">
      <c r="A48" s="91" t="s">
        <v>68</v>
      </c>
      <c r="B48" s="91">
        <v>2</v>
      </c>
      <c r="C48" s="103"/>
      <c r="D48" s="121"/>
      <c r="E48" s="87"/>
      <c r="F48" s="105" t="s">
        <v>69</v>
      </c>
      <c r="G48" s="110"/>
      <c r="H48" s="106"/>
      <c r="I48" s="110"/>
      <c r="J48" s="107">
        <v>4</v>
      </c>
      <c r="K48" s="126">
        <v>4</v>
      </c>
      <c r="L48" s="90">
        <f t="shared" si="1"/>
        <v>16</v>
      </c>
      <c r="M48" s="110"/>
      <c r="N48" s="110"/>
      <c r="O48" s="110"/>
      <c r="P48" s="103"/>
      <c r="Q48" s="110"/>
      <c r="R48" s="110"/>
      <c r="S48" s="110"/>
      <c r="T48" s="110"/>
      <c r="U48" s="110"/>
      <c r="V48" s="88"/>
      <c r="W48" s="88"/>
      <c r="X48" s="107"/>
      <c r="Y48" s="111"/>
      <c r="Z48" s="90"/>
      <c r="AA48" s="110"/>
      <c r="AB48" s="110"/>
      <c r="AC48" s="88"/>
      <c r="AD48" s="103"/>
      <c r="AE48" s="110"/>
      <c r="AF48" s="103"/>
      <c r="AG48" s="88"/>
      <c r="AH48" s="110"/>
      <c r="AI48" s="110"/>
      <c r="AJ48" s="88"/>
    </row>
    <row r="49" spans="1:36" s="85" customFormat="1" ht="13.15" customHeight="1" outlineLevel="1">
      <c r="A49" s="91" t="s">
        <v>68</v>
      </c>
      <c r="B49" s="91">
        <v>2</v>
      </c>
      <c r="C49" s="103"/>
      <c r="D49" s="121"/>
      <c r="E49" s="87"/>
      <c r="F49" s="105" t="s">
        <v>226</v>
      </c>
      <c r="G49" s="110"/>
      <c r="H49" s="106"/>
      <c r="I49" s="110"/>
      <c r="J49" s="107">
        <v>1</v>
      </c>
      <c r="K49" s="126">
        <v>15</v>
      </c>
      <c r="L49" s="90">
        <f t="shared" si="1"/>
        <v>15</v>
      </c>
      <c r="M49" s="110"/>
      <c r="N49" s="110"/>
      <c r="O49" s="110"/>
      <c r="P49" s="103"/>
      <c r="Q49" s="110"/>
      <c r="R49" s="110"/>
      <c r="S49" s="110"/>
      <c r="T49" s="110"/>
      <c r="U49" s="110"/>
      <c r="V49" s="88"/>
      <c r="W49" s="88"/>
      <c r="X49" s="107"/>
      <c r="Y49" s="111"/>
      <c r="Z49" s="90"/>
      <c r="AA49" s="110"/>
      <c r="AB49" s="110"/>
      <c r="AC49" s="88"/>
      <c r="AD49" s="103"/>
      <c r="AE49" s="110"/>
      <c r="AF49" s="103"/>
      <c r="AG49" s="88"/>
      <c r="AH49" s="110"/>
      <c r="AI49" s="110"/>
      <c r="AJ49" s="88"/>
    </row>
    <row r="50" spans="1:36" s="85" customFormat="1" ht="13.9" customHeight="1" outlineLevel="1">
      <c r="A50" s="91"/>
      <c r="B50" s="91"/>
      <c r="C50" s="103"/>
      <c r="D50" s="121"/>
      <c r="E50" s="119"/>
      <c r="F50" s="247" t="s">
        <v>87</v>
      </c>
      <c r="G50" s="110"/>
      <c r="H50" s="106"/>
      <c r="I50" s="110"/>
      <c r="J50" s="248"/>
      <c r="K50" s="158" t="s">
        <v>70</v>
      </c>
      <c r="L50" s="90"/>
      <c r="M50" s="122"/>
      <c r="N50" s="122"/>
      <c r="O50" s="110"/>
      <c r="P50" s="103"/>
      <c r="Q50" s="110"/>
      <c r="R50" s="122"/>
      <c r="S50" s="122"/>
      <c r="T50" s="110"/>
      <c r="U50" s="110"/>
      <c r="V50" s="88"/>
      <c r="W50" s="88"/>
      <c r="X50" s="107"/>
      <c r="Y50" s="111"/>
      <c r="Z50" s="90"/>
      <c r="AA50" s="122"/>
      <c r="AB50" s="110"/>
      <c r="AC50" s="88"/>
      <c r="AD50" s="103"/>
      <c r="AE50" s="110"/>
      <c r="AF50" s="103"/>
      <c r="AG50" s="88"/>
      <c r="AH50" s="110"/>
      <c r="AI50" s="110"/>
      <c r="AJ50" s="88"/>
    </row>
    <row r="51" spans="1:36" s="85" customFormat="1" ht="13.9" customHeight="1" outlineLevel="1">
      <c r="A51" s="91"/>
      <c r="B51" s="91"/>
      <c r="C51" s="103"/>
      <c r="D51" s="121"/>
      <c r="E51" s="87"/>
      <c r="F51" s="247" t="s">
        <v>88</v>
      </c>
      <c r="G51" s="110"/>
      <c r="H51" s="106"/>
      <c r="I51" s="110"/>
      <c r="J51" s="248"/>
      <c r="K51" s="158" t="s">
        <v>70</v>
      </c>
      <c r="L51" s="90"/>
      <c r="M51" s="122"/>
      <c r="N51" s="122"/>
      <c r="O51" s="110"/>
      <c r="P51" s="103"/>
      <c r="Q51" s="110"/>
      <c r="R51" s="122"/>
      <c r="S51" s="122"/>
      <c r="T51" s="110"/>
      <c r="U51" s="110"/>
      <c r="V51" s="88"/>
      <c r="W51" s="88"/>
      <c r="X51" s="107"/>
      <c r="Y51" s="111"/>
      <c r="Z51" s="90"/>
      <c r="AA51" s="122"/>
      <c r="AB51" s="110"/>
      <c r="AC51" s="88"/>
      <c r="AD51" s="103"/>
      <c r="AE51" s="110"/>
      <c r="AF51" s="103"/>
      <c r="AG51" s="88"/>
      <c r="AH51" s="110"/>
      <c r="AI51" s="110"/>
      <c r="AJ51" s="88"/>
    </row>
    <row r="52" spans="1:36" s="85" customFormat="1" ht="4.9000000000000004" customHeight="1" outlineLevel="1">
      <c r="A52" s="86"/>
      <c r="B52" s="86"/>
      <c r="D52" s="131"/>
      <c r="E52" s="87"/>
      <c r="F52" s="88"/>
      <c r="G52" s="88"/>
      <c r="I52" s="88"/>
      <c r="J52" s="89"/>
      <c r="K52" s="89"/>
      <c r="L52" s="90"/>
      <c r="M52" s="89"/>
      <c r="N52" s="89"/>
      <c r="O52" s="88"/>
      <c r="Q52" s="88"/>
      <c r="R52" s="89"/>
      <c r="S52" s="89"/>
      <c r="T52" s="110"/>
      <c r="U52" s="110"/>
      <c r="V52" s="88"/>
      <c r="W52" s="88"/>
      <c r="X52" s="107"/>
      <c r="Y52" s="111"/>
      <c r="Z52" s="90"/>
      <c r="AA52" s="89"/>
      <c r="AB52" s="110"/>
      <c r="AC52" s="88"/>
      <c r="AD52" s="103"/>
      <c r="AE52" s="110"/>
      <c r="AF52" s="103"/>
      <c r="AG52" s="88"/>
      <c r="AH52" s="110"/>
      <c r="AI52" s="110"/>
      <c r="AJ52" s="88"/>
    </row>
    <row r="53" spans="1:36" s="27" customFormat="1" ht="16.899999999999999" customHeight="1">
      <c r="A53" s="92" t="s">
        <v>62</v>
      </c>
      <c r="B53" s="92"/>
      <c r="C53" s="93"/>
      <c r="D53" s="94" t="s">
        <v>227</v>
      </c>
      <c r="E53" s="95"/>
      <c r="F53" s="96"/>
      <c r="G53" s="97"/>
      <c r="H53" s="78"/>
      <c r="I53" s="98"/>
      <c r="J53" s="99"/>
      <c r="K53" s="99"/>
      <c r="L53" s="100">
        <f>J53*K53</f>
        <v>0</v>
      </c>
      <c r="M53" s="99">
        <f>SUM(L53:L70)</f>
        <v>292</v>
      </c>
      <c r="N53" s="99"/>
      <c r="O53" s="98"/>
      <c r="P53" s="93"/>
      <c r="Q53" s="102"/>
      <c r="R53" s="99">
        <f>SUM(X53:X70)</f>
        <v>0</v>
      </c>
      <c r="S53" s="99"/>
      <c r="T53" s="99">
        <v>271.25</v>
      </c>
      <c r="U53" s="99"/>
      <c r="V53" s="98"/>
      <c r="W53" s="98"/>
      <c r="X53" s="99"/>
      <c r="Y53" s="99"/>
      <c r="Z53" s="100">
        <f>X53*Y53</f>
        <v>0</v>
      </c>
      <c r="AA53" s="99">
        <f>SUM(Z53:Z70)</f>
        <v>0</v>
      </c>
      <c r="AB53" s="99"/>
      <c r="AC53" s="98"/>
      <c r="AD53" s="93"/>
      <c r="AE53" s="99"/>
      <c r="AF53" s="93"/>
      <c r="AG53" s="102"/>
      <c r="AH53" s="99">
        <f>SUM(AI54:AI68)</f>
        <v>0</v>
      </c>
      <c r="AI53" s="99"/>
      <c r="AJ53" s="98"/>
    </row>
    <row r="54" spans="1:36" ht="13.15" customHeight="1" outlineLevel="1">
      <c r="A54" s="112"/>
      <c r="B54" s="112"/>
      <c r="C54" s="65"/>
      <c r="E54" s="113" t="s">
        <v>89</v>
      </c>
      <c r="F54" s="114"/>
      <c r="G54" s="114"/>
      <c r="H54" s="115"/>
      <c r="I54" s="114"/>
      <c r="J54" s="116"/>
      <c r="K54" s="108"/>
      <c r="L54" s="117"/>
      <c r="M54" s="109"/>
      <c r="N54" s="118"/>
      <c r="O54" s="114"/>
      <c r="P54" s="65"/>
      <c r="Q54" s="114"/>
      <c r="R54" s="118"/>
      <c r="S54" s="118"/>
      <c r="T54" s="110"/>
      <c r="U54" s="110"/>
      <c r="V54" s="88"/>
      <c r="W54" s="88"/>
      <c r="X54" s="107"/>
      <c r="Y54" s="111"/>
      <c r="Z54" s="90"/>
      <c r="AA54" s="109"/>
      <c r="AB54" s="110"/>
      <c r="AC54" s="88"/>
      <c r="AD54" s="103"/>
      <c r="AE54" s="110"/>
      <c r="AF54" s="103"/>
      <c r="AG54" s="88"/>
      <c r="AH54" s="110"/>
      <c r="AI54" s="110"/>
      <c r="AJ54" s="88"/>
    </row>
    <row r="55" spans="1:36" s="85" customFormat="1" ht="13.15" customHeight="1" outlineLevel="1">
      <c r="A55" s="91" t="s">
        <v>74</v>
      </c>
      <c r="B55" s="91">
        <v>24</v>
      </c>
      <c r="C55" s="103"/>
      <c r="D55" s="87"/>
      <c r="E55" s="104"/>
      <c r="F55" s="105" t="s">
        <v>228</v>
      </c>
      <c r="G55" s="88"/>
      <c r="H55" s="106"/>
      <c r="I55" s="88"/>
      <c r="J55" s="107">
        <v>1</v>
      </c>
      <c r="K55" s="126">
        <v>15</v>
      </c>
      <c r="L55" s="90">
        <f t="shared" ref="L55:L64" si="2">J55*K55</f>
        <v>15</v>
      </c>
      <c r="M55" s="110"/>
      <c r="N55" s="110"/>
      <c r="O55" s="88"/>
      <c r="P55" s="103"/>
      <c r="Q55" s="88"/>
      <c r="R55" s="110"/>
      <c r="S55" s="110"/>
      <c r="T55" s="110"/>
      <c r="U55" s="110"/>
      <c r="V55" s="88"/>
      <c r="W55" s="88"/>
      <c r="X55" s="107"/>
      <c r="Y55" s="111"/>
      <c r="Z55" s="90"/>
      <c r="AA55" s="110"/>
      <c r="AB55" s="110"/>
      <c r="AC55" s="88"/>
      <c r="AD55" s="103"/>
      <c r="AE55" s="110"/>
      <c r="AF55" s="103"/>
      <c r="AG55" s="88"/>
      <c r="AH55" s="110"/>
      <c r="AI55" s="110"/>
      <c r="AJ55" s="88"/>
    </row>
    <row r="56" spans="1:36" s="85" customFormat="1" ht="13.15" customHeight="1" outlineLevel="1">
      <c r="A56" s="91" t="s">
        <v>74</v>
      </c>
      <c r="B56" s="91">
        <v>24</v>
      </c>
      <c r="C56" s="103"/>
      <c r="D56" s="104"/>
      <c r="E56" s="104"/>
      <c r="F56" s="105" t="s">
        <v>229</v>
      </c>
      <c r="G56" s="88"/>
      <c r="H56" s="106"/>
      <c r="I56" s="88"/>
      <c r="J56" s="107">
        <v>1</v>
      </c>
      <c r="K56" s="111">
        <v>13</v>
      </c>
      <c r="L56" s="90">
        <f t="shared" si="2"/>
        <v>13</v>
      </c>
      <c r="M56" s="110"/>
      <c r="N56" s="110"/>
      <c r="O56" s="88"/>
      <c r="P56" s="103"/>
      <c r="Q56" s="88"/>
      <c r="R56" s="110"/>
      <c r="S56" s="110"/>
      <c r="T56" s="110"/>
      <c r="U56" s="110"/>
      <c r="V56" s="88"/>
      <c r="W56" s="88"/>
      <c r="X56" s="107"/>
      <c r="Y56" s="111"/>
      <c r="Z56" s="90"/>
      <c r="AA56" s="110"/>
      <c r="AB56" s="110"/>
      <c r="AC56" s="88"/>
      <c r="AD56" s="103"/>
      <c r="AE56" s="110"/>
      <c r="AF56" s="103"/>
      <c r="AG56" s="88"/>
      <c r="AH56" s="110"/>
      <c r="AI56" s="110"/>
      <c r="AJ56" s="88"/>
    </row>
    <row r="57" spans="1:36" s="85" customFormat="1" ht="13.15" customHeight="1" outlineLevel="1">
      <c r="A57" s="91" t="s">
        <v>74</v>
      </c>
      <c r="B57" s="91">
        <v>24</v>
      </c>
      <c r="C57" s="103"/>
      <c r="D57" s="104"/>
      <c r="E57" s="104"/>
      <c r="F57" s="105" t="s">
        <v>230</v>
      </c>
      <c r="G57" s="88"/>
      <c r="H57" s="106"/>
      <c r="I57" s="88"/>
      <c r="J57" s="107">
        <v>1</v>
      </c>
      <c r="K57" s="111">
        <v>13</v>
      </c>
      <c r="L57" s="90">
        <f t="shared" si="2"/>
        <v>13</v>
      </c>
      <c r="M57" s="110"/>
      <c r="N57" s="110"/>
      <c r="O57" s="88"/>
      <c r="P57" s="103"/>
      <c r="Q57" s="88"/>
      <c r="R57" s="110"/>
      <c r="S57" s="110"/>
      <c r="T57" s="110"/>
      <c r="U57" s="110"/>
      <c r="V57" s="88"/>
      <c r="W57" s="88"/>
      <c r="X57" s="107"/>
      <c r="Y57" s="111"/>
      <c r="Z57" s="90"/>
      <c r="AA57" s="110"/>
      <c r="AB57" s="110"/>
      <c r="AC57" s="88"/>
      <c r="AD57" s="103"/>
      <c r="AE57" s="110"/>
      <c r="AF57" s="103"/>
      <c r="AG57" s="88"/>
      <c r="AH57" s="110"/>
      <c r="AI57" s="110"/>
      <c r="AJ57" s="88"/>
    </row>
    <row r="58" spans="1:36" s="85" customFormat="1" ht="13.15" customHeight="1" outlineLevel="1">
      <c r="A58" s="91" t="s">
        <v>74</v>
      </c>
      <c r="B58" s="91">
        <v>24</v>
      </c>
      <c r="C58" s="103"/>
      <c r="D58" s="104"/>
      <c r="E58" s="104"/>
      <c r="F58" s="105" t="s">
        <v>231</v>
      </c>
      <c r="G58" s="88"/>
      <c r="H58" s="106"/>
      <c r="I58" s="88"/>
      <c r="J58" s="107">
        <v>1</v>
      </c>
      <c r="K58" s="111">
        <v>15</v>
      </c>
      <c r="L58" s="90">
        <f t="shared" si="2"/>
        <v>15</v>
      </c>
      <c r="M58" s="110"/>
      <c r="N58" s="110"/>
      <c r="O58" s="88"/>
      <c r="P58" s="103"/>
      <c r="Q58" s="88"/>
      <c r="R58" s="110"/>
      <c r="S58" s="110"/>
      <c r="T58" s="110"/>
      <c r="U58" s="110"/>
      <c r="V58" s="88"/>
      <c r="W58" s="88"/>
      <c r="X58" s="107"/>
      <c r="Y58" s="111"/>
      <c r="Z58" s="90"/>
      <c r="AA58" s="110"/>
      <c r="AB58" s="110"/>
      <c r="AC58" s="88"/>
      <c r="AD58" s="103"/>
      <c r="AE58" s="110"/>
      <c r="AF58" s="103"/>
      <c r="AG58" s="88"/>
      <c r="AH58" s="110"/>
      <c r="AI58" s="110"/>
      <c r="AJ58" s="88"/>
    </row>
    <row r="59" spans="1:36" s="85" customFormat="1" ht="13.15" customHeight="1" outlineLevel="1">
      <c r="A59" s="91" t="s">
        <v>74</v>
      </c>
      <c r="B59" s="91">
        <v>24</v>
      </c>
      <c r="C59" s="103"/>
      <c r="D59" s="104"/>
      <c r="E59" s="104"/>
      <c r="F59" s="105" t="s">
        <v>232</v>
      </c>
      <c r="G59" s="88"/>
      <c r="H59" s="106"/>
      <c r="I59" s="88"/>
      <c r="J59" s="107">
        <v>1</v>
      </c>
      <c r="K59" s="111">
        <v>13</v>
      </c>
      <c r="L59" s="90">
        <f t="shared" si="2"/>
        <v>13</v>
      </c>
      <c r="M59" s="110"/>
      <c r="N59" s="110"/>
      <c r="O59" s="88"/>
      <c r="P59" s="103"/>
      <c r="Q59" s="88"/>
      <c r="R59" s="110"/>
      <c r="S59" s="110"/>
      <c r="T59" s="110"/>
      <c r="U59" s="110"/>
      <c r="V59" s="88"/>
      <c r="W59" s="88"/>
      <c r="X59" s="107"/>
      <c r="Y59" s="111"/>
      <c r="Z59" s="90"/>
      <c r="AA59" s="110"/>
      <c r="AB59" s="110"/>
      <c r="AC59" s="88"/>
      <c r="AD59" s="103"/>
      <c r="AE59" s="110"/>
      <c r="AF59" s="103"/>
      <c r="AG59" s="88"/>
      <c r="AH59" s="110"/>
      <c r="AI59" s="110"/>
      <c r="AJ59" s="88"/>
    </row>
    <row r="60" spans="1:36" s="85" customFormat="1" ht="13.15" customHeight="1" outlineLevel="1">
      <c r="A60" s="91" t="s">
        <v>74</v>
      </c>
      <c r="B60" s="91">
        <v>24</v>
      </c>
      <c r="C60" s="103"/>
      <c r="D60" s="104"/>
      <c r="E60" s="104"/>
      <c r="F60" s="105" t="s">
        <v>233</v>
      </c>
      <c r="G60" s="88"/>
      <c r="H60" s="106"/>
      <c r="I60" s="88"/>
      <c r="J60" s="107">
        <v>1</v>
      </c>
      <c r="K60" s="111">
        <v>12</v>
      </c>
      <c r="L60" s="90">
        <f t="shared" si="2"/>
        <v>12</v>
      </c>
      <c r="M60" s="110"/>
      <c r="N60" s="110"/>
      <c r="O60" s="88"/>
      <c r="P60" s="103"/>
      <c r="Q60" s="88"/>
      <c r="R60" s="110"/>
      <c r="S60" s="110"/>
      <c r="T60" s="110"/>
      <c r="U60" s="110"/>
      <c r="V60" s="88"/>
      <c r="W60" s="88"/>
      <c r="X60" s="107"/>
      <c r="Y60" s="111"/>
      <c r="Z60" s="90"/>
      <c r="AA60" s="110"/>
      <c r="AB60" s="110"/>
      <c r="AC60" s="88"/>
      <c r="AD60" s="103"/>
      <c r="AE60" s="110"/>
      <c r="AF60" s="103"/>
      <c r="AG60" s="88"/>
      <c r="AH60" s="110"/>
      <c r="AI60" s="110"/>
      <c r="AJ60" s="88"/>
    </row>
    <row r="61" spans="1:36" s="85" customFormat="1" ht="13.15" customHeight="1" outlineLevel="1">
      <c r="A61" s="91" t="s">
        <v>74</v>
      </c>
      <c r="B61" s="91">
        <v>24</v>
      </c>
      <c r="C61" s="103"/>
      <c r="D61" s="104"/>
      <c r="E61" s="104"/>
      <c r="F61" s="105" t="s">
        <v>234</v>
      </c>
      <c r="G61" s="88"/>
      <c r="H61" s="106"/>
      <c r="I61" s="88"/>
      <c r="J61" s="107">
        <v>2</v>
      </c>
      <c r="K61" s="111">
        <v>12</v>
      </c>
      <c r="L61" s="90">
        <f t="shared" si="2"/>
        <v>24</v>
      </c>
      <c r="M61" s="110"/>
      <c r="N61" s="110"/>
      <c r="O61" s="88"/>
      <c r="P61" s="103"/>
      <c r="Q61" s="88"/>
      <c r="R61" s="110"/>
      <c r="S61" s="110"/>
      <c r="T61" s="110"/>
      <c r="U61" s="110"/>
      <c r="V61" s="88"/>
      <c r="W61" s="88"/>
      <c r="X61" s="107"/>
      <c r="Y61" s="111"/>
      <c r="Z61" s="90"/>
      <c r="AA61" s="110"/>
      <c r="AB61" s="110"/>
      <c r="AC61" s="88"/>
      <c r="AD61" s="103"/>
      <c r="AE61" s="110"/>
      <c r="AF61" s="103"/>
      <c r="AG61" s="88"/>
      <c r="AH61" s="110"/>
      <c r="AI61" s="110"/>
      <c r="AJ61" s="88"/>
    </row>
    <row r="62" spans="1:36" s="85" customFormat="1" ht="13.15" customHeight="1" outlineLevel="1">
      <c r="A62" s="91" t="s">
        <v>74</v>
      </c>
      <c r="B62" s="91">
        <v>24</v>
      </c>
      <c r="C62" s="103"/>
      <c r="D62" s="104"/>
      <c r="E62" s="104"/>
      <c r="F62" s="105" t="s">
        <v>235</v>
      </c>
      <c r="G62" s="88"/>
      <c r="H62" s="106"/>
      <c r="I62" s="88"/>
      <c r="J62" s="107">
        <v>1</v>
      </c>
      <c r="K62" s="111">
        <v>13</v>
      </c>
      <c r="L62" s="90">
        <f t="shared" si="2"/>
        <v>13</v>
      </c>
      <c r="M62" s="110"/>
      <c r="N62" s="110"/>
      <c r="O62" s="88"/>
      <c r="P62" s="103"/>
      <c r="Q62" s="88"/>
      <c r="R62" s="110"/>
      <c r="S62" s="110"/>
      <c r="T62" s="110"/>
      <c r="U62" s="110"/>
      <c r="V62" s="88"/>
      <c r="W62" s="88"/>
      <c r="X62" s="107"/>
      <c r="Y62" s="111"/>
      <c r="Z62" s="90"/>
      <c r="AA62" s="110"/>
      <c r="AB62" s="110"/>
      <c r="AC62" s="88"/>
      <c r="AD62" s="103"/>
      <c r="AE62" s="110"/>
      <c r="AF62" s="103"/>
      <c r="AG62" s="88"/>
      <c r="AH62" s="110"/>
      <c r="AI62" s="110"/>
      <c r="AJ62" s="88"/>
    </row>
    <row r="63" spans="1:36" s="85" customFormat="1" ht="13.15" customHeight="1" outlineLevel="1">
      <c r="A63" s="91" t="s">
        <v>74</v>
      </c>
      <c r="B63" s="91">
        <v>24</v>
      </c>
      <c r="C63" s="103"/>
      <c r="D63" s="104"/>
      <c r="E63" s="104"/>
      <c r="F63" s="105" t="s">
        <v>236</v>
      </c>
      <c r="G63" s="88"/>
      <c r="H63" s="106"/>
      <c r="I63" s="88"/>
      <c r="J63" s="107">
        <v>1</v>
      </c>
      <c r="K63" s="111">
        <v>15</v>
      </c>
      <c r="L63" s="90">
        <f t="shared" si="2"/>
        <v>15</v>
      </c>
      <c r="M63" s="110"/>
      <c r="N63" s="110"/>
      <c r="O63" s="88"/>
      <c r="P63" s="103"/>
      <c r="Q63" s="88"/>
      <c r="R63" s="110"/>
      <c r="S63" s="110"/>
      <c r="T63" s="110"/>
      <c r="U63" s="110"/>
      <c r="V63" s="88"/>
      <c r="W63" s="88"/>
      <c r="X63" s="107"/>
      <c r="Y63" s="111"/>
      <c r="Z63" s="90"/>
      <c r="AA63" s="110"/>
      <c r="AB63" s="110"/>
      <c r="AC63" s="88"/>
      <c r="AD63" s="103"/>
      <c r="AE63" s="110"/>
      <c r="AF63" s="103"/>
      <c r="AG63" s="88"/>
      <c r="AH63" s="110"/>
      <c r="AI63" s="110"/>
      <c r="AJ63" s="88"/>
    </row>
    <row r="64" spans="1:36" s="85" customFormat="1" ht="13.15" customHeight="1" outlineLevel="1">
      <c r="A64" s="91" t="s">
        <v>74</v>
      </c>
      <c r="B64" s="91">
        <v>24</v>
      </c>
      <c r="C64" s="103"/>
      <c r="D64" s="104"/>
      <c r="E64" s="104"/>
      <c r="F64" s="105" t="s">
        <v>237</v>
      </c>
      <c r="G64" s="88"/>
      <c r="H64" s="106"/>
      <c r="I64" s="88"/>
      <c r="J64" s="107">
        <v>1</v>
      </c>
      <c r="K64" s="111">
        <v>16</v>
      </c>
      <c r="L64" s="90">
        <f t="shared" si="2"/>
        <v>16</v>
      </c>
      <c r="M64" s="110"/>
      <c r="N64" s="110"/>
      <c r="O64" s="88"/>
      <c r="P64" s="103"/>
      <c r="Q64" s="88"/>
      <c r="R64" s="110"/>
      <c r="S64" s="110"/>
      <c r="T64" s="110"/>
      <c r="U64" s="110"/>
      <c r="V64" s="88"/>
      <c r="W64" s="88"/>
      <c r="X64" s="107"/>
      <c r="Y64" s="111"/>
      <c r="Z64" s="90"/>
      <c r="AA64" s="110"/>
      <c r="AB64" s="110"/>
      <c r="AC64" s="88"/>
      <c r="AD64" s="103"/>
      <c r="AE64" s="110"/>
      <c r="AF64" s="103"/>
      <c r="AG64" s="88"/>
      <c r="AH64" s="110"/>
      <c r="AI64" s="110"/>
      <c r="AJ64" s="88"/>
    </row>
    <row r="65" spans="1:36" ht="13.15" customHeight="1" outlineLevel="1">
      <c r="A65" s="112"/>
      <c r="B65" s="112"/>
      <c r="C65" s="65"/>
      <c r="E65" s="113" t="s">
        <v>90</v>
      </c>
      <c r="F65" s="114"/>
      <c r="G65" s="114"/>
      <c r="H65" s="115"/>
      <c r="I65" s="114"/>
      <c r="J65" s="116"/>
      <c r="K65" s="108"/>
      <c r="L65" s="117"/>
      <c r="M65" s="109"/>
      <c r="N65" s="118"/>
      <c r="O65" s="114"/>
      <c r="P65" s="65"/>
      <c r="Q65" s="114"/>
      <c r="R65" s="118"/>
      <c r="S65" s="118"/>
      <c r="T65" s="110"/>
      <c r="U65" s="110"/>
      <c r="V65" s="88"/>
      <c r="W65" s="88"/>
      <c r="X65" s="107"/>
      <c r="Y65" s="111"/>
      <c r="Z65" s="90"/>
      <c r="AA65" s="109"/>
      <c r="AB65" s="110"/>
      <c r="AC65" s="88"/>
      <c r="AD65" s="103"/>
      <c r="AE65" s="110"/>
      <c r="AF65" s="103"/>
      <c r="AG65" s="88"/>
      <c r="AH65" s="110"/>
      <c r="AI65" s="110"/>
      <c r="AJ65" s="88"/>
    </row>
    <row r="66" spans="1:36" s="85" customFormat="1" ht="13.15" customHeight="1" outlineLevel="1">
      <c r="A66" s="91" t="s">
        <v>74</v>
      </c>
      <c r="B66" s="91">
        <v>24</v>
      </c>
      <c r="C66" s="103"/>
      <c r="D66" s="87"/>
      <c r="E66" s="104"/>
      <c r="F66" s="105" t="s">
        <v>91</v>
      </c>
      <c r="G66" s="88"/>
      <c r="H66" s="106"/>
      <c r="I66" s="88"/>
      <c r="J66" s="107">
        <v>2</v>
      </c>
      <c r="K66" s="126">
        <v>30</v>
      </c>
      <c r="L66" s="90">
        <f>J66*K66</f>
        <v>60</v>
      </c>
      <c r="M66" s="110"/>
      <c r="N66" s="110"/>
      <c r="O66" s="88"/>
      <c r="P66" s="103"/>
      <c r="Q66" s="88"/>
      <c r="R66" s="110"/>
      <c r="S66" s="110"/>
      <c r="T66" s="110"/>
      <c r="U66" s="110"/>
      <c r="V66" s="88"/>
      <c r="W66" s="88"/>
      <c r="X66" s="107"/>
      <c r="Y66" s="111"/>
      <c r="Z66" s="90"/>
      <c r="AA66" s="110"/>
      <c r="AB66" s="110"/>
      <c r="AC66" s="88"/>
      <c r="AD66" s="103"/>
      <c r="AE66" s="110"/>
      <c r="AF66" s="103"/>
      <c r="AG66" s="88"/>
      <c r="AH66" s="110"/>
      <c r="AI66" s="110"/>
      <c r="AJ66" s="88"/>
    </row>
    <row r="67" spans="1:36" s="85" customFormat="1" ht="13.9" customHeight="1" outlineLevel="1">
      <c r="A67" s="91" t="s">
        <v>74</v>
      </c>
      <c r="B67" s="91">
        <v>24</v>
      </c>
      <c r="C67" s="103"/>
      <c r="D67" s="104"/>
      <c r="E67" s="104"/>
      <c r="F67" s="105" t="s">
        <v>92</v>
      </c>
      <c r="G67" s="88"/>
      <c r="H67" s="106"/>
      <c r="I67" s="88"/>
      <c r="J67" s="107">
        <v>2</v>
      </c>
      <c r="K67" s="111">
        <v>4</v>
      </c>
      <c r="L67" s="90">
        <f>J67*K67</f>
        <v>8</v>
      </c>
      <c r="M67" s="110"/>
      <c r="N67" s="110"/>
      <c r="O67" s="88"/>
      <c r="P67" s="103"/>
      <c r="Q67" s="88"/>
      <c r="R67" s="110"/>
      <c r="S67" s="110"/>
      <c r="T67" s="110"/>
      <c r="U67" s="110"/>
      <c r="V67" s="88"/>
      <c r="W67" s="88"/>
      <c r="X67" s="107"/>
      <c r="Y67" s="111"/>
      <c r="Z67" s="90"/>
      <c r="AA67" s="110"/>
      <c r="AB67" s="110"/>
      <c r="AC67" s="88"/>
      <c r="AD67" s="103"/>
      <c r="AE67" s="110"/>
      <c r="AF67" s="103"/>
      <c r="AG67" s="88"/>
      <c r="AH67" s="110"/>
      <c r="AI67" s="110"/>
      <c r="AJ67" s="88"/>
    </row>
    <row r="68" spans="1:36" s="85" customFormat="1" ht="13.9" customHeight="1" outlineLevel="1">
      <c r="A68" s="91"/>
      <c r="B68" s="91"/>
      <c r="C68" s="103"/>
      <c r="D68" s="119"/>
      <c r="E68" s="104"/>
      <c r="F68" s="105" t="s">
        <v>238</v>
      </c>
      <c r="G68" s="88"/>
      <c r="H68" s="106"/>
      <c r="I68" s="88"/>
      <c r="J68" s="107">
        <v>3</v>
      </c>
      <c r="K68" s="90">
        <v>25</v>
      </c>
      <c r="L68" s="90">
        <f>J68*K68</f>
        <v>75</v>
      </c>
      <c r="M68" s="110"/>
      <c r="N68" s="110"/>
      <c r="O68" s="88"/>
      <c r="P68" s="103"/>
      <c r="Q68" s="88"/>
      <c r="R68" s="110"/>
      <c r="S68" s="110"/>
      <c r="T68" s="110"/>
      <c r="U68" s="110"/>
      <c r="V68" s="88"/>
      <c r="W68" s="88"/>
      <c r="X68" s="107"/>
      <c r="Y68" s="111"/>
      <c r="Z68" s="90"/>
      <c r="AA68" s="109"/>
      <c r="AB68" s="110"/>
      <c r="AC68" s="88"/>
      <c r="AD68" s="103"/>
      <c r="AE68" s="110"/>
      <c r="AF68" s="103"/>
      <c r="AG68" s="88"/>
      <c r="AH68" s="110"/>
      <c r="AI68" s="110"/>
      <c r="AJ68" s="88"/>
    </row>
    <row r="69" spans="1:36" s="85" customFormat="1" ht="4.9000000000000004" customHeight="1" outlineLevel="1">
      <c r="A69" s="86"/>
      <c r="B69" s="86"/>
      <c r="D69" s="131"/>
      <c r="E69" s="87"/>
      <c r="F69" s="88"/>
      <c r="G69" s="88"/>
      <c r="I69" s="88"/>
      <c r="J69" s="89"/>
      <c r="K69" s="89"/>
      <c r="L69" s="90"/>
      <c r="M69" s="89"/>
      <c r="N69" s="89"/>
      <c r="O69" s="88"/>
      <c r="Q69" s="88"/>
      <c r="R69" s="89"/>
      <c r="S69" s="89"/>
      <c r="T69" s="88"/>
      <c r="V69" s="88"/>
      <c r="W69" s="242"/>
      <c r="X69" s="90"/>
      <c r="Y69" s="249"/>
      <c r="AH69" s="88"/>
      <c r="AI69" s="243"/>
      <c r="AJ69" s="90">
        <f>IF($AI69=AJ$10,W69, )</f>
        <v>0</v>
      </c>
    </row>
    <row r="70" spans="1:36" ht="6.75" customHeight="1">
      <c r="A70" s="68"/>
      <c r="B70" s="68"/>
      <c r="C70" s="64"/>
      <c r="D70" s="69"/>
      <c r="E70" s="70"/>
      <c r="F70" s="71"/>
      <c r="G70" s="72"/>
      <c r="H70" s="65"/>
      <c r="I70" s="73"/>
      <c r="J70" s="74"/>
      <c r="K70" s="74"/>
      <c r="L70" s="74"/>
      <c r="M70" s="74"/>
      <c r="N70" s="74"/>
      <c r="O70" s="75"/>
      <c r="P70" s="64"/>
      <c r="Q70" s="76"/>
      <c r="R70" s="74"/>
      <c r="S70" s="76"/>
      <c r="T70" s="74"/>
      <c r="U70" s="74"/>
      <c r="V70" s="75"/>
      <c r="W70" s="73"/>
      <c r="X70" s="74"/>
      <c r="Y70" s="74"/>
      <c r="Z70" s="74"/>
      <c r="AA70" s="74"/>
      <c r="AB70" s="74"/>
      <c r="AC70" s="75"/>
      <c r="AD70" s="64"/>
      <c r="AE70" s="74"/>
      <c r="AF70" s="64"/>
      <c r="AG70" s="76"/>
      <c r="AH70" s="74"/>
      <c r="AI70" s="74"/>
      <c r="AJ70" s="75"/>
    </row>
    <row r="71" spans="1:36" s="27" customFormat="1" ht="18" customHeight="1">
      <c r="A71" s="77" t="s">
        <v>61</v>
      </c>
      <c r="B71" s="77"/>
      <c r="C71" s="66"/>
      <c r="D71" s="362" t="s">
        <v>93</v>
      </c>
      <c r="E71" s="363"/>
      <c r="F71" s="363"/>
      <c r="G71" s="364"/>
      <c r="H71" s="78"/>
      <c r="I71" s="79"/>
      <c r="J71" s="250"/>
      <c r="K71" s="81"/>
      <c r="L71" s="81"/>
      <c r="M71" s="81"/>
      <c r="N71" s="82">
        <f>SUM(M73:M147)</f>
        <v>393</v>
      </c>
      <c r="O71" s="79"/>
      <c r="P71" s="66"/>
      <c r="Q71" s="240">
        <f>U71/N71</f>
        <v>1.2870229007633589</v>
      </c>
      <c r="R71" s="251"/>
      <c r="S71" s="84"/>
      <c r="T71" s="81"/>
      <c r="U71" s="82">
        <f>SUM(T73:T147)</f>
        <v>505.8</v>
      </c>
      <c r="V71" s="83"/>
      <c r="W71" s="79"/>
      <c r="X71" s="80"/>
      <c r="Y71" s="81"/>
      <c r="Z71" s="81"/>
      <c r="AA71" s="81"/>
      <c r="AB71" s="82">
        <f>SUM(AA73:AA147)</f>
        <v>0</v>
      </c>
      <c r="AC71" s="83"/>
      <c r="AD71" s="66"/>
      <c r="AE71" s="240" t="e">
        <f>AI71/AB71</f>
        <v>#DIV/0!</v>
      </c>
      <c r="AF71" s="66"/>
      <c r="AG71" s="84"/>
      <c r="AH71" s="81"/>
      <c r="AI71" s="82">
        <f>SUM(AH73:AH147)</f>
        <v>0</v>
      </c>
      <c r="AJ71" s="83"/>
    </row>
    <row r="72" spans="1:36" s="85" customFormat="1" ht="4.1500000000000004" customHeight="1">
      <c r="A72" s="86"/>
      <c r="B72" s="86"/>
      <c r="E72" s="87"/>
      <c r="F72" s="88"/>
      <c r="G72" s="88"/>
      <c r="I72" s="88"/>
      <c r="J72" s="89"/>
      <c r="K72" s="89"/>
      <c r="L72" s="90"/>
      <c r="M72" s="89"/>
      <c r="N72" s="89"/>
      <c r="O72" s="88"/>
      <c r="Q72" s="88"/>
      <c r="R72" s="89"/>
      <c r="S72" s="89"/>
      <c r="T72" s="88"/>
      <c r="V72" s="88"/>
      <c r="W72" s="242"/>
      <c r="X72" s="90"/>
      <c r="Y72" s="249"/>
      <c r="AH72" s="88"/>
      <c r="AI72" s="252"/>
      <c r="AJ72" s="90">
        <f>IF($AI72=AJ$10,$X72, )</f>
        <v>0</v>
      </c>
    </row>
    <row r="73" spans="1:36" s="27" customFormat="1" ht="16.899999999999999" customHeight="1">
      <c r="A73" s="92" t="s">
        <v>62</v>
      </c>
      <c r="B73" s="92"/>
      <c r="C73" s="93"/>
      <c r="D73" s="94" t="s">
        <v>239</v>
      </c>
      <c r="E73" s="95"/>
      <c r="F73" s="96"/>
      <c r="G73" s="97"/>
      <c r="H73" s="78"/>
      <c r="I73" s="98"/>
      <c r="J73" s="99"/>
      <c r="K73" s="99"/>
      <c r="L73" s="100">
        <f>J73*K73</f>
        <v>0</v>
      </c>
      <c r="M73" s="99">
        <f>SUM(L73:L87)</f>
        <v>98</v>
      </c>
      <c r="N73" s="99"/>
      <c r="O73" s="98"/>
      <c r="P73" s="93"/>
      <c r="Q73" s="102"/>
      <c r="R73" s="99">
        <f>SUM(X73:X86)</f>
        <v>0</v>
      </c>
      <c r="S73" s="99"/>
      <c r="T73" s="99">
        <v>127.4</v>
      </c>
      <c r="U73" s="99"/>
      <c r="V73" s="98"/>
      <c r="W73" s="98"/>
      <c r="X73" s="99"/>
      <c r="Y73" s="99"/>
      <c r="Z73" s="100">
        <f>X73*Y73</f>
        <v>0</v>
      </c>
      <c r="AA73" s="99">
        <f>SUM(Z73:Z87)</f>
        <v>0</v>
      </c>
      <c r="AB73" s="99"/>
      <c r="AC73" s="98"/>
      <c r="AD73" s="93"/>
      <c r="AE73" s="99"/>
      <c r="AF73" s="93"/>
      <c r="AG73" s="102"/>
      <c r="AH73" s="99">
        <f>SUM(AI74:AI86)</f>
        <v>0</v>
      </c>
      <c r="AI73" s="99"/>
      <c r="AJ73" s="98"/>
    </row>
    <row r="74" spans="1:36" ht="13.15" customHeight="1" outlineLevel="1">
      <c r="A74" s="112"/>
      <c r="B74" s="112"/>
      <c r="C74" s="65"/>
      <c r="E74" s="113" t="s">
        <v>240</v>
      </c>
      <c r="F74" s="114"/>
      <c r="G74" s="114"/>
      <c r="H74" s="115"/>
      <c r="I74" s="114"/>
      <c r="J74" s="116"/>
      <c r="K74" s="108"/>
      <c r="L74" s="117"/>
      <c r="M74" s="109"/>
      <c r="N74" s="118"/>
      <c r="O74" s="114"/>
      <c r="P74" s="65"/>
      <c r="Q74" s="114"/>
      <c r="R74" s="118"/>
      <c r="S74" s="118"/>
      <c r="T74" s="110"/>
      <c r="U74" s="110"/>
      <c r="V74" s="88"/>
      <c r="W74" s="88"/>
      <c r="X74" s="107"/>
      <c r="Y74" s="111"/>
      <c r="Z74" s="90"/>
      <c r="AA74" s="109"/>
      <c r="AB74" s="110"/>
      <c r="AC74" s="88"/>
      <c r="AD74" s="103"/>
      <c r="AE74" s="110"/>
      <c r="AF74" s="103"/>
      <c r="AG74" s="88"/>
      <c r="AH74" s="110"/>
      <c r="AI74" s="110"/>
      <c r="AJ74" s="88"/>
    </row>
    <row r="75" spans="1:36" s="85" customFormat="1" ht="13.9" customHeight="1" outlineLevel="1">
      <c r="A75" s="91" t="s">
        <v>74</v>
      </c>
      <c r="B75" s="91">
        <v>24</v>
      </c>
      <c r="C75" s="103"/>
      <c r="D75" s="87"/>
      <c r="E75" s="104"/>
      <c r="F75" s="105" t="s">
        <v>241</v>
      </c>
      <c r="G75" s="88"/>
      <c r="H75" s="106"/>
      <c r="I75" s="88"/>
      <c r="J75" s="107">
        <v>1</v>
      </c>
      <c r="K75" s="126">
        <v>8</v>
      </c>
      <c r="L75" s="90">
        <f>J75*K75</f>
        <v>8</v>
      </c>
      <c r="M75" s="110"/>
      <c r="N75" s="110"/>
      <c r="O75" s="88"/>
      <c r="P75" s="103"/>
      <c r="Q75" s="88"/>
      <c r="R75" s="110"/>
      <c r="S75" s="110"/>
      <c r="T75" s="110"/>
      <c r="U75" s="110"/>
      <c r="V75" s="88"/>
      <c r="W75" s="88"/>
      <c r="X75" s="107"/>
      <c r="Y75" s="111"/>
      <c r="Z75" s="90"/>
      <c r="AA75" s="110"/>
      <c r="AB75" s="110"/>
      <c r="AC75" s="88"/>
      <c r="AD75" s="103"/>
      <c r="AE75" s="110"/>
      <c r="AF75" s="103"/>
      <c r="AG75" s="88"/>
      <c r="AH75" s="110"/>
      <c r="AI75" s="110"/>
      <c r="AJ75" s="88"/>
    </row>
    <row r="76" spans="1:36" s="85" customFormat="1" ht="13.9" customHeight="1" outlineLevel="1">
      <c r="A76" s="91" t="s">
        <v>74</v>
      </c>
      <c r="B76" s="91">
        <v>24</v>
      </c>
      <c r="C76" s="103"/>
      <c r="D76" s="104"/>
      <c r="E76" s="104"/>
      <c r="F76" s="105" t="s">
        <v>242</v>
      </c>
      <c r="G76" s="88"/>
      <c r="H76" s="106"/>
      <c r="I76" s="88"/>
      <c r="J76" s="90"/>
      <c r="K76" s="126" t="s">
        <v>70</v>
      </c>
      <c r="L76" s="90"/>
      <c r="M76" s="110"/>
      <c r="N76" s="110"/>
      <c r="O76" s="88"/>
      <c r="P76" s="103"/>
      <c r="Q76" s="88"/>
      <c r="R76" s="110"/>
      <c r="S76" s="110"/>
      <c r="T76" s="110"/>
      <c r="U76" s="110"/>
      <c r="V76" s="88"/>
      <c r="W76" s="88"/>
      <c r="X76" s="107"/>
      <c r="Y76" s="111"/>
      <c r="Z76" s="90"/>
      <c r="AA76" s="110"/>
      <c r="AB76" s="110"/>
      <c r="AC76" s="88"/>
      <c r="AD76" s="103"/>
      <c r="AE76" s="110"/>
      <c r="AF76" s="103"/>
      <c r="AG76" s="88"/>
      <c r="AH76" s="110"/>
      <c r="AI76" s="110"/>
      <c r="AJ76" s="88"/>
    </row>
    <row r="77" spans="1:36" ht="13.15" customHeight="1" outlineLevel="1">
      <c r="A77" s="112"/>
      <c r="B77" s="112"/>
      <c r="C77" s="65"/>
      <c r="E77" s="113" t="s">
        <v>79</v>
      </c>
      <c r="F77" s="114"/>
      <c r="G77" s="114"/>
      <c r="H77" s="115"/>
      <c r="I77" s="114"/>
      <c r="J77" s="116"/>
      <c r="K77" s="108"/>
      <c r="L77" s="117"/>
      <c r="M77" s="109"/>
      <c r="N77" s="118"/>
      <c r="O77" s="114"/>
      <c r="P77" s="65"/>
      <c r="Q77" s="114"/>
      <c r="R77" s="118"/>
      <c r="S77" s="118"/>
      <c r="T77" s="110"/>
      <c r="U77" s="110"/>
      <c r="V77" s="88"/>
      <c r="W77" s="88"/>
      <c r="X77" s="107"/>
      <c r="Y77" s="111"/>
      <c r="Z77" s="90"/>
      <c r="AA77" s="109"/>
      <c r="AB77" s="110"/>
      <c r="AC77" s="88"/>
      <c r="AD77" s="103"/>
      <c r="AE77" s="110"/>
      <c r="AF77" s="103"/>
      <c r="AG77" s="88"/>
      <c r="AH77" s="110"/>
      <c r="AI77" s="110"/>
      <c r="AJ77" s="88"/>
    </row>
    <row r="78" spans="1:36" s="85" customFormat="1" ht="13.9" customHeight="1" outlineLevel="1">
      <c r="A78" s="91" t="s">
        <v>74</v>
      </c>
      <c r="B78" s="91">
        <v>24</v>
      </c>
      <c r="C78" s="103"/>
      <c r="D78" s="87"/>
      <c r="E78" s="104"/>
      <c r="F78" s="105" t="s">
        <v>243</v>
      </c>
      <c r="G78" s="88"/>
      <c r="H78" s="106"/>
      <c r="I78" s="88"/>
      <c r="J78" s="253">
        <v>0</v>
      </c>
      <c r="K78" s="126">
        <v>12</v>
      </c>
      <c r="L78" s="90">
        <f t="shared" ref="L78:L86" si="3">J78*K78</f>
        <v>0</v>
      </c>
      <c r="M78" s="110"/>
      <c r="N78" s="110"/>
      <c r="O78" s="88"/>
      <c r="P78" s="103"/>
      <c r="Q78" s="88"/>
      <c r="R78" s="110"/>
      <c r="S78" s="110"/>
      <c r="T78" s="110"/>
      <c r="U78" s="110"/>
      <c r="V78" s="88"/>
      <c r="W78" s="88"/>
      <c r="X78" s="107"/>
      <c r="Y78" s="111"/>
      <c r="Z78" s="90"/>
      <c r="AA78" s="110"/>
      <c r="AB78" s="110"/>
      <c r="AC78" s="88"/>
      <c r="AD78" s="103"/>
      <c r="AE78" s="110"/>
      <c r="AF78" s="103"/>
      <c r="AG78" s="88"/>
      <c r="AH78" s="110"/>
      <c r="AI78" s="110"/>
      <c r="AJ78" s="88"/>
    </row>
    <row r="79" spans="1:36" s="85" customFormat="1" ht="13.15" customHeight="1" outlineLevel="1">
      <c r="A79" s="91" t="s">
        <v>74</v>
      </c>
      <c r="B79" s="91">
        <v>24</v>
      </c>
      <c r="C79" s="103"/>
      <c r="D79" s="104"/>
      <c r="E79" s="104"/>
      <c r="F79" s="105" t="s">
        <v>244</v>
      </c>
      <c r="G79" s="88"/>
      <c r="H79" s="106"/>
      <c r="I79" s="88"/>
      <c r="J79" s="253">
        <v>0</v>
      </c>
      <c r="K79" s="111">
        <v>12</v>
      </c>
      <c r="L79" s="90">
        <f t="shared" si="3"/>
        <v>0</v>
      </c>
      <c r="M79" s="110"/>
      <c r="N79" s="110"/>
      <c r="O79" s="88"/>
      <c r="P79" s="103"/>
      <c r="Q79" s="88"/>
      <c r="R79" s="110"/>
      <c r="S79" s="110"/>
      <c r="T79" s="110"/>
      <c r="U79" s="110"/>
      <c r="V79" s="88"/>
      <c r="W79" s="88"/>
      <c r="X79" s="107"/>
      <c r="Y79" s="111"/>
      <c r="Z79" s="90"/>
      <c r="AA79" s="110"/>
      <c r="AB79" s="110"/>
      <c r="AC79" s="88"/>
      <c r="AD79" s="103"/>
      <c r="AE79" s="110"/>
      <c r="AF79" s="103"/>
      <c r="AG79" s="88"/>
      <c r="AH79" s="110"/>
      <c r="AI79" s="110"/>
      <c r="AJ79" s="88"/>
    </row>
    <row r="80" spans="1:36" s="85" customFormat="1" ht="13.15" customHeight="1" outlineLevel="1">
      <c r="A80" s="91" t="s">
        <v>74</v>
      </c>
      <c r="B80" s="91">
        <v>24</v>
      </c>
      <c r="C80" s="103"/>
      <c r="D80" s="104"/>
      <c r="E80" s="104"/>
      <c r="F80" s="105" t="s">
        <v>245</v>
      </c>
      <c r="G80" s="88"/>
      <c r="H80" s="106"/>
      <c r="I80" s="88"/>
      <c r="J80" s="253">
        <v>0</v>
      </c>
      <c r="K80" s="111">
        <v>12</v>
      </c>
      <c r="L80" s="90">
        <f t="shared" si="3"/>
        <v>0</v>
      </c>
      <c r="M80" s="110"/>
      <c r="N80" s="110"/>
      <c r="O80" s="88"/>
      <c r="P80" s="103"/>
      <c r="Q80" s="88"/>
      <c r="R80" s="110"/>
      <c r="S80" s="110"/>
      <c r="T80" s="110"/>
      <c r="U80" s="110"/>
      <c r="V80" s="88"/>
      <c r="W80" s="88"/>
      <c r="X80" s="107"/>
      <c r="Y80" s="111"/>
      <c r="Z80" s="90"/>
      <c r="AA80" s="110"/>
      <c r="AB80" s="110"/>
      <c r="AC80" s="88"/>
      <c r="AD80" s="103"/>
      <c r="AE80" s="110"/>
      <c r="AF80" s="103"/>
      <c r="AG80" s="88"/>
      <c r="AH80" s="110"/>
      <c r="AI80" s="110"/>
      <c r="AJ80" s="88"/>
    </row>
    <row r="81" spans="1:112" s="85" customFormat="1" ht="13.15" customHeight="1" outlineLevel="1">
      <c r="A81" s="91" t="s">
        <v>74</v>
      </c>
      <c r="B81" s="91">
        <v>24</v>
      </c>
      <c r="C81" s="103"/>
      <c r="D81" s="104"/>
      <c r="E81" s="104"/>
      <c r="F81" s="105" t="s">
        <v>246</v>
      </c>
      <c r="G81" s="88"/>
      <c r="H81" s="106"/>
      <c r="I81" s="88"/>
      <c r="J81" s="253">
        <v>0</v>
      </c>
      <c r="K81" s="111">
        <v>12</v>
      </c>
      <c r="L81" s="90">
        <f t="shared" si="3"/>
        <v>0</v>
      </c>
      <c r="M81" s="110"/>
      <c r="N81" s="110"/>
      <c r="O81" s="88"/>
      <c r="P81" s="103"/>
      <c r="Q81" s="88"/>
      <c r="R81" s="110"/>
      <c r="S81" s="110"/>
      <c r="T81" s="110"/>
      <c r="U81" s="110"/>
      <c r="V81" s="88"/>
      <c r="W81" s="88"/>
      <c r="X81" s="107"/>
      <c r="Y81" s="111"/>
      <c r="Z81" s="90"/>
      <c r="AA81" s="110"/>
      <c r="AB81" s="110"/>
      <c r="AC81" s="88"/>
      <c r="AD81" s="103"/>
      <c r="AE81" s="110"/>
      <c r="AF81" s="103"/>
      <c r="AG81" s="88"/>
      <c r="AH81" s="110"/>
      <c r="AI81" s="110"/>
      <c r="AJ81" s="88"/>
    </row>
    <row r="82" spans="1:112" s="85" customFormat="1" ht="13.15" customHeight="1" outlineLevel="1">
      <c r="A82" s="91" t="s">
        <v>74</v>
      </c>
      <c r="B82" s="91">
        <v>24</v>
      </c>
      <c r="C82" s="103"/>
      <c r="D82" s="104"/>
      <c r="E82" s="104"/>
      <c r="F82" s="105" t="s">
        <v>247</v>
      </c>
      <c r="G82" s="88"/>
      <c r="H82" s="106"/>
      <c r="I82" s="88"/>
      <c r="J82" s="107">
        <v>1</v>
      </c>
      <c r="K82" s="111">
        <v>12</v>
      </c>
      <c r="L82" s="90">
        <f t="shared" si="3"/>
        <v>12</v>
      </c>
      <c r="M82" s="110"/>
      <c r="N82" s="110"/>
      <c r="O82" s="88"/>
      <c r="P82" s="103"/>
      <c r="Q82" s="88"/>
      <c r="R82" s="110"/>
      <c r="S82" s="110"/>
      <c r="T82" s="110"/>
      <c r="U82" s="110"/>
      <c r="V82" s="88"/>
      <c r="W82" s="88"/>
      <c r="X82" s="107"/>
      <c r="Y82" s="111"/>
      <c r="Z82" s="90"/>
      <c r="AA82" s="110"/>
      <c r="AB82" s="110"/>
      <c r="AC82" s="88"/>
      <c r="AD82" s="103"/>
      <c r="AE82" s="110"/>
      <c r="AF82" s="103"/>
      <c r="AG82" s="88"/>
      <c r="AH82" s="110"/>
      <c r="AI82" s="110"/>
      <c r="AJ82" s="88"/>
    </row>
    <row r="83" spans="1:112" s="85" customFormat="1" ht="13.15" customHeight="1" outlineLevel="1">
      <c r="A83" s="91" t="s">
        <v>74</v>
      </c>
      <c r="B83" s="91">
        <v>24</v>
      </c>
      <c r="C83" s="103"/>
      <c r="D83" s="104"/>
      <c r="E83" s="104"/>
      <c r="F83" s="105" t="s">
        <v>248</v>
      </c>
      <c r="G83" s="88"/>
      <c r="H83" s="106"/>
      <c r="I83" s="88"/>
      <c r="J83" s="107">
        <v>1</v>
      </c>
      <c r="K83" s="111">
        <v>15</v>
      </c>
      <c r="L83" s="90">
        <f t="shared" si="3"/>
        <v>15</v>
      </c>
      <c r="M83" s="110"/>
      <c r="N83" s="110"/>
      <c r="O83" s="88"/>
      <c r="P83" s="103"/>
      <c r="Q83" s="88"/>
      <c r="R83" s="110"/>
      <c r="S83" s="110"/>
      <c r="T83" s="110"/>
      <c r="U83" s="110"/>
      <c r="V83" s="88"/>
      <c r="W83" s="88"/>
      <c r="X83" s="107"/>
      <c r="Y83" s="111"/>
      <c r="Z83" s="90"/>
      <c r="AA83" s="110"/>
      <c r="AB83" s="110"/>
      <c r="AC83" s="88"/>
      <c r="AD83" s="103"/>
      <c r="AE83" s="110"/>
      <c r="AF83" s="103"/>
      <c r="AG83" s="88"/>
      <c r="AH83" s="110"/>
      <c r="AI83" s="110"/>
      <c r="AJ83" s="88"/>
    </row>
    <row r="84" spans="1:112" s="85" customFormat="1" ht="13.15" customHeight="1" outlineLevel="1">
      <c r="A84" s="91" t="s">
        <v>74</v>
      </c>
      <c r="B84" s="91">
        <v>24</v>
      </c>
      <c r="C84" s="103"/>
      <c r="D84" s="104"/>
      <c r="E84" s="104"/>
      <c r="F84" s="105" t="s">
        <v>249</v>
      </c>
      <c r="G84" s="88"/>
      <c r="H84" s="106"/>
      <c r="I84" s="88"/>
      <c r="J84" s="107">
        <v>1</v>
      </c>
      <c r="K84" s="111">
        <v>25</v>
      </c>
      <c r="L84" s="90">
        <f t="shared" si="3"/>
        <v>25</v>
      </c>
      <c r="M84" s="110"/>
      <c r="N84" s="110"/>
      <c r="O84" s="88"/>
      <c r="P84" s="103"/>
      <c r="Q84" s="88"/>
      <c r="R84" s="110"/>
      <c r="S84" s="110"/>
      <c r="T84" s="110"/>
      <c r="U84" s="110"/>
      <c r="V84" s="88"/>
      <c r="W84" s="88"/>
      <c r="X84" s="107"/>
      <c r="Y84" s="111"/>
      <c r="Z84" s="90"/>
      <c r="AA84" s="110"/>
      <c r="AB84" s="110"/>
      <c r="AC84" s="88"/>
      <c r="AD84" s="103"/>
      <c r="AE84" s="110"/>
      <c r="AF84" s="103"/>
      <c r="AG84" s="88"/>
      <c r="AH84" s="110"/>
      <c r="AI84" s="110"/>
      <c r="AJ84" s="88"/>
    </row>
    <row r="85" spans="1:112" s="85" customFormat="1" ht="13.9" customHeight="1" outlineLevel="1">
      <c r="A85" s="91"/>
      <c r="B85" s="91"/>
      <c r="C85" s="103"/>
      <c r="E85" s="119"/>
      <c r="F85" s="105" t="s">
        <v>250</v>
      </c>
      <c r="G85" s="110"/>
      <c r="H85" s="106"/>
      <c r="I85" s="110"/>
      <c r="J85" s="107">
        <v>1</v>
      </c>
      <c r="K85" s="111">
        <v>14</v>
      </c>
      <c r="L85" s="90">
        <f t="shared" si="3"/>
        <v>14</v>
      </c>
      <c r="M85" s="122"/>
      <c r="N85" s="122"/>
      <c r="O85" s="110"/>
      <c r="P85" s="103"/>
      <c r="Q85" s="110"/>
      <c r="R85" s="122"/>
      <c r="S85" s="122"/>
      <c r="T85" s="110"/>
      <c r="U85" s="110"/>
      <c r="V85" s="88"/>
      <c r="W85" s="88"/>
      <c r="X85" s="107"/>
      <c r="Y85" s="111"/>
      <c r="Z85" s="90"/>
      <c r="AA85" s="122"/>
      <c r="AB85" s="110"/>
      <c r="AC85" s="88"/>
      <c r="AD85" s="103"/>
      <c r="AE85" s="110"/>
      <c r="AF85" s="103"/>
      <c r="AG85" s="88"/>
      <c r="AH85" s="110"/>
      <c r="AI85" s="110"/>
      <c r="AJ85" s="88"/>
    </row>
    <row r="86" spans="1:112" s="85" customFormat="1" ht="13.15" customHeight="1" outlineLevel="1">
      <c r="A86" s="91" t="s">
        <v>74</v>
      </c>
      <c r="B86" s="91">
        <v>24</v>
      </c>
      <c r="C86" s="103"/>
      <c r="D86" s="87"/>
      <c r="E86" s="87"/>
      <c r="F86" s="105" t="s">
        <v>251</v>
      </c>
      <c r="G86" s="88"/>
      <c r="H86" s="106"/>
      <c r="I86" s="88"/>
      <c r="J86" s="107">
        <v>2</v>
      </c>
      <c r="K86" s="111">
        <v>12</v>
      </c>
      <c r="L86" s="90">
        <f t="shared" si="3"/>
        <v>24</v>
      </c>
      <c r="M86" s="110"/>
      <c r="N86" s="110"/>
      <c r="O86" s="88"/>
      <c r="P86" s="103"/>
      <c r="Q86" s="88"/>
      <c r="R86" s="110"/>
      <c r="S86" s="110"/>
      <c r="T86" s="110"/>
      <c r="U86" s="110"/>
      <c r="V86" s="88"/>
      <c r="W86" s="88"/>
      <c r="X86" s="107"/>
      <c r="Y86" s="111"/>
      <c r="Z86" s="90"/>
      <c r="AA86" s="110"/>
      <c r="AB86" s="110"/>
      <c r="AC86" s="88"/>
      <c r="AD86" s="103"/>
      <c r="AE86" s="110"/>
      <c r="AF86" s="103"/>
      <c r="AG86" s="88"/>
      <c r="AH86" s="110"/>
      <c r="AI86" s="110"/>
      <c r="AJ86" s="88"/>
    </row>
    <row r="87" spans="1:112" s="85" customFormat="1" ht="4.1500000000000004" customHeight="1" outlineLevel="1">
      <c r="A87" s="86"/>
      <c r="B87" s="86"/>
      <c r="E87" s="87"/>
      <c r="F87" s="88"/>
      <c r="G87" s="88"/>
      <c r="I87" s="88"/>
      <c r="J87" s="89"/>
      <c r="K87" s="89"/>
      <c r="L87" s="90"/>
      <c r="M87" s="89"/>
      <c r="N87" s="89"/>
      <c r="O87" s="88"/>
      <c r="Q87" s="88"/>
      <c r="R87" s="89"/>
      <c r="S87" s="89"/>
      <c r="T87" s="88"/>
      <c r="V87" s="88"/>
      <c r="W87" s="242"/>
      <c r="X87" s="90"/>
      <c r="Y87" s="249"/>
      <c r="AA87" s="89"/>
      <c r="AH87" s="88"/>
      <c r="AI87" s="243"/>
      <c r="AJ87" s="90">
        <f t="shared" ref="AJ87" si="4">IF($AI87=AJ$10,W87, )</f>
        <v>0</v>
      </c>
    </row>
    <row r="88" spans="1:112" s="27" customFormat="1" ht="16.899999999999999" customHeight="1">
      <c r="A88" s="92" t="s">
        <v>62</v>
      </c>
      <c r="B88" s="92"/>
      <c r="C88" s="93"/>
      <c r="D88" s="94" t="s">
        <v>252</v>
      </c>
      <c r="E88" s="95"/>
      <c r="F88" s="96"/>
      <c r="G88" s="97"/>
      <c r="H88" s="78"/>
      <c r="I88" s="98"/>
      <c r="J88" s="99"/>
      <c r="K88" s="99"/>
      <c r="L88" s="100">
        <f>J88*K88</f>
        <v>0</v>
      </c>
      <c r="M88" s="99">
        <f>SUM(L88:L108)</f>
        <v>109</v>
      </c>
      <c r="N88" s="99"/>
      <c r="O88" s="98"/>
      <c r="P88" s="93"/>
      <c r="Q88" s="102"/>
      <c r="R88" s="99">
        <f>SUM(X88:X108)</f>
        <v>0</v>
      </c>
      <c r="S88" s="99"/>
      <c r="T88" s="99">
        <v>141.69999999999999</v>
      </c>
      <c r="U88" s="99"/>
      <c r="V88" s="98"/>
      <c r="W88" s="98"/>
      <c r="X88" s="99"/>
      <c r="Y88" s="99"/>
      <c r="Z88" s="100">
        <f>X88*Y88</f>
        <v>0</v>
      </c>
      <c r="AA88" s="99">
        <f>SUM(Z88:Z108)</f>
        <v>0</v>
      </c>
      <c r="AB88" s="99">
        <f>SUM(AA88:AA108)</f>
        <v>0</v>
      </c>
      <c r="AC88" s="98"/>
      <c r="AD88" s="93"/>
      <c r="AE88" s="99"/>
      <c r="AF88" s="93"/>
      <c r="AG88" s="102"/>
      <c r="AH88" s="99">
        <f>SUM(AI90:AI107)</f>
        <v>0</v>
      </c>
      <c r="AI88" s="99"/>
      <c r="AJ88" s="98"/>
    </row>
    <row r="89" spans="1:112" ht="13.15" customHeight="1" outlineLevel="1">
      <c r="A89" s="112"/>
      <c r="B89" s="112"/>
      <c r="C89" s="65"/>
      <c r="E89" s="113" t="s">
        <v>94</v>
      </c>
      <c r="F89" s="114"/>
      <c r="G89" s="114"/>
      <c r="H89" s="115"/>
      <c r="I89" s="114"/>
      <c r="J89" s="116"/>
      <c r="K89" s="108"/>
      <c r="L89" s="117"/>
      <c r="M89" s="109"/>
      <c r="N89" s="118"/>
      <c r="O89" s="114"/>
      <c r="P89" s="65"/>
      <c r="Q89" s="114"/>
      <c r="R89" s="118"/>
      <c r="S89" s="118"/>
      <c r="T89" s="110"/>
      <c r="U89" s="110"/>
      <c r="V89" s="88"/>
      <c r="W89" s="88"/>
      <c r="X89" s="107"/>
      <c r="Y89" s="111"/>
      <c r="Z89" s="90"/>
      <c r="AA89" s="109"/>
      <c r="AB89" s="110"/>
      <c r="AC89" s="88"/>
      <c r="AD89" s="103"/>
      <c r="AE89" s="110"/>
      <c r="AF89" s="103"/>
      <c r="AG89" s="88"/>
      <c r="AH89" s="110"/>
      <c r="AI89" s="110"/>
      <c r="AJ89" s="88"/>
      <c r="AK89" s="65"/>
      <c r="AL89" s="115"/>
      <c r="AM89" s="115"/>
      <c r="AO89" s="115"/>
      <c r="AP89" s="254"/>
      <c r="AR89" s="78"/>
      <c r="AS89" s="65"/>
      <c r="AT89" s="115"/>
      <c r="AU89" s="115"/>
      <c r="AW89" s="65"/>
      <c r="AX89" s="115"/>
      <c r="AY89" s="115"/>
      <c r="BA89" s="65"/>
      <c r="BB89" s="115"/>
      <c r="BC89" s="115"/>
      <c r="BE89" s="65"/>
      <c r="BF89" s="115"/>
      <c r="BG89" s="115"/>
      <c r="BI89" s="115"/>
      <c r="BJ89" s="254"/>
      <c r="BL89" s="115"/>
      <c r="BN89" s="66"/>
      <c r="BO89" s="65"/>
      <c r="BP89" s="115"/>
      <c r="BQ89" s="115"/>
      <c r="BS89" s="65"/>
      <c r="BT89" s="115"/>
      <c r="BU89" s="115"/>
      <c r="BW89" s="65"/>
      <c r="BX89" s="115"/>
      <c r="BY89" s="115"/>
      <c r="CA89" s="65"/>
      <c r="CB89" s="115"/>
      <c r="CC89" s="115"/>
      <c r="CE89" s="65"/>
      <c r="CF89" s="115"/>
      <c r="CG89" s="115"/>
      <c r="CI89" s="65"/>
      <c r="CJ89" s="115"/>
      <c r="CK89" s="115"/>
      <c r="CM89" s="65"/>
      <c r="CN89" s="115"/>
      <c r="CO89" s="115"/>
      <c r="CQ89" s="65"/>
      <c r="CR89" s="115"/>
      <c r="CS89" s="115"/>
      <c r="CU89" s="65"/>
      <c r="CV89" s="115"/>
      <c r="CW89" s="115"/>
      <c r="CY89" s="65"/>
      <c r="CZ89" s="115"/>
      <c r="DA89" s="115"/>
      <c r="DC89" s="65"/>
      <c r="DD89" s="115"/>
      <c r="DE89" s="115"/>
      <c r="DG89" s="65"/>
      <c r="DH89" s="132"/>
    </row>
    <row r="90" spans="1:112" s="85" customFormat="1" ht="13.15" customHeight="1" outlineLevel="1">
      <c r="A90" s="91" t="s">
        <v>64</v>
      </c>
      <c r="B90" s="91">
        <v>1</v>
      </c>
      <c r="C90" s="103"/>
      <c r="D90" s="121"/>
      <c r="E90" s="119"/>
      <c r="F90" s="105" t="s">
        <v>95</v>
      </c>
      <c r="G90" s="110"/>
      <c r="H90" s="106"/>
      <c r="I90" s="110"/>
      <c r="J90" s="133">
        <v>1</v>
      </c>
      <c r="K90" s="134">
        <v>4</v>
      </c>
      <c r="L90" s="135">
        <f>J90*K90</f>
        <v>4</v>
      </c>
      <c r="M90" s="136"/>
      <c r="N90" s="136"/>
      <c r="O90" s="137"/>
      <c r="P90" s="138"/>
      <c r="Q90" s="137"/>
      <c r="R90" s="136"/>
      <c r="S90" s="136"/>
      <c r="T90" s="110"/>
      <c r="U90" s="110"/>
      <c r="V90" s="88"/>
      <c r="W90" s="88"/>
      <c r="X90" s="107"/>
      <c r="Y90" s="111"/>
      <c r="Z90" s="90"/>
      <c r="AA90" s="136"/>
      <c r="AB90" s="110"/>
      <c r="AC90" s="88"/>
      <c r="AD90" s="103"/>
      <c r="AE90" s="110"/>
      <c r="AF90" s="103"/>
      <c r="AG90" s="88"/>
      <c r="AH90" s="110"/>
      <c r="AI90" s="110"/>
      <c r="AJ90" s="88"/>
      <c r="AK90" s="67"/>
      <c r="AL90" s="106"/>
      <c r="AM90" s="106"/>
      <c r="AN90" s="106"/>
      <c r="AO90" s="106"/>
      <c r="AP90" s="244"/>
      <c r="AQ90" s="106"/>
      <c r="AR90" s="245"/>
      <c r="AS90" s="67"/>
      <c r="AT90" s="106"/>
      <c r="AU90" s="106"/>
      <c r="AV90" s="106"/>
      <c r="AW90" s="67"/>
      <c r="AX90" s="106"/>
      <c r="AY90" s="106"/>
      <c r="AZ90" s="106"/>
      <c r="BA90" s="67"/>
      <c r="BB90" s="106"/>
      <c r="BC90" s="106"/>
      <c r="BD90" s="106"/>
      <c r="BE90" s="67"/>
      <c r="BF90" s="106"/>
      <c r="BG90" s="106"/>
      <c r="BH90" s="106"/>
      <c r="BI90" s="106"/>
      <c r="BJ90" s="244"/>
      <c r="BL90" s="106"/>
      <c r="BM90" s="106"/>
      <c r="BN90" s="246"/>
      <c r="BO90" s="67"/>
      <c r="BP90" s="106"/>
      <c r="BQ90" s="106"/>
      <c r="BR90" s="106"/>
      <c r="BS90" s="67"/>
      <c r="BT90" s="106"/>
      <c r="BU90" s="106"/>
      <c r="BV90" s="106"/>
      <c r="BW90" s="67"/>
      <c r="BX90" s="106"/>
      <c r="BY90" s="106"/>
      <c r="BZ90" s="106"/>
      <c r="CA90" s="67"/>
      <c r="CB90" s="106"/>
      <c r="CC90" s="106"/>
      <c r="CD90" s="106"/>
      <c r="CE90" s="67"/>
      <c r="CF90" s="106"/>
      <c r="CG90" s="106"/>
      <c r="CH90" s="106"/>
      <c r="CI90" s="67"/>
      <c r="CJ90" s="106"/>
      <c r="CK90" s="106"/>
      <c r="CL90" s="106"/>
      <c r="CM90" s="67"/>
      <c r="CN90" s="106"/>
      <c r="CO90" s="106"/>
      <c r="CP90" s="106"/>
      <c r="CQ90" s="67"/>
      <c r="CR90" s="106"/>
      <c r="CS90" s="106"/>
      <c r="CT90" s="106"/>
      <c r="CU90" s="67"/>
      <c r="CV90" s="106"/>
      <c r="CW90" s="106"/>
      <c r="CX90" s="106"/>
      <c r="CY90" s="67"/>
      <c r="CZ90" s="106"/>
      <c r="DA90" s="106"/>
      <c r="DB90" s="106"/>
      <c r="DC90" s="67"/>
      <c r="DD90" s="106"/>
      <c r="DE90" s="106"/>
      <c r="DF90" s="106"/>
      <c r="DG90" s="103"/>
      <c r="DH90" s="125"/>
    </row>
    <row r="91" spans="1:112" s="85" customFormat="1" ht="4.1500000000000004" customHeight="1" outlineLevel="1">
      <c r="A91" s="86"/>
      <c r="B91" s="86"/>
      <c r="D91" s="121"/>
      <c r="E91" s="87"/>
      <c r="F91" s="88"/>
      <c r="G91" s="88"/>
      <c r="I91" s="88"/>
      <c r="J91" s="89"/>
      <c r="K91" s="89"/>
      <c r="L91" s="90"/>
      <c r="M91" s="89"/>
      <c r="N91" s="89"/>
      <c r="O91" s="88"/>
      <c r="Q91" s="88"/>
      <c r="R91" s="89"/>
      <c r="S91" s="89"/>
      <c r="T91" s="110"/>
      <c r="U91" s="110"/>
      <c r="V91" s="88"/>
      <c r="W91" s="88"/>
      <c r="X91" s="107"/>
      <c r="Y91" s="111"/>
      <c r="Z91" s="90"/>
      <c r="AA91" s="89"/>
      <c r="AB91" s="110"/>
      <c r="AC91" s="88"/>
      <c r="AD91" s="103"/>
      <c r="AE91" s="110"/>
      <c r="AF91" s="103"/>
      <c r="AG91" s="88"/>
      <c r="AH91" s="110"/>
      <c r="AI91" s="110"/>
      <c r="AJ91" s="88"/>
      <c r="AK91" s="67"/>
      <c r="AL91" s="67"/>
      <c r="AM91" s="67"/>
      <c r="AP91" s="244"/>
      <c r="AR91" s="245"/>
      <c r="AS91" s="67"/>
      <c r="AT91" s="67"/>
      <c r="AU91" s="67"/>
      <c r="AW91" s="67"/>
      <c r="AX91" s="67"/>
      <c r="AY91" s="67"/>
      <c r="BA91" s="67"/>
      <c r="BB91" s="67"/>
      <c r="BC91" s="67"/>
      <c r="BE91" s="67"/>
      <c r="BF91" s="67"/>
      <c r="BG91" s="67"/>
      <c r="BJ91" s="244"/>
      <c r="BN91" s="246"/>
      <c r="BO91" s="67"/>
      <c r="BP91" s="67"/>
      <c r="BQ91" s="67"/>
      <c r="BS91" s="67"/>
      <c r="BT91" s="67"/>
      <c r="BU91" s="67"/>
      <c r="BW91" s="67"/>
      <c r="BX91" s="67"/>
      <c r="BY91" s="67"/>
      <c r="CA91" s="67"/>
      <c r="CB91" s="67"/>
      <c r="CC91" s="67"/>
      <c r="CE91" s="67"/>
      <c r="CF91" s="67"/>
      <c r="CG91" s="67"/>
      <c r="CI91" s="67"/>
      <c r="CJ91" s="67"/>
      <c r="CK91" s="67"/>
      <c r="CM91" s="67"/>
      <c r="CN91" s="67"/>
      <c r="CO91" s="67"/>
      <c r="CQ91" s="67"/>
      <c r="CR91" s="67"/>
      <c r="CS91" s="67"/>
      <c r="CU91" s="67"/>
      <c r="CV91" s="67"/>
      <c r="CW91" s="67"/>
      <c r="CY91" s="67"/>
      <c r="CZ91" s="67"/>
      <c r="DA91" s="67"/>
      <c r="DC91" s="67"/>
      <c r="DD91" s="67"/>
      <c r="DE91" s="67"/>
      <c r="DH91" s="125"/>
    </row>
    <row r="92" spans="1:112" ht="13.15" customHeight="1" outlineLevel="1">
      <c r="A92" s="112"/>
      <c r="B92" s="112"/>
      <c r="C92" s="65"/>
      <c r="D92" s="139"/>
      <c r="E92" s="113" t="s">
        <v>253</v>
      </c>
      <c r="F92" s="114"/>
      <c r="G92" s="114"/>
      <c r="H92" s="115"/>
      <c r="I92" s="114"/>
      <c r="J92" s="116"/>
      <c r="K92" s="108"/>
      <c r="L92" s="117"/>
      <c r="M92" s="109"/>
      <c r="N92" s="118"/>
      <c r="O92" s="114"/>
      <c r="P92" s="65"/>
      <c r="Q92" s="114"/>
      <c r="R92" s="118"/>
      <c r="S92" s="118"/>
      <c r="T92" s="110"/>
      <c r="U92" s="110"/>
      <c r="V92" s="88"/>
      <c r="W92" s="88"/>
      <c r="X92" s="107"/>
      <c r="Y92" s="111"/>
      <c r="Z92" s="90"/>
      <c r="AA92" s="109"/>
      <c r="AB92" s="110"/>
      <c r="AC92" s="88"/>
      <c r="AD92" s="103"/>
      <c r="AE92" s="110"/>
      <c r="AF92" s="103"/>
      <c r="AG92" s="88"/>
      <c r="AH92" s="110"/>
      <c r="AI92" s="110"/>
      <c r="AJ92" s="88"/>
      <c r="AK92" s="65"/>
      <c r="AL92" s="115"/>
      <c r="AM92" s="115"/>
      <c r="AO92" s="115"/>
      <c r="AP92" s="254"/>
      <c r="AR92" s="78"/>
      <c r="AS92" s="65"/>
      <c r="AT92" s="115"/>
      <c r="AU92" s="115"/>
      <c r="AW92" s="65"/>
      <c r="AX92" s="115"/>
      <c r="AY92" s="115"/>
      <c r="BA92" s="65"/>
      <c r="BB92" s="115"/>
      <c r="BC92" s="115"/>
      <c r="BE92" s="65"/>
      <c r="BF92" s="115"/>
      <c r="BG92" s="115"/>
      <c r="BI92" s="115"/>
      <c r="BJ92" s="254"/>
      <c r="BL92" s="115"/>
      <c r="BN92" s="66"/>
      <c r="BO92" s="65"/>
      <c r="BP92" s="115"/>
      <c r="BQ92" s="115"/>
      <c r="BS92" s="65"/>
      <c r="BT92" s="115"/>
      <c r="BU92" s="115"/>
      <c r="BW92" s="65"/>
      <c r="BX92" s="115"/>
      <c r="BY92" s="115"/>
      <c r="CA92" s="65"/>
      <c r="CB92" s="115"/>
      <c r="CC92" s="115"/>
      <c r="CE92" s="65"/>
      <c r="CF92" s="115"/>
      <c r="CG92" s="115"/>
      <c r="CI92" s="65"/>
      <c r="CJ92" s="115"/>
      <c r="CK92" s="115"/>
      <c r="CM92" s="65"/>
      <c r="CN92" s="115"/>
      <c r="CO92" s="115"/>
      <c r="CQ92" s="65"/>
      <c r="CR92" s="115"/>
      <c r="CS92" s="115"/>
      <c r="CU92" s="65"/>
      <c r="CV92" s="115"/>
      <c r="CW92" s="115"/>
      <c r="CY92" s="65"/>
      <c r="CZ92" s="115"/>
      <c r="DA92" s="115"/>
      <c r="DC92" s="65"/>
      <c r="DD92" s="115"/>
      <c r="DE92" s="115"/>
      <c r="DG92" s="65"/>
      <c r="DH92" s="132"/>
    </row>
    <row r="93" spans="1:112" s="85" customFormat="1" ht="13.15" customHeight="1" outlineLevel="1">
      <c r="A93" s="91" t="s">
        <v>64</v>
      </c>
      <c r="B93" s="91">
        <v>1</v>
      </c>
      <c r="C93" s="103"/>
      <c r="D93" s="121"/>
      <c r="E93" s="123"/>
      <c r="F93" s="105" t="s">
        <v>254</v>
      </c>
      <c r="G93" s="110"/>
      <c r="H93" s="106"/>
      <c r="I93" s="110"/>
      <c r="J93" s="107">
        <v>1</v>
      </c>
      <c r="K93" s="111">
        <v>15</v>
      </c>
      <c r="L93" s="90">
        <f t="shared" ref="L93:L98" si="5">J93*K93</f>
        <v>15</v>
      </c>
      <c r="M93" s="122"/>
      <c r="N93" s="122"/>
      <c r="O93" s="110"/>
      <c r="P93" s="103"/>
      <c r="Q93" s="110"/>
      <c r="R93" s="122"/>
      <c r="S93" s="122"/>
      <c r="T93" s="110"/>
      <c r="U93" s="110"/>
      <c r="V93" s="88"/>
      <c r="W93" s="88"/>
      <c r="X93" s="107"/>
      <c r="Y93" s="111"/>
      <c r="Z93" s="90"/>
      <c r="AA93" s="122"/>
      <c r="AB93" s="110"/>
      <c r="AC93" s="88"/>
      <c r="AD93" s="103"/>
      <c r="AE93" s="110"/>
      <c r="AF93" s="103"/>
      <c r="AG93" s="88"/>
      <c r="AH93" s="110"/>
      <c r="AI93" s="110"/>
      <c r="AJ93" s="88"/>
      <c r="AK93" s="67"/>
      <c r="AL93" s="106"/>
      <c r="AM93" s="106"/>
      <c r="AN93" s="106"/>
      <c r="AO93" s="106"/>
      <c r="AP93" s="244"/>
      <c r="AQ93" s="106"/>
      <c r="AR93" s="245"/>
      <c r="AS93" s="67"/>
      <c r="AT93" s="106"/>
      <c r="AU93" s="106"/>
      <c r="AV93" s="106"/>
      <c r="AW93" s="67"/>
      <c r="AX93" s="106"/>
      <c r="AY93" s="106"/>
      <c r="AZ93" s="106"/>
      <c r="BA93" s="67"/>
      <c r="BB93" s="106"/>
      <c r="BC93" s="106"/>
      <c r="BD93" s="106"/>
      <c r="BE93" s="67"/>
      <c r="BF93" s="106"/>
      <c r="BG93" s="106"/>
      <c r="BH93" s="106"/>
      <c r="BI93" s="106"/>
      <c r="BJ93" s="244"/>
      <c r="BL93" s="106"/>
      <c r="BM93" s="106"/>
      <c r="BN93" s="246"/>
      <c r="BO93" s="67"/>
      <c r="BP93" s="106"/>
      <c r="BQ93" s="106"/>
      <c r="BR93" s="106"/>
      <c r="BS93" s="67"/>
      <c r="BT93" s="106"/>
      <c r="BU93" s="106"/>
      <c r="BV93" s="106"/>
      <c r="BW93" s="67"/>
      <c r="BX93" s="106"/>
      <c r="BY93" s="106"/>
      <c r="BZ93" s="106"/>
      <c r="CA93" s="67"/>
      <c r="CB93" s="106"/>
      <c r="CC93" s="106"/>
      <c r="CD93" s="106"/>
      <c r="CE93" s="67"/>
      <c r="CF93" s="106"/>
      <c r="CG93" s="106"/>
      <c r="CH93" s="106"/>
      <c r="CI93" s="67"/>
      <c r="CJ93" s="106"/>
      <c r="CK93" s="106"/>
      <c r="CL93" s="106"/>
      <c r="CM93" s="67"/>
      <c r="CN93" s="106"/>
      <c r="CO93" s="106"/>
      <c r="CP93" s="106"/>
      <c r="CQ93" s="67"/>
      <c r="CR93" s="106"/>
      <c r="CS93" s="106"/>
      <c r="CT93" s="106"/>
      <c r="CU93" s="67"/>
      <c r="CV93" s="106"/>
      <c r="CW93" s="106"/>
      <c r="CX93" s="106"/>
      <c r="CY93" s="67"/>
      <c r="CZ93" s="106"/>
      <c r="DA93" s="106"/>
      <c r="DB93" s="106"/>
      <c r="DC93" s="67"/>
      <c r="DD93" s="106"/>
      <c r="DE93" s="106"/>
      <c r="DF93" s="106"/>
      <c r="DG93" s="103"/>
      <c r="DH93" s="125"/>
    </row>
    <row r="94" spans="1:112" s="85" customFormat="1" ht="13.15" customHeight="1" outlineLevel="1">
      <c r="A94" s="91" t="s">
        <v>64</v>
      </c>
      <c r="B94" s="91">
        <v>1</v>
      </c>
      <c r="C94" s="103"/>
      <c r="D94" s="121"/>
      <c r="E94" s="123"/>
      <c r="F94" s="105" t="s">
        <v>255</v>
      </c>
      <c r="G94" s="110"/>
      <c r="H94" s="106"/>
      <c r="I94" s="110"/>
      <c r="J94" s="107">
        <v>1</v>
      </c>
      <c r="K94" s="111">
        <v>20</v>
      </c>
      <c r="L94" s="90">
        <f t="shared" si="5"/>
        <v>20</v>
      </c>
      <c r="M94" s="122"/>
      <c r="N94" s="122"/>
      <c r="O94" s="110"/>
      <c r="P94" s="103"/>
      <c r="Q94" s="110"/>
      <c r="R94" s="122"/>
      <c r="S94" s="122"/>
      <c r="T94" s="110"/>
      <c r="U94" s="110"/>
      <c r="V94" s="88"/>
      <c r="W94" s="88"/>
      <c r="X94" s="107"/>
      <c r="Y94" s="111"/>
      <c r="Z94" s="90"/>
      <c r="AA94" s="122"/>
      <c r="AB94" s="110"/>
      <c r="AC94" s="88"/>
      <c r="AD94" s="103"/>
      <c r="AE94" s="110"/>
      <c r="AF94" s="103"/>
      <c r="AG94" s="88"/>
      <c r="AH94" s="110"/>
      <c r="AI94" s="110"/>
      <c r="AJ94" s="88"/>
      <c r="AK94" s="67"/>
      <c r="AL94" s="106"/>
      <c r="AM94" s="106"/>
      <c r="AN94" s="106"/>
      <c r="AO94" s="106"/>
      <c r="AP94" s="244"/>
      <c r="AQ94" s="106"/>
      <c r="AR94" s="245"/>
      <c r="AS94" s="67"/>
      <c r="AT94" s="106"/>
      <c r="AU94" s="106"/>
      <c r="AV94" s="106"/>
      <c r="AW94" s="67"/>
      <c r="AX94" s="106"/>
      <c r="AY94" s="106"/>
      <c r="AZ94" s="106"/>
      <c r="BA94" s="67"/>
      <c r="BB94" s="106"/>
      <c r="BC94" s="106"/>
      <c r="BD94" s="106"/>
      <c r="BE94" s="67"/>
      <c r="BF94" s="106"/>
      <c r="BG94" s="106"/>
      <c r="BH94" s="106"/>
      <c r="BI94" s="106"/>
      <c r="BJ94" s="244"/>
      <c r="BL94" s="106"/>
      <c r="BM94" s="106"/>
      <c r="BN94" s="246"/>
      <c r="BO94" s="67"/>
      <c r="BP94" s="106"/>
      <c r="BQ94" s="106"/>
      <c r="BR94" s="106"/>
      <c r="BS94" s="67"/>
      <c r="BT94" s="106"/>
      <c r="BU94" s="106"/>
      <c r="BV94" s="106"/>
      <c r="BW94" s="67"/>
      <c r="BX94" s="106"/>
      <c r="BY94" s="106"/>
      <c r="BZ94" s="106"/>
      <c r="CA94" s="67"/>
      <c r="CB94" s="106"/>
      <c r="CC94" s="106"/>
      <c r="CD94" s="106"/>
      <c r="CE94" s="67"/>
      <c r="CF94" s="106"/>
      <c r="CG94" s="106"/>
      <c r="CH94" s="106"/>
      <c r="CI94" s="67"/>
      <c r="CJ94" s="106"/>
      <c r="CK94" s="106"/>
      <c r="CL94" s="106"/>
      <c r="CM94" s="67"/>
      <c r="CN94" s="106"/>
      <c r="CO94" s="106"/>
      <c r="CP94" s="106"/>
      <c r="CQ94" s="67"/>
      <c r="CR94" s="106"/>
      <c r="CS94" s="106"/>
      <c r="CT94" s="106"/>
      <c r="CU94" s="67"/>
      <c r="CV94" s="106"/>
      <c r="CW94" s="106"/>
      <c r="CX94" s="106"/>
      <c r="CY94" s="67"/>
      <c r="CZ94" s="106"/>
      <c r="DA94" s="106"/>
      <c r="DB94" s="106"/>
      <c r="DC94" s="67"/>
      <c r="DD94" s="106"/>
      <c r="DE94" s="106"/>
      <c r="DF94" s="106"/>
      <c r="DG94" s="103"/>
      <c r="DH94" s="125"/>
    </row>
    <row r="95" spans="1:112" s="85" customFormat="1" ht="13.15" customHeight="1" outlineLevel="1">
      <c r="A95" s="91"/>
      <c r="B95" s="91"/>
      <c r="C95" s="103"/>
      <c r="D95" s="121"/>
      <c r="E95" s="123"/>
      <c r="F95" s="124" t="s">
        <v>98</v>
      </c>
      <c r="G95" s="110"/>
      <c r="H95" s="106"/>
      <c r="I95" s="110"/>
      <c r="J95" s="107">
        <v>1</v>
      </c>
      <c r="K95" s="111">
        <v>10</v>
      </c>
      <c r="L95" s="90">
        <f t="shared" si="5"/>
        <v>10</v>
      </c>
      <c r="M95" s="122"/>
      <c r="N95" s="122"/>
      <c r="O95" s="110"/>
      <c r="P95" s="103"/>
      <c r="Q95" s="110"/>
      <c r="R95" s="122"/>
      <c r="S95" s="122"/>
      <c r="T95" s="110"/>
      <c r="U95" s="110"/>
      <c r="V95" s="88"/>
      <c r="W95" s="88"/>
      <c r="X95" s="107"/>
      <c r="Y95" s="111"/>
      <c r="Z95" s="90"/>
      <c r="AA95" s="122"/>
      <c r="AB95" s="110"/>
      <c r="AC95" s="88"/>
      <c r="AD95" s="103"/>
      <c r="AE95" s="110"/>
      <c r="AF95" s="103"/>
      <c r="AG95" s="88"/>
      <c r="AH95" s="110"/>
      <c r="AI95" s="110"/>
      <c r="AJ95" s="88"/>
      <c r="AK95" s="67"/>
      <c r="AL95" s="106"/>
      <c r="AM95" s="106"/>
      <c r="AN95" s="106"/>
      <c r="AO95" s="106"/>
      <c r="AP95" s="244"/>
      <c r="AQ95" s="106"/>
      <c r="AR95" s="245"/>
      <c r="AS95" s="67"/>
      <c r="AT95" s="106"/>
      <c r="AU95" s="106"/>
      <c r="AV95" s="106"/>
      <c r="AW95" s="67"/>
      <c r="AX95" s="106"/>
      <c r="AY95" s="106"/>
      <c r="AZ95" s="106"/>
      <c r="BA95" s="67"/>
      <c r="BB95" s="106"/>
      <c r="BC95" s="106"/>
      <c r="BD95" s="106"/>
      <c r="BE95" s="67"/>
      <c r="BF95" s="106"/>
      <c r="BG95" s="106"/>
      <c r="BH95" s="106"/>
      <c r="BI95" s="106"/>
      <c r="BJ95" s="244"/>
      <c r="BL95" s="106"/>
      <c r="BM95" s="106"/>
      <c r="BN95" s="246"/>
      <c r="BO95" s="67"/>
      <c r="BP95" s="106"/>
      <c r="BQ95" s="106"/>
      <c r="BR95" s="106"/>
      <c r="BS95" s="67"/>
      <c r="BT95" s="106"/>
      <c r="BU95" s="106"/>
      <c r="BV95" s="106"/>
      <c r="BW95" s="67"/>
      <c r="BX95" s="106"/>
      <c r="BY95" s="106"/>
      <c r="BZ95" s="106"/>
      <c r="CA95" s="67"/>
      <c r="CB95" s="106"/>
      <c r="CC95" s="106"/>
      <c r="CD95" s="106"/>
      <c r="CE95" s="67"/>
      <c r="CF95" s="106"/>
      <c r="CG95" s="106"/>
      <c r="CH95" s="106"/>
      <c r="CI95" s="67"/>
      <c r="CJ95" s="106"/>
      <c r="CK95" s="106"/>
      <c r="CL95" s="106"/>
      <c r="CM95" s="67"/>
      <c r="CN95" s="106"/>
      <c r="CO95" s="106"/>
      <c r="CP95" s="106"/>
      <c r="CQ95" s="67"/>
      <c r="CR95" s="106"/>
      <c r="CS95" s="106"/>
      <c r="CT95" s="106"/>
      <c r="CU95" s="67"/>
      <c r="CV95" s="106"/>
      <c r="CW95" s="106"/>
      <c r="CX95" s="106"/>
      <c r="CY95" s="67"/>
      <c r="CZ95" s="106"/>
      <c r="DA95" s="106"/>
      <c r="DB95" s="106"/>
      <c r="DC95" s="67"/>
      <c r="DD95" s="106"/>
      <c r="DE95" s="106"/>
      <c r="DF95" s="106"/>
      <c r="DG95" s="103"/>
      <c r="DH95" s="125"/>
    </row>
    <row r="96" spans="1:112" s="85" customFormat="1" ht="13.15" customHeight="1" outlineLevel="1">
      <c r="A96" s="91" t="s">
        <v>64</v>
      </c>
      <c r="B96" s="91">
        <v>1</v>
      </c>
      <c r="C96" s="103"/>
      <c r="D96" s="121"/>
      <c r="E96" s="123"/>
      <c r="F96" s="105" t="s">
        <v>99</v>
      </c>
      <c r="G96" s="110"/>
      <c r="H96" s="106"/>
      <c r="I96" s="110"/>
      <c r="J96" s="107">
        <v>1</v>
      </c>
      <c r="K96" s="111">
        <v>15</v>
      </c>
      <c r="L96" s="90">
        <f t="shared" si="5"/>
        <v>15</v>
      </c>
      <c r="M96" s="122"/>
      <c r="N96" s="122"/>
      <c r="O96" s="110"/>
      <c r="P96" s="103"/>
      <c r="Q96" s="110"/>
      <c r="R96" s="122"/>
      <c r="S96" s="122"/>
      <c r="T96" s="110"/>
      <c r="U96" s="110"/>
      <c r="V96" s="88"/>
      <c r="W96" s="88"/>
      <c r="X96" s="107"/>
      <c r="Y96" s="111"/>
      <c r="Z96" s="90"/>
      <c r="AA96" s="122"/>
      <c r="AB96" s="110"/>
      <c r="AC96" s="88"/>
      <c r="AD96" s="103"/>
      <c r="AE96" s="110"/>
      <c r="AF96" s="103"/>
      <c r="AG96" s="88"/>
      <c r="AH96" s="110"/>
      <c r="AI96" s="110"/>
      <c r="AJ96" s="88"/>
      <c r="AK96" s="67"/>
      <c r="AL96" s="106"/>
      <c r="AM96" s="106"/>
      <c r="AN96" s="106"/>
      <c r="AO96" s="106"/>
      <c r="AP96" s="244"/>
      <c r="AQ96" s="106"/>
      <c r="AR96" s="245"/>
      <c r="AS96" s="67"/>
      <c r="AT96" s="106"/>
      <c r="AU96" s="106"/>
      <c r="AV96" s="106"/>
      <c r="AW96" s="67"/>
      <c r="AX96" s="106"/>
      <c r="AY96" s="106"/>
      <c r="AZ96" s="106"/>
      <c r="BA96" s="67"/>
      <c r="BB96" s="106"/>
      <c r="BC96" s="106"/>
      <c r="BD96" s="106"/>
      <c r="BE96" s="67"/>
      <c r="BF96" s="106"/>
      <c r="BG96" s="106"/>
      <c r="BH96" s="106"/>
      <c r="BI96" s="106"/>
      <c r="BJ96" s="244"/>
      <c r="BL96" s="106"/>
      <c r="BM96" s="106"/>
      <c r="BN96" s="246"/>
      <c r="BO96" s="67"/>
      <c r="BP96" s="106"/>
      <c r="BQ96" s="106"/>
      <c r="BR96" s="106"/>
      <c r="BS96" s="67"/>
      <c r="BT96" s="106"/>
      <c r="BU96" s="106"/>
      <c r="BV96" s="106"/>
      <c r="BW96" s="67"/>
      <c r="BX96" s="106"/>
      <c r="BY96" s="106"/>
      <c r="BZ96" s="106"/>
      <c r="CA96" s="67"/>
      <c r="CB96" s="106"/>
      <c r="CC96" s="106"/>
      <c r="CD96" s="106"/>
      <c r="CE96" s="67"/>
      <c r="CF96" s="106"/>
      <c r="CG96" s="106"/>
      <c r="CH96" s="106"/>
      <c r="CI96" s="67"/>
      <c r="CJ96" s="106"/>
      <c r="CK96" s="106"/>
      <c r="CL96" s="106"/>
      <c r="CM96" s="67"/>
      <c r="CN96" s="106"/>
      <c r="CO96" s="106"/>
      <c r="CP96" s="106"/>
      <c r="CQ96" s="67"/>
      <c r="CR96" s="106"/>
      <c r="CS96" s="106"/>
      <c r="CT96" s="106"/>
      <c r="CU96" s="67"/>
      <c r="CV96" s="106"/>
      <c r="CW96" s="106"/>
      <c r="CX96" s="106"/>
      <c r="CY96" s="67"/>
      <c r="CZ96" s="106"/>
      <c r="DA96" s="106"/>
      <c r="DB96" s="106"/>
      <c r="DC96" s="67"/>
      <c r="DD96" s="106"/>
      <c r="DE96" s="106"/>
      <c r="DF96" s="106"/>
      <c r="DG96" s="103"/>
      <c r="DH96" s="125"/>
    </row>
    <row r="97" spans="1:112" s="85" customFormat="1" ht="13.15" customHeight="1" outlineLevel="1">
      <c r="A97" s="91"/>
      <c r="B97" s="91"/>
      <c r="C97" s="103"/>
      <c r="D97" s="121"/>
      <c r="E97" s="123"/>
      <c r="F97" s="105" t="s">
        <v>101</v>
      </c>
      <c r="G97" s="110"/>
      <c r="H97" s="106"/>
      <c r="I97" s="110"/>
      <c r="J97" s="107">
        <v>2</v>
      </c>
      <c r="K97" s="111">
        <v>4</v>
      </c>
      <c r="L97" s="90">
        <f t="shared" si="5"/>
        <v>8</v>
      </c>
      <c r="M97" s="122"/>
      <c r="N97" s="122"/>
      <c r="O97" s="110"/>
      <c r="P97" s="103"/>
      <c r="Q97" s="110"/>
      <c r="R97" s="122"/>
      <c r="S97" s="122"/>
      <c r="T97" s="110"/>
      <c r="U97" s="110"/>
      <c r="V97" s="88"/>
      <c r="W97" s="88"/>
      <c r="X97" s="107"/>
      <c r="Y97" s="111"/>
      <c r="Z97" s="90"/>
      <c r="AA97" s="122"/>
      <c r="AB97" s="110"/>
      <c r="AC97" s="88"/>
      <c r="AD97" s="103"/>
      <c r="AE97" s="110"/>
      <c r="AF97" s="103"/>
      <c r="AG97" s="88"/>
      <c r="AH97" s="110"/>
      <c r="AI97" s="110"/>
      <c r="AJ97" s="88"/>
      <c r="AK97" s="67"/>
      <c r="AL97" s="106"/>
      <c r="AM97" s="106"/>
      <c r="AN97" s="106"/>
      <c r="AO97" s="106"/>
      <c r="AP97" s="244"/>
      <c r="AQ97" s="106"/>
      <c r="AR97" s="245"/>
      <c r="AS97" s="67"/>
      <c r="AT97" s="106"/>
      <c r="AU97" s="106"/>
      <c r="AV97" s="106"/>
      <c r="AW97" s="67"/>
      <c r="AX97" s="106"/>
      <c r="AY97" s="106"/>
      <c r="AZ97" s="106"/>
      <c r="BA97" s="67"/>
      <c r="BB97" s="106"/>
      <c r="BC97" s="106"/>
      <c r="BD97" s="106"/>
      <c r="BE97" s="67"/>
      <c r="BF97" s="106"/>
      <c r="BG97" s="106"/>
      <c r="BH97" s="106"/>
      <c r="BI97" s="106"/>
      <c r="BJ97" s="244"/>
      <c r="BL97" s="106"/>
      <c r="BM97" s="106"/>
      <c r="BN97" s="246"/>
      <c r="BO97" s="67"/>
      <c r="BP97" s="106"/>
      <c r="BQ97" s="106"/>
      <c r="BR97" s="106"/>
      <c r="BS97" s="67"/>
      <c r="BT97" s="106"/>
      <c r="BU97" s="106"/>
      <c r="BV97" s="106"/>
      <c r="BW97" s="67"/>
      <c r="BX97" s="106"/>
      <c r="BY97" s="106"/>
      <c r="BZ97" s="106"/>
      <c r="CA97" s="67"/>
      <c r="CB97" s="106"/>
      <c r="CC97" s="106"/>
      <c r="CD97" s="106"/>
      <c r="CE97" s="67"/>
      <c r="CF97" s="106"/>
      <c r="CG97" s="106"/>
      <c r="CH97" s="106"/>
      <c r="CI97" s="67"/>
      <c r="CJ97" s="106"/>
      <c r="CK97" s="106"/>
      <c r="CL97" s="106"/>
      <c r="CM97" s="67"/>
      <c r="CN97" s="106"/>
      <c r="CO97" s="106"/>
      <c r="CP97" s="106"/>
      <c r="CQ97" s="67"/>
      <c r="CR97" s="106"/>
      <c r="CS97" s="106"/>
      <c r="CT97" s="106"/>
      <c r="CU97" s="67"/>
      <c r="CV97" s="106"/>
      <c r="CW97" s="106"/>
      <c r="CX97" s="106"/>
      <c r="CY97" s="67"/>
      <c r="CZ97" s="106"/>
      <c r="DA97" s="106"/>
      <c r="DB97" s="106"/>
      <c r="DC97" s="67"/>
      <c r="DD97" s="106"/>
      <c r="DE97" s="106"/>
      <c r="DF97" s="106"/>
      <c r="DG97" s="103"/>
      <c r="DH97" s="125"/>
    </row>
    <row r="98" spans="1:112" s="85" customFormat="1" ht="13.15" customHeight="1" outlineLevel="1">
      <c r="A98" s="91" t="s">
        <v>68</v>
      </c>
      <c r="B98" s="91">
        <v>2</v>
      </c>
      <c r="C98" s="103"/>
      <c r="D98" s="121"/>
      <c r="E98" s="87"/>
      <c r="F98" s="105" t="s">
        <v>256</v>
      </c>
      <c r="G98" s="110"/>
      <c r="H98" s="106"/>
      <c r="I98" s="110"/>
      <c r="J98" s="107">
        <v>1</v>
      </c>
      <c r="K98" s="111">
        <v>5</v>
      </c>
      <c r="L98" s="90">
        <f t="shared" si="5"/>
        <v>5</v>
      </c>
      <c r="M98" s="122"/>
      <c r="N98" s="122"/>
      <c r="O98" s="110"/>
      <c r="P98" s="103"/>
      <c r="Q98" s="110"/>
      <c r="R98" s="122"/>
      <c r="S98" s="122"/>
      <c r="T98" s="110"/>
      <c r="U98" s="110"/>
      <c r="V98" s="88"/>
      <c r="W98" s="88"/>
      <c r="X98" s="107"/>
      <c r="Y98" s="111"/>
      <c r="Z98" s="90"/>
      <c r="AA98" s="122"/>
      <c r="AB98" s="110"/>
      <c r="AC98" s="88"/>
      <c r="AD98" s="103"/>
      <c r="AE98" s="110"/>
      <c r="AF98" s="103"/>
      <c r="AG98" s="88"/>
      <c r="AH98" s="110"/>
      <c r="AI98" s="110"/>
      <c r="AJ98" s="88"/>
      <c r="AK98" s="67"/>
      <c r="AL98" s="106"/>
      <c r="AM98" s="106"/>
      <c r="AN98" s="106"/>
      <c r="AO98" s="106"/>
      <c r="AP98" s="244"/>
      <c r="AQ98" s="106"/>
      <c r="AR98" s="245"/>
      <c r="AS98" s="67"/>
      <c r="AT98" s="106"/>
      <c r="AU98" s="106"/>
      <c r="AV98" s="106"/>
      <c r="AW98" s="67"/>
      <c r="AX98" s="106"/>
      <c r="AY98" s="106"/>
      <c r="AZ98" s="106"/>
      <c r="BA98" s="67"/>
      <c r="BB98" s="106"/>
      <c r="BC98" s="106"/>
      <c r="BD98" s="106"/>
      <c r="BE98" s="67"/>
      <c r="BF98" s="106"/>
      <c r="BG98" s="106"/>
      <c r="BH98" s="106"/>
      <c r="BI98" s="106"/>
      <c r="BJ98" s="244"/>
      <c r="BL98" s="106"/>
      <c r="BM98" s="106"/>
      <c r="BN98" s="246"/>
      <c r="BO98" s="67"/>
      <c r="BP98" s="106"/>
      <c r="BQ98" s="106"/>
      <c r="BR98" s="106"/>
      <c r="BS98" s="67"/>
      <c r="BT98" s="106"/>
      <c r="BU98" s="106"/>
      <c r="BV98" s="106"/>
      <c r="BW98" s="67"/>
      <c r="BX98" s="106"/>
      <c r="BY98" s="106"/>
      <c r="BZ98" s="106"/>
      <c r="CA98" s="67"/>
      <c r="CB98" s="106"/>
      <c r="CC98" s="106"/>
      <c r="CD98" s="106"/>
      <c r="CE98" s="67"/>
      <c r="CF98" s="106"/>
      <c r="CG98" s="106"/>
      <c r="CH98" s="106"/>
      <c r="CI98" s="67"/>
      <c r="CJ98" s="106"/>
      <c r="CK98" s="106"/>
      <c r="CL98" s="106"/>
      <c r="CM98" s="67"/>
      <c r="CN98" s="106"/>
      <c r="CO98" s="106"/>
      <c r="CP98" s="106"/>
      <c r="CQ98" s="67"/>
      <c r="CR98" s="106"/>
      <c r="CS98" s="106"/>
      <c r="CT98" s="106"/>
      <c r="CU98" s="67"/>
      <c r="CV98" s="106"/>
      <c r="CW98" s="106"/>
      <c r="CX98" s="106"/>
      <c r="CY98" s="67"/>
      <c r="CZ98" s="106"/>
      <c r="DA98" s="106"/>
      <c r="DB98" s="106"/>
      <c r="DC98" s="67"/>
      <c r="DD98" s="106"/>
      <c r="DE98" s="106"/>
      <c r="DF98" s="106"/>
      <c r="DG98" s="103"/>
      <c r="DH98" s="125"/>
    </row>
    <row r="99" spans="1:112" s="85" customFormat="1" ht="4.1500000000000004" customHeight="1" outlineLevel="1">
      <c r="A99" s="86"/>
      <c r="B99" s="86"/>
      <c r="D99" s="121"/>
      <c r="E99" s="87"/>
      <c r="F99" s="88"/>
      <c r="G99" s="88"/>
      <c r="I99" s="88"/>
      <c r="J99" s="89"/>
      <c r="K99" s="89"/>
      <c r="L99" s="90"/>
      <c r="M99" s="89"/>
      <c r="N99" s="89"/>
      <c r="O99" s="88"/>
      <c r="Q99" s="88"/>
      <c r="R99" s="89"/>
      <c r="S99" s="89"/>
      <c r="T99" s="110"/>
      <c r="U99" s="110"/>
      <c r="V99" s="88"/>
      <c r="W99" s="88"/>
      <c r="X99" s="107"/>
      <c r="Y99" s="111"/>
      <c r="Z99" s="90"/>
      <c r="AA99" s="89"/>
      <c r="AB99" s="110"/>
      <c r="AC99" s="88"/>
      <c r="AD99" s="103"/>
      <c r="AE99" s="110"/>
      <c r="AF99" s="103"/>
      <c r="AG99" s="88"/>
      <c r="AH99" s="110"/>
      <c r="AI99" s="110"/>
      <c r="AJ99" s="88"/>
      <c r="AK99" s="67"/>
      <c r="AL99" s="67"/>
      <c r="AM99" s="67"/>
      <c r="AP99" s="244"/>
      <c r="AR99" s="245"/>
      <c r="AS99" s="67"/>
      <c r="AT99" s="67"/>
      <c r="AU99" s="67"/>
      <c r="AW99" s="67"/>
      <c r="AX99" s="67"/>
      <c r="AY99" s="67"/>
      <c r="BA99" s="67"/>
      <c r="BB99" s="67"/>
      <c r="BC99" s="67"/>
      <c r="BE99" s="67"/>
      <c r="BF99" s="67"/>
      <c r="BG99" s="67"/>
      <c r="BJ99" s="244"/>
      <c r="BN99" s="246"/>
      <c r="BO99" s="67"/>
      <c r="BP99" s="67"/>
      <c r="BQ99" s="67"/>
      <c r="BS99" s="67"/>
      <c r="BT99" s="67"/>
      <c r="BU99" s="67"/>
      <c r="BW99" s="67"/>
      <c r="BX99" s="67"/>
      <c r="BY99" s="67"/>
      <c r="CA99" s="67"/>
      <c r="CB99" s="67"/>
      <c r="CC99" s="67"/>
      <c r="CE99" s="67"/>
      <c r="CF99" s="67"/>
      <c r="CG99" s="67"/>
      <c r="CI99" s="67"/>
      <c r="CJ99" s="67"/>
      <c r="CK99" s="67"/>
      <c r="CM99" s="67"/>
      <c r="CN99" s="67"/>
      <c r="CO99" s="67"/>
      <c r="CQ99" s="67"/>
      <c r="CR99" s="67"/>
      <c r="CS99" s="67"/>
      <c r="CU99" s="67"/>
      <c r="CV99" s="67"/>
      <c r="CW99" s="67"/>
      <c r="CY99" s="67"/>
      <c r="CZ99" s="67"/>
      <c r="DA99" s="67"/>
      <c r="DC99" s="67"/>
      <c r="DD99" s="67"/>
      <c r="DE99" s="67"/>
      <c r="DH99" s="125"/>
    </row>
    <row r="100" spans="1:112" ht="13.15" customHeight="1" outlineLevel="1">
      <c r="A100" s="112"/>
      <c r="B100" s="112"/>
      <c r="C100" s="65"/>
      <c r="D100" s="139"/>
      <c r="E100" s="113" t="s">
        <v>103</v>
      </c>
      <c r="F100" s="114"/>
      <c r="G100" s="114"/>
      <c r="H100" s="115"/>
      <c r="I100" s="114"/>
      <c r="J100" s="116"/>
      <c r="K100" s="108"/>
      <c r="L100" s="117"/>
      <c r="M100" s="109"/>
      <c r="N100" s="118"/>
      <c r="O100" s="114"/>
      <c r="P100" s="65"/>
      <c r="Q100" s="114"/>
      <c r="R100" s="118"/>
      <c r="S100" s="118"/>
      <c r="T100" s="110"/>
      <c r="U100" s="110"/>
      <c r="V100" s="88"/>
      <c r="W100" s="88"/>
      <c r="X100" s="107"/>
      <c r="Y100" s="111"/>
      <c r="Z100" s="90"/>
      <c r="AA100" s="109"/>
      <c r="AB100" s="110"/>
      <c r="AC100" s="88"/>
      <c r="AD100" s="103"/>
      <c r="AE100" s="110"/>
      <c r="AF100" s="103"/>
      <c r="AG100" s="88"/>
      <c r="AH100" s="110"/>
      <c r="AI100" s="110"/>
      <c r="AJ100" s="88"/>
      <c r="AK100" s="65"/>
      <c r="AL100" s="115"/>
      <c r="AM100" s="115"/>
      <c r="AO100" s="115"/>
      <c r="AP100" s="254"/>
      <c r="AR100" s="78"/>
      <c r="AS100" s="65"/>
      <c r="AT100" s="115"/>
      <c r="AU100" s="115"/>
      <c r="AW100" s="65"/>
      <c r="AX100" s="115"/>
      <c r="AY100" s="115"/>
      <c r="BA100" s="65"/>
      <c r="BB100" s="115"/>
      <c r="BC100" s="115"/>
      <c r="BE100" s="65"/>
      <c r="BF100" s="115"/>
      <c r="BG100" s="115"/>
      <c r="BI100" s="115"/>
      <c r="BJ100" s="254"/>
      <c r="BL100" s="115"/>
      <c r="BN100" s="66"/>
      <c r="BO100" s="65"/>
      <c r="BP100" s="115"/>
      <c r="BQ100" s="115"/>
      <c r="BS100" s="65"/>
      <c r="BT100" s="115"/>
      <c r="BU100" s="115"/>
      <c r="BW100" s="65"/>
      <c r="BX100" s="115"/>
      <c r="BY100" s="115"/>
      <c r="CA100" s="65"/>
      <c r="CB100" s="115"/>
      <c r="CC100" s="115"/>
      <c r="CE100" s="65"/>
      <c r="CF100" s="115"/>
      <c r="CG100" s="115"/>
      <c r="CI100" s="65"/>
      <c r="CJ100" s="115"/>
      <c r="CK100" s="115"/>
      <c r="CM100" s="65"/>
      <c r="CN100" s="115"/>
      <c r="CO100" s="115"/>
      <c r="CQ100" s="65"/>
      <c r="CR100" s="115"/>
      <c r="CS100" s="115"/>
      <c r="CU100" s="65"/>
      <c r="CV100" s="115"/>
      <c r="CW100" s="115"/>
      <c r="CY100" s="65"/>
      <c r="CZ100" s="115"/>
      <c r="DA100" s="115"/>
      <c r="DC100" s="65"/>
      <c r="DD100" s="115"/>
      <c r="DE100" s="115"/>
      <c r="DG100" s="65"/>
      <c r="DH100" s="132"/>
    </row>
    <row r="101" spans="1:112" s="85" customFormat="1" ht="13.15" customHeight="1" outlineLevel="1">
      <c r="A101" s="91" t="s">
        <v>68</v>
      </c>
      <c r="B101" s="91">
        <v>2</v>
      </c>
      <c r="C101" s="103"/>
      <c r="D101" s="121"/>
      <c r="E101" s="119"/>
      <c r="F101" s="105" t="s">
        <v>257</v>
      </c>
      <c r="G101" s="110"/>
      <c r="H101" s="106"/>
      <c r="I101" s="110"/>
      <c r="J101" s="107">
        <v>1</v>
      </c>
      <c r="K101" s="126">
        <v>12</v>
      </c>
      <c r="L101" s="90">
        <f>J101*K101</f>
        <v>12</v>
      </c>
      <c r="M101" s="122"/>
      <c r="N101" s="122"/>
      <c r="O101" s="110"/>
      <c r="P101" s="103"/>
      <c r="Q101" s="110"/>
      <c r="R101" s="122"/>
      <c r="S101" s="122"/>
      <c r="T101" s="110"/>
      <c r="U101" s="110"/>
      <c r="V101" s="88"/>
      <c r="W101" s="88"/>
      <c r="X101" s="107"/>
      <c r="Y101" s="111"/>
      <c r="Z101" s="90"/>
      <c r="AA101" s="122"/>
      <c r="AB101" s="110"/>
      <c r="AC101" s="88"/>
      <c r="AD101" s="103"/>
      <c r="AE101" s="110"/>
      <c r="AF101" s="103"/>
      <c r="AG101" s="88"/>
      <c r="AH101" s="110"/>
      <c r="AI101" s="110"/>
      <c r="AJ101" s="88"/>
      <c r="AK101" s="67"/>
      <c r="AL101" s="106"/>
      <c r="AM101" s="106"/>
      <c r="AN101" s="106"/>
      <c r="AO101" s="106"/>
      <c r="AP101" s="244"/>
      <c r="AQ101" s="106"/>
      <c r="AR101" s="245"/>
      <c r="AS101" s="67"/>
      <c r="AT101" s="106"/>
      <c r="AU101" s="106"/>
      <c r="AV101" s="106"/>
      <c r="AW101" s="67"/>
      <c r="AX101" s="106"/>
      <c r="AY101" s="106"/>
      <c r="AZ101" s="106"/>
      <c r="BA101" s="67"/>
      <c r="BB101" s="106"/>
      <c r="BC101" s="106"/>
      <c r="BD101" s="106"/>
      <c r="BE101" s="67"/>
      <c r="BF101" s="106"/>
      <c r="BG101" s="106"/>
      <c r="BH101" s="106"/>
      <c r="BI101" s="106"/>
      <c r="BJ101" s="244"/>
      <c r="BL101" s="106"/>
      <c r="BM101" s="106"/>
      <c r="BN101" s="246"/>
      <c r="BO101" s="67"/>
      <c r="BP101" s="106"/>
      <c r="BQ101" s="106"/>
      <c r="BR101" s="106"/>
      <c r="BS101" s="67"/>
      <c r="BT101" s="106"/>
      <c r="BU101" s="106"/>
      <c r="BV101" s="106"/>
      <c r="BW101" s="67"/>
      <c r="BX101" s="106"/>
      <c r="BY101" s="106"/>
      <c r="BZ101" s="106"/>
      <c r="CA101" s="67"/>
      <c r="CB101" s="106"/>
      <c r="CC101" s="106"/>
      <c r="CD101" s="106"/>
      <c r="CE101" s="67"/>
      <c r="CF101" s="106"/>
      <c r="CG101" s="106"/>
      <c r="CH101" s="106"/>
      <c r="CI101" s="67"/>
      <c r="CJ101" s="106"/>
      <c r="CK101" s="106"/>
      <c r="CL101" s="106"/>
      <c r="CM101" s="67"/>
      <c r="CN101" s="106"/>
      <c r="CO101" s="106"/>
      <c r="CP101" s="106"/>
      <c r="CQ101" s="67"/>
      <c r="CR101" s="106"/>
      <c r="CS101" s="106"/>
      <c r="CT101" s="106"/>
      <c r="CU101" s="67"/>
      <c r="CV101" s="106"/>
      <c r="CW101" s="106"/>
      <c r="CX101" s="106"/>
      <c r="CY101" s="67"/>
      <c r="CZ101" s="106"/>
      <c r="DA101" s="106"/>
      <c r="DB101" s="106"/>
      <c r="DC101" s="67"/>
      <c r="DD101" s="106"/>
      <c r="DE101" s="106"/>
      <c r="DF101" s="106"/>
      <c r="DG101" s="103"/>
      <c r="DH101" s="125"/>
    </row>
    <row r="102" spans="1:112" s="85" customFormat="1" ht="13.15" customHeight="1" outlineLevel="1">
      <c r="A102" s="91"/>
      <c r="B102" s="91"/>
      <c r="C102" s="103"/>
      <c r="D102" s="121"/>
      <c r="E102" s="87"/>
      <c r="F102" s="105" t="s">
        <v>106</v>
      </c>
      <c r="G102" s="110"/>
      <c r="H102" s="106"/>
      <c r="I102" s="110"/>
      <c r="J102" s="107">
        <v>2</v>
      </c>
      <c r="K102" s="111">
        <v>3</v>
      </c>
      <c r="L102" s="90">
        <f>J102*K102</f>
        <v>6</v>
      </c>
      <c r="M102" s="122"/>
      <c r="N102" s="122"/>
      <c r="O102" s="110"/>
      <c r="P102" s="103"/>
      <c r="Q102" s="110"/>
      <c r="R102" s="122"/>
      <c r="S102" s="122"/>
      <c r="T102" s="110"/>
      <c r="U102" s="110"/>
      <c r="V102" s="88"/>
      <c r="W102" s="88"/>
      <c r="X102" s="107"/>
      <c r="Y102" s="111"/>
      <c r="Z102" s="90"/>
      <c r="AA102" s="122"/>
      <c r="AB102" s="110"/>
      <c r="AC102" s="88"/>
      <c r="AD102" s="103"/>
      <c r="AE102" s="110"/>
      <c r="AF102" s="103"/>
      <c r="AG102" s="88"/>
      <c r="AH102" s="110"/>
      <c r="AI102" s="110"/>
      <c r="AJ102" s="88"/>
      <c r="AK102" s="67"/>
      <c r="AL102" s="106"/>
      <c r="AM102" s="106"/>
      <c r="AN102" s="106"/>
      <c r="AO102" s="106"/>
      <c r="AP102" s="244"/>
      <c r="AQ102" s="106"/>
      <c r="AR102" s="245"/>
      <c r="AS102" s="67"/>
      <c r="AT102" s="106"/>
      <c r="AU102" s="106"/>
      <c r="AV102" s="106"/>
      <c r="AW102" s="67"/>
      <c r="AX102" s="106"/>
      <c r="AY102" s="106"/>
      <c r="AZ102" s="106"/>
      <c r="BA102" s="67"/>
      <c r="BB102" s="106"/>
      <c r="BC102" s="106"/>
      <c r="BD102" s="106"/>
      <c r="BE102" s="67"/>
      <c r="BF102" s="106"/>
      <c r="BG102" s="106"/>
      <c r="BH102" s="106"/>
      <c r="BI102" s="106"/>
      <c r="BJ102" s="244"/>
      <c r="BL102" s="106"/>
      <c r="BM102" s="106"/>
      <c r="BN102" s="246"/>
      <c r="BO102" s="67"/>
      <c r="BP102" s="106"/>
      <c r="BQ102" s="106"/>
      <c r="BR102" s="106"/>
      <c r="BS102" s="67"/>
      <c r="BT102" s="106"/>
      <c r="BU102" s="106"/>
      <c r="BV102" s="106"/>
      <c r="BW102" s="67"/>
      <c r="BX102" s="106"/>
      <c r="BY102" s="106"/>
      <c r="BZ102" s="106"/>
      <c r="CA102" s="67"/>
      <c r="CB102" s="106"/>
      <c r="CC102" s="106"/>
      <c r="CD102" s="106"/>
      <c r="CE102" s="67"/>
      <c r="CF102" s="106"/>
      <c r="CG102" s="106"/>
      <c r="CH102" s="106"/>
      <c r="CI102" s="67"/>
      <c r="CJ102" s="106"/>
      <c r="CK102" s="106"/>
      <c r="CL102" s="106"/>
      <c r="CM102" s="67"/>
      <c r="CN102" s="106"/>
      <c r="CO102" s="106"/>
      <c r="CP102" s="106"/>
      <c r="CQ102" s="67"/>
      <c r="CR102" s="106"/>
      <c r="CS102" s="106"/>
      <c r="CT102" s="106"/>
      <c r="CU102" s="67"/>
      <c r="CV102" s="106"/>
      <c r="CW102" s="106"/>
      <c r="CX102" s="106"/>
      <c r="CY102" s="67"/>
      <c r="CZ102" s="106"/>
      <c r="DA102" s="106"/>
      <c r="DB102" s="106"/>
      <c r="DC102" s="67"/>
      <c r="DD102" s="106"/>
      <c r="DE102" s="106"/>
      <c r="DF102" s="106"/>
      <c r="DG102" s="103"/>
      <c r="DH102" s="125"/>
    </row>
    <row r="103" spans="1:112" s="85" customFormat="1" ht="4.1500000000000004" customHeight="1" outlineLevel="1">
      <c r="A103" s="86"/>
      <c r="B103" s="86"/>
      <c r="D103" s="121"/>
      <c r="E103" s="87"/>
      <c r="F103" s="88"/>
      <c r="G103" s="88"/>
      <c r="I103" s="88"/>
      <c r="J103" s="89"/>
      <c r="K103" s="89"/>
      <c r="L103" s="90"/>
      <c r="M103" s="89"/>
      <c r="N103" s="89"/>
      <c r="O103" s="88"/>
      <c r="Q103" s="88"/>
      <c r="R103" s="89"/>
      <c r="S103" s="89"/>
      <c r="T103" s="110"/>
      <c r="U103" s="110"/>
      <c r="V103" s="88"/>
      <c r="W103" s="88"/>
      <c r="X103" s="107"/>
      <c r="Y103" s="111"/>
      <c r="Z103" s="90"/>
      <c r="AA103" s="89"/>
      <c r="AB103" s="110"/>
      <c r="AC103" s="88"/>
      <c r="AD103" s="103"/>
      <c r="AE103" s="110"/>
      <c r="AF103" s="103"/>
      <c r="AG103" s="88"/>
      <c r="AH103" s="110"/>
      <c r="AI103" s="110"/>
      <c r="AJ103" s="88"/>
      <c r="AK103" s="67"/>
      <c r="AL103" s="67"/>
      <c r="AM103" s="67"/>
      <c r="AP103" s="244"/>
      <c r="AR103" s="245"/>
      <c r="AS103" s="67"/>
      <c r="AT103" s="67"/>
      <c r="AU103" s="67"/>
      <c r="AW103" s="67"/>
      <c r="AX103" s="67"/>
      <c r="AY103" s="67"/>
      <c r="BA103" s="67"/>
      <c r="BB103" s="67"/>
      <c r="BC103" s="67"/>
      <c r="BE103" s="67"/>
      <c r="BF103" s="67"/>
      <c r="BG103" s="67"/>
      <c r="BJ103" s="244"/>
      <c r="BN103" s="246"/>
      <c r="BO103" s="67"/>
      <c r="BP103" s="67"/>
      <c r="BQ103" s="67"/>
      <c r="BS103" s="67"/>
      <c r="BT103" s="67"/>
      <c r="BU103" s="67"/>
      <c r="BW103" s="67"/>
      <c r="BX103" s="67"/>
      <c r="BY103" s="67"/>
      <c r="CA103" s="67"/>
      <c r="CB103" s="67"/>
      <c r="CC103" s="67"/>
      <c r="CE103" s="67"/>
      <c r="CF103" s="67"/>
      <c r="CG103" s="67"/>
      <c r="CI103" s="67"/>
      <c r="CJ103" s="67"/>
      <c r="CK103" s="67"/>
      <c r="CM103" s="67"/>
      <c r="CN103" s="67"/>
      <c r="CO103" s="67"/>
      <c r="CQ103" s="67"/>
      <c r="CR103" s="67"/>
      <c r="CS103" s="67"/>
      <c r="CU103" s="67"/>
      <c r="CV103" s="67"/>
      <c r="CW103" s="67"/>
      <c r="CY103" s="67"/>
      <c r="CZ103" s="67"/>
      <c r="DA103" s="67"/>
      <c r="DC103" s="67"/>
      <c r="DD103" s="67"/>
      <c r="DE103" s="67"/>
      <c r="DH103" s="125"/>
    </row>
    <row r="104" spans="1:112" ht="13.15" customHeight="1" outlineLevel="1">
      <c r="A104" s="112"/>
      <c r="B104" s="112"/>
      <c r="C104" s="65"/>
      <c r="D104" s="139"/>
      <c r="E104" s="113" t="s">
        <v>114</v>
      </c>
      <c r="F104" s="114"/>
      <c r="G104" s="114"/>
      <c r="H104" s="115"/>
      <c r="I104" s="114"/>
      <c r="J104" s="116"/>
      <c r="K104" s="108"/>
      <c r="L104" s="117"/>
      <c r="M104" s="109"/>
      <c r="N104" s="118"/>
      <c r="O104" s="114"/>
      <c r="P104" s="65"/>
      <c r="Q104" s="114"/>
      <c r="R104" s="118"/>
      <c r="S104" s="118"/>
      <c r="T104" s="110"/>
      <c r="U104" s="110"/>
      <c r="V104" s="88"/>
      <c r="W104" s="88"/>
      <c r="X104" s="107"/>
      <c r="Y104" s="111"/>
      <c r="Z104" s="90"/>
      <c r="AA104" s="109"/>
      <c r="AB104" s="110"/>
      <c r="AC104" s="88"/>
      <c r="AD104" s="103"/>
      <c r="AE104" s="110"/>
      <c r="AF104" s="103"/>
      <c r="AG104" s="88"/>
      <c r="AH104" s="110"/>
      <c r="AI104" s="110"/>
      <c r="AJ104" s="88"/>
      <c r="AK104" s="65"/>
      <c r="AL104" s="115"/>
      <c r="AM104" s="115"/>
      <c r="AO104" s="115"/>
      <c r="AP104" s="254"/>
      <c r="AR104" s="78"/>
      <c r="AS104" s="65"/>
      <c r="AT104" s="115"/>
      <c r="AU104" s="115"/>
      <c r="AW104" s="65"/>
      <c r="AX104" s="115"/>
      <c r="AY104" s="115"/>
      <c r="BA104" s="65"/>
      <c r="BB104" s="115"/>
      <c r="BC104" s="115"/>
      <c r="BE104" s="65"/>
      <c r="BF104" s="115"/>
      <c r="BG104" s="115"/>
      <c r="BI104" s="115"/>
      <c r="BJ104" s="254"/>
      <c r="BL104" s="115"/>
      <c r="BN104" s="66"/>
      <c r="BO104" s="65"/>
      <c r="BP104" s="115"/>
      <c r="BQ104" s="115"/>
      <c r="BS104" s="65"/>
      <c r="BT104" s="115"/>
      <c r="BU104" s="115"/>
      <c r="BW104" s="65"/>
      <c r="BX104" s="115"/>
      <c r="BY104" s="115"/>
      <c r="CA104" s="65"/>
      <c r="CB104" s="115"/>
      <c r="CC104" s="115"/>
      <c r="CE104" s="65"/>
      <c r="CF104" s="115"/>
      <c r="CG104" s="115"/>
      <c r="CI104" s="65"/>
      <c r="CJ104" s="115"/>
      <c r="CK104" s="115"/>
      <c r="CM104" s="65"/>
      <c r="CN104" s="115"/>
      <c r="CO104" s="115"/>
      <c r="CQ104" s="65"/>
      <c r="CR104" s="115"/>
      <c r="CS104" s="115"/>
      <c r="CU104" s="65"/>
      <c r="CV104" s="115"/>
      <c r="CW104" s="115"/>
      <c r="CY104" s="65"/>
      <c r="CZ104" s="115"/>
      <c r="DA104" s="115"/>
      <c r="DC104" s="65"/>
      <c r="DD104" s="115"/>
      <c r="DE104" s="115"/>
      <c r="DG104" s="65"/>
      <c r="DH104" s="132"/>
    </row>
    <row r="105" spans="1:112" s="85" customFormat="1" ht="13.15" customHeight="1" outlineLevel="1">
      <c r="A105" s="91" t="s">
        <v>68</v>
      </c>
      <c r="B105" s="91">
        <v>2</v>
      </c>
      <c r="C105" s="103"/>
      <c r="D105" s="121"/>
      <c r="E105" s="119"/>
      <c r="F105" s="105" t="s">
        <v>107</v>
      </c>
      <c r="G105" s="110"/>
      <c r="H105" s="106"/>
      <c r="I105" s="110"/>
      <c r="J105" s="107">
        <v>1</v>
      </c>
      <c r="K105" s="126">
        <v>10</v>
      </c>
      <c r="L105" s="90">
        <f>J105*K105</f>
        <v>10</v>
      </c>
      <c r="M105" s="122"/>
      <c r="N105" s="122"/>
      <c r="O105" s="110"/>
      <c r="P105" s="103"/>
      <c r="Q105" s="110"/>
      <c r="R105" s="122"/>
      <c r="S105" s="122"/>
      <c r="T105" s="110"/>
      <c r="U105" s="110"/>
      <c r="V105" s="88"/>
      <c r="W105" s="88"/>
      <c r="X105" s="107"/>
      <c r="Y105" s="111"/>
      <c r="Z105" s="90"/>
      <c r="AA105" s="122"/>
      <c r="AB105" s="110"/>
      <c r="AC105" s="88"/>
      <c r="AD105" s="103"/>
      <c r="AE105" s="110"/>
      <c r="AF105" s="103"/>
      <c r="AG105" s="88"/>
      <c r="AH105" s="110"/>
      <c r="AI105" s="110"/>
      <c r="AJ105" s="88"/>
      <c r="AK105" s="67"/>
      <c r="AL105" s="106"/>
      <c r="AM105" s="106"/>
      <c r="AN105" s="106"/>
      <c r="AO105" s="106"/>
      <c r="AP105" s="244"/>
      <c r="AQ105" s="106"/>
      <c r="AR105" s="245"/>
      <c r="AS105" s="67"/>
      <c r="AT105" s="106"/>
      <c r="AU105" s="106"/>
      <c r="AV105" s="106"/>
      <c r="AW105" s="67"/>
      <c r="AX105" s="106"/>
      <c r="AY105" s="106"/>
      <c r="AZ105" s="106"/>
      <c r="BA105" s="67"/>
      <c r="BB105" s="106"/>
      <c r="BC105" s="106"/>
      <c r="BD105" s="106"/>
      <c r="BE105" s="67"/>
      <c r="BF105" s="106"/>
      <c r="BG105" s="106"/>
      <c r="BH105" s="106"/>
      <c r="BI105" s="106"/>
      <c r="BJ105" s="244"/>
      <c r="BL105" s="106"/>
      <c r="BM105" s="106"/>
      <c r="BN105" s="246"/>
      <c r="BO105" s="67"/>
      <c r="BP105" s="106"/>
      <c r="BQ105" s="106"/>
      <c r="BR105" s="106"/>
      <c r="BS105" s="67"/>
      <c r="BT105" s="106"/>
      <c r="BU105" s="106"/>
      <c r="BV105" s="106"/>
      <c r="BW105" s="67"/>
      <c r="BX105" s="106"/>
      <c r="BY105" s="106"/>
      <c r="BZ105" s="106"/>
      <c r="CA105" s="67"/>
      <c r="CB105" s="106"/>
      <c r="CC105" s="106"/>
      <c r="CD105" s="106"/>
      <c r="CE105" s="67"/>
      <c r="CF105" s="106"/>
      <c r="CG105" s="106"/>
      <c r="CH105" s="106"/>
      <c r="CI105" s="67"/>
      <c r="CJ105" s="106"/>
      <c r="CK105" s="106"/>
      <c r="CL105" s="106"/>
      <c r="CM105" s="67"/>
      <c r="CN105" s="106"/>
      <c r="CO105" s="106"/>
      <c r="CP105" s="106"/>
      <c r="CQ105" s="67"/>
      <c r="CR105" s="106"/>
      <c r="CS105" s="106"/>
      <c r="CT105" s="106"/>
      <c r="CU105" s="67"/>
      <c r="CV105" s="106"/>
      <c r="CW105" s="106"/>
      <c r="CX105" s="106"/>
      <c r="CY105" s="67"/>
      <c r="CZ105" s="106"/>
      <c r="DA105" s="106"/>
      <c r="DB105" s="106"/>
      <c r="DC105" s="67"/>
      <c r="DD105" s="106"/>
      <c r="DE105" s="106"/>
      <c r="DF105" s="106"/>
      <c r="DG105" s="103"/>
      <c r="DH105" s="125"/>
    </row>
    <row r="106" spans="1:112" s="85" customFormat="1" ht="13.15" customHeight="1" outlineLevel="1">
      <c r="A106" s="91" t="s">
        <v>68</v>
      </c>
      <c r="B106" s="91">
        <v>2</v>
      </c>
      <c r="C106" s="103"/>
      <c r="D106" s="121"/>
      <c r="E106" s="123"/>
      <c r="F106" s="105" t="s">
        <v>108</v>
      </c>
      <c r="G106" s="110"/>
      <c r="H106" s="106"/>
      <c r="I106" s="110"/>
      <c r="J106" s="107">
        <v>1</v>
      </c>
      <c r="K106" s="111">
        <v>4</v>
      </c>
      <c r="L106" s="90">
        <f>J106*K106</f>
        <v>4</v>
      </c>
      <c r="M106" s="122"/>
      <c r="N106" s="122"/>
      <c r="O106" s="110"/>
      <c r="P106" s="103"/>
      <c r="Q106" s="110"/>
      <c r="R106" s="122"/>
      <c r="S106" s="122"/>
      <c r="T106" s="110"/>
      <c r="U106" s="110"/>
      <c r="V106" s="88"/>
      <c r="W106" s="88"/>
      <c r="X106" s="107"/>
      <c r="Y106" s="111"/>
      <c r="Z106" s="90"/>
      <c r="AA106" s="122"/>
      <c r="AB106" s="110"/>
      <c r="AC106" s="88"/>
      <c r="AD106" s="103"/>
      <c r="AE106" s="110"/>
      <c r="AF106" s="103"/>
      <c r="AG106" s="88"/>
      <c r="AH106" s="110"/>
      <c r="AI106" s="110"/>
      <c r="AJ106" s="88"/>
      <c r="AK106" s="67"/>
      <c r="AL106" s="106"/>
      <c r="AM106" s="106"/>
      <c r="AN106" s="106"/>
      <c r="AO106" s="106"/>
      <c r="AP106" s="244"/>
      <c r="AQ106" s="106"/>
      <c r="AR106" s="245"/>
      <c r="AS106" s="67"/>
      <c r="AT106" s="106"/>
      <c r="AU106" s="106"/>
      <c r="AV106" s="106"/>
      <c r="AW106" s="67"/>
      <c r="AX106" s="106"/>
      <c r="AY106" s="106"/>
      <c r="AZ106" s="106"/>
      <c r="BA106" s="67"/>
      <c r="BB106" s="106"/>
      <c r="BC106" s="106"/>
      <c r="BD106" s="106"/>
      <c r="BE106" s="67"/>
      <c r="BF106" s="106"/>
      <c r="BG106" s="106"/>
      <c r="BH106" s="106"/>
      <c r="BI106" s="106"/>
      <c r="BJ106" s="244"/>
      <c r="BL106" s="106"/>
      <c r="BM106" s="106"/>
      <c r="BN106" s="246"/>
      <c r="BO106" s="67"/>
      <c r="BP106" s="106"/>
      <c r="BQ106" s="106"/>
      <c r="BR106" s="106"/>
      <c r="BS106" s="67"/>
      <c r="BT106" s="106"/>
      <c r="BU106" s="106"/>
      <c r="BV106" s="106"/>
      <c r="BW106" s="67"/>
      <c r="BX106" s="106"/>
      <c r="BY106" s="106"/>
      <c r="BZ106" s="106"/>
      <c r="CA106" s="67"/>
      <c r="CB106" s="106"/>
      <c r="CC106" s="106"/>
      <c r="CD106" s="106"/>
      <c r="CE106" s="67"/>
      <c r="CF106" s="106"/>
      <c r="CG106" s="106"/>
      <c r="CH106" s="106"/>
      <c r="CI106" s="67"/>
      <c r="CJ106" s="106"/>
      <c r="CK106" s="106"/>
      <c r="CL106" s="106"/>
      <c r="CM106" s="67"/>
      <c r="CN106" s="106"/>
      <c r="CO106" s="106"/>
      <c r="CP106" s="106"/>
      <c r="CQ106" s="67"/>
      <c r="CR106" s="106"/>
      <c r="CS106" s="106"/>
      <c r="CT106" s="106"/>
      <c r="CU106" s="67"/>
      <c r="CV106" s="106"/>
      <c r="CW106" s="106"/>
      <c r="CX106" s="106"/>
      <c r="CY106" s="67"/>
      <c r="CZ106" s="106"/>
      <c r="DA106" s="106"/>
      <c r="DB106" s="106"/>
      <c r="DC106" s="67"/>
      <c r="DD106" s="106"/>
      <c r="DE106" s="106"/>
      <c r="DF106" s="106"/>
      <c r="DG106" s="103"/>
      <c r="DH106" s="125"/>
    </row>
    <row r="107" spans="1:112" s="161" customFormat="1" ht="13.15" customHeight="1" outlineLevel="1">
      <c r="A107" s="150"/>
      <c r="B107" s="150"/>
      <c r="C107" s="151"/>
      <c r="D107" s="152"/>
      <c r="E107" s="153"/>
      <c r="F107" s="154" t="s">
        <v>109</v>
      </c>
      <c r="G107" s="155"/>
      <c r="H107" s="156"/>
      <c r="I107" s="155"/>
      <c r="J107" s="157">
        <v>1</v>
      </c>
      <c r="K107" s="158">
        <v>120</v>
      </c>
      <c r="L107" s="157"/>
      <c r="M107" s="159"/>
      <c r="N107" s="159"/>
      <c r="O107" s="155"/>
      <c r="P107" s="151"/>
      <c r="Q107" s="155"/>
      <c r="R107" s="159"/>
      <c r="S107" s="159"/>
      <c r="T107" s="110"/>
      <c r="U107" s="110"/>
      <c r="V107" s="88"/>
      <c r="W107" s="88"/>
      <c r="X107" s="107"/>
      <c r="Y107" s="111"/>
      <c r="Z107" s="90"/>
      <c r="AA107" s="159"/>
      <c r="AB107" s="110"/>
      <c r="AC107" s="88"/>
      <c r="AD107" s="103"/>
      <c r="AE107" s="110"/>
      <c r="AF107" s="103"/>
      <c r="AG107" s="88"/>
      <c r="AH107" s="110"/>
      <c r="AI107" s="110"/>
      <c r="AJ107" s="88"/>
      <c r="AK107" s="160"/>
      <c r="AL107" s="156"/>
      <c r="AM107" s="156"/>
      <c r="AN107" s="156"/>
      <c r="AO107" s="156"/>
      <c r="AP107" s="255"/>
      <c r="AQ107" s="156"/>
      <c r="AR107" s="256"/>
      <c r="AS107" s="160"/>
      <c r="AT107" s="156"/>
      <c r="AU107" s="156"/>
      <c r="AV107" s="156"/>
      <c r="AW107" s="160"/>
      <c r="AX107" s="156"/>
      <c r="AY107" s="156"/>
      <c r="AZ107" s="156"/>
      <c r="BA107" s="160"/>
      <c r="BB107" s="156"/>
      <c r="BC107" s="156"/>
      <c r="BD107" s="156"/>
      <c r="BE107" s="160"/>
      <c r="BF107" s="156"/>
      <c r="BG107" s="156"/>
      <c r="BH107" s="156"/>
      <c r="BI107" s="156"/>
      <c r="BJ107" s="255"/>
      <c r="BL107" s="156"/>
      <c r="BM107" s="156"/>
      <c r="BN107" s="257"/>
      <c r="BO107" s="160"/>
      <c r="BP107" s="156"/>
      <c r="BQ107" s="156"/>
      <c r="BR107" s="156"/>
      <c r="BS107" s="160"/>
      <c r="BT107" s="156"/>
      <c r="BU107" s="156"/>
      <c r="BV107" s="156"/>
      <c r="BW107" s="160"/>
      <c r="BX107" s="156"/>
      <c r="BY107" s="156"/>
      <c r="BZ107" s="156"/>
      <c r="CA107" s="160"/>
      <c r="CB107" s="156"/>
      <c r="CC107" s="156"/>
      <c r="CD107" s="156"/>
      <c r="CE107" s="160"/>
      <c r="CF107" s="156"/>
      <c r="CG107" s="156"/>
      <c r="CH107" s="156"/>
      <c r="CI107" s="160"/>
      <c r="CJ107" s="156"/>
      <c r="CK107" s="156"/>
      <c r="CL107" s="156"/>
      <c r="CM107" s="160"/>
      <c r="CN107" s="156"/>
      <c r="CO107" s="156"/>
      <c r="CP107" s="156"/>
      <c r="CQ107" s="160"/>
      <c r="CR107" s="156"/>
      <c r="CS107" s="156"/>
      <c r="CT107" s="156"/>
      <c r="CU107" s="160"/>
      <c r="CV107" s="156"/>
      <c r="CW107" s="156"/>
      <c r="CX107" s="156"/>
      <c r="CY107" s="160"/>
      <c r="CZ107" s="156"/>
      <c r="DA107" s="156"/>
      <c r="DB107" s="156"/>
      <c r="DC107" s="160"/>
      <c r="DD107" s="156"/>
      <c r="DE107" s="156"/>
      <c r="DF107" s="156"/>
      <c r="DG107" s="151"/>
      <c r="DH107" s="162"/>
    </row>
    <row r="108" spans="1:112" s="85" customFormat="1" ht="4.1500000000000004" customHeight="1" outlineLevel="1">
      <c r="A108" s="86"/>
      <c r="B108" s="86"/>
      <c r="D108" s="88"/>
      <c r="E108" s="87"/>
      <c r="F108" s="88"/>
      <c r="G108" s="88"/>
      <c r="I108" s="88"/>
      <c r="J108" s="89"/>
      <c r="K108" s="89"/>
      <c r="L108" s="90"/>
      <c r="M108" s="89"/>
      <c r="N108" s="89"/>
      <c r="O108" s="88"/>
      <c r="Q108" s="88"/>
      <c r="R108" s="89"/>
      <c r="S108" s="89"/>
      <c r="T108" s="88"/>
      <c r="V108" s="88"/>
      <c r="W108" s="242"/>
      <c r="X108" s="90"/>
      <c r="Y108" s="249"/>
      <c r="AA108" s="89"/>
      <c r="AH108" s="88"/>
      <c r="AI108" s="243"/>
      <c r="AJ108" s="90">
        <f t="shared" ref="AJ108" si="6">IF($AI108=AJ$10,W108, )</f>
        <v>0</v>
      </c>
    </row>
    <row r="109" spans="1:112" s="27" customFormat="1" ht="16.899999999999999" customHeight="1">
      <c r="A109" s="92" t="s">
        <v>62</v>
      </c>
      <c r="B109" s="92"/>
      <c r="C109" s="93"/>
      <c r="D109" s="94" t="s">
        <v>258</v>
      </c>
      <c r="E109" s="95"/>
      <c r="F109" s="96"/>
      <c r="G109" s="97"/>
      <c r="H109" s="78"/>
      <c r="I109" s="98"/>
      <c r="J109" s="99"/>
      <c r="K109" s="99"/>
      <c r="L109" s="100">
        <f>J109*K109</f>
        <v>0</v>
      </c>
      <c r="M109" s="99">
        <f>SUM(L109:L131)</f>
        <v>102</v>
      </c>
      <c r="N109" s="99"/>
      <c r="O109" s="98"/>
      <c r="P109" s="93"/>
      <c r="Q109" s="102"/>
      <c r="R109" s="99">
        <f>SUM(X109:X131)</f>
        <v>0</v>
      </c>
      <c r="S109" s="99"/>
      <c r="T109" s="99">
        <v>127.5</v>
      </c>
      <c r="U109" s="99"/>
      <c r="V109" s="98"/>
      <c r="W109" s="98"/>
      <c r="X109" s="99"/>
      <c r="Y109" s="99"/>
      <c r="Z109" s="100">
        <f>X109*Y109</f>
        <v>0</v>
      </c>
      <c r="AA109" s="99">
        <f>SUM(Z109:Z131)</f>
        <v>0</v>
      </c>
      <c r="AB109" s="99">
        <f>SUM(AA109:AA131)</f>
        <v>0</v>
      </c>
      <c r="AC109" s="98"/>
      <c r="AD109" s="93"/>
      <c r="AE109" s="99"/>
      <c r="AF109" s="93"/>
      <c r="AG109" s="102"/>
      <c r="AH109" s="99">
        <f>SUM(AI111:AI130)</f>
        <v>0</v>
      </c>
      <c r="AI109" s="99"/>
      <c r="AJ109" s="98"/>
    </row>
    <row r="110" spans="1:112" ht="13.15" customHeight="1" outlineLevel="1">
      <c r="A110" s="112"/>
      <c r="B110" s="112"/>
      <c r="C110" s="65"/>
      <c r="E110" s="113" t="s">
        <v>94</v>
      </c>
      <c r="F110" s="114"/>
      <c r="G110" s="114"/>
      <c r="H110" s="115"/>
      <c r="I110" s="114"/>
      <c r="J110" s="116"/>
      <c r="K110" s="108"/>
      <c r="L110" s="117"/>
      <c r="M110" s="109"/>
      <c r="N110" s="118"/>
      <c r="O110" s="114"/>
      <c r="P110" s="65"/>
      <c r="Q110" s="114"/>
      <c r="R110" s="118"/>
      <c r="S110" s="118"/>
      <c r="T110" s="110"/>
      <c r="U110" s="110"/>
      <c r="V110" s="88"/>
      <c r="W110" s="88"/>
      <c r="X110" s="107"/>
      <c r="Y110" s="111"/>
      <c r="Z110" s="90"/>
      <c r="AA110" s="109"/>
      <c r="AB110" s="110"/>
      <c r="AC110" s="88"/>
      <c r="AD110" s="103"/>
      <c r="AE110" s="110"/>
      <c r="AF110" s="103"/>
      <c r="AG110" s="88"/>
      <c r="AH110" s="110"/>
      <c r="AI110" s="110"/>
      <c r="AJ110" s="88"/>
      <c r="AK110" s="65"/>
      <c r="AL110" s="115"/>
      <c r="AM110" s="115"/>
      <c r="AO110" s="115"/>
      <c r="AP110" s="254"/>
      <c r="AR110" s="78"/>
      <c r="AS110" s="65"/>
      <c r="AT110" s="115"/>
      <c r="AU110" s="115"/>
      <c r="AW110" s="65"/>
      <c r="AX110" s="115"/>
      <c r="AY110" s="115"/>
      <c r="BA110" s="65"/>
      <c r="BB110" s="115"/>
      <c r="BC110" s="115"/>
      <c r="BE110" s="65"/>
      <c r="BF110" s="115"/>
      <c r="BG110" s="115"/>
      <c r="BI110" s="115"/>
      <c r="BJ110" s="254"/>
      <c r="BL110" s="115"/>
      <c r="BN110" s="66"/>
      <c r="BO110" s="65"/>
      <c r="BP110" s="115"/>
      <c r="BQ110" s="115"/>
      <c r="BS110" s="65"/>
      <c r="BT110" s="115"/>
      <c r="BU110" s="115"/>
      <c r="BW110" s="65"/>
      <c r="BX110" s="115"/>
      <c r="BY110" s="115"/>
      <c r="CA110" s="65"/>
      <c r="CB110" s="115"/>
      <c r="CC110" s="115"/>
      <c r="CE110" s="65"/>
      <c r="CF110" s="115"/>
      <c r="CG110" s="115"/>
      <c r="CI110" s="65"/>
      <c r="CJ110" s="115"/>
      <c r="CK110" s="115"/>
      <c r="CM110" s="65"/>
      <c r="CN110" s="115"/>
      <c r="CO110" s="115"/>
      <c r="CQ110" s="65"/>
      <c r="CR110" s="115"/>
      <c r="CS110" s="115"/>
      <c r="CU110" s="65"/>
      <c r="CV110" s="115"/>
      <c r="CW110" s="115"/>
      <c r="CY110" s="65"/>
      <c r="CZ110" s="115"/>
      <c r="DA110" s="115"/>
      <c r="DC110" s="65"/>
      <c r="DD110" s="115"/>
      <c r="DE110" s="115"/>
      <c r="DG110" s="65"/>
      <c r="DH110" s="132"/>
    </row>
    <row r="111" spans="1:112" s="85" customFormat="1" ht="13.15" customHeight="1" outlineLevel="1">
      <c r="A111" s="91" t="s">
        <v>64</v>
      </c>
      <c r="B111" s="91">
        <v>1</v>
      </c>
      <c r="C111" s="103"/>
      <c r="D111" s="121"/>
      <c r="E111" s="119"/>
      <c r="F111" s="105" t="s">
        <v>95</v>
      </c>
      <c r="G111" s="110"/>
      <c r="H111" s="106"/>
      <c r="I111" s="110"/>
      <c r="J111" s="133">
        <v>1</v>
      </c>
      <c r="K111" s="134">
        <v>4</v>
      </c>
      <c r="L111" s="135">
        <f>J111*K111</f>
        <v>4</v>
      </c>
      <c r="M111" s="136"/>
      <c r="N111" s="136"/>
      <c r="O111" s="137"/>
      <c r="P111" s="138"/>
      <c r="Q111" s="137"/>
      <c r="R111" s="136"/>
      <c r="S111" s="136"/>
      <c r="T111" s="110"/>
      <c r="U111" s="110"/>
      <c r="V111" s="88"/>
      <c r="W111" s="88"/>
      <c r="X111" s="107"/>
      <c r="Y111" s="111"/>
      <c r="Z111" s="90"/>
      <c r="AA111" s="136"/>
      <c r="AB111" s="110"/>
      <c r="AC111" s="88"/>
      <c r="AD111" s="103"/>
      <c r="AE111" s="110"/>
      <c r="AF111" s="103"/>
      <c r="AG111" s="88"/>
      <c r="AH111" s="110"/>
      <c r="AI111" s="110"/>
      <c r="AJ111" s="88"/>
      <c r="AK111" s="67"/>
      <c r="AL111" s="106"/>
      <c r="AM111" s="106"/>
      <c r="AN111" s="106"/>
      <c r="AO111" s="106"/>
      <c r="AP111" s="244"/>
      <c r="AQ111" s="106"/>
      <c r="AR111" s="245"/>
      <c r="AS111" s="67"/>
      <c r="AT111" s="106"/>
      <c r="AU111" s="106"/>
      <c r="AV111" s="106"/>
      <c r="AW111" s="67"/>
      <c r="AX111" s="106"/>
      <c r="AY111" s="106"/>
      <c r="AZ111" s="106"/>
      <c r="BA111" s="67"/>
      <c r="BB111" s="106"/>
      <c r="BC111" s="106"/>
      <c r="BD111" s="106"/>
      <c r="BE111" s="67"/>
      <c r="BF111" s="106"/>
      <c r="BG111" s="106"/>
      <c r="BH111" s="106"/>
      <c r="BI111" s="106"/>
      <c r="BJ111" s="244"/>
      <c r="BL111" s="106"/>
      <c r="BM111" s="106"/>
      <c r="BN111" s="246"/>
      <c r="BO111" s="67"/>
      <c r="BP111" s="106"/>
      <c r="BQ111" s="106"/>
      <c r="BR111" s="106"/>
      <c r="BS111" s="67"/>
      <c r="BT111" s="106"/>
      <c r="BU111" s="106"/>
      <c r="BV111" s="106"/>
      <c r="BW111" s="67"/>
      <c r="BX111" s="106"/>
      <c r="BY111" s="106"/>
      <c r="BZ111" s="106"/>
      <c r="CA111" s="67"/>
      <c r="CB111" s="106"/>
      <c r="CC111" s="106"/>
      <c r="CD111" s="106"/>
      <c r="CE111" s="67"/>
      <c r="CF111" s="106"/>
      <c r="CG111" s="106"/>
      <c r="CH111" s="106"/>
      <c r="CI111" s="67"/>
      <c r="CJ111" s="106"/>
      <c r="CK111" s="106"/>
      <c r="CL111" s="106"/>
      <c r="CM111" s="67"/>
      <c r="CN111" s="106"/>
      <c r="CO111" s="106"/>
      <c r="CP111" s="106"/>
      <c r="CQ111" s="67"/>
      <c r="CR111" s="106"/>
      <c r="CS111" s="106"/>
      <c r="CT111" s="106"/>
      <c r="CU111" s="67"/>
      <c r="CV111" s="106"/>
      <c r="CW111" s="106"/>
      <c r="CX111" s="106"/>
      <c r="CY111" s="67"/>
      <c r="CZ111" s="106"/>
      <c r="DA111" s="106"/>
      <c r="DB111" s="106"/>
      <c r="DC111" s="67"/>
      <c r="DD111" s="106"/>
      <c r="DE111" s="106"/>
      <c r="DF111" s="106"/>
      <c r="DG111" s="103"/>
      <c r="DH111" s="125"/>
    </row>
    <row r="112" spans="1:112" s="85" customFormat="1" ht="4.1500000000000004" customHeight="1" outlineLevel="1">
      <c r="A112" s="86"/>
      <c r="B112" s="86"/>
      <c r="D112" s="121"/>
      <c r="E112" s="87"/>
      <c r="F112" s="88"/>
      <c r="G112" s="88"/>
      <c r="I112" s="88"/>
      <c r="J112" s="89"/>
      <c r="K112" s="89"/>
      <c r="L112" s="90"/>
      <c r="M112" s="89"/>
      <c r="N112" s="89"/>
      <c r="O112" s="88"/>
      <c r="Q112" s="88"/>
      <c r="R112" s="89"/>
      <c r="S112" s="89"/>
      <c r="T112" s="110"/>
      <c r="U112" s="110"/>
      <c r="V112" s="88"/>
      <c r="W112" s="88"/>
      <c r="X112" s="107"/>
      <c r="Y112" s="111"/>
      <c r="Z112" s="90"/>
      <c r="AA112" s="89"/>
      <c r="AB112" s="110"/>
      <c r="AC112" s="88"/>
      <c r="AD112" s="103"/>
      <c r="AE112" s="110"/>
      <c r="AF112" s="103"/>
      <c r="AG112" s="88"/>
      <c r="AH112" s="110"/>
      <c r="AI112" s="110"/>
      <c r="AJ112" s="88"/>
      <c r="AK112" s="67"/>
      <c r="AL112" s="67"/>
      <c r="AM112" s="67"/>
      <c r="AP112" s="244"/>
      <c r="AR112" s="245"/>
      <c r="AS112" s="67"/>
      <c r="AT112" s="67"/>
      <c r="AU112" s="67"/>
      <c r="AW112" s="67"/>
      <c r="AX112" s="67"/>
      <c r="AY112" s="67"/>
      <c r="BA112" s="67"/>
      <c r="BB112" s="67"/>
      <c r="BC112" s="67"/>
      <c r="BE112" s="67"/>
      <c r="BF112" s="67"/>
      <c r="BG112" s="67"/>
      <c r="BJ112" s="244"/>
      <c r="BN112" s="246"/>
      <c r="BO112" s="67"/>
      <c r="BP112" s="67"/>
      <c r="BQ112" s="67"/>
      <c r="BS112" s="67"/>
      <c r="BT112" s="67"/>
      <c r="BU112" s="67"/>
      <c r="BW112" s="67"/>
      <c r="BX112" s="67"/>
      <c r="BY112" s="67"/>
      <c r="CA112" s="67"/>
      <c r="CB112" s="67"/>
      <c r="CC112" s="67"/>
      <c r="CE112" s="67"/>
      <c r="CF112" s="67"/>
      <c r="CG112" s="67"/>
      <c r="CI112" s="67"/>
      <c r="CJ112" s="67"/>
      <c r="CK112" s="67"/>
      <c r="CM112" s="67"/>
      <c r="CN112" s="67"/>
      <c r="CO112" s="67"/>
      <c r="CQ112" s="67"/>
      <c r="CR112" s="67"/>
      <c r="CS112" s="67"/>
      <c r="CU112" s="67"/>
      <c r="CV112" s="67"/>
      <c r="CW112" s="67"/>
      <c r="CY112" s="67"/>
      <c r="CZ112" s="67"/>
      <c r="DA112" s="67"/>
      <c r="DC112" s="67"/>
      <c r="DD112" s="67"/>
      <c r="DE112" s="67"/>
      <c r="DH112" s="125"/>
    </row>
    <row r="113" spans="1:112" ht="13.15" customHeight="1" outlineLevel="1">
      <c r="A113" s="112"/>
      <c r="B113" s="112"/>
      <c r="C113" s="65"/>
      <c r="D113" s="139"/>
      <c r="E113" s="113" t="s">
        <v>253</v>
      </c>
      <c r="F113" s="114"/>
      <c r="G113" s="114"/>
      <c r="H113" s="115"/>
      <c r="I113" s="114"/>
      <c r="J113" s="116"/>
      <c r="K113" s="108"/>
      <c r="L113" s="117"/>
      <c r="M113" s="109"/>
      <c r="N113" s="118"/>
      <c r="O113" s="114"/>
      <c r="P113" s="65"/>
      <c r="Q113" s="114"/>
      <c r="R113" s="118"/>
      <c r="S113" s="118"/>
      <c r="T113" s="110"/>
      <c r="U113" s="110"/>
      <c r="V113" s="88"/>
      <c r="W113" s="88"/>
      <c r="X113" s="107"/>
      <c r="Y113" s="111"/>
      <c r="Z113" s="90"/>
      <c r="AA113" s="109"/>
      <c r="AB113" s="110"/>
      <c r="AC113" s="88"/>
      <c r="AD113" s="103"/>
      <c r="AE113" s="110"/>
      <c r="AF113" s="103"/>
      <c r="AG113" s="88"/>
      <c r="AH113" s="110"/>
      <c r="AI113" s="110"/>
      <c r="AJ113" s="88"/>
      <c r="AK113" s="65"/>
      <c r="AL113" s="115"/>
      <c r="AM113" s="115"/>
      <c r="AO113" s="115"/>
      <c r="AP113" s="254"/>
      <c r="AR113" s="78"/>
      <c r="AS113" s="65"/>
      <c r="AT113" s="115"/>
      <c r="AU113" s="115"/>
      <c r="AW113" s="65"/>
      <c r="AX113" s="115"/>
      <c r="AY113" s="115"/>
      <c r="BA113" s="65"/>
      <c r="BB113" s="115"/>
      <c r="BC113" s="115"/>
      <c r="BE113" s="65"/>
      <c r="BF113" s="115"/>
      <c r="BG113" s="115"/>
      <c r="BI113" s="115"/>
      <c r="BJ113" s="254"/>
      <c r="BL113" s="115"/>
      <c r="BN113" s="66"/>
      <c r="BO113" s="65"/>
      <c r="BP113" s="115"/>
      <c r="BQ113" s="115"/>
      <c r="BS113" s="65"/>
      <c r="BT113" s="115"/>
      <c r="BU113" s="115"/>
      <c r="BW113" s="65"/>
      <c r="BX113" s="115"/>
      <c r="BY113" s="115"/>
      <c r="CA113" s="65"/>
      <c r="CB113" s="115"/>
      <c r="CC113" s="115"/>
      <c r="CE113" s="65"/>
      <c r="CF113" s="115"/>
      <c r="CG113" s="115"/>
      <c r="CI113" s="65"/>
      <c r="CJ113" s="115"/>
      <c r="CK113" s="115"/>
      <c r="CM113" s="65"/>
      <c r="CN113" s="115"/>
      <c r="CO113" s="115"/>
      <c r="CQ113" s="65"/>
      <c r="CR113" s="115"/>
      <c r="CS113" s="115"/>
      <c r="CU113" s="65"/>
      <c r="CV113" s="115"/>
      <c r="CW113" s="115"/>
      <c r="CY113" s="65"/>
      <c r="CZ113" s="115"/>
      <c r="DA113" s="115"/>
      <c r="DC113" s="65"/>
      <c r="DD113" s="115"/>
      <c r="DE113" s="115"/>
      <c r="DG113" s="65"/>
      <c r="DH113" s="132"/>
    </row>
    <row r="114" spans="1:112" s="85" customFormat="1" ht="13.15" customHeight="1" outlineLevel="1">
      <c r="A114" s="91" t="s">
        <v>64</v>
      </c>
      <c r="B114" s="91">
        <v>1</v>
      </c>
      <c r="C114" s="103"/>
      <c r="D114" s="121"/>
      <c r="E114" s="119"/>
      <c r="F114" s="105" t="s">
        <v>96</v>
      </c>
      <c r="G114" s="110"/>
      <c r="H114" s="106"/>
      <c r="I114" s="110"/>
      <c r="J114" s="107">
        <v>1</v>
      </c>
      <c r="K114" s="126">
        <v>15</v>
      </c>
      <c r="L114" s="90">
        <f t="shared" ref="L114:L120" si="7">J114*K114</f>
        <v>15</v>
      </c>
      <c r="M114" s="122"/>
      <c r="N114" s="122"/>
      <c r="O114" s="110"/>
      <c r="P114" s="103"/>
      <c r="Q114" s="110"/>
      <c r="R114" s="122"/>
      <c r="S114" s="122"/>
      <c r="T114" s="110"/>
      <c r="U114" s="110"/>
      <c r="V114" s="88"/>
      <c r="W114" s="88"/>
      <c r="X114" s="107"/>
      <c r="Y114" s="111"/>
      <c r="Z114" s="90"/>
      <c r="AA114" s="122"/>
      <c r="AB114" s="110"/>
      <c r="AC114" s="88"/>
      <c r="AD114" s="103"/>
      <c r="AE114" s="110"/>
      <c r="AF114" s="103"/>
      <c r="AG114" s="88"/>
      <c r="AH114" s="110"/>
      <c r="AI114" s="110"/>
      <c r="AJ114" s="88"/>
      <c r="AK114" s="67"/>
      <c r="AL114" s="106"/>
      <c r="AM114" s="106"/>
      <c r="AN114" s="106"/>
      <c r="AO114" s="106"/>
      <c r="AP114" s="244"/>
      <c r="AQ114" s="106"/>
      <c r="AR114" s="245"/>
      <c r="AS114" s="67"/>
      <c r="AT114" s="106"/>
      <c r="AU114" s="106"/>
      <c r="AV114" s="106"/>
      <c r="AW114" s="67"/>
      <c r="AX114" s="106"/>
      <c r="AY114" s="106"/>
      <c r="AZ114" s="106"/>
      <c r="BA114" s="67"/>
      <c r="BB114" s="106"/>
      <c r="BC114" s="106"/>
      <c r="BD114" s="106"/>
      <c r="BE114" s="67"/>
      <c r="BF114" s="106"/>
      <c r="BG114" s="106"/>
      <c r="BH114" s="106"/>
      <c r="BI114" s="106"/>
      <c r="BJ114" s="244"/>
      <c r="BL114" s="106"/>
      <c r="BM114" s="106"/>
      <c r="BN114" s="246"/>
      <c r="BO114" s="67"/>
      <c r="BP114" s="106"/>
      <c r="BQ114" s="106"/>
      <c r="BR114" s="106"/>
      <c r="BS114" s="67"/>
      <c r="BT114" s="106"/>
      <c r="BU114" s="106"/>
      <c r="BV114" s="106"/>
      <c r="BW114" s="67"/>
      <c r="BX114" s="106"/>
      <c r="BY114" s="106"/>
      <c r="BZ114" s="106"/>
      <c r="CA114" s="67"/>
      <c r="CB114" s="106"/>
      <c r="CC114" s="106"/>
      <c r="CD114" s="106"/>
      <c r="CE114" s="67"/>
      <c r="CF114" s="106"/>
      <c r="CG114" s="106"/>
      <c r="CH114" s="106"/>
      <c r="CI114" s="67"/>
      <c r="CJ114" s="106"/>
      <c r="CK114" s="106"/>
      <c r="CL114" s="106"/>
      <c r="CM114" s="67"/>
      <c r="CN114" s="106"/>
      <c r="CO114" s="106"/>
      <c r="CP114" s="106"/>
      <c r="CQ114" s="67"/>
      <c r="CR114" s="106"/>
      <c r="CS114" s="106"/>
      <c r="CT114" s="106"/>
      <c r="CU114" s="67"/>
      <c r="CV114" s="106"/>
      <c r="CW114" s="106"/>
      <c r="CX114" s="106"/>
      <c r="CY114" s="67"/>
      <c r="CZ114" s="106"/>
      <c r="DA114" s="106"/>
      <c r="DB114" s="106"/>
      <c r="DC114" s="67"/>
      <c r="DD114" s="106"/>
      <c r="DE114" s="106"/>
      <c r="DF114" s="106"/>
      <c r="DG114" s="103"/>
      <c r="DH114" s="125"/>
    </row>
    <row r="115" spans="1:112" s="85" customFormat="1" ht="13.15" customHeight="1" outlineLevel="1">
      <c r="A115" s="91" t="s">
        <v>64</v>
      </c>
      <c r="B115" s="91">
        <v>1</v>
      </c>
      <c r="C115" s="103"/>
      <c r="D115" s="121"/>
      <c r="E115" s="123"/>
      <c r="F115" s="127" t="s">
        <v>97</v>
      </c>
      <c r="G115" s="110"/>
      <c r="H115" s="106"/>
      <c r="I115" s="110"/>
      <c r="J115" s="107">
        <v>1</v>
      </c>
      <c r="K115" s="111">
        <v>30</v>
      </c>
      <c r="L115" s="90">
        <f t="shared" si="7"/>
        <v>30</v>
      </c>
      <c r="M115" s="122"/>
      <c r="N115" s="122"/>
      <c r="O115" s="110"/>
      <c r="P115" s="103"/>
      <c r="Q115" s="110"/>
      <c r="R115" s="122"/>
      <c r="S115" s="122"/>
      <c r="T115" s="110"/>
      <c r="U115" s="110"/>
      <c r="V115" s="88"/>
      <c r="W115" s="88"/>
      <c r="X115" s="107"/>
      <c r="Y115" s="111"/>
      <c r="Z115" s="90"/>
      <c r="AA115" s="122"/>
      <c r="AB115" s="110"/>
      <c r="AC115" s="88"/>
      <c r="AD115" s="103"/>
      <c r="AE115" s="110"/>
      <c r="AF115" s="103"/>
      <c r="AG115" s="88"/>
      <c r="AH115" s="110"/>
      <c r="AI115" s="110"/>
      <c r="AJ115" s="88"/>
      <c r="AK115" s="67"/>
      <c r="AL115" s="106"/>
      <c r="AM115" s="106"/>
      <c r="AN115" s="106"/>
      <c r="AO115" s="106"/>
      <c r="AP115" s="244"/>
      <c r="AQ115" s="106"/>
      <c r="AR115" s="245"/>
      <c r="AS115" s="67"/>
      <c r="AT115" s="106"/>
      <c r="AU115" s="106"/>
      <c r="AV115" s="106"/>
      <c r="AW115" s="67"/>
      <c r="AX115" s="106"/>
      <c r="AY115" s="106"/>
      <c r="AZ115" s="106"/>
      <c r="BA115" s="67"/>
      <c r="BB115" s="106"/>
      <c r="BC115" s="106"/>
      <c r="BD115" s="106"/>
      <c r="BE115" s="67"/>
      <c r="BF115" s="106"/>
      <c r="BG115" s="106"/>
      <c r="BH115" s="106"/>
      <c r="BI115" s="106"/>
      <c r="BJ115" s="244"/>
      <c r="BL115" s="106"/>
      <c r="BM115" s="106"/>
      <c r="BN115" s="246"/>
      <c r="BO115" s="67"/>
      <c r="BP115" s="106"/>
      <c r="BQ115" s="106"/>
      <c r="BR115" s="106"/>
      <c r="BS115" s="67"/>
      <c r="BT115" s="106"/>
      <c r="BU115" s="106"/>
      <c r="BV115" s="106"/>
      <c r="BW115" s="67"/>
      <c r="BX115" s="106"/>
      <c r="BY115" s="106"/>
      <c r="BZ115" s="106"/>
      <c r="CA115" s="67"/>
      <c r="CB115" s="106"/>
      <c r="CC115" s="106"/>
      <c r="CD115" s="106"/>
      <c r="CE115" s="67"/>
      <c r="CF115" s="106"/>
      <c r="CG115" s="106"/>
      <c r="CH115" s="106"/>
      <c r="CI115" s="67"/>
      <c r="CJ115" s="106"/>
      <c r="CK115" s="106"/>
      <c r="CL115" s="106"/>
      <c r="CM115" s="67"/>
      <c r="CN115" s="106"/>
      <c r="CO115" s="106"/>
      <c r="CP115" s="106"/>
      <c r="CQ115" s="67"/>
      <c r="CR115" s="106"/>
      <c r="CS115" s="106"/>
      <c r="CT115" s="106"/>
      <c r="CU115" s="67"/>
      <c r="CV115" s="106"/>
      <c r="CW115" s="106"/>
      <c r="CX115" s="106"/>
      <c r="CY115" s="67"/>
      <c r="CZ115" s="106"/>
      <c r="DA115" s="106"/>
      <c r="DB115" s="106"/>
      <c r="DC115" s="67"/>
      <c r="DD115" s="106"/>
      <c r="DE115" s="106"/>
      <c r="DF115" s="106"/>
      <c r="DG115" s="103"/>
      <c r="DH115" s="125"/>
    </row>
    <row r="116" spans="1:112" s="85" customFormat="1" ht="13.15" customHeight="1" outlineLevel="1">
      <c r="A116" s="91"/>
      <c r="B116" s="91"/>
      <c r="C116" s="103"/>
      <c r="D116" s="121"/>
      <c r="E116" s="123"/>
      <c r="F116" s="124" t="s">
        <v>98</v>
      </c>
      <c r="G116" s="110"/>
      <c r="H116" s="106"/>
      <c r="I116" s="110"/>
      <c r="J116" s="107">
        <v>1</v>
      </c>
      <c r="K116" s="111">
        <v>0</v>
      </c>
      <c r="L116" s="90">
        <f t="shared" si="7"/>
        <v>0</v>
      </c>
      <c r="M116" s="122"/>
      <c r="N116" s="122"/>
      <c r="O116" s="110"/>
      <c r="P116" s="103"/>
      <c r="Q116" s="110"/>
      <c r="R116" s="122"/>
      <c r="S116" s="122"/>
      <c r="T116" s="110"/>
      <c r="U116" s="110"/>
      <c r="V116" s="88"/>
      <c r="W116" s="88"/>
      <c r="X116" s="107"/>
      <c r="Y116" s="111"/>
      <c r="Z116" s="90"/>
      <c r="AA116" s="122"/>
      <c r="AB116" s="110"/>
      <c r="AC116" s="88"/>
      <c r="AD116" s="103"/>
      <c r="AE116" s="110"/>
      <c r="AF116" s="103"/>
      <c r="AG116" s="88"/>
      <c r="AH116" s="110"/>
      <c r="AI116" s="110"/>
      <c r="AJ116" s="88"/>
      <c r="AK116" s="67"/>
      <c r="AL116" s="106"/>
      <c r="AM116" s="106"/>
      <c r="AN116" s="106"/>
      <c r="AO116" s="106"/>
      <c r="AP116" s="244"/>
      <c r="AQ116" s="106"/>
      <c r="AR116" s="245"/>
      <c r="AS116" s="67"/>
      <c r="AT116" s="106"/>
      <c r="AU116" s="106"/>
      <c r="AV116" s="106"/>
      <c r="AW116" s="67"/>
      <c r="AX116" s="106"/>
      <c r="AY116" s="106"/>
      <c r="AZ116" s="106"/>
      <c r="BA116" s="67"/>
      <c r="BB116" s="106"/>
      <c r="BC116" s="106"/>
      <c r="BD116" s="106"/>
      <c r="BE116" s="67"/>
      <c r="BF116" s="106"/>
      <c r="BG116" s="106"/>
      <c r="BH116" s="106"/>
      <c r="BI116" s="106"/>
      <c r="BJ116" s="244"/>
      <c r="BL116" s="106"/>
      <c r="BM116" s="106"/>
      <c r="BN116" s="246"/>
      <c r="BO116" s="67"/>
      <c r="BP116" s="106"/>
      <c r="BQ116" s="106"/>
      <c r="BR116" s="106"/>
      <c r="BS116" s="67"/>
      <c r="BT116" s="106"/>
      <c r="BU116" s="106"/>
      <c r="BV116" s="106"/>
      <c r="BW116" s="67"/>
      <c r="BX116" s="106"/>
      <c r="BY116" s="106"/>
      <c r="BZ116" s="106"/>
      <c r="CA116" s="67"/>
      <c r="CB116" s="106"/>
      <c r="CC116" s="106"/>
      <c r="CD116" s="106"/>
      <c r="CE116" s="67"/>
      <c r="CF116" s="106"/>
      <c r="CG116" s="106"/>
      <c r="CH116" s="106"/>
      <c r="CI116" s="67"/>
      <c r="CJ116" s="106"/>
      <c r="CK116" s="106"/>
      <c r="CL116" s="106"/>
      <c r="CM116" s="67"/>
      <c r="CN116" s="106"/>
      <c r="CO116" s="106"/>
      <c r="CP116" s="106"/>
      <c r="CQ116" s="67"/>
      <c r="CR116" s="106"/>
      <c r="CS116" s="106"/>
      <c r="CT116" s="106"/>
      <c r="CU116" s="67"/>
      <c r="CV116" s="106"/>
      <c r="CW116" s="106"/>
      <c r="CX116" s="106"/>
      <c r="CY116" s="67"/>
      <c r="CZ116" s="106"/>
      <c r="DA116" s="106"/>
      <c r="DB116" s="106"/>
      <c r="DC116" s="67"/>
      <c r="DD116" s="106"/>
      <c r="DE116" s="106"/>
      <c r="DF116" s="106"/>
      <c r="DG116" s="103"/>
      <c r="DH116" s="125"/>
    </row>
    <row r="117" spans="1:112" s="85" customFormat="1" ht="13.15" customHeight="1" outlineLevel="1">
      <c r="A117" s="91" t="s">
        <v>64</v>
      </c>
      <c r="B117" s="91">
        <v>1</v>
      </c>
      <c r="C117" s="103"/>
      <c r="D117" s="121"/>
      <c r="E117" s="123"/>
      <c r="F117" s="105" t="s">
        <v>99</v>
      </c>
      <c r="G117" s="110"/>
      <c r="H117" s="106"/>
      <c r="I117" s="110"/>
      <c r="J117" s="107">
        <v>1</v>
      </c>
      <c r="K117" s="111">
        <v>15</v>
      </c>
      <c r="L117" s="90">
        <f t="shared" si="7"/>
        <v>15</v>
      </c>
      <c r="M117" s="122"/>
      <c r="N117" s="122"/>
      <c r="O117" s="110"/>
      <c r="P117" s="103"/>
      <c r="Q117" s="110"/>
      <c r="R117" s="122"/>
      <c r="S117" s="122"/>
      <c r="T117" s="110"/>
      <c r="U117" s="110"/>
      <c r="V117" s="88"/>
      <c r="W117" s="88"/>
      <c r="X117" s="107"/>
      <c r="Y117" s="111"/>
      <c r="Z117" s="90"/>
      <c r="AA117" s="122"/>
      <c r="AB117" s="110"/>
      <c r="AC117" s="88"/>
      <c r="AD117" s="103"/>
      <c r="AE117" s="110"/>
      <c r="AF117" s="103"/>
      <c r="AG117" s="88"/>
      <c r="AH117" s="110"/>
      <c r="AI117" s="110"/>
      <c r="AJ117" s="88"/>
      <c r="AK117" s="67"/>
      <c r="AL117" s="106"/>
      <c r="AM117" s="106"/>
      <c r="AN117" s="106"/>
      <c r="AO117" s="106"/>
      <c r="AP117" s="244"/>
      <c r="AQ117" s="106"/>
      <c r="AR117" s="245"/>
      <c r="AS117" s="67"/>
      <c r="AT117" s="106"/>
      <c r="AU117" s="106"/>
      <c r="AV117" s="106"/>
      <c r="AW117" s="67"/>
      <c r="AX117" s="106"/>
      <c r="AY117" s="106"/>
      <c r="AZ117" s="106"/>
      <c r="BA117" s="67"/>
      <c r="BB117" s="106"/>
      <c r="BC117" s="106"/>
      <c r="BD117" s="106"/>
      <c r="BE117" s="67"/>
      <c r="BF117" s="106"/>
      <c r="BG117" s="106"/>
      <c r="BH117" s="106"/>
      <c r="BI117" s="106"/>
      <c r="BJ117" s="244"/>
      <c r="BL117" s="106"/>
      <c r="BM117" s="106"/>
      <c r="BN117" s="246"/>
      <c r="BO117" s="67"/>
      <c r="BP117" s="106"/>
      <c r="BQ117" s="106"/>
      <c r="BR117" s="106"/>
      <c r="BS117" s="67"/>
      <c r="BT117" s="106"/>
      <c r="BU117" s="106"/>
      <c r="BV117" s="106"/>
      <c r="BW117" s="67"/>
      <c r="BX117" s="106"/>
      <c r="BY117" s="106"/>
      <c r="BZ117" s="106"/>
      <c r="CA117" s="67"/>
      <c r="CB117" s="106"/>
      <c r="CC117" s="106"/>
      <c r="CD117" s="106"/>
      <c r="CE117" s="67"/>
      <c r="CF117" s="106"/>
      <c r="CG117" s="106"/>
      <c r="CH117" s="106"/>
      <c r="CI117" s="67"/>
      <c r="CJ117" s="106"/>
      <c r="CK117" s="106"/>
      <c r="CL117" s="106"/>
      <c r="CM117" s="67"/>
      <c r="CN117" s="106"/>
      <c r="CO117" s="106"/>
      <c r="CP117" s="106"/>
      <c r="CQ117" s="67"/>
      <c r="CR117" s="106"/>
      <c r="CS117" s="106"/>
      <c r="CT117" s="106"/>
      <c r="CU117" s="67"/>
      <c r="CV117" s="106"/>
      <c r="CW117" s="106"/>
      <c r="CX117" s="106"/>
      <c r="CY117" s="67"/>
      <c r="CZ117" s="106"/>
      <c r="DA117" s="106"/>
      <c r="DB117" s="106"/>
      <c r="DC117" s="67"/>
      <c r="DD117" s="106"/>
      <c r="DE117" s="106"/>
      <c r="DF117" s="106"/>
      <c r="DG117" s="103"/>
      <c r="DH117" s="125"/>
    </row>
    <row r="118" spans="1:112" s="147" customFormat="1" ht="13.15" customHeight="1" outlineLevel="1">
      <c r="A118" s="140" t="s">
        <v>64</v>
      </c>
      <c r="B118" s="140">
        <v>1</v>
      </c>
      <c r="C118" s="141"/>
      <c r="D118" s="142"/>
      <c r="E118" s="143"/>
      <c r="F118" s="105" t="s">
        <v>100</v>
      </c>
      <c r="G118" s="144"/>
      <c r="H118" s="145"/>
      <c r="I118" s="144"/>
      <c r="J118" s="107">
        <v>0</v>
      </c>
      <c r="K118" s="111">
        <v>15</v>
      </c>
      <c r="L118" s="90">
        <f t="shared" si="7"/>
        <v>0</v>
      </c>
      <c r="M118" s="122"/>
      <c r="N118" s="146"/>
      <c r="O118" s="144"/>
      <c r="P118" s="141"/>
      <c r="Q118" s="144"/>
      <c r="R118" s="146"/>
      <c r="S118" s="122"/>
      <c r="T118" s="110"/>
      <c r="U118" s="110"/>
      <c r="V118" s="88"/>
      <c r="W118" s="88"/>
      <c r="X118" s="107"/>
      <c r="Y118" s="111"/>
      <c r="Z118" s="90"/>
      <c r="AA118" s="122"/>
      <c r="AB118" s="110"/>
      <c r="AC118" s="88"/>
      <c r="AD118" s="103"/>
      <c r="AE118" s="110"/>
      <c r="AF118" s="103"/>
      <c r="AG118" s="88"/>
      <c r="AH118" s="110"/>
      <c r="AI118" s="110"/>
      <c r="AJ118" s="88"/>
      <c r="AK118" s="148"/>
      <c r="AL118" s="145"/>
      <c r="AM118" s="145"/>
      <c r="AN118" s="145"/>
      <c r="AO118" s="145"/>
      <c r="AP118" s="258"/>
      <c r="AQ118" s="145"/>
      <c r="AR118" s="259"/>
      <c r="AS118" s="148"/>
      <c r="AT118" s="145"/>
      <c r="AU118" s="145"/>
      <c r="AV118" s="145"/>
      <c r="AW118" s="148"/>
      <c r="AX118" s="145"/>
      <c r="AY118" s="145"/>
      <c r="AZ118" s="145"/>
      <c r="BA118" s="148"/>
      <c r="BB118" s="145"/>
      <c r="BC118" s="145"/>
      <c r="BD118" s="145"/>
      <c r="BE118" s="148"/>
      <c r="BF118" s="145"/>
      <c r="BG118" s="145"/>
      <c r="BH118" s="145"/>
      <c r="BI118" s="145"/>
      <c r="BJ118" s="258"/>
      <c r="BL118" s="145"/>
      <c r="BM118" s="145"/>
      <c r="BN118" s="260"/>
      <c r="BO118" s="148"/>
      <c r="BP118" s="145"/>
      <c r="BQ118" s="145"/>
      <c r="BR118" s="145"/>
      <c r="BS118" s="148"/>
      <c r="BT118" s="145"/>
      <c r="BU118" s="145"/>
      <c r="BV118" s="145"/>
      <c r="BW118" s="148"/>
      <c r="BX118" s="145"/>
      <c r="BY118" s="145"/>
      <c r="BZ118" s="145"/>
      <c r="CA118" s="148"/>
      <c r="CB118" s="145"/>
      <c r="CC118" s="145"/>
      <c r="CD118" s="145"/>
      <c r="CE118" s="148"/>
      <c r="CF118" s="145"/>
      <c r="CG118" s="145"/>
      <c r="CH118" s="145"/>
      <c r="CI118" s="148"/>
      <c r="CJ118" s="145"/>
      <c r="CK118" s="145"/>
      <c r="CL118" s="145"/>
      <c r="CM118" s="148"/>
      <c r="CN118" s="145"/>
      <c r="CO118" s="145"/>
      <c r="CP118" s="145"/>
      <c r="CQ118" s="148"/>
      <c r="CR118" s="145"/>
      <c r="CS118" s="145"/>
      <c r="CT118" s="145"/>
      <c r="CU118" s="148"/>
      <c r="CV118" s="145"/>
      <c r="CW118" s="145"/>
      <c r="CX118" s="145"/>
      <c r="CY118" s="148"/>
      <c r="CZ118" s="145"/>
      <c r="DA118" s="145"/>
      <c r="DB118" s="145"/>
      <c r="DC118" s="148"/>
      <c r="DD118" s="145"/>
      <c r="DE118" s="145"/>
      <c r="DF118" s="145"/>
      <c r="DG118" s="141"/>
      <c r="DH118" s="149"/>
    </row>
    <row r="119" spans="1:112" s="85" customFormat="1" ht="13.15" customHeight="1" outlineLevel="1">
      <c r="A119" s="91"/>
      <c r="B119" s="91"/>
      <c r="C119" s="103"/>
      <c r="D119" s="121"/>
      <c r="E119" s="123"/>
      <c r="F119" s="105" t="s">
        <v>101</v>
      </c>
      <c r="G119" s="110"/>
      <c r="H119" s="106"/>
      <c r="I119" s="110"/>
      <c r="J119" s="107">
        <v>1</v>
      </c>
      <c r="K119" s="111">
        <v>4</v>
      </c>
      <c r="L119" s="90">
        <f t="shared" si="7"/>
        <v>4</v>
      </c>
      <c r="M119" s="122"/>
      <c r="N119" s="122"/>
      <c r="O119" s="110"/>
      <c r="P119" s="103"/>
      <c r="Q119" s="110"/>
      <c r="R119" s="122"/>
      <c r="S119" s="122"/>
      <c r="T119" s="110"/>
      <c r="U119" s="110"/>
      <c r="V119" s="88"/>
      <c r="W119" s="88"/>
      <c r="X119" s="107"/>
      <c r="Y119" s="111"/>
      <c r="Z119" s="90"/>
      <c r="AA119" s="122"/>
      <c r="AB119" s="110"/>
      <c r="AC119" s="88"/>
      <c r="AD119" s="103"/>
      <c r="AE119" s="110"/>
      <c r="AF119" s="103"/>
      <c r="AG119" s="88"/>
      <c r="AH119" s="110"/>
      <c r="AI119" s="110"/>
      <c r="AJ119" s="88"/>
      <c r="AK119" s="67"/>
      <c r="AL119" s="106"/>
      <c r="AM119" s="106"/>
      <c r="AN119" s="106"/>
      <c r="AO119" s="106"/>
      <c r="AP119" s="244"/>
      <c r="AQ119" s="106"/>
      <c r="AR119" s="245"/>
      <c r="AS119" s="67"/>
      <c r="AT119" s="106"/>
      <c r="AU119" s="106"/>
      <c r="AV119" s="106"/>
      <c r="AW119" s="67"/>
      <c r="AX119" s="106"/>
      <c r="AY119" s="106"/>
      <c r="AZ119" s="106"/>
      <c r="BA119" s="67"/>
      <c r="BB119" s="106"/>
      <c r="BC119" s="106"/>
      <c r="BD119" s="106"/>
      <c r="BE119" s="67"/>
      <c r="BF119" s="106"/>
      <c r="BG119" s="106"/>
      <c r="BH119" s="106"/>
      <c r="BI119" s="106"/>
      <c r="BJ119" s="244"/>
      <c r="BL119" s="106"/>
      <c r="BM119" s="106"/>
      <c r="BN119" s="246"/>
      <c r="BO119" s="67"/>
      <c r="BP119" s="106"/>
      <c r="BQ119" s="106"/>
      <c r="BR119" s="106"/>
      <c r="BS119" s="67"/>
      <c r="BT119" s="106"/>
      <c r="BU119" s="106"/>
      <c r="BV119" s="106"/>
      <c r="BW119" s="67"/>
      <c r="BX119" s="106"/>
      <c r="BY119" s="106"/>
      <c r="BZ119" s="106"/>
      <c r="CA119" s="67"/>
      <c r="CB119" s="106"/>
      <c r="CC119" s="106"/>
      <c r="CD119" s="106"/>
      <c r="CE119" s="67"/>
      <c r="CF119" s="106"/>
      <c r="CG119" s="106"/>
      <c r="CH119" s="106"/>
      <c r="CI119" s="67"/>
      <c r="CJ119" s="106"/>
      <c r="CK119" s="106"/>
      <c r="CL119" s="106"/>
      <c r="CM119" s="67"/>
      <c r="CN119" s="106"/>
      <c r="CO119" s="106"/>
      <c r="CP119" s="106"/>
      <c r="CQ119" s="67"/>
      <c r="CR119" s="106"/>
      <c r="CS119" s="106"/>
      <c r="CT119" s="106"/>
      <c r="CU119" s="67"/>
      <c r="CV119" s="106"/>
      <c r="CW119" s="106"/>
      <c r="CX119" s="106"/>
      <c r="CY119" s="67"/>
      <c r="CZ119" s="106"/>
      <c r="DA119" s="106"/>
      <c r="DB119" s="106"/>
      <c r="DC119" s="67"/>
      <c r="DD119" s="106"/>
      <c r="DE119" s="106"/>
      <c r="DF119" s="106"/>
      <c r="DG119" s="103"/>
      <c r="DH119" s="125"/>
    </row>
    <row r="120" spans="1:112" s="85" customFormat="1" ht="13.15" customHeight="1" outlineLevel="1">
      <c r="A120" s="91" t="s">
        <v>68</v>
      </c>
      <c r="B120" s="91">
        <v>2</v>
      </c>
      <c r="C120" s="103"/>
      <c r="D120" s="121"/>
      <c r="E120" s="87"/>
      <c r="F120" s="105" t="s">
        <v>102</v>
      </c>
      <c r="G120" s="110"/>
      <c r="H120" s="106"/>
      <c r="I120" s="110"/>
      <c r="J120" s="107">
        <v>1</v>
      </c>
      <c r="K120" s="111">
        <v>6</v>
      </c>
      <c r="L120" s="90">
        <f t="shared" si="7"/>
        <v>6</v>
      </c>
      <c r="M120" s="122"/>
      <c r="N120" s="122"/>
      <c r="O120" s="110"/>
      <c r="P120" s="103"/>
      <c r="Q120" s="110"/>
      <c r="R120" s="122"/>
      <c r="S120" s="122"/>
      <c r="T120" s="110"/>
      <c r="U120" s="110"/>
      <c r="V120" s="88"/>
      <c r="W120" s="88"/>
      <c r="X120" s="107"/>
      <c r="Y120" s="111"/>
      <c r="Z120" s="90"/>
      <c r="AA120" s="122"/>
      <c r="AB120" s="110"/>
      <c r="AC120" s="88"/>
      <c r="AD120" s="103"/>
      <c r="AE120" s="110"/>
      <c r="AF120" s="103"/>
      <c r="AG120" s="88"/>
      <c r="AH120" s="110"/>
      <c r="AI120" s="110"/>
      <c r="AJ120" s="88"/>
      <c r="AK120" s="67"/>
      <c r="AL120" s="106"/>
      <c r="AM120" s="106"/>
      <c r="AN120" s="106"/>
      <c r="AO120" s="106"/>
      <c r="AP120" s="244"/>
      <c r="AQ120" s="106"/>
      <c r="AR120" s="245"/>
      <c r="AS120" s="67"/>
      <c r="AT120" s="106"/>
      <c r="AU120" s="106"/>
      <c r="AV120" s="106"/>
      <c r="AW120" s="67"/>
      <c r="AX120" s="106"/>
      <c r="AY120" s="106"/>
      <c r="AZ120" s="106"/>
      <c r="BA120" s="67"/>
      <c r="BB120" s="106"/>
      <c r="BC120" s="106"/>
      <c r="BD120" s="106"/>
      <c r="BE120" s="67"/>
      <c r="BF120" s="106"/>
      <c r="BG120" s="106"/>
      <c r="BH120" s="106"/>
      <c r="BI120" s="106"/>
      <c r="BJ120" s="244"/>
      <c r="BL120" s="106"/>
      <c r="BM120" s="106"/>
      <c r="BN120" s="246"/>
      <c r="BO120" s="67"/>
      <c r="BP120" s="106"/>
      <c r="BQ120" s="106"/>
      <c r="BR120" s="106"/>
      <c r="BS120" s="67"/>
      <c r="BT120" s="106"/>
      <c r="BU120" s="106"/>
      <c r="BV120" s="106"/>
      <c r="BW120" s="67"/>
      <c r="BX120" s="106"/>
      <c r="BY120" s="106"/>
      <c r="BZ120" s="106"/>
      <c r="CA120" s="67"/>
      <c r="CB120" s="106"/>
      <c r="CC120" s="106"/>
      <c r="CD120" s="106"/>
      <c r="CE120" s="67"/>
      <c r="CF120" s="106"/>
      <c r="CG120" s="106"/>
      <c r="CH120" s="106"/>
      <c r="CI120" s="67"/>
      <c r="CJ120" s="106"/>
      <c r="CK120" s="106"/>
      <c r="CL120" s="106"/>
      <c r="CM120" s="67"/>
      <c r="CN120" s="106"/>
      <c r="CO120" s="106"/>
      <c r="CP120" s="106"/>
      <c r="CQ120" s="67"/>
      <c r="CR120" s="106"/>
      <c r="CS120" s="106"/>
      <c r="CT120" s="106"/>
      <c r="CU120" s="67"/>
      <c r="CV120" s="106"/>
      <c r="CW120" s="106"/>
      <c r="CX120" s="106"/>
      <c r="CY120" s="67"/>
      <c r="CZ120" s="106"/>
      <c r="DA120" s="106"/>
      <c r="DB120" s="106"/>
      <c r="DC120" s="67"/>
      <c r="DD120" s="106"/>
      <c r="DE120" s="106"/>
      <c r="DF120" s="106"/>
      <c r="DG120" s="103"/>
      <c r="DH120" s="125"/>
    </row>
    <row r="121" spans="1:112" s="85" customFormat="1" ht="4.1500000000000004" customHeight="1" outlineLevel="1">
      <c r="A121" s="86"/>
      <c r="B121" s="86"/>
      <c r="D121" s="121"/>
      <c r="E121" s="87"/>
      <c r="F121" s="88"/>
      <c r="G121" s="88"/>
      <c r="I121" s="88"/>
      <c r="J121" s="89"/>
      <c r="K121" s="89"/>
      <c r="L121" s="90"/>
      <c r="M121" s="89"/>
      <c r="N121" s="89"/>
      <c r="O121" s="88"/>
      <c r="Q121" s="88"/>
      <c r="R121" s="89"/>
      <c r="S121" s="89"/>
      <c r="T121" s="110"/>
      <c r="U121" s="110"/>
      <c r="V121" s="88"/>
      <c r="W121" s="88"/>
      <c r="X121" s="107"/>
      <c r="Y121" s="111"/>
      <c r="Z121" s="90"/>
      <c r="AA121" s="89"/>
      <c r="AB121" s="110"/>
      <c r="AC121" s="88"/>
      <c r="AD121" s="103"/>
      <c r="AE121" s="110"/>
      <c r="AF121" s="103"/>
      <c r="AG121" s="88"/>
      <c r="AH121" s="110"/>
      <c r="AI121" s="110"/>
      <c r="AJ121" s="88"/>
      <c r="AK121" s="67"/>
      <c r="AL121" s="67"/>
      <c r="AM121" s="67"/>
      <c r="AP121" s="244"/>
      <c r="AR121" s="245"/>
      <c r="AS121" s="67"/>
      <c r="AT121" s="67"/>
      <c r="AU121" s="67"/>
      <c r="AW121" s="67"/>
      <c r="AX121" s="67"/>
      <c r="AY121" s="67"/>
      <c r="BA121" s="67"/>
      <c r="BB121" s="67"/>
      <c r="BC121" s="67"/>
      <c r="BE121" s="67"/>
      <c r="BF121" s="67"/>
      <c r="BG121" s="67"/>
      <c r="BJ121" s="244"/>
      <c r="BN121" s="246"/>
      <c r="BO121" s="67"/>
      <c r="BP121" s="67"/>
      <c r="BQ121" s="67"/>
      <c r="BS121" s="67"/>
      <c r="BT121" s="67"/>
      <c r="BU121" s="67"/>
      <c r="BW121" s="67"/>
      <c r="BX121" s="67"/>
      <c r="BY121" s="67"/>
      <c r="CA121" s="67"/>
      <c r="CB121" s="67"/>
      <c r="CC121" s="67"/>
      <c r="CE121" s="67"/>
      <c r="CF121" s="67"/>
      <c r="CG121" s="67"/>
      <c r="CI121" s="67"/>
      <c r="CJ121" s="67"/>
      <c r="CK121" s="67"/>
      <c r="CM121" s="67"/>
      <c r="CN121" s="67"/>
      <c r="CO121" s="67"/>
      <c r="CQ121" s="67"/>
      <c r="CR121" s="67"/>
      <c r="CS121" s="67"/>
      <c r="CU121" s="67"/>
      <c r="CV121" s="67"/>
      <c r="CW121" s="67"/>
      <c r="CY121" s="67"/>
      <c r="CZ121" s="67"/>
      <c r="DA121" s="67"/>
      <c r="DC121" s="67"/>
      <c r="DD121" s="67"/>
      <c r="DE121" s="67"/>
      <c r="DH121" s="125"/>
    </row>
    <row r="122" spans="1:112" ht="13.15" customHeight="1" outlineLevel="1">
      <c r="A122" s="112"/>
      <c r="B122" s="112"/>
      <c r="C122" s="65"/>
      <c r="D122" s="139"/>
      <c r="E122" s="113" t="s">
        <v>103</v>
      </c>
      <c r="F122" s="114"/>
      <c r="G122" s="114"/>
      <c r="H122" s="115"/>
      <c r="I122" s="114"/>
      <c r="J122" s="116"/>
      <c r="K122" s="108"/>
      <c r="L122" s="117"/>
      <c r="M122" s="109"/>
      <c r="N122" s="118"/>
      <c r="O122" s="114"/>
      <c r="P122" s="65"/>
      <c r="Q122" s="114"/>
      <c r="R122" s="118"/>
      <c r="S122" s="118"/>
      <c r="T122" s="110"/>
      <c r="U122" s="110"/>
      <c r="V122" s="88"/>
      <c r="W122" s="88"/>
      <c r="X122" s="107"/>
      <c r="Y122" s="111"/>
      <c r="Z122" s="90"/>
      <c r="AA122" s="109"/>
      <c r="AB122" s="110"/>
      <c r="AC122" s="88"/>
      <c r="AD122" s="103"/>
      <c r="AE122" s="110"/>
      <c r="AF122" s="103"/>
      <c r="AG122" s="88"/>
      <c r="AH122" s="110"/>
      <c r="AI122" s="110"/>
      <c r="AJ122" s="88"/>
      <c r="AK122" s="65"/>
      <c r="AL122" s="115"/>
      <c r="AM122" s="115"/>
      <c r="AO122" s="115"/>
      <c r="AP122" s="254"/>
      <c r="AR122" s="78"/>
      <c r="AS122" s="65"/>
      <c r="AT122" s="115"/>
      <c r="AU122" s="115"/>
      <c r="AW122" s="65"/>
      <c r="AX122" s="115"/>
      <c r="AY122" s="115"/>
      <c r="BA122" s="65"/>
      <c r="BB122" s="115"/>
      <c r="BC122" s="115"/>
      <c r="BE122" s="65"/>
      <c r="BF122" s="115"/>
      <c r="BG122" s="115"/>
      <c r="BI122" s="115"/>
      <c r="BJ122" s="254"/>
      <c r="BL122" s="115"/>
      <c r="BN122" s="66"/>
      <c r="BO122" s="65"/>
      <c r="BP122" s="115"/>
      <c r="BQ122" s="115"/>
      <c r="BS122" s="65"/>
      <c r="BT122" s="115"/>
      <c r="BU122" s="115"/>
      <c r="BW122" s="65"/>
      <c r="BX122" s="115"/>
      <c r="BY122" s="115"/>
      <c r="CA122" s="65"/>
      <c r="CB122" s="115"/>
      <c r="CC122" s="115"/>
      <c r="CE122" s="65"/>
      <c r="CF122" s="115"/>
      <c r="CG122" s="115"/>
      <c r="CI122" s="65"/>
      <c r="CJ122" s="115"/>
      <c r="CK122" s="115"/>
      <c r="CM122" s="65"/>
      <c r="CN122" s="115"/>
      <c r="CO122" s="115"/>
      <c r="CQ122" s="65"/>
      <c r="CR122" s="115"/>
      <c r="CS122" s="115"/>
      <c r="CU122" s="65"/>
      <c r="CV122" s="115"/>
      <c r="CW122" s="115"/>
      <c r="CY122" s="65"/>
      <c r="CZ122" s="115"/>
      <c r="DA122" s="115"/>
      <c r="DC122" s="65"/>
      <c r="DD122" s="115"/>
      <c r="DE122" s="115"/>
      <c r="DG122" s="65"/>
      <c r="DH122" s="132"/>
    </row>
    <row r="123" spans="1:112" s="85" customFormat="1" ht="13.15" customHeight="1" outlineLevel="1">
      <c r="A123" s="91" t="s">
        <v>68</v>
      </c>
      <c r="B123" s="91">
        <v>2</v>
      </c>
      <c r="C123" s="103"/>
      <c r="D123" s="121"/>
      <c r="E123" s="119"/>
      <c r="F123" s="105" t="s">
        <v>104</v>
      </c>
      <c r="G123" s="110"/>
      <c r="H123" s="106"/>
      <c r="I123" s="110"/>
      <c r="J123" s="107">
        <v>1</v>
      </c>
      <c r="K123" s="126">
        <v>12</v>
      </c>
      <c r="L123" s="90">
        <f>J123*K123</f>
        <v>12</v>
      </c>
      <c r="M123" s="122"/>
      <c r="N123" s="122"/>
      <c r="O123" s="110"/>
      <c r="P123" s="103"/>
      <c r="Q123" s="110"/>
      <c r="R123" s="122"/>
      <c r="S123" s="122"/>
      <c r="T123" s="110"/>
      <c r="U123" s="110"/>
      <c r="V123" s="88"/>
      <c r="W123" s="88"/>
      <c r="X123" s="107"/>
      <c r="Y123" s="111"/>
      <c r="Z123" s="90"/>
      <c r="AA123" s="122"/>
      <c r="AB123" s="110"/>
      <c r="AC123" s="88"/>
      <c r="AD123" s="103"/>
      <c r="AE123" s="110"/>
      <c r="AF123" s="103"/>
      <c r="AG123" s="88"/>
      <c r="AH123" s="110"/>
      <c r="AI123" s="110"/>
      <c r="AJ123" s="88"/>
      <c r="AK123" s="67"/>
      <c r="AL123" s="106"/>
      <c r="AM123" s="106"/>
      <c r="AN123" s="106"/>
      <c r="AO123" s="106"/>
      <c r="AP123" s="244"/>
      <c r="AQ123" s="106"/>
      <c r="AR123" s="245"/>
      <c r="AS123" s="67"/>
      <c r="AT123" s="106"/>
      <c r="AU123" s="106"/>
      <c r="AV123" s="106"/>
      <c r="AW123" s="67"/>
      <c r="AX123" s="106"/>
      <c r="AY123" s="106"/>
      <c r="AZ123" s="106"/>
      <c r="BA123" s="67"/>
      <c r="BB123" s="106"/>
      <c r="BC123" s="106"/>
      <c r="BD123" s="106"/>
      <c r="BE123" s="67"/>
      <c r="BF123" s="106"/>
      <c r="BG123" s="106"/>
      <c r="BH123" s="106"/>
      <c r="BI123" s="106"/>
      <c r="BJ123" s="244"/>
      <c r="BL123" s="106"/>
      <c r="BM123" s="106"/>
      <c r="BN123" s="246"/>
      <c r="BO123" s="67"/>
      <c r="BP123" s="106"/>
      <c r="BQ123" s="106"/>
      <c r="BR123" s="106"/>
      <c r="BS123" s="67"/>
      <c r="BT123" s="106"/>
      <c r="BU123" s="106"/>
      <c r="BV123" s="106"/>
      <c r="BW123" s="67"/>
      <c r="BX123" s="106"/>
      <c r="BY123" s="106"/>
      <c r="BZ123" s="106"/>
      <c r="CA123" s="67"/>
      <c r="CB123" s="106"/>
      <c r="CC123" s="106"/>
      <c r="CD123" s="106"/>
      <c r="CE123" s="67"/>
      <c r="CF123" s="106"/>
      <c r="CG123" s="106"/>
      <c r="CH123" s="106"/>
      <c r="CI123" s="67"/>
      <c r="CJ123" s="106"/>
      <c r="CK123" s="106"/>
      <c r="CL123" s="106"/>
      <c r="CM123" s="67"/>
      <c r="CN123" s="106"/>
      <c r="CO123" s="106"/>
      <c r="CP123" s="106"/>
      <c r="CQ123" s="67"/>
      <c r="CR123" s="106"/>
      <c r="CS123" s="106"/>
      <c r="CT123" s="106"/>
      <c r="CU123" s="67"/>
      <c r="CV123" s="106"/>
      <c r="CW123" s="106"/>
      <c r="CX123" s="106"/>
      <c r="CY123" s="67"/>
      <c r="CZ123" s="106"/>
      <c r="DA123" s="106"/>
      <c r="DB123" s="106"/>
      <c r="DC123" s="67"/>
      <c r="DD123" s="106"/>
      <c r="DE123" s="106"/>
      <c r="DF123" s="106"/>
      <c r="DG123" s="103"/>
      <c r="DH123" s="125"/>
    </row>
    <row r="124" spans="1:112" s="85" customFormat="1" ht="13.15" customHeight="1" outlineLevel="1">
      <c r="A124" s="91" t="s">
        <v>68</v>
      </c>
      <c r="B124" s="91">
        <v>2</v>
      </c>
      <c r="C124" s="103"/>
      <c r="D124" s="121"/>
      <c r="E124" s="123"/>
      <c r="F124" s="105" t="s">
        <v>105</v>
      </c>
      <c r="G124" s="110"/>
      <c r="H124" s="106"/>
      <c r="I124" s="110"/>
      <c r="J124" s="107"/>
      <c r="K124" s="111"/>
      <c r="L124" s="90"/>
      <c r="M124" s="122"/>
      <c r="N124" s="122"/>
      <c r="O124" s="110"/>
      <c r="P124" s="103"/>
      <c r="Q124" s="110"/>
      <c r="R124" s="122"/>
      <c r="S124" s="122"/>
      <c r="T124" s="110"/>
      <c r="U124" s="110"/>
      <c r="V124" s="88"/>
      <c r="W124" s="88"/>
      <c r="X124" s="107"/>
      <c r="Y124" s="111"/>
      <c r="Z124" s="90"/>
      <c r="AA124" s="122"/>
      <c r="AB124" s="110"/>
      <c r="AC124" s="88"/>
      <c r="AD124" s="103"/>
      <c r="AE124" s="110"/>
      <c r="AF124" s="103"/>
      <c r="AG124" s="88"/>
      <c r="AH124" s="110"/>
      <c r="AI124" s="110"/>
      <c r="AJ124" s="88"/>
      <c r="AK124" s="67"/>
      <c r="AL124" s="106"/>
      <c r="AM124" s="106"/>
      <c r="AN124" s="106"/>
      <c r="AO124" s="106"/>
      <c r="AP124" s="244"/>
      <c r="AQ124" s="106"/>
      <c r="AR124" s="245"/>
      <c r="AS124" s="67"/>
      <c r="AT124" s="106"/>
      <c r="AU124" s="106"/>
      <c r="AV124" s="106"/>
      <c r="AW124" s="67"/>
      <c r="AX124" s="106"/>
      <c r="AY124" s="106"/>
      <c r="AZ124" s="106"/>
      <c r="BA124" s="67"/>
      <c r="BB124" s="106"/>
      <c r="BC124" s="106"/>
      <c r="BD124" s="106"/>
      <c r="BE124" s="67"/>
      <c r="BF124" s="106"/>
      <c r="BG124" s="106"/>
      <c r="BH124" s="106"/>
      <c r="BI124" s="106"/>
      <c r="BJ124" s="244"/>
      <c r="BL124" s="106"/>
      <c r="BM124" s="106"/>
      <c r="BN124" s="246"/>
      <c r="BO124" s="67"/>
      <c r="BP124" s="106"/>
      <c r="BQ124" s="106"/>
      <c r="BR124" s="106"/>
      <c r="BS124" s="67"/>
      <c r="BT124" s="106"/>
      <c r="BU124" s="106"/>
      <c r="BV124" s="106"/>
      <c r="BW124" s="67"/>
      <c r="BX124" s="106"/>
      <c r="BY124" s="106"/>
      <c r="BZ124" s="106"/>
      <c r="CA124" s="67"/>
      <c r="CB124" s="106"/>
      <c r="CC124" s="106"/>
      <c r="CD124" s="106"/>
      <c r="CE124" s="67"/>
      <c r="CF124" s="106"/>
      <c r="CG124" s="106"/>
      <c r="CH124" s="106"/>
      <c r="CI124" s="67"/>
      <c r="CJ124" s="106"/>
      <c r="CK124" s="106"/>
      <c r="CL124" s="106"/>
      <c r="CM124" s="67"/>
      <c r="CN124" s="106"/>
      <c r="CO124" s="106"/>
      <c r="CP124" s="106"/>
      <c r="CQ124" s="67"/>
      <c r="CR124" s="106"/>
      <c r="CS124" s="106"/>
      <c r="CT124" s="106"/>
      <c r="CU124" s="67"/>
      <c r="CV124" s="106"/>
      <c r="CW124" s="106"/>
      <c r="CX124" s="106"/>
      <c r="CY124" s="67"/>
      <c r="CZ124" s="106"/>
      <c r="DA124" s="106"/>
      <c r="DB124" s="106"/>
      <c r="DC124" s="67"/>
      <c r="DD124" s="106"/>
      <c r="DE124" s="106"/>
      <c r="DF124" s="106"/>
      <c r="DG124" s="103"/>
      <c r="DH124" s="125"/>
    </row>
    <row r="125" spans="1:112" s="85" customFormat="1" ht="13.15" customHeight="1" outlineLevel="1">
      <c r="A125" s="91"/>
      <c r="B125" s="91"/>
      <c r="C125" s="103"/>
      <c r="D125" s="121"/>
      <c r="E125" s="87"/>
      <c r="F125" s="105" t="s">
        <v>106</v>
      </c>
      <c r="G125" s="110"/>
      <c r="H125" s="106"/>
      <c r="I125" s="110"/>
      <c r="J125" s="107">
        <v>2</v>
      </c>
      <c r="K125" s="111">
        <v>3</v>
      </c>
      <c r="L125" s="90">
        <f>J125*K125</f>
        <v>6</v>
      </c>
      <c r="M125" s="122"/>
      <c r="N125" s="122"/>
      <c r="O125" s="110"/>
      <c r="P125" s="103"/>
      <c r="Q125" s="110"/>
      <c r="R125" s="122"/>
      <c r="S125" s="122"/>
      <c r="T125" s="110"/>
      <c r="U125" s="110"/>
      <c r="V125" s="88"/>
      <c r="W125" s="88"/>
      <c r="X125" s="107"/>
      <c r="Y125" s="111"/>
      <c r="Z125" s="90"/>
      <c r="AA125" s="122"/>
      <c r="AB125" s="110"/>
      <c r="AC125" s="88"/>
      <c r="AD125" s="103"/>
      <c r="AE125" s="110"/>
      <c r="AF125" s="103"/>
      <c r="AG125" s="88"/>
      <c r="AH125" s="110"/>
      <c r="AI125" s="110"/>
      <c r="AJ125" s="88"/>
      <c r="AK125" s="67"/>
      <c r="AL125" s="106"/>
      <c r="AM125" s="106"/>
      <c r="AN125" s="106"/>
      <c r="AO125" s="106"/>
      <c r="AP125" s="244"/>
      <c r="AQ125" s="106"/>
      <c r="AR125" s="245"/>
      <c r="AS125" s="67"/>
      <c r="AT125" s="106"/>
      <c r="AU125" s="106"/>
      <c r="AV125" s="106"/>
      <c r="AW125" s="67"/>
      <c r="AX125" s="106"/>
      <c r="AY125" s="106"/>
      <c r="AZ125" s="106"/>
      <c r="BA125" s="67"/>
      <c r="BB125" s="106"/>
      <c r="BC125" s="106"/>
      <c r="BD125" s="106"/>
      <c r="BE125" s="67"/>
      <c r="BF125" s="106"/>
      <c r="BG125" s="106"/>
      <c r="BH125" s="106"/>
      <c r="BI125" s="106"/>
      <c r="BJ125" s="244"/>
      <c r="BL125" s="106"/>
      <c r="BM125" s="106"/>
      <c r="BN125" s="246"/>
      <c r="BO125" s="67"/>
      <c r="BP125" s="106"/>
      <c r="BQ125" s="106"/>
      <c r="BR125" s="106"/>
      <c r="BS125" s="67"/>
      <c r="BT125" s="106"/>
      <c r="BU125" s="106"/>
      <c r="BV125" s="106"/>
      <c r="BW125" s="67"/>
      <c r="BX125" s="106"/>
      <c r="BY125" s="106"/>
      <c r="BZ125" s="106"/>
      <c r="CA125" s="67"/>
      <c r="CB125" s="106"/>
      <c r="CC125" s="106"/>
      <c r="CD125" s="106"/>
      <c r="CE125" s="67"/>
      <c r="CF125" s="106"/>
      <c r="CG125" s="106"/>
      <c r="CH125" s="106"/>
      <c r="CI125" s="67"/>
      <c r="CJ125" s="106"/>
      <c r="CK125" s="106"/>
      <c r="CL125" s="106"/>
      <c r="CM125" s="67"/>
      <c r="CN125" s="106"/>
      <c r="CO125" s="106"/>
      <c r="CP125" s="106"/>
      <c r="CQ125" s="67"/>
      <c r="CR125" s="106"/>
      <c r="CS125" s="106"/>
      <c r="CT125" s="106"/>
      <c r="CU125" s="67"/>
      <c r="CV125" s="106"/>
      <c r="CW125" s="106"/>
      <c r="CX125" s="106"/>
      <c r="CY125" s="67"/>
      <c r="CZ125" s="106"/>
      <c r="DA125" s="106"/>
      <c r="DB125" s="106"/>
      <c r="DC125" s="67"/>
      <c r="DD125" s="106"/>
      <c r="DE125" s="106"/>
      <c r="DF125" s="106"/>
      <c r="DG125" s="103"/>
      <c r="DH125" s="125"/>
    </row>
    <row r="126" spans="1:112" s="85" customFormat="1" ht="4.1500000000000004" customHeight="1" outlineLevel="1">
      <c r="A126" s="86"/>
      <c r="B126" s="86"/>
      <c r="D126" s="121"/>
      <c r="E126" s="87"/>
      <c r="F126" s="88"/>
      <c r="G126" s="88"/>
      <c r="I126" s="88"/>
      <c r="J126" s="89"/>
      <c r="K126" s="89"/>
      <c r="L126" s="90"/>
      <c r="M126" s="89"/>
      <c r="N126" s="89"/>
      <c r="O126" s="88"/>
      <c r="Q126" s="88"/>
      <c r="R126" s="89"/>
      <c r="S126" s="89"/>
      <c r="T126" s="110"/>
      <c r="U126" s="110"/>
      <c r="V126" s="88"/>
      <c r="W126" s="88"/>
      <c r="X126" s="107"/>
      <c r="Y126" s="111"/>
      <c r="Z126" s="90"/>
      <c r="AA126" s="89"/>
      <c r="AB126" s="110"/>
      <c r="AC126" s="88"/>
      <c r="AD126" s="103"/>
      <c r="AE126" s="110"/>
      <c r="AF126" s="103"/>
      <c r="AG126" s="88"/>
      <c r="AH126" s="110"/>
      <c r="AI126" s="110"/>
      <c r="AJ126" s="88"/>
      <c r="AK126" s="67"/>
      <c r="AL126" s="67"/>
      <c r="AM126" s="67"/>
      <c r="AP126" s="244"/>
      <c r="AR126" s="245"/>
      <c r="AS126" s="67"/>
      <c r="AT126" s="67"/>
      <c r="AU126" s="67"/>
      <c r="AW126" s="67"/>
      <c r="AX126" s="67"/>
      <c r="AY126" s="67"/>
      <c r="BA126" s="67"/>
      <c r="BB126" s="67"/>
      <c r="BC126" s="67"/>
      <c r="BE126" s="67"/>
      <c r="BF126" s="67"/>
      <c r="BG126" s="67"/>
      <c r="BJ126" s="244"/>
      <c r="BN126" s="246"/>
      <c r="BO126" s="67"/>
      <c r="BP126" s="67"/>
      <c r="BQ126" s="67"/>
      <c r="BS126" s="67"/>
      <c r="BT126" s="67"/>
      <c r="BU126" s="67"/>
      <c r="BW126" s="67"/>
      <c r="BX126" s="67"/>
      <c r="BY126" s="67"/>
      <c r="CA126" s="67"/>
      <c r="CB126" s="67"/>
      <c r="CC126" s="67"/>
      <c r="CE126" s="67"/>
      <c r="CF126" s="67"/>
      <c r="CG126" s="67"/>
      <c r="CI126" s="67"/>
      <c r="CJ126" s="67"/>
      <c r="CK126" s="67"/>
      <c r="CM126" s="67"/>
      <c r="CN126" s="67"/>
      <c r="CO126" s="67"/>
      <c r="CQ126" s="67"/>
      <c r="CR126" s="67"/>
      <c r="CS126" s="67"/>
      <c r="CU126" s="67"/>
      <c r="CV126" s="67"/>
      <c r="CW126" s="67"/>
      <c r="CY126" s="67"/>
      <c r="CZ126" s="67"/>
      <c r="DA126" s="67"/>
      <c r="DC126" s="67"/>
      <c r="DD126" s="67"/>
      <c r="DE126" s="67"/>
      <c r="DH126" s="125"/>
    </row>
    <row r="127" spans="1:112" ht="13.15" customHeight="1" outlineLevel="1">
      <c r="A127" s="112"/>
      <c r="B127" s="112"/>
      <c r="C127" s="65"/>
      <c r="D127" s="139"/>
      <c r="E127" s="113" t="s">
        <v>114</v>
      </c>
      <c r="F127" s="114"/>
      <c r="G127" s="114"/>
      <c r="H127" s="115"/>
      <c r="I127" s="114"/>
      <c r="J127" s="116"/>
      <c r="K127" s="108"/>
      <c r="L127" s="117"/>
      <c r="M127" s="109"/>
      <c r="N127" s="118"/>
      <c r="O127" s="114"/>
      <c r="P127" s="65"/>
      <c r="Q127" s="114"/>
      <c r="R127" s="118"/>
      <c r="S127" s="118"/>
      <c r="T127" s="110"/>
      <c r="U127" s="110"/>
      <c r="V127" s="88"/>
      <c r="W127" s="88"/>
      <c r="X127" s="107"/>
      <c r="Y127" s="111"/>
      <c r="Z127" s="90"/>
      <c r="AA127" s="109"/>
      <c r="AB127" s="110"/>
      <c r="AC127" s="88"/>
      <c r="AD127" s="103"/>
      <c r="AE127" s="110"/>
      <c r="AF127" s="103"/>
      <c r="AG127" s="88"/>
      <c r="AH127" s="110"/>
      <c r="AI127" s="110"/>
      <c r="AJ127" s="88"/>
      <c r="AK127" s="65"/>
      <c r="AL127" s="115"/>
      <c r="AM127" s="115"/>
      <c r="AO127" s="115"/>
      <c r="AP127" s="254"/>
      <c r="AR127" s="78"/>
      <c r="AS127" s="65"/>
      <c r="AT127" s="115"/>
      <c r="AU127" s="115"/>
      <c r="AW127" s="65"/>
      <c r="AX127" s="115"/>
      <c r="AY127" s="115"/>
      <c r="BA127" s="65"/>
      <c r="BB127" s="115"/>
      <c r="BC127" s="115"/>
      <c r="BE127" s="65"/>
      <c r="BF127" s="115"/>
      <c r="BG127" s="115"/>
      <c r="BI127" s="115"/>
      <c r="BJ127" s="254"/>
      <c r="BL127" s="115"/>
      <c r="BN127" s="66"/>
      <c r="BO127" s="65"/>
      <c r="BP127" s="115"/>
      <c r="BQ127" s="115"/>
      <c r="BS127" s="65"/>
      <c r="BT127" s="115"/>
      <c r="BU127" s="115"/>
      <c r="BW127" s="65"/>
      <c r="BX127" s="115"/>
      <c r="BY127" s="115"/>
      <c r="CA127" s="65"/>
      <c r="CB127" s="115"/>
      <c r="CC127" s="115"/>
      <c r="CE127" s="65"/>
      <c r="CF127" s="115"/>
      <c r="CG127" s="115"/>
      <c r="CI127" s="65"/>
      <c r="CJ127" s="115"/>
      <c r="CK127" s="115"/>
      <c r="CM127" s="65"/>
      <c r="CN127" s="115"/>
      <c r="CO127" s="115"/>
      <c r="CQ127" s="65"/>
      <c r="CR127" s="115"/>
      <c r="CS127" s="115"/>
      <c r="CU127" s="65"/>
      <c r="CV127" s="115"/>
      <c r="CW127" s="115"/>
      <c r="CY127" s="65"/>
      <c r="CZ127" s="115"/>
      <c r="DA127" s="115"/>
      <c r="DC127" s="65"/>
      <c r="DD127" s="115"/>
      <c r="DE127" s="115"/>
      <c r="DG127" s="65"/>
      <c r="DH127" s="132"/>
    </row>
    <row r="128" spans="1:112" s="85" customFormat="1" ht="13.15" customHeight="1" outlineLevel="1">
      <c r="A128" s="91" t="s">
        <v>68</v>
      </c>
      <c r="B128" s="91">
        <v>2</v>
      </c>
      <c r="C128" s="103"/>
      <c r="D128" s="121"/>
      <c r="E128" s="119"/>
      <c r="F128" s="105" t="s">
        <v>107</v>
      </c>
      <c r="G128" s="110"/>
      <c r="H128" s="106"/>
      <c r="I128" s="110"/>
      <c r="J128" s="107">
        <v>1</v>
      </c>
      <c r="K128" s="126">
        <v>10</v>
      </c>
      <c r="L128" s="90">
        <f>J128*K128</f>
        <v>10</v>
      </c>
      <c r="M128" s="122"/>
      <c r="N128" s="122"/>
      <c r="O128" s="110"/>
      <c r="P128" s="103"/>
      <c r="Q128" s="110"/>
      <c r="R128" s="122"/>
      <c r="S128" s="122"/>
      <c r="T128" s="110"/>
      <c r="U128" s="110"/>
      <c r="V128" s="88"/>
      <c r="W128" s="88"/>
      <c r="X128" s="107"/>
      <c r="Y128" s="111"/>
      <c r="Z128" s="90"/>
      <c r="AA128" s="122"/>
      <c r="AB128" s="110"/>
      <c r="AC128" s="88"/>
      <c r="AD128" s="103"/>
      <c r="AE128" s="110"/>
      <c r="AF128" s="103"/>
      <c r="AG128" s="88"/>
      <c r="AH128" s="110"/>
      <c r="AI128" s="110"/>
      <c r="AJ128" s="88"/>
      <c r="AK128" s="67"/>
      <c r="AL128" s="106"/>
      <c r="AM128" s="106"/>
      <c r="AN128" s="106"/>
      <c r="AO128" s="106"/>
      <c r="AP128" s="244"/>
      <c r="AQ128" s="106"/>
      <c r="AR128" s="245"/>
      <c r="AS128" s="67"/>
      <c r="AT128" s="106"/>
      <c r="AU128" s="106"/>
      <c r="AV128" s="106"/>
      <c r="AW128" s="67"/>
      <c r="AX128" s="106"/>
      <c r="AY128" s="106"/>
      <c r="AZ128" s="106"/>
      <c r="BA128" s="67"/>
      <c r="BB128" s="106"/>
      <c r="BC128" s="106"/>
      <c r="BD128" s="106"/>
      <c r="BE128" s="67"/>
      <c r="BF128" s="106"/>
      <c r="BG128" s="106"/>
      <c r="BH128" s="106"/>
      <c r="BI128" s="106"/>
      <c r="BJ128" s="244"/>
      <c r="BL128" s="106"/>
      <c r="BM128" s="106"/>
      <c r="BN128" s="246"/>
      <c r="BO128" s="67"/>
      <c r="BP128" s="106"/>
      <c r="BQ128" s="106"/>
      <c r="BR128" s="106"/>
      <c r="BS128" s="67"/>
      <c r="BT128" s="106"/>
      <c r="BU128" s="106"/>
      <c r="BV128" s="106"/>
      <c r="BW128" s="67"/>
      <c r="BX128" s="106"/>
      <c r="BY128" s="106"/>
      <c r="BZ128" s="106"/>
      <c r="CA128" s="67"/>
      <c r="CB128" s="106"/>
      <c r="CC128" s="106"/>
      <c r="CD128" s="106"/>
      <c r="CE128" s="67"/>
      <c r="CF128" s="106"/>
      <c r="CG128" s="106"/>
      <c r="CH128" s="106"/>
      <c r="CI128" s="67"/>
      <c r="CJ128" s="106"/>
      <c r="CK128" s="106"/>
      <c r="CL128" s="106"/>
      <c r="CM128" s="67"/>
      <c r="CN128" s="106"/>
      <c r="CO128" s="106"/>
      <c r="CP128" s="106"/>
      <c r="CQ128" s="67"/>
      <c r="CR128" s="106"/>
      <c r="CS128" s="106"/>
      <c r="CT128" s="106"/>
      <c r="CU128" s="67"/>
      <c r="CV128" s="106"/>
      <c r="CW128" s="106"/>
      <c r="CX128" s="106"/>
      <c r="CY128" s="67"/>
      <c r="CZ128" s="106"/>
      <c r="DA128" s="106"/>
      <c r="DB128" s="106"/>
      <c r="DC128" s="67"/>
      <c r="DD128" s="106"/>
      <c r="DE128" s="106"/>
      <c r="DF128" s="106"/>
      <c r="DG128" s="103"/>
      <c r="DH128" s="125"/>
    </row>
    <row r="129" spans="1:112" s="85" customFormat="1" ht="13.15" customHeight="1" outlineLevel="1">
      <c r="A129" s="91" t="s">
        <v>68</v>
      </c>
      <c r="B129" s="91">
        <v>2</v>
      </c>
      <c r="C129" s="103"/>
      <c r="D129" s="121"/>
      <c r="E129" s="123"/>
      <c r="F129" s="105" t="s">
        <v>108</v>
      </c>
      <c r="G129" s="110"/>
      <c r="H129" s="106"/>
      <c r="I129" s="110"/>
      <c r="J129" s="90"/>
      <c r="K129" s="111" t="s">
        <v>70</v>
      </c>
      <c r="L129" s="90"/>
      <c r="M129" s="122"/>
      <c r="N129" s="122"/>
      <c r="O129" s="110"/>
      <c r="P129" s="103"/>
      <c r="Q129" s="110"/>
      <c r="R129" s="122"/>
      <c r="S129" s="122"/>
      <c r="T129" s="110"/>
      <c r="U129" s="110"/>
      <c r="V129" s="88"/>
      <c r="W129" s="88"/>
      <c r="X129" s="107"/>
      <c r="Y129" s="111"/>
      <c r="Z129" s="90"/>
      <c r="AA129" s="122"/>
      <c r="AB129" s="110"/>
      <c r="AC129" s="88"/>
      <c r="AD129" s="103"/>
      <c r="AE129" s="110"/>
      <c r="AF129" s="103"/>
      <c r="AG129" s="88"/>
      <c r="AH129" s="110"/>
      <c r="AI129" s="110"/>
      <c r="AJ129" s="88"/>
      <c r="AK129" s="67"/>
      <c r="AL129" s="106"/>
      <c r="AM129" s="106"/>
      <c r="AN129" s="106"/>
      <c r="AO129" s="106"/>
      <c r="AP129" s="244"/>
      <c r="AQ129" s="106"/>
      <c r="AR129" s="245"/>
      <c r="AS129" s="67"/>
      <c r="AT129" s="106"/>
      <c r="AU129" s="106"/>
      <c r="AV129" s="106"/>
      <c r="AW129" s="67"/>
      <c r="AX129" s="106"/>
      <c r="AY129" s="106"/>
      <c r="AZ129" s="106"/>
      <c r="BA129" s="67"/>
      <c r="BB129" s="106"/>
      <c r="BC129" s="106"/>
      <c r="BD129" s="106"/>
      <c r="BE129" s="67"/>
      <c r="BF129" s="106"/>
      <c r="BG129" s="106"/>
      <c r="BH129" s="106"/>
      <c r="BI129" s="106"/>
      <c r="BJ129" s="244"/>
      <c r="BL129" s="106"/>
      <c r="BM129" s="106"/>
      <c r="BN129" s="246"/>
      <c r="BO129" s="67"/>
      <c r="BP129" s="106"/>
      <c r="BQ129" s="106"/>
      <c r="BR129" s="106"/>
      <c r="BS129" s="67"/>
      <c r="BT129" s="106"/>
      <c r="BU129" s="106"/>
      <c r="BV129" s="106"/>
      <c r="BW129" s="67"/>
      <c r="BX129" s="106"/>
      <c r="BY129" s="106"/>
      <c r="BZ129" s="106"/>
      <c r="CA129" s="67"/>
      <c r="CB129" s="106"/>
      <c r="CC129" s="106"/>
      <c r="CD129" s="106"/>
      <c r="CE129" s="67"/>
      <c r="CF129" s="106"/>
      <c r="CG129" s="106"/>
      <c r="CH129" s="106"/>
      <c r="CI129" s="67"/>
      <c r="CJ129" s="106"/>
      <c r="CK129" s="106"/>
      <c r="CL129" s="106"/>
      <c r="CM129" s="67"/>
      <c r="CN129" s="106"/>
      <c r="CO129" s="106"/>
      <c r="CP129" s="106"/>
      <c r="CQ129" s="67"/>
      <c r="CR129" s="106"/>
      <c r="CS129" s="106"/>
      <c r="CT129" s="106"/>
      <c r="CU129" s="67"/>
      <c r="CV129" s="106"/>
      <c r="CW129" s="106"/>
      <c r="CX129" s="106"/>
      <c r="CY129" s="67"/>
      <c r="CZ129" s="106"/>
      <c r="DA129" s="106"/>
      <c r="DB129" s="106"/>
      <c r="DC129" s="67"/>
      <c r="DD129" s="106"/>
      <c r="DE129" s="106"/>
      <c r="DF129" s="106"/>
      <c r="DG129" s="103"/>
      <c r="DH129" s="125"/>
    </row>
    <row r="130" spans="1:112" s="161" customFormat="1" ht="13.15" customHeight="1" outlineLevel="1">
      <c r="A130" s="150"/>
      <c r="B130" s="150"/>
      <c r="C130" s="151"/>
      <c r="D130" s="152"/>
      <c r="E130" s="153"/>
      <c r="F130" s="154" t="s">
        <v>109</v>
      </c>
      <c r="G130" s="155"/>
      <c r="H130" s="156"/>
      <c r="I130" s="155"/>
      <c r="J130" s="157">
        <v>1</v>
      </c>
      <c r="K130" s="158">
        <v>144</v>
      </c>
      <c r="L130" s="157"/>
      <c r="M130" s="159"/>
      <c r="N130" s="159"/>
      <c r="O130" s="155"/>
      <c r="P130" s="151"/>
      <c r="Q130" s="155"/>
      <c r="R130" s="159"/>
      <c r="S130" s="159"/>
      <c r="T130" s="110"/>
      <c r="U130" s="110"/>
      <c r="V130" s="88"/>
      <c r="W130" s="88"/>
      <c r="X130" s="107"/>
      <c r="Y130" s="111"/>
      <c r="Z130" s="90"/>
      <c r="AA130" s="159"/>
      <c r="AB130" s="110"/>
      <c r="AC130" s="88"/>
      <c r="AD130" s="103"/>
      <c r="AE130" s="110"/>
      <c r="AF130" s="103"/>
      <c r="AG130" s="88"/>
      <c r="AH130" s="110"/>
      <c r="AI130" s="110"/>
      <c r="AJ130" s="88"/>
      <c r="AK130" s="160"/>
      <c r="AL130" s="156"/>
      <c r="AM130" s="156"/>
      <c r="AN130" s="156"/>
      <c r="AO130" s="156"/>
      <c r="AP130" s="255"/>
      <c r="AQ130" s="156"/>
      <c r="AR130" s="256"/>
      <c r="AS130" s="160"/>
      <c r="AT130" s="156"/>
      <c r="AU130" s="156"/>
      <c r="AV130" s="156"/>
      <c r="AW130" s="160"/>
      <c r="AX130" s="156"/>
      <c r="AY130" s="156"/>
      <c r="AZ130" s="156"/>
      <c r="BA130" s="160"/>
      <c r="BB130" s="156"/>
      <c r="BC130" s="156"/>
      <c r="BD130" s="156"/>
      <c r="BE130" s="160"/>
      <c r="BF130" s="156"/>
      <c r="BG130" s="156"/>
      <c r="BH130" s="156"/>
      <c r="BI130" s="156"/>
      <c r="BJ130" s="255"/>
      <c r="BL130" s="156"/>
      <c r="BM130" s="156"/>
      <c r="BN130" s="257"/>
      <c r="BO130" s="160"/>
      <c r="BP130" s="156"/>
      <c r="BQ130" s="156"/>
      <c r="BR130" s="156"/>
      <c r="BS130" s="160"/>
      <c r="BT130" s="156"/>
      <c r="BU130" s="156"/>
      <c r="BV130" s="156"/>
      <c r="BW130" s="160"/>
      <c r="BX130" s="156"/>
      <c r="BY130" s="156"/>
      <c r="BZ130" s="156"/>
      <c r="CA130" s="160"/>
      <c r="CB130" s="156"/>
      <c r="CC130" s="156"/>
      <c r="CD130" s="156"/>
      <c r="CE130" s="160"/>
      <c r="CF130" s="156"/>
      <c r="CG130" s="156"/>
      <c r="CH130" s="156"/>
      <c r="CI130" s="160"/>
      <c r="CJ130" s="156"/>
      <c r="CK130" s="156"/>
      <c r="CL130" s="156"/>
      <c r="CM130" s="160"/>
      <c r="CN130" s="156"/>
      <c r="CO130" s="156"/>
      <c r="CP130" s="156"/>
      <c r="CQ130" s="160"/>
      <c r="CR130" s="156"/>
      <c r="CS130" s="156"/>
      <c r="CT130" s="156"/>
      <c r="CU130" s="160"/>
      <c r="CV130" s="156"/>
      <c r="CW130" s="156"/>
      <c r="CX130" s="156"/>
      <c r="CY130" s="160"/>
      <c r="CZ130" s="156"/>
      <c r="DA130" s="156"/>
      <c r="DB130" s="156"/>
      <c r="DC130" s="160"/>
      <c r="DD130" s="156"/>
      <c r="DE130" s="156"/>
      <c r="DF130" s="156"/>
      <c r="DG130" s="151"/>
      <c r="DH130" s="162"/>
    </row>
    <row r="131" spans="1:112" s="85" customFormat="1" ht="4.1500000000000004" customHeight="1" outlineLevel="1">
      <c r="A131" s="86"/>
      <c r="B131" s="86"/>
      <c r="D131" s="88"/>
      <c r="E131" s="87"/>
      <c r="F131" s="88"/>
      <c r="G131" s="88"/>
      <c r="I131" s="88"/>
      <c r="J131" s="89"/>
      <c r="K131" s="89"/>
      <c r="L131" s="90"/>
      <c r="M131" s="89"/>
      <c r="N131" s="89"/>
      <c r="O131" s="88"/>
      <c r="Q131" s="88"/>
      <c r="R131" s="89"/>
      <c r="S131" s="89"/>
      <c r="T131" s="88"/>
      <c r="V131" s="88"/>
      <c r="W131" s="242"/>
      <c r="X131" s="90"/>
      <c r="Y131" s="249"/>
      <c r="AA131" s="89"/>
      <c r="AH131" s="88"/>
      <c r="AI131" s="243"/>
      <c r="AJ131" s="90">
        <f t="shared" ref="AJ131" si="8">IF($AI131=AJ$10,W131, )</f>
        <v>0</v>
      </c>
    </row>
    <row r="132" spans="1:112" s="27" customFormat="1" ht="16.899999999999999" customHeight="1">
      <c r="A132" s="92" t="s">
        <v>62</v>
      </c>
      <c r="B132" s="92"/>
      <c r="C132" s="93"/>
      <c r="D132" s="94" t="s">
        <v>259</v>
      </c>
      <c r="E132" s="95"/>
      <c r="F132" s="96"/>
      <c r="G132" s="97"/>
      <c r="H132" s="78"/>
      <c r="I132" s="98"/>
      <c r="J132" s="99"/>
      <c r="K132" s="99"/>
      <c r="L132" s="100">
        <f>J132*K132</f>
        <v>0</v>
      </c>
      <c r="M132" s="99">
        <f>SUM(L132:L147)</f>
        <v>84</v>
      </c>
      <c r="N132" s="99"/>
      <c r="O132" s="98"/>
      <c r="P132" s="93"/>
      <c r="Q132" s="102"/>
      <c r="R132" s="99">
        <f>SUM(X132:X147)</f>
        <v>0</v>
      </c>
      <c r="S132" s="99"/>
      <c r="T132" s="99">
        <v>109.2</v>
      </c>
      <c r="U132" s="99"/>
      <c r="V132" s="98"/>
      <c r="W132" s="98"/>
      <c r="X132" s="99"/>
      <c r="Y132" s="99"/>
      <c r="Z132" s="100">
        <f>X132*Y132</f>
        <v>0</v>
      </c>
      <c r="AA132" s="99">
        <f>SUM(Z132:Z147)</f>
        <v>0</v>
      </c>
      <c r="AB132" s="99">
        <f>SUM(AA132:AA147)</f>
        <v>0</v>
      </c>
      <c r="AC132" s="98"/>
      <c r="AD132" s="93"/>
      <c r="AE132" s="99"/>
      <c r="AF132" s="93"/>
      <c r="AG132" s="102"/>
      <c r="AH132" s="99">
        <f>SUM(AI134:AI146)</f>
        <v>0</v>
      </c>
      <c r="AI132" s="99"/>
      <c r="AJ132" s="98"/>
    </row>
    <row r="133" spans="1:112" ht="13.15" customHeight="1" outlineLevel="1">
      <c r="A133" s="112"/>
      <c r="B133" s="112"/>
      <c r="C133" s="65"/>
      <c r="E133" s="113" t="s">
        <v>94</v>
      </c>
      <c r="F133" s="114"/>
      <c r="G133" s="114"/>
      <c r="H133" s="115"/>
      <c r="I133" s="114"/>
      <c r="J133" s="116"/>
      <c r="K133" s="108"/>
      <c r="L133" s="117"/>
      <c r="M133" s="109"/>
      <c r="N133" s="118"/>
      <c r="O133" s="114"/>
      <c r="P133" s="65"/>
      <c r="Q133" s="114"/>
      <c r="R133" s="118"/>
      <c r="S133" s="118"/>
      <c r="T133" s="110"/>
      <c r="U133" s="110"/>
      <c r="V133" s="88"/>
      <c r="W133" s="88"/>
      <c r="X133" s="107"/>
      <c r="Y133" s="111"/>
      <c r="Z133" s="90"/>
      <c r="AA133" s="109"/>
      <c r="AB133" s="110"/>
      <c r="AC133" s="88"/>
      <c r="AD133" s="103"/>
      <c r="AE133" s="110"/>
      <c r="AF133" s="103"/>
      <c r="AG133" s="88"/>
      <c r="AH133" s="110"/>
      <c r="AI133" s="110"/>
      <c r="AJ133" s="88"/>
      <c r="AK133" s="65"/>
      <c r="AL133" s="115"/>
      <c r="AM133" s="115"/>
      <c r="AO133" s="115"/>
      <c r="AP133" s="254"/>
      <c r="AR133" s="78"/>
      <c r="AS133" s="65"/>
      <c r="AT133" s="115"/>
      <c r="AU133" s="115"/>
      <c r="AW133" s="65"/>
      <c r="AX133" s="115"/>
      <c r="AY133" s="115"/>
      <c r="BA133" s="65"/>
      <c r="BB133" s="115"/>
      <c r="BC133" s="115"/>
      <c r="BE133" s="65"/>
      <c r="BF133" s="115"/>
      <c r="BG133" s="115"/>
      <c r="BI133" s="115"/>
      <c r="BJ133" s="254"/>
      <c r="BL133" s="115"/>
      <c r="BN133" s="66"/>
      <c r="BO133" s="65"/>
      <c r="BP133" s="115"/>
      <c r="BQ133" s="115"/>
      <c r="BS133" s="65"/>
      <c r="BT133" s="115"/>
      <c r="BU133" s="115"/>
      <c r="BW133" s="65"/>
      <c r="BX133" s="115"/>
      <c r="BY133" s="115"/>
      <c r="CA133" s="65"/>
      <c r="CB133" s="115"/>
      <c r="CC133" s="115"/>
      <c r="CE133" s="65"/>
      <c r="CF133" s="115"/>
      <c r="CG133" s="115"/>
      <c r="CI133" s="65"/>
      <c r="CJ133" s="115"/>
      <c r="CK133" s="115"/>
      <c r="CM133" s="65"/>
      <c r="CN133" s="115"/>
      <c r="CO133" s="115"/>
      <c r="CQ133" s="65"/>
      <c r="CR133" s="115"/>
      <c r="CS133" s="115"/>
      <c r="CU133" s="65"/>
      <c r="CV133" s="115"/>
      <c r="CW133" s="115"/>
      <c r="CY133" s="65"/>
      <c r="CZ133" s="115"/>
      <c r="DA133" s="115"/>
      <c r="DC133" s="65"/>
      <c r="DD133" s="115"/>
      <c r="DE133" s="115"/>
      <c r="DG133" s="65"/>
      <c r="DH133" s="132"/>
    </row>
    <row r="134" spans="1:112" s="85" customFormat="1" ht="13.15" customHeight="1" outlineLevel="1">
      <c r="A134" s="91" t="s">
        <v>64</v>
      </c>
      <c r="B134" s="91">
        <v>1</v>
      </c>
      <c r="C134" s="103"/>
      <c r="D134" s="121"/>
      <c r="E134" s="119"/>
      <c r="F134" s="105" t="s">
        <v>95</v>
      </c>
      <c r="G134" s="110"/>
      <c r="H134" s="106"/>
      <c r="I134" s="110"/>
      <c r="J134" s="133">
        <v>1</v>
      </c>
      <c r="K134" s="134">
        <v>4</v>
      </c>
      <c r="L134" s="135">
        <f>J134*K134</f>
        <v>4</v>
      </c>
      <c r="M134" s="136"/>
      <c r="N134" s="136"/>
      <c r="O134" s="137"/>
      <c r="P134" s="138"/>
      <c r="Q134" s="137"/>
      <c r="R134" s="136"/>
      <c r="S134" s="136"/>
      <c r="T134" s="110"/>
      <c r="U134" s="110"/>
      <c r="V134" s="88"/>
      <c r="W134" s="88"/>
      <c r="X134" s="107"/>
      <c r="Y134" s="111"/>
      <c r="Z134" s="90"/>
      <c r="AA134" s="136"/>
      <c r="AB134" s="110"/>
      <c r="AC134" s="88"/>
      <c r="AD134" s="103"/>
      <c r="AE134" s="110"/>
      <c r="AF134" s="103"/>
      <c r="AG134" s="88"/>
      <c r="AH134" s="110"/>
      <c r="AI134" s="110"/>
      <c r="AJ134" s="88"/>
      <c r="AK134" s="67"/>
      <c r="AL134" s="106"/>
      <c r="AM134" s="106"/>
      <c r="AN134" s="106"/>
      <c r="AO134" s="106"/>
      <c r="AP134" s="244"/>
      <c r="AQ134" s="106"/>
      <c r="AR134" s="245"/>
      <c r="AS134" s="67"/>
      <c r="AT134" s="106"/>
      <c r="AU134" s="106"/>
      <c r="AV134" s="106"/>
      <c r="AW134" s="67"/>
      <c r="AX134" s="106"/>
      <c r="AY134" s="106"/>
      <c r="AZ134" s="106"/>
      <c r="BA134" s="67"/>
      <c r="BB134" s="106"/>
      <c r="BC134" s="106"/>
      <c r="BD134" s="106"/>
      <c r="BE134" s="67"/>
      <c r="BF134" s="106"/>
      <c r="BG134" s="106"/>
      <c r="BH134" s="106"/>
      <c r="BI134" s="106"/>
      <c r="BJ134" s="244"/>
      <c r="BL134" s="106"/>
      <c r="BM134" s="106"/>
      <c r="BN134" s="246"/>
      <c r="BO134" s="67"/>
      <c r="BP134" s="106"/>
      <c r="BQ134" s="106"/>
      <c r="BR134" s="106"/>
      <c r="BS134" s="67"/>
      <c r="BT134" s="106"/>
      <c r="BU134" s="106"/>
      <c r="BV134" s="106"/>
      <c r="BW134" s="67"/>
      <c r="BX134" s="106"/>
      <c r="BY134" s="106"/>
      <c r="BZ134" s="106"/>
      <c r="CA134" s="67"/>
      <c r="CB134" s="106"/>
      <c r="CC134" s="106"/>
      <c r="CD134" s="106"/>
      <c r="CE134" s="67"/>
      <c r="CF134" s="106"/>
      <c r="CG134" s="106"/>
      <c r="CH134" s="106"/>
      <c r="CI134" s="67"/>
      <c r="CJ134" s="106"/>
      <c r="CK134" s="106"/>
      <c r="CL134" s="106"/>
      <c r="CM134" s="67"/>
      <c r="CN134" s="106"/>
      <c r="CO134" s="106"/>
      <c r="CP134" s="106"/>
      <c r="CQ134" s="67"/>
      <c r="CR134" s="106"/>
      <c r="CS134" s="106"/>
      <c r="CT134" s="106"/>
      <c r="CU134" s="67"/>
      <c r="CV134" s="106"/>
      <c r="CW134" s="106"/>
      <c r="CX134" s="106"/>
      <c r="CY134" s="67"/>
      <c r="CZ134" s="106"/>
      <c r="DA134" s="106"/>
      <c r="DB134" s="106"/>
      <c r="DC134" s="67"/>
      <c r="DD134" s="106"/>
      <c r="DE134" s="106"/>
      <c r="DF134" s="106"/>
      <c r="DG134" s="103"/>
      <c r="DH134" s="125"/>
    </row>
    <row r="135" spans="1:112" s="85" customFormat="1" ht="4.1500000000000004" customHeight="1" outlineLevel="1">
      <c r="A135" s="86"/>
      <c r="B135" s="86"/>
      <c r="D135" s="121"/>
      <c r="E135" s="87"/>
      <c r="F135" s="88"/>
      <c r="G135" s="88"/>
      <c r="I135" s="88"/>
      <c r="J135" s="89"/>
      <c r="K135" s="89"/>
      <c r="L135" s="90"/>
      <c r="M135" s="89"/>
      <c r="N135" s="89"/>
      <c r="O135" s="88"/>
      <c r="Q135" s="88"/>
      <c r="R135" s="89"/>
      <c r="S135" s="89"/>
      <c r="T135" s="110"/>
      <c r="U135" s="110"/>
      <c r="V135" s="88"/>
      <c r="W135" s="88"/>
      <c r="X135" s="107"/>
      <c r="Y135" s="111"/>
      <c r="Z135" s="90"/>
      <c r="AA135" s="89"/>
      <c r="AB135" s="110"/>
      <c r="AC135" s="88"/>
      <c r="AD135" s="103"/>
      <c r="AE135" s="110"/>
      <c r="AF135" s="103"/>
      <c r="AG135" s="88"/>
      <c r="AH135" s="110"/>
      <c r="AI135" s="110"/>
      <c r="AJ135" s="88"/>
      <c r="AK135" s="67"/>
      <c r="AL135" s="67"/>
      <c r="AM135" s="67"/>
      <c r="AP135" s="244"/>
      <c r="AR135" s="245"/>
      <c r="AS135" s="67"/>
      <c r="AT135" s="67"/>
      <c r="AU135" s="67"/>
      <c r="AW135" s="67"/>
      <c r="AX135" s="67"/>
      <c r="AY135" s="67"/>
      <c r="BA135" s="67"/>
      <c r="BB135" s="67"/>
      <c r="BC135" s="67"/>
      <c r="BE135" s="67"/>
      <c r="BF135" s="67"/>
      <c r="BG135" s="67"/>
      <c r="BJ135" s="244"/>
      <c r="BN135" s="246"/>
      <c r="BO135" s="67"/>
      <c r="BP135" s="67"/>
      <c r="BQ135" s="67"/>
      <c r="BS135" s="67"/>
      <c r="BT135" s="67"/>
      <c r="BU135" s="67"/>
      <c r="BW135" s="67"/>
      <c r="BX135" s="67"/>
      <c r="BY135" s="67"/>
      <c r="CA135" s="67"/>
      <c r="CB135" s="67"/>
      <c r="CC135" s="67"/>
      <c r="CE135" s="67"/>
      <c r="CF135" s="67"/>
      <c r="CG135" s="67"/>
      <c r="CI135" s="67"/>
      <c r="CJ135" s="67"/>
      <c r="CK135" s="67"/>
      <c r="CM135" s="67"/>
      <c r="CN135" s="67"/>
      <c r="CO135" s="67"/>
      <c r="CQ135" s="67"/>
      <c r="CR135" s="67"/>
      <c r="CS135" s="67"/>
      <c r="CU135" s="67"/>
      <c r="CV135" s="67"/>
      <c r="CW135" s="67"/>
      <c r="CY135" s="67"/>
      <c r="CZ135" s="67"/>
      <c r="DA135" s="67"/>
      <c r="DC135" s="67"/>
      <c r="DD135" s="67"/>
      <c r="DE135" s="67"/>
      <c r="DH135" s="125"/>
    </row>
    <row r="136" spans="1:112" ht="13.15" customHeight="1" outlineLevel="1">
      <c r="A136" s="112"/>
      <c r="B136" s="112"/>
      <c r="C136" s="65"/>
      <c r="D136" s="139"/>
      <c r="E136" s="113" t="s">
        <v>103</v>
      </c>
      <c r="F136" s="114"/>
      <c r="G136" s="114"/>
      <c r="H136" s="115"/>
      <c r="I136" s="114"/>
      <c r="J136" s="116"/>
      <c r="K136" s="108"/>
      <c r="L136" s="117"/>
      <c r="M136" s="109"/>
      <c r="N136" s="118"/>
      <c r="O136" s="114"/>
      <c r="P136" s="65"/>
      <c r="Q136" s="114"/>
      <c r="R136" s="118"/>
      <c r="S136" s="118"/>
      <c r="T136" s="110"/>
      <c r="U136" s="110"/>
      <c r="V136" s="88"/>
      <c r="W136" s="88"/>
      <c r="X136" s="107"/>
      <c r="Y136" s="111"/>
      <c r="Z136" s="90"/>
      <c r="AA136" s="109"/>
      <c r="AB136" s="110"/>
      <c r="AC136" s="88"/>
      <c r="AD136" s="103"/>
      <c r="AE136" s="110"/>
      <c r="AF136" s="103"/>
      <c r="AG136" s="88"/>
      <c r="AH136" s="110"/>
      <c r="AI136" s="110"/>
      <c r="AJ136" s="88"/>
      <c r="AK136" s="65"/>
      <c r="AL136" s="115"/>
      <c r="AM136" s="115"/>
      <c r="AO136" s="115"/>
      <c r="AP136" s="254"/>
      <c r="AR136" s="78"/>
      <c r="AS136" s="65"/>
      <c r="AT136" s="115"/>
      <c r="AU136" s="115"/>
      <c r="AW136" s="65"/>
      <c r="AX136" s="115"/>
      <c r="AY136" s="115"/>
      <c r="BA136" s="65"/>
      <c r="BB136" s="115"/>
      <c r="BC136" s="115"/>
      <c r="BE136" s="65"/>
      <c r="BF136" s="115"/>
      <c r="BG136" s="115"/>
      <c r="BI136" s="115"/>
      <c r="BJ136" s="254"/>
      <c r="BL136" s="115"/>
      <c r="BN136" s="66"/>
      <c r="BO136" s="65"/>
      <c r="BP136" s="115"/>
      <c r="BQ136" s="115"/>
      <c r="BS136" s="65"/>
      <c r="BT136" s="115"/>
      <c r="BU136" s="115"/>
      <c r="BW136" s="65"/>
      <c r="BX136" s="115"/>
      <c r="BY136" s="115"/>
      <c r="CA136" s="65"/>
      <c r="CB136" s="115"/>
      <c r="CC136" s="115"/>
      <c r="CE136" s="65"/>
      <c r="CF136" s="115"/>
      <c r="CG136" s="115"/>
      <c r="CI136" s="65"/>
      <c r="CJ136" s="115"/>
      <c r="CK136" s="115"/>
      <c r="CM136" s="65"/>
      <c r="CN136" s="115"/>
      <c r="CO136" s="115"/>
      <c r="CQ136" s="65"/>
      <c r="CR136" s="115"/>
      <c r="CS136" s="115"/>
      <c r="CU136" s="65"/>
      <c r="CV136" s="115"/>
      <c r="CW136" s="115"/>
      <c r="CY136" s="65"/>
      <c r="CZ136" s="115"/>
      <c r="DA136" s="115"/>
      <c r="DC136" s="65"/>
      <c r="DD136" s="115"/>
      <c r="DE136" s="115"/>
      <c r="DG136" s="65"/>
      <c r="DH136" s="132"/>
    </row>
    <row r="137" spans="1:112" s="263" customFormat="1" ht="13.15" customHeight="1" outlineLevel="1">
      <c r="A137" s="261" t="s">
        <v>68</v>
      </c>
      <c r="B137" s="261">
        <v>2</v>
      </c>
      <c r="C137" s="262"/>
      <c r="D137" s="163"/>
      <c r="E137" s="164"/>
      <c r="F137" s="105" t="s">
        <v>110</v>
      </c>
      <c r="G137" s="165"/>
      <c r="H137" s="166"/>
      <c r="I137" s="165"/>
      <c r="J137" s="107">
        <v>1</v>
      </c>
      <c r="K137" s="126">
        <v>12</v>
      </c>
      <c r="L137" s="90">
        <f>J137*K137</f>
        <v>12</v>
      </c>
      <c r="M137" s="122"/>
      <c r="N137" s="122"/>
      <c r="O137" s="110"/>
      <c r="P137" s="103"/>
      <c r="Q137" s="110"/>
      <c r="R137" s="122"/>
      <c r="S137" s="122"/>
      <c r="T137" s="110"/>
      <c r="U137" s="110"/>
      <c r="V137" s="88"/>
      <c r="W137" s="88"/>
      <c r="X137" s="107"/>
      <c r="Y137" s="111"/>
      <c r="Z137" s="90"/>
      <c r="AA137" s="122"/>
      <c r="AB137" s="110"/>
      <c r="AC137" s="88"/>
      <c r="AD137" s="103"/>
      <c r="AE137" s="110"/>
      <c r="AF137" s="103"/>
      <c r="AG137" s="88"/>
      <c r="AH137" s="110"/>
      <c r="AI137" s="110"/>
      <c r="AJ137" s="88"/>
      <c r="AK137" s="266"/>
      <c r="AL137" s="166"/>
      <c r="AM137" s="166"/>
      <c r="AN137" s="166"/>
      <c r="AO137" s="166"/>
      <c r="AP137" s="264"/>
      <c r="AQ137" s="166"/>
      <c r="AR137" s="265"/>
      <c r="AS137" s="266"/>
      <c r="AT137" s="166"/>
      <c r="AU137" s="166"/>
      <c r="AV137" s="166"/>
      <c r="AW137" s="266"/>
      <c r="AX137" s="166"/>
      <c r="AY137" s="166"/>
      <c r="AZ137" s="166"/>
      <c r="BA137" s="266"/>
      <c r="BB137" s="166"/>
      <c r="BC137" s="166"/>
      <c r="BD137" s="166"/>
      <c r="BE137" s="266"/>
      <c r="BF137" s="166"/>
      <c r="BG137" s="166"/>
      <c r="BH137" s="166"/>
      <c r="BI137" s="166"/>
      <c r="BJ137" s="264"/>
      <c r="BL137" s="166"/>
      <c r="BM137" s="166"/>
      <c r="BN137" s="267"/>
      <c r="BO137" s="266"/>
      <c r="BP137" s="166"/>
      <c r="BQ137" s="166"/>
      <c r="BR137" s="166"/>
      <c r="BS137" s="266"/>
      <c r="BT137" s="166"/>
      <c r="BU137" s="166"/>
      <c r="BV137" s="166"/>
      <c r="BW137" s="266"/>
      <c r="BX137" s="166"/>
      <c r="BY137" s="166"/>
      <c r="BZ137" s="166"/>
      <c r="CA137" s="266"/>
      <c r="CB137" s="166"/>
      <c r="CC137" s="166"/>
      <c r="CD137" s="166"/>
      <c r="CE137" s="266"/>
      <c r="CF137" s="166"/>
      <c r="CG137" s="166"/>
      <c r="CH137" s="166"/>
      <c r="CI137" s="266"/>
      <c r="CJ137" s="166"/>
      <c r="CK137" s="166"/>
      <c r="CL137" s="166"/>
      <c r="CM137" s="266"/>
      <c r="CN137" s="166"/>
      <c r="CO137" s="166"/>
      <c r="CP137" s="166"/>
      <c r="CQ137" s="266"/>
      <c r="CR137" s="166"/>
      <c r="CS137" s="166"/>
      <c r="CT137" s="166"/>
      <c r="CU137" s="266"/>
      <c r="CV137" s="166"/>
      <c r="CW137" s="166"/>
      <c r="CX137" s="166"/>
      <c r="CY137" s="266"/>
      <c r="CZ137" s="166"/>
      <c r="DA137" s="166"/>
      <c r="DB137" s="166"/>
      <c r="DC137" s="266"/>
      <c r="DD137" s="166"/>
      <c r="DE137" s="166"/>
      <c r="DF137" s="166"/>
      <c r="DG137" s="262"/>
      <c r="DH137" s="268"/>
    </row>
    <row r="138" spans="1:112" s="263" customFormat="1" ht="13.15" customHeight="1" outlineLevel="1">
      <c r="A138" s="261" t="s">
        <v>68</v>
      </c>
      <c r="B138" s="261">
        <v>2</v>
      </c>
      <c r="C138" s="262"/>
      <c r="D138" s="163"/>
      <c r="E138" s="167"/>
      <c r="F138" s="105" t="s">
        <v>111</v>
      </c>
      <c r="G138" s="165"/>
      <c r="H138" s="166"/>
      <c r="I138" s="165"/>
      <c r="J138" s="107">
        <v>1</v>
      </c>
      <c r="K138" s="111">
        <v>12</v>
      </c>
      <c r="L138" s="90">
        <f>J138*K138</f>
        <v>12</v>
      </c>
      <c r="M138" s="122"/>
      <c r="N138" s="122"/>
      <c r="O138" s="110"/>
      <c r="P138" s="103"/>
      <c r="Q138" s="110"/>
      <c r="R138" s="122"/>
      <c r="S138" s="122"/>
      <c r="T138" s="110"/>
      <c r="U138" s="110"/>
      <c r="V138" s="88"/>
      <c r="W138" s="88"/>
      <c r="X138" s="107"/>
      <c r="Y138" s="111"/>
      <c r="Z138" s="90"/>
      <c r="AA138" s="122"/>
      <c r="AB138" s="110"/>
      <c r="AC138" s="88"/>
      <c r="AD138" s="103"/>
      <c r="AE138" s="110"/>
      <c r="AF138" s="103"/>
      <c r="AG138" s="88"/>
      <c r="AH138" s="110"/>
      <c r="AI138" s="110"/>
      <c r="AJ138" s="88"/>
      <c r="AK138" s="266"/>
      <c r="AL138" s="166"/>
      <c r="AM138" s="166"/>
      <c r="AN138" s="166"/>
      <c r="AO138" s="166"/>
      <c r="AP138" s="264"/>
      <c r="AQ138" s="166"/>
      <c r="AR138" s="265"/>
      <c r="AS138" s="266"/>
      <c r="AT138" s="166"/>
      <c r="AU138" s="166"/>
      <c r="AV138" s="166"/>
      <c r="AW138" s="266"/>
      <c r="AX138" s="166"/>
      <c r="AY138" s="166"/>
      <c r="AZ138" s="166"/>
      <c r="BA138" s="266"/>
      <c r="BB138" s="166"/>
      <c r="BC138" s="166"/>
      <c r="BD138" s="166"/>
      <c r="BE138" s="266"/>
      <c r="BF138" s="166"/>
      <c r="BG138" s="166"/>
      <c r="BH138" s="166"/>
      <c r="BI138" s="166"/>
      <c r="BJ138" s="264"/>
      <c r="BL138" s="166"/>
      <c r="BM138" s="166"/>
      <c r="BN138" s="267"/>
      <c r="BO138" s="266"/>
      <c r="BP138" s="166"/>
      <c r="BQ138" s="166"/>
      <c r="BR138" s="166"/>
      <c r="BS138" s="266"/>
      <c r="BT138" s="166"/>
      <c r="BU138" s="166"/>
      <c r="BV138" s="166"/>
      <c r="BW138" s="266"/>
      <c r="BX138" s="166"/>
      <c r="BY138" s="166"/>
      <c r="BZ138" s="166"/>
      <c r="CA138" s="266"/>
      <c r="CB138" s="166"/>
      <c r="CC138" s="166"/>
      <c r="CD138" s="166"/>
      <c r="CE138" s="266"/>
      <c r="CF138" s="166"/>
      <c r="CG138" s="166"/>
      <c r="CH138" s="166"/>
      <c r="CI138" s="266"/>
      <c r="CJ138" s="166"/>
      <c r="CK138" s="166"/>
      <c r="CL138" s="166"/>
      <c r="CM138" s="266"/>
      <c r="CN138" s="166"/>
      <c r="CO138" s="166"/>
      <c r="CP138" s="166"/>
      <c r="CQ138" s="266"/>
      <c r="CR138" s="166"/>
      <c r="CS138" s="166"/>
      <c r="CT138" s="166"/>
      <c r="CU138" s="266"/>
      <c r="CV138" s="166"/>
      <c r="CW138" s="166"/>
      <c r="CX138" s="166"/>
      <c r="CY138" s="266"/>
      <c r="CZ138" s="166"/>
      <c r="DA138" s="166"/>
      <c r="DB138" s="166"/>
      <c r="DC138" s="266"/>
      <c r="DD138" s="166"/>
      <c r="DE138" s="166"/>
      <c r="DF138" s="166"/>
      <c r="DG138" s="262"/>
      <c r="DH138" s="268"/>
    </row>
    <row r="139" spans="1:112" s="263" customFormat="1" ht="13.15" customHeight="1" outlineLevel="1">
      <c r="A139" s="261"/>
      <c r="B139" s="261"/>
      <c r="C139" s="262"/>
      <c r="D139" s="163"/>
      <c r="E139" s="167"/>
      <c r="F139" s="105" t="s">
        <v>112</v>
      </c>
      <c r="G139" s="165"/>
      <c r="H139" s="166"/>
      <c r="I139" s="165"/>
      <c r="J139" s="107">
        <v>1</v>
      </c>
      <c r="K139" s="111">
        <v>15</v>
      </c>
      <c r="L139" s="90">
        <f>K139*J139</f>
        <v>15</v>
      </c>
      <c r="M139" s="122"/>
      <c r="N139" s="122"/>
      <c r="O139" s="110"/>
      <c r="P139" s="103"/>
      <c r="Q139" s="110"/>
      <c r="R139" s="122"/>
      <c r="S139" s="122"/>
      <c r="T139" s="110"/>
      <c r="U139" s="110"/>
      <c r="V139" s="88"/>
      <c r="W139" s="88"/>
      <c r="X139" s="107"/>
      <c r="Y139" s="111"/>
      <c r="Z139" s="90"/>
      <c r="AA139" s="122"/>
      <c r="AB139" s="110"/>
      <c r="AC139" s="88"/>
      <c r="AD139" s="103"/>
      <c r="AE139" s="110"/>
      <c r="AF139" s="103"/>
      <c r="AG139" s="88"/>
      <c r="AH139" s="110"/>
      <c r="AI139" s="110"/>
      <c r="AJ139" s="88"/>
      <c r="AK139" s="266"/>
      <c r="AL139" s="166"/>
      <c r="AM139" s="166"/>
      <c r="AN139" s="166"/>
      <c r="AO139" s="166"/>
      <c r="AP139" s="264"/>
      <c r="AQ139" s="166"/>
      <c r="AR139" s="265"/>
      <c r="AS139" s="266"/>
      <c r="AT139" s="166"/>
      <c r="AU139" s="166"/>
      <c r="AV139" s="166"/>
      <c r="AW139" s="266"/>
      <c r="AX139" s="166"/>
      <c r="AY139" s="166"/>
      <c r="AZ139" s="166"/>
      <c r="BA139" s="266"/>
      <c r="BB139" s="166"/>
      <c r="BC139" s="166"/>
      <c r="BD139" s="166"/>
      <c r="BE139" s="266"/>
      <c r="BF139" s="166"/>
      <c r="BG139" s="166"/>
      <c r="BH139" s="166"/>
      <c r="BI139" s="166"/>
      <c r="BJ139" s="264"/>
      <c r="BL139" s="166"/>
      <c r="BM139" s="166"/>
      <c r="BN139" s="267"/>
      <c r="BO139" s="266"/>
      <c r="BP139" s="166"/>
      <c r="BQ139" s="166"/>
      <c r="BR139" s="166"/>
      <c r="BS139" s="266"/>
      <c r="BT139" s="166"/>
      <c r="BU139" s="166"/>
      <c r="BV139" s="166"/>
      <c r="BW139" s="266"/>
      <c r="BX139" s="166"/>
      <c r="BY139" s="166"/>
      <c r="BZ139" s="166"/>
      <c r="CA139" s="266"/>
      <c r="CB139" s="166"/>
      <c r="CC139" s="166"/>
      <c r="CD139" s="166"/>
      <c r="CE139" s="266"/>
      <c r="CF139" s="166"/>
      <c r="CG139" s="166"/>
      <c r="CH139" s="166"/>
      <c r="CI139" s="266"/>
      <c r="CJ139" s="166"/>
      <c r="CK139" s="166"/>
      <c r="CL139" s="166"/>
      <c r="CM139" s="266"/>
      <c r="CN139" s="166"/>
      <c r="CO139" s="166"/>
      <c r="CP139" s="166"/>
      <c r="CQ139" s="266"/>
      <c r="CR139" s="166"/>
      <c r="CS139" s="166"/>
      <c r="CT139" s="166"/>
      <c r="CU139" s="266"/>
      <c r="CV139" s="166"/>
      <c r="CW139" s="166"/>
      <c r="CX139" s="166"/>
      <c r="CY139" s="266"/>
      <c r="CZ139" s="166"/>
      <c r="DA139" s="166"/>
      <c r="DB139" s="166"/>
      <c r="DC139" s="266"/>
      <c r="DD139" s="166"/>
      <c r="DE139" s="166"/>
      <c r="DF139" s="166"/>
      <c r="DG139" s="262"/>
      <c r="DH139" s="268"/>
    </row>
    <row r="140" spans="1:112" s="85" customFormat="1" ht="13.15" customHeight="1" outlineLevel="1">
      <c r="A140" s="91"/>
      <c r="B140" s="91"/>
      <c r="C140" s="103"/>
      <c r="D140" s="121"/>
      <c r="E140" s="123"/>
      <c r="F140" s="105" t="s">
        <v>113</v>
      </c>
      <c r="G140" s="110"/>
      <c r="H140" s="106"/>
      <c r="I140" s="110"/>
      <c r="J140" s="107">
        <v>1</v>
      </c>
      <c r="K140" s="111">
        <v>15</v>
      </c>
      <c r="L140" s="90">
        <f>J140*K140</f>
        <v>15</v>
      </c>
      <c r="M140" s="122"/>
      <c r="N140" s="122"/>
      <c r="O140" s="110"/>
      <c r="P140" s="103"/>
      <c r="Q140" s="110"/>
      <c r="R140" s="122"/>
      <c r="S140" s="122"/>
      <c r="T140" s="110"/>
      <c r="U140" s="110"/>
      <c r="V140" s="88"/>
      <c r="W140" s="88"/>
      <c r="X140" s="107"/>
      <c r="Y140" s="111"/>
      <c r="Z140" s="90"/>
      <c r="AA140" s="122"/>
      <c r="AB140" s="110"/>
      <c r="AC140" s="88"/>
      <c r="AD140" s="103"/>
      <c r="AE140" s="110"/>
      <c r="AF140" s="103"/>
      <c r="AG140" s="88"/>
      <c r="AH140" s="110"/>
      <c r="AI140" s="110"/>
      <c r="AJ140" s="88"/>
      <c r="AK140" s="67"/>
      <c r="AL140" s="106"/>
      <c r="AM140" s="106"/>
      <c r="AN140" s="106"/>
      <c r="AO140" s="106"/>
      <c r="AP140" s="244"/>
      <c r="AQ140" s="106"/>
      <c r="AR140" s="245"/>
      <c r="AS140" s="67"/>
      <c r="AT140" s="106"/>
      <c r="AU140" s="106"/>
      <c r="AV140" s="106"/>
      <c r="AW140" s="67"/>
      <c r="AX140" s="106"/>
      <c r="AY140" s="106"/>
      <c r="AZ140" s="106"/>
      <c r="BA140" s="67"/>
      <c r="BB140" s="106"/>
      <c r="BC140" s="106"/>
      <c r="BD140" s="106"/>
      <c r="BE140" s="67"/>
      <c r="BF140" s="106"/>
      <c r="BG140" s="106"/>
      <c r="BH140" s="106"/>
      <c r="BI140" s="106"/>
      <c r="BJ140" s="244"/>
      <c r="BL140" s="106"/>
      <c r="BM140" s="106"/>
      <c r="BN140" s="246"/>
      <c r="BO140" s="67"/>
      <c r="BP140" s="106"/>
      <c r="BQ140" s="106"/>
      <c r="BR140" s="106"/>
      <c r="BS140" s="67"/>
      <c r="BT140" s="106"/>
      <c r="BU140" s="106"/>
      <c r="BV140" s="106"/>
      <c r="BW140" s="67"/>
      <c r="BX140" s="106"/>
      <c r="BY140" s="106"/>
      <c r="BZ140" s="106"/>
      <c r="CA140" s="67"/>
      <c r="CB140" s="106"/>
      <c r="CC140" s="106"/>
      <c r="CD140" s="106"/>
      <c r="CE140" s="67"/>
      <c r="CF140" s="106"/>
      <c r="CG140" s="106"/>
      <c r="CH140" s="106"/>
      <c r="CI140" s="67"/>
      <c r="CJ140" s="106"/>
      <c r="CK140" s="106"/>
      <c r="CL140" s="106"/>
      <c r="CM140" s="67"/>
      <c r="CN140" s="106"/>
      <c r="CO140" s="106"/>
      <c r="CP140" s="106"/>
      <c r="CQ140" s="67"/>
      <c r="CR140" s="106"/>
      <c r="CS140" s="106"/>
      <c r="CT140" s="106"/>
      <c r="CU140" s="67"/>
      <c r="CV140" s="106"/>
      <c r="CW140" s="106"/>
      <c r="CX140" s="106"/>
      <c r="CY140" s="67"/>
      <c r="CZ140" s="106"/>
      <c r="DA140" s="106"/>
      <c r="DB140" s="106"/>
      <c r="DC140" s="67"/>
      <c r="DD140" s="106"/>
      <c r="DE140" s="106"/>
      <c r="DF140" s="106"/>
      <c r="DG140" s="103"/>
      <c r="DH140" s="125"/>
    </row>
    <row r="141" spans="1:112" s="85" customFormat="1" ht="13.15" customHeight="1" outlineLevel="1">
      <c r="A141" s="91"/>
      <c r="B141" s="91"/>
      <c r="C141" s="103"/>
      <c r="D141" s="121"/>
      <c r="E141" s="87"/>
      <c r="F141" s="105" t="s">
        <v>106</v>
      </c>
      <c r="G141" s="110"/>
      <c r="H141" s="106"/>
      <c r="I141" s="110"/>
      <c r="J141" s="107">
        <v>2</v>
      </c>
      <c r="K141" s="111">
        <v>3</v>
      </c>
      <c r="L141" s="90">
        <f>J141*K141</f>
        <v>6</v>
      </c>
      <c r="M141" s="122"/>
      <c r="N141" s="122"/>
      <c r="O141" s="110"/>
      <c r="P141" s="103"/>
      <c r="Q141" s="110"/>
      <c r="R141" s="122"/>
      <c r="S141" s="122"/>
      <c r="T141" s="110"/>
      <c r="U141" s="110"/>
      <c r="V141" s="88"/>
      <c r="W141" s="88"/>
      <c r="X141" s="107"/>
      <c r="Y141" s="111"/>
      <c r="Z141" s="90"/>
      <c r="AA141" s="122"/>
      <c r="AB141" s="110"/>
      <c r="AC141" s="88"/>
      <c r="AD141" s="103"/>
      <c r="AE141" s="110"/>
      <c r="AF141" s="103"/>
      <c r="AG141" s="88"/>
      <c r="AH141" s="110"/>
      <c r="AI141" s="110"/>
      <c r="AJ141" s="88"/>
      <c r="AK141" s="67"/>
      <c r="AL141" s="106"/>
      <c r="AM141" s="106"/>
      <c r="AN141" s="106"/>
      <c r="AO141" s="106"/>
      <c r="AP141" s="244"/>
      <c r="AQ141" s="106"/>
      <c r="AR141" s="245"/>
      <c r="AS141" s="67"/>
      <c r="AT141" s="106"/>
      <c r="AU141" s="106"/>
      <c r="AV141" s="106"/>
      <c r="AW141" s="67"/>
      <c r="AX141" s="106"/>
      <c r="AY141" s="106"/>
      <c r="AZ141" s="106"/>
      <c r="BA141" s="67"/>
      <c r="BB141" s="106"/>
      <c r="BC141" s="106"/>
      <c r="BD141" s="106"/>
      <c r="BE141" s="67"/>
      <c r="BF141" s="106"/>
      <c r="BG141" s="106"/>
      <c r="BH141" s="106"/>
      <c r="BI141" s="106"/>
      <c r="BJ141" s="244"/>
      <c r="BL141" s="106"/>
      <c r="BM141" s="106"/>
      <c r="BN141" s="246"/>
      <c r="BO141" s="67"/>
      <c r="BP141" s="106"/>
      <c r="BQ141" s="106"/>
      <c r="BR141" s="106"/>
      <c r="BS141" s="67"/>
      <c r="BT141" s="106"/>
      <c r="BU141" s="106"/>
      <c r="BV141" s="106"/>
      <c r="BW141" s="67"/>
      <c r="BX141" s="106"/>
      <c r="BY141" s="106"/>
      <c r="BZ141" s="106"/>
      <c r="CA141" s="67"/>
      <c r="CB141" s="106"/>
      <c r="CC141" s="106"/>
      <c r="CD141" s="106"/>
      <c r="CE141" s="67"/>
      <c r="CF141" s="106"/>
      <c r="CG141" s="106"/>
      <c r="CH141" s="106"/>
      <c r="CI141" s="67"/>
      <c r="CJ141" s="106"/>
      <c r="CK141" s="106"/>
      <c r="CL141" s="106"/>
      <c r="CM141" s="67"/>
      <c r="CN141" s="106"/>
      <c r="CO141" s="106"/>
      <c r="CP141" s="106"/>
      <c r="CQ141" s="67"/>
      <c r="CR141" s="106"/>
      <c r="CS141" s="106"/>
      <c r="CT141" s="106"/>
      <c r="CU141" s="67"/>
      <c r="CV141" s="106"/>
      <c r="CW141" s="106"/>
      <c r="CX141" s="106"/>
      <c r="CY141" s="67"/>
      <c r="CZ141" s="106"/>
      <c r="DA141" s="106"/>
      <c r="DB141" s="106"/>
      <c r="DC141" s="67"/>
      <c r="DD141" s="106"/>
      <c r="DE141" s="106"/>
      <c r="DF141" s="106"/>
      <c r="DG141" s="103"/>
      <c r="DH141" s="125"/>
    </row>
    <row r="142" spans="1:112" s="85" customFormat="1" ht="4.1500000000000004" customHeight="1" outlineLevel="1">
      <c r="A142" s="86"/>
      <c r="B142" s="86"/>
      <c r="D142" s="121"/>
      <c r="E142" s="87"/>
      <c r="F142" s="88"/>
      <c r="G142" s="88"/>
      <c r="I142" s="88"/>
      <c r="J142" s="89"/>
      <c r="K142" s="89"/>
      <c r="L142" s="90"/>
      <c r="M142" s="89"/>
      <c r="N142" s="89"/>
      <c r="O142" s="88"/>
      <c r="Q142" s="88"/>
      <c r="R142" s="89"/>
      <c r="S142" s="89"/>
      <c r="T142" s="110"/>
      <c r="U142" s="110"/>
      <c r="V142" s="88"/>
      <c r="W142" s="88"/>
      <c r="X142" s="107"/>
      <c r="Y142" s="111"/>
      <c r="Z142" s="90"/>
      <c r="AA142" s="89"/>
      <c r="AB142" s="110"/>
      <c r="AC142" s="88"/>
      <c r="AD142" s="103"/>
      <c r="AE142" s="110"/>
      <c r="AF142" s="103"/>
      <c r="AG142" s="88"/>
      <c r="AH142" s="110"/>
      <c r="AI142" s="110"/>
      <c r="AJ142" s="88"/>
      <c r="AK142" s="67"/>
      <c r="AL142" s="67"/>
      <c r="AM142" s="67"/>
      <c r="AP142" s="244"/>
      <c r="AR142" s="245"/>
      <c r="AS142" s="67"/>
      <c r="AT142" s="67"/>
      <c r="AU142" s="67"/>
      <c r="AW142" s="67"/>
      <c r="AX142" s="67"/>
      <c r="AY142" s="67"/>
      <c r="BA142" s="67"/>
      <c r="BB142" s="67"/>
      <c r="BC142" s="67"/>
      <c r="BE142" s="67"/>
      <c r="BF142" s="67"/>
      <c r="BG142" s="67"/>
      <c r="BJ142" s="244"/>
      <c r="BN142" s="246"/>
      <c r="BO142" s="67"/>
      <c r="BP142" s="67"/>
      <c r="BQ142" s="67"/>
      <c r="BS142" s="67"/>
      <c r="BT142" s="67"/>
      <c r="BU142" s="67"/>
      <c r="BW142" s="67"/>
      <c r="BX142" s="67"/>
      <c r="BY142" s="67"/>
      <c r="CA142" s="67"/>
      <c r="CB142" s="67"/>
      <c r="CC142" s="67"/>
      <c r="CE142" s="67"/>
      <c r="CF142" s="67"/>
      <c r="CG142" s="67"/>
      <c r="CI142" s="67"/>
      <c r="CJ142" s="67"/>
      <c r="CK142" s="67"/>
      <c r="CM142" s="67"/>
      <c r="CN142" s="67"/>
      <c r="CO142" s="67"/>
      <c r="CQ142" s="67"/>
      <c r="CR142" s="67"/>
      <c r="CS142" s="67"/>
      <c r="CU142" s="67"/>
      <c r="CV142" s="67"/>
      <c r="CW142" s="67"/>
      <c r="CY142" s="67"/>
      <c r="CZ142" s="67"/>
      <c r="DA142" s="67"/>
      <c r="DC142" s="67"/>
      <c r="DD142" s="67"/>
      <c r="DE142" s="67"/>
      <c r="DH142" s="125"/>
    </row>
    <row r="143" spans="1:112" ht="13.15" customHeight="1" outlineLevel="1">
      <c r="A143" s="112"/>
      <c r="B143" s="112"/>
      <c r="C143" s="65"/>
      <c r="D143" s="139"/>
      <c r="E143" s="113" t="s">
        <v>114</v>
      </c>
      <c r="F143" s="114"/>
      <c r="G143" s="114"/>
      <c r="H143" s="115"/>
      <c r="I143" s="114"/>
      <c r="J143" s="116"/>
      <c r="K143" s="108"/>
      <c r="L143" s="117"/>
      <c r="M143" s="109"/>
      <c r="N143" s="118"/>
      <c r="O143" s="114"/>
      <c r="P143" s="65"/>
      <c r="Q143" s="114"/>
      <c r="R143" s="118"/>
      <c r="S143" s="118"/>
      <c r="T143" s="110"/>
      <c r="U143" s="110"/>
      <c r="V143" s="88"/>
      <c r="W143" s="88"/>
      <c r="X143" s="107"/>
      <c r="Y143" s="111"/>
      <c r="Z143" s="90"/>
      <c r="AA143" s="109"/>
      <c r="AB143" s="110"/>
      <c r="AC143" s="88"/>
      <c r="AD143" s="103"/>
      <c r="AE143" s="110"/>
      <c r="AF143" s="103"/>
      <c r="AG143" s="88"/>
      <c r="AH143" s="110"/>
      <c r="AI143" s="110"/>
      <c r="AJ143" s="88"/>
      <c r="AK143" s="65"/>
      <c r="AL143" s="115"/>
      <c r="AM143" s="115"/>
      <c r="AO143" s="115"/>
      <c r="AP143" s="254"/>
      <c r="AR143" s="78"/>
      <c r="AS143" s="65"/>
      <c r="AT143" s="115"/>
      <c r="AU143" s="115"/>
      <c r="AW143" s="65"/>
      <c r="AX143" s="115"/>
      <c r="AY143" s="115"/>
      <c r="BA143" s="65"/>
      <c r="BB143" s="115"/>
      <c r="BC143" s="115"/>
      <c r="BE143" s="65"/>
      <c r="BF143" s="115"/>
      <c r="BG143" s="115"/>
      <c r="BI143" s="115"/>
      <c r="BJ143" s="254"/>
      <c r="BL143" s="115"/>
      <c r="BN143" s="66"/>
      <c r="BO143" s="65"/>
      <c r="BP143" s="115"/>
      <c r="BQ143" s="115"/>
      <c r="BS143" s="65"/>
      <c r="BT143" s="115"/>
      <c r="BU143" s="115"/>
      <c r="BW143" s="65"/>
      <c r="BX143" s="115"/>
      <c r="BY143" s="115"/>
      <c r="CA143" s="65"/>
      <c r="CB143" s="115"/>
      <c r="CC143" s="115"/>
      <c r="CE143" s="65"/>
      <c r="CF143" s="115"/>
      <c r="CG143" s="115"/>
      <c r="CI143" s="65"/>
      <c r="CJ143" s="115"/>
      <c r="CK143" s="115"/>
      <c r="CM143" s="65"/>
      <c r="CN143" s="115"/>
      <c r="CO143" s="115"/>
      <c r="CQ143" s="65"/>
      <c r="CR143" s="115"/>
      <c r="CS143" s="115"/>
      <c r="CU143" s="65"/>
      <c r="CV143" s="115"/>
      <c r="CW143" s="115"/>
      <c r="CY143" s="65"/>
      <c r="CZ143" s="115"/>
      <c r="DA143" s="115"/>
      <c r="DC143" s="65"/>
      <c r="DD143" s="115"/>
      <c r="DE143" s="115"/>
      <c r="DG143" s="65"/>
      <c r="DH143" s="132"/>
    </row>
    <row r="144" spans="1:112" s="85" customFormat="1" ht="13.15" customHeight="1" outlineLevel="1">
      <c r="A144" s="91" t="s">
        <v>68</v>
      </c>
      <c r="B144" s="91">
        <v>2</v>
      </c>
      <c r="C144" s="103"/>
      <c r="D144" s="121"/>
      <c r="E144" s="119"/>
      <c r="F144" s="105" t="s">
        <v>107</v>
      </c>
      <c r="G144" s="110"/>
      <c r="H144" s="106"/>
      <c r="I144" s="110"/>
      <c r="J144" s="107">
        <v>1</v>
      </c>
      <c r="K144" s="126">
        <v>20</v>
      </c>
      <c r="L144" s="90">
        <f>J144*K144</f>
        <v>20</v>
      </c>
      <c r="M144" s="122"/>
      <c r="N144" s="122"/>
      <c r="O144" s="110"/>
      <c r="P144" s="103"/>
      <c r="Q144" s="110"/>
      <c r="R144" s="122"/>
      <c r="S144" s="122"/>
      <c r="T144" s="110"/>
      <c r="U144" s="110"/>
      <c r="V144" s="88"/>
      <c r="W144" s="88"/>
      <c r="X144" s="107"/>
      <c r="Y144" s="111"/>
      <c r="Z144" s="90"/>
      <c r="AA144" s="122"/>
      <c r="AB144" s="110"/>
      <c r="AC144" s="88"/>
      <c r="AD144" s="103"/>
      <c r="AE144" s="110"/>
      <c r="AF144" s="103"/>
      <c r="AG144" s="88"/>
      <c r="AH144" s="110"/>
      <c r="AI144" s="110"/>
      <c r="AJ144" s="88"/>
      <c r="AK144" s="67"/>
      <c r="AL144" s="106"/>
      <c r="AM144" s="106"/>
      <c r="AN144" s="106"/>
      <c r="AO144" s="106"/>
      <c r="AP144" s="244"/>
      <c r="AQ144" s="106"/>
      <c r="AR144" s="245"/>
      <c r="AS144" s="67"/>
      <c r="AT144" s="106"/>
      <c r="AU144" s="106"/>
      <c r="AV144" s="106"/>
      <c r="AW144" s="67"/>
      <c r="AX144" s="106"/>
      <c r="AY144" s="106"/>
      <c r="AZ144" s="106"/>
      <c r="BA144" s="67"/>
      <c r="BB144" s="106"/>
      <c r="BC144" s="106"/>
      <c r="BD144" s="106"/>
      <c r="BE144" s="67"/>
      <c r="BF144" s="106"/>
      <c r="BG144" s="106"/>
      <c r="BH144" s="106"/>
      <c r="BI144" s="106"/>
      <c r="BJ144" s="244"/>
      <c r="BL144" s="106"/>
      <c r="BM144" s="106"/>
      <c r="BN144" s="246"/>
      <c r="BO144" s="67"/>
      <c r="BP144" s="106"/>
      <c r="BQ144" s="106"/>
      <c r="BR144" s="106"/>
      <c r="BS144" s="67"/>
      <c r="BT144" s="106"/>
      <c r="BU144" s="106"/>
      <c r="BV144" s="106"/>
      <c r="BW144" s="67"/>
      <c r="BX144" s="106"/>
      <c r="BY144" s="106"/>
      <c r="BZ144" s="106"/>
      <c r="CA144" s="67"/>
      <c r="CB144" s="106"/>
      <c r="CC144" s="106"/>
      <c r="CD144" s="106"/>
      <c r="CE144" s="67"/>
      <c r="CF144" s="106"/>
      <c r="CG144" s="106"/>
      <c r="CH144" s="106"/>
      <c r="CI144" s="67"/>
      <c r="CJ144" s="106"/>
      <c r="CK144" s="106"/>
      <c r="CL144" s="106"/>
      <c r="CM144" s="67"/>
      <c r="CN144" s="106"/>
      <c r="CO144" s="106"/>
      <c r="CP144" s="106"/>
      <c r="CQ144" s="67"/>
      <c r="CR144" s="106"/>
      <c r="CS144" s="106"/>
      <c r="CT144" s="106"/>
      <c r="CU144" s="67"/>
      <c r="CV144" s="106"/>
      <c r="CW144" s="106"/>
      <c r="CX144" s="106"/>
      <c r="CY144" s="67"/>
      <c r="CZ144" s="106"/>
      <c r="DA144" s="106"/>
      <c r="DB144" s="106"/>
      <c r="DC144" s="67"/>
      <c r="DD144" s="106"/>
      <c r="DE144" s="106"/>
      <c r="DF144" s="106"/>
      <c r="DG144" s="103"/>
      <c r="DH144" s="125"/>
    </row>
    <row r="145" spans="1:112" s="85" customFormat="1" ht="13.15" customHeight="1" outlineLevel="1">
      <c r="A145" s="91" t="s">
        <v>68</v>
      </c>
      <c r="B145" s="91">
        <v>2</v>
      </c>
      <c r="C145" s="103"/>
      <c r="D145" s="121"/>
      <c r="E145" s="123"/>
      <c r="F145" s="105" t="s">
        <v>108</v>
      </c>
      <c r="G145" s="110"/>
      <c r="H145" s="106"/>
      <c r="I145" s="110"/>
      <c r="J145" s="90"/>
      <c r="K145" s="111" t="s">
        <v>70</v>
      </c>
      <c r="L145" s="90"/>
      <c r="M145" s="122"/>
      <c r="N145" s="122"/>
      <c r="O145" s="110"/>
      <c r="P145" s="103"/>
      <c r="Q145" s="110"/>
      <c r="R145" s="122"/>
      <c r="S145" s="122"/>
      <c r="T145" s="110"/>
      <c r="U145" s="110"/>
      <c r="V145" s="88"/>
      <c r="W145" s="88"/>
      <c r="X145" s="107"/>
      <c r="Y145" s="111"/>
      <c r="Z145" s="90"/>
      <c r="AA145" s="122"/>
      <c r="AB145" s="110"/>
      <c r="AC145" s="88"/>
      <c r="AD145" s="103"/>
      <c r="AE145" s="110"/>
      <c r="AF145" s="103"/>
      <c r="AG145" s="88"/>
      <c r="AH145" s="110"/>
      <c r="AI145" s="110"/>
      <c r="AJ145" s="88"/>
      <c r="AK145" s="67"/>
      <c r="AL145" s="106"/>
      <c r="AM145" s="106"/>
      <c r="AN145" s="106"/>
      <c r="AO145" s="106"/>
      <c r="AP145" s="244"/>
      <c r="AQ145" s="106"/>
      <c r="AR145" s="245"/>
      <c r="AS145" s="67"/>
      <c r="AT145" s="106"/>
      <c r="AU145" s="106"/>
      <c r="AV145" s="106"/>
      <c r="AW145" s="67"/>
      <c r="AX145" s="106"/>
      <c r="AY145" s="106"/>
      <c r="AZ145" s="106"/>
      <c r="BA145" s="67"/>
      <c r="BB145" s="106"/>
      <c r="BC145" s="106"/>
      <c r="BD145" s="106"/>
      <c r="BE145" s="67"/>
      <c r="BF145" s="106"/>
      <c r="BG145" s="106"/>
      <c r="BH145" s="106"/>
      <c r="BI145" s="106"/>
      <c r="BJ145" s="244"/>
      <c r="BL145" s="106"/>
      <c r="BM145" s="106"/>
      <c r="BN145" s="246"/>
      <c r="BO145" s="67"/>
      <c r="BP145" s="106"/>
      <c r="BQ145" s="106"/>
      <c r="BR145" s="106"/>
      <c r="BS145" s="67"/>
      <c r="BT145" s="106"/>
      <c r="BU145" s="106"/>
      <c r="BV145" s="106"/>
      <c r="BW145" s="67"/>
      <c r="BX145" s="106"/>
      <c r="BY145" s="106"/>
      <c r="BZ145" s="106"/>
      <c r="CA145" s="67"/>
      <c r="CB145" s="106"/>
      <c r="CC145" s="106"/>
      <c r="CD145" s="106"/>
      <c r="CE145" s="67"/>
      <c r="CF145" s="106"/>
      <c r="CG145" s="106"/>
      <c r="CH145" s="106"/>
      <c r="CI145" s="67"/>
      <c r="CJ145" s="106"/>
      <c r="CK145" s="106"/>
      <c r="CL145" s="106"/>
      <c r="CM145" s="67"/>
      <c r="CN145" s="106"/>
      <c r="CO145" s="106"/>
      <c r="CP145" s="106"/>
      <c r="CQ145" s="67"/>
      <c r="CR145" s="106"/>
      <c r="CS145" s="106"/>
      <c r="CT145" s="106"/>
      <c r="CU145" s="67"/>
      <c r="CV145" s="106"/>
      <c r="CW145" s="106"/>
      <c r="CX145" s="106"/>
      <c r="CY145" s="67"/>
      <c r="CZ145" s="106"/>
      <c r="DA145" s="106"/>
      <c r="DB145" s="106"/>
      <c r="DC145" s="67"/>
      <c r="DD145" s="106"/>
      <c r="DE145" s="106"/>
      <c r="DF145" s="106"/>
      <c r="DG145" s="103"/>
      <c r="DH145" s="125"/>
    </row>
    <row r="146" spans="1:112" s="161" customFormat="1" ht="13.15" customHeight="1" outlineLevel="1">
      <c r="A146" s="150"/>
      <c r="B146" s="150"/>
      <c r="C146" s="151"/>
      <c r="D146" s="152"/>
      <c r="E146" s="153"/>
      <c r="F146" s="154" t="s">
        <v>115</v>
      </c>
      <c r="G146" s="155"/>
      <c r="H146" s="156"/>
      <c r="I146" s="155"/>
      <c r="J146" s="90"/>
      <c r="K146" s="168" t="s">
        <v>70</v>
      </c>
      <c r="L146" s="157"/>
      <c r="M146" s="159"/>
      <c r="N146" s="159"/>
      <c r="O146" s="155"/>
      <c r="P146" s="151"/>
      <c r="Q146" s="155"/>
      <c r="R146" s="159"/>
      <c r="S146" s="159"/>
      <c r="T146" s="110"/>
      <c r="U146" s="110"/>
      <c r="V146" s="88"/>
      <c r="W146" s="88"/>
      <c r="X146" s="107"/>
      <c r="Y146" s="111"/>
      <c r="Z146" s="90"/>
      <c r="AA146" s="159"/>
      <c r="AB146" s="110"/>
      <c r="AC146" s="88"/>
      <c r="AD146" s="103"/>
      <c r="AE146" s="110"/>
      <c r="AF146" s="103"/>
      <c r="AG146" s="88"/>
      <c r="AH146" s="110"/>
      <c r="AI146" s="110"/>
      <c r="AJ146" s="88"/>
      <c r="AK146" s="160"/>
      <c r="AL146" s="156"/>
      <c r="AM146" s="156"/>
      <c r="AN146" s="156"/>
      <c r="AO146" s="156"/>
      <c r="AP146" s="255"/>
      <c r="AQ146" s="156"/>
      <c r="AR146" s="256"/>
      <c r="AS146" s="160"/>
      <c r="AT146" s="156"/>
      <c r="AU146" s="156"/>
      <c r="AV146" s="156"/>
      <c r="AW146" s="160"/>
      <c r="AX146" s="156"/>
      <c r="AY146" s="156"/>
      <c r="AZ146" s="156"/>
      <c r="BA146" s="160"/>
      <c r="BB146" s="156"/>
      <c r="BC146" s="156"/>
      <c r="BD146" s="156"/>
      <c r="BE146" s="160"/>
      <c r="BF146" s="156"/>
      <c r="BG146" s="156"/>
      <c r="BH146" s="156"/>
      <c r="BI146" s="156"/>
      <c r="BJ146" s="255"/>
      <c r="BL146" s="156"/>
      <c r="BM146" s="156"/>
      <c r="BN146" s="257"/>
      <c r="BO146" s="160"/>
      <c r="BP146" s="156"/>
      <c r="BQ146" s="156"/>
      <c r="BR146" s="156"/>
      <c r="BS146" s="160"/>
      <c r="BT146" s="156"/>
      <c r="BU146" s="156"/>
      <c r="BV146" s="156"/>
      <c r="BW146" s="160"/>
      <c r="BX146" s="156"/>
      <c r="BY146" s="156"/>
      <c r="BZ146" s="156"/>
      <c r="CA146" s="160"/>
      <c r="CB146" s="156"/>
      <c r="CC146" s="156"/>
      <c r="CD146" s="156"/>
      <c r="CE146" s="160"/>
      <c r="CF146" s="156"/>
      <c r="CG146" s="156"/>
      <c r="CH146" s="156"/>
      <c r="CI146" s="160"/>
      <c r="CJ146" s="156"/>
      <c r="CK146" s="156"/>
      <c r="CL146" s="156"/>
      <c r="CM146" s="160"/>
      <c r="CN146" s="156"/>
      <c r="CO146" s="156"/>
      <c r="CP146" s="156"/>
      <c r="CQ146" s="160"/>
      <c r="CR146" s="156"/>
      <c r="CS146" s="156"/>
      <c r="CT146" s="156"/>
      <c r="CU146" s="160"/>
      <c r="CV146" s="156"/>
      <c r="CW146" s="156"/>
      <c r="CX146" s="156"/>
      <c r="CY146" s="160"/>
      <c r="CZ146" s="156"/>
      <c r="DA146" s="156"/>
      <c r="DB146" s="156"/>
      <c r="DC146" s="160"/>
      <c r="DD146" s="156"/>
      <c r="DE146" s="156"/>
      <c r="DF146" s="156"/>
      <c r="DG146" s="151"/>
      <c r="DH146" s="162"/>
    </row>
    <row r="147" spans="1:112" s="85" customFormat="1" ht="4.9000000000000004" customHeight="1" outlineLevel="1">
      <c r="A147" s="86"/>
      <c r="B147" s="86"/>
      <c r="D147" s="131"/>
      <c r="E147" s="87"/>
      <c r="F147" s="88"/>
      <c r="G147" s="88"/>
      <c r="I147" s="88"/>
      <c r="J147" s="89"/>
      <c r="K147" s="89"/>
      <c r="L147" s="90"/>
      <c r="M147" s="89"/>
      <c r="N147" s="89"/>
      <c r="O147" s="88"/>
      <c r="Q147" s="88"/>
      <c r="R147" s="89"/>
      <c r="S147" s="89"/>
      <c r="T147" s="88"/>
      <c r="V147" s="88"/>
      <c r="W147" s="242"/>
      <c r="X147" s="90"/>
      <c r="Y147" s="249"/>
      <c r="AH147" s="88"/>
      <c r="AI147" s="243"/>
      <c r="AJ147" s="90">
        <f t="shared" ref="AJ147" si="9">IF($AI147=AJ$10,W147, )</f>
        <v>0</v>
      </c>
    </row>
    <row r="148" spans="1:112" s="85" customFormat="1" ht="4.9000000000000004" customHeight="1" outlineLevel="1">
      <c r="A148" s="86"/>
      <c r="B148" s="86"/>
      <c r="D148" s="121"/>
      <c r="E148" s="87"/>
      <c r="F148" s="88"/>
      <c r="G148" s="88"/>
      <c r="I148" s="88"/>
      <c r="J148" s="89"/>
      <c r="K148" s="89"/>
      <c r="L148" s="90"/>
      <c r="M148" s="89"/>
      <c r="N148" s="89"/>
      <c r="O148" s="88"/>
      <c r="Q148" s="88"/>
      <c r="R148" s="89"/>
      <c r="S148" s="89"/>
      <c r="T148" s="88"/>
      <c r="V148" s="88"/>
      <c r="W148" s="242"/>
      <c r="X148" s="90"/>
      <c r="Y148" s="249"/>
      <c r="AH148" s="88"/>
      <c r="AI148" s="243"/>
      <c r="AJ148" s="90">
        <f>IF($AI148=AJ$10,W148, )</f>
        <v>0</v>
      </c>
    </row>
    <row r="149" spans="1:112" ht="6.75" customHeight="1">
      <c r="A149" s="68"/>
      <c r="B149" s="68"/>
      <c r="C149" s="64"/>
      <c r="D149" s="69"/>
      <c r="E149" s="70"/>
      <c r="F149" s="71"/>
      <c r="G149" s="72"/>
      <c r="H149" s="65"/>
      <c r="I149" s="73"/>
      <c r="J149" s="74"/>
      <c r="K149" s="74"/>
      <c r="L149" s="74"/>
      <c r="M149" s="74"/>
      <c r="N149" s="74"/>
      <c r="O149" s="75"/>
      <c r="P149" s="64"/>
      <c r="Q149" s="76"/>
      <c r="R149" s="74"/>
      <c r="S149" s="76"/>
      <c r="T149" s="74"/>
      <c r="U149" s="74"/>
      <c r="V149" s="75"/>
      <c r="W149" s="73"/>
      <c r="X149" s="74"/>
      <c r="Y149" s="74"/>
      <c r="Z149" s="74"/>
      <c r="AA149" s="74"/>
      <c r="AB149" s="74"/>
      <c r="AC149" s="75"/>
      <c r="AD149" s="64"/>
      <c r="AE149" s="74"/>
      <c r="AF149" s="64"/>
      <c r="AG149" s="76"/>
      <c r="AH149" s="74"/>
      <c r="AI149" s="74"/>
      <c r="AJ149" s="75"/>
    </row>
    <row r="150" spans="1:112" ht="18.75" customHeight="1">
      <c r="A150" s="269"/>
      <c r="B150" s="269"/>
      <c r="C150" s="64"/>
      <c r="D150" s="368" t="s">
        <v>260</v>
      </c>
      <c r="E150" s="369"/>
      <c r="F150" s="369"/>
      <c r="G150" s="72"/>
      <c r="H150" s="65"/>
      <c r="I150" s="270"/>
      <c r="J150" s="271"/>
      <c r="K150" s="271"/>
      <c r="L150" s="271"/>
      <c r="M150" s="271"/>
      <c r="N150" s="82">
        <f>SUM(M151:M269)</f>
        <v>1750.5</v>
      </c>
      <c r="O150" s="271"/>
      <c r="P150" s="64"/>
      <c r="Q150" s="240">
        <f>U150/N150</f>
        <v>1.3000000000000003</v>
      </c>
      <c r="R150" s="271"/>
      <c r="S150" s="84"/>
      <c r="T150" s="81"/>
      <c r="U150" s="82">
        <f>SUM(T151:T269)</f>
        <v>2275.6500000000005</v>
      </c>
      <c r="V150" s="83"/>
      <c r="W150" s="79"/>
      <c r="X150" s="80"/>
      <c r="Y150" s="81"/>
      <c r="Z150" s="81"/>
      <c r="AA150" s="81"/>
      <c r="AB150" s="82">
        <f>SUM(AA151:AA269)</f>
        <v>0</v>
      </c>
      <c r="AC150" s="83"/>
      <c r="AD150" s="66"/>
      <c r="AE150" s="240" t="e">
        <f>AI150/AB150</f>
        <v>#DIV/0!</v>
      </c>
      <c r="AF150" s="66"/>
      <c r="AG150" s="84"/>
      <c r="AH150" s="81"/>
      <c r="AI150" s="82">
        <f>SUM(AH151:AH269)</f>
        <v>0</v>
      </c>
      <c r="AJ150" s="83"/>
    </row>
    <row r="151" spans="1:112" s="85" customFormat="1" ht="4.1500000000000004" customHeight="1" outlineLevel="1">
      <c r="A151" s="86"/>
      <c r="B151" s="86"/>
      <c r="D151" s="142"/>
      <c r="E151" s="87"/>
      <c r="F151" s="88"/>
      <c r="G151" s="88"/>
      <c r="I151" s="88"/>
      <c r="J151" s="89"/>
      <c r="K151" s="89"/>
      <c r="L151" s="90"/>
      <c r="M151" s="89"/>
      <c r="N151" s="89"/>
      <c r="O151" s="88"/>
      <c r="Q151" s="88"/>
      <c r="R151" s="89"/>
      <c r="S151" s="89"/>
      <c r="T151" s="88"/>
      <c r="V151" s="88"/>
      <c r="W151" s="242"/>
      <c r="X151" s="90"/>
      <c r="Y151" s="249"/>
      <c r="AI151" s="241"/>
      <c r="AJ151" s="90"/>
      <c r="AK151" s="67"/>
      <c r="AL151" s="67"/>
      <c r="AM151" s="67"/>
      <c r="AP151" s="244"/>
      <c r="AR151" s="245"/>
      <c r="AS151" s="67"/>
      <c r="AT151" s="67"/>
      <c r="AU151" s="67"/>
      <c r="AW151" s="67"/>
      <c r="AX151" s="67"/>
      <c r="AY151" s="67"/>
      <c r="BA151" s="67"/>
      <c r="BB151" s="67"/>
      <c r="BC151" s="67"/>
      <c r="BE151" s="67"/>
      <c r="BF151" s="67"/>
      <c r="BG151" s="67"/>
      <c r="BJ151" s="244"/>
      <c r="BN151" s="246"/>
      <c r="BO151" s="67"/>
      <c r="BP151" s="67"/>
      <c r="BQ151" s="67"/>
      <c r="BS151" s="67"/>
      <c r="BT151" s="67"/>
      <c r="BU151" s="67"/>
      <c r="BW151" s="67"/>
      <c r="BX151" s="67"/>
      <c r="BY151" s="67"/>
      <c r="CA151" s="67"/>
      <c r="CB151" s="67"/>
      <c r="CC151" s="67"/>
      <c r="CE151" s="67"/>
      <c r="CF151" s="67"/>
      <c r="CG151" s="67"/>
      <c r="CI151" s="67"/>
      <c r="CJ151" s="67"/>
      <c r="CK151" s="67"/>
      <c r="CM151" s="67"/>
      <c r="CN151" s="67"/>
      <c r="CO151" s="67"/>
      <c r="CQ151" s="67"/>
      <c r="CR151" s="67"/>
      <c r="CS151" s="67"/>
      <c r="CU151" s="67"/>
      <c r="CV151" s="67"/>
      <c r="CW151" s="67"/>
      <c r="CY151" s="67"/>
      <c r="CZ151" s="67"/>
      <c r="DA151" s="67"/>
      <c r="DC151" s="67"/>
      <c r="DD151" s="67"/>
      <c r="DE151" s="67"/>
      <c r="DH151" s="125"/>
    </row>
    <row r="152" spans="1:112" s="27" customFormat="1" ht="16.899999999999999" customHeight="1">
      <c r="A152" s="92" t="s">
        <v>116</v>
      </c>
      <c r="B152" s="92"/>
      <c r="C152" s="93"/>
      <c r="D152" s="272" t="s">
        <v>261</v>
      </c>
      <c r="E152" s="170"/>
      <c r="F152" s="171"/>
      <c r="G152" s="172"/>
      <c r="H152" s="173"/>
      <c r="I152" s="173"/>
      <c r="J152" s="174"/>
      <c r="K152" s="174"/>
      <c r="L152" s="175">
        <f>J152*K152</f>
        <v>0</v>
      </c>
      <c r="M152" s="174">
        <f>SUM(L152:L161)</f>
        <v>297</v>
      </c>
      <c r="N152" s="174"/>
      <c r="O152" s="173"/>
      <c r="P152" s="176"/>
      <c r="Q152" s="176"/>
      <c r="R152" s="174">
        <f>SUM(X152:X161)</f>
        <v>0</v>
      </c>
      <c r="S152" s="174"/>
      <c r="T152" s="173">
        <v>386.1</v>
      </c>
      <c r="U152" s="176"/>
      <c r="V152" s="176"/>
      <c r="W152" s="176"/>
      <c r="X152" s="176"/>
      <c r="Y152" s="176"/>
      <c r="Z152" s="176">
        <f>X152*Y152</f>
        <v>0</v>
      </c>
      <c r="AA152" s="174">
        <f>SUM(Z152:Z161)</f>
        <v>0</v>
      </c>
      <c r="AB152" s="176"/>
      <c r="AC152" s="176"/>
      <c r="AD152" s="176"/>
      <c r="AE152" s="176"/>
      <c r="AF152" s="176"/>
      <c r="AG152" s="176"/>
      <c r="AH152" s="176">
        <f>SUM(AI154:AI155)</f>
        <v>0</v>
      </c>
      <c r="AI152" s="176"/>
      <c r="AJ152" s="176"/>
    </row>
    <row r="153" spans="1:112" s="85" customFormat="1" ht="4.1500000000000004" customHeight="1" outlineLevel="1">
      <c r="A153" s="86"/>
      <c r="B153" s="86"/>
      <c r="D153" s="142"/>
      <c r="E153" s="87"/>
      <c r="F153" s="88"/>
      <c r="G153" s="88"/>
      <c r="I153" s="88"/>
      <c r="J153" s="89"/>
      <c r="K153" s="89"/>
      <c r="L153" s="90"/>
      <c r="M153" s="89"/>
      <c r="N153" s="89"/>
      <c r="O153" s="88"/>
      <c r="Q153" s="88"/>
      <c r="R153" s="89"/>
      <c r="S153" s="89"/>
      <c r="T153" s="110"/>
      <c r="U153" s="110"/>
      <c r="V153" s="88"/>
      <c r="W153" s="88"/>
      <c r="X153" s="107"/>
      <c r="Y153" s="111"/>
      <c r="Z153" s="90"/>
      <c r="AA153" s="109"/>
      <c r="AB153" s="110"/>
      <c r="AC153" s="88"/>
      <c r="AD153" s="103"/>
      <c r="AE153" s="110"/>
      <c r="AF153" s="103"/>
      <c r="AG153" s="88"/>
      <c r="AH153" s="110"/>
      <c r="AI153" s="110"/>
      <c r="AJ153" s="88"/>
      <c r="AK153" s="67"/>
      <c r="AL153" s="67"/>
      <c r="AM153" s="67"/>
      <c r="AP153" s="244"/>
      <c r="AR153" s="245"/>
      <c r="AS153" s="67"/>
      <c r="AT153" s="67"/>
      <c r="AU153" s="67"/>
      <c r="AW153" s="67"/>
      <c r="AX153" s="67"/>
      <c r="AY153" s="67"/>
      <c r="BA153" s="67"/>
      <c r="BB153" s="67"/>
      <c r="BC153" s="67"/>
      <c r="BE153" s="67"/>
      <c r="BF153" s="67"/>
      <c r="BG153" s="67"/>
      <c r="BJ153" s="244"/>
      <c r="BN153" s="246"/>
      <c r="BO153" s="67"/>
      <c r="BP153" s="67"/>
      <c r="BQ153" s="67"/>
      <c r="BS153" s="67"/>
      <c r="BT153" s="67"/>
      <c r="BU153" s="67"/>
      <c r="BW153" s="67"/>
      <c r="BX153" s="67"/>
      <c r="BY153" s="67"/>
      <c r="CA153" s="67"/>
      <c r="CB153" s="67"/>
      <c r="CC153" s="67"/>
      <c r="CE153" s="67"/>
      <c r="CF153" s="67"/>
      <c r="CG153" s="67"/>
      <c r="CI153" s="67"/>
      <c r="CJ153" s="67"/>
      <c r="CK153" s="67"/>
      <c r="CM153" s="67"/>
      <c r="CN153" s="67"/>
      <c r="CO153" s="67"/>
      <c r="CQ153" s="67"/>
      <c r="CR153" s="67"/>
      <c r="CS153" s="67"/>
      <c r="CU153" s="67"/>
      <c r="CV153" s="67"/>
      <c r="CW153" s="67"/>
      <c r="CY153" s="67"/>
      <c r="CZ153" s="67"/>
      <c r="DA153" s="67"/>
      <c r="DC153" s="67"/>
      <c r="DD153" s="67"/>
      <c r="DE153" s="67"/>
      <c r="DH153" s="125"/>
    </row>
    <row r="154" spans="1:112" ht="13.15" customHeight="1" outlineLevel="1">
      <c r="A154" s="178" t="s">
        <v>118</v>
      </c>
      <c r="B154" s="178">
        <v>49</v>
      </c>
      <c r="C154" s="65"/>
      <c r="D154" s="179"/>
      <c r="E154" s="113"/>
      <c r="F154" s="105" t="s">
        <v>119</v>
      </c>
      <c r="G154" s="114"/>
      <c r="H154" s="115"/>
      <c r="I154" s="114"/>
      <c r="J154" s="180"/>
      <c r="K154" s="181" t="s">
        <v>70</v>
      </c>
      <c r="L154" s="180"/>
      <c r="M154" s="109"/>
      <c r="N154" s="118"/>
      <c r="O154" s="114"/>
      <c r="P154" s="65"/>
      <c r="Q154" s="114"/>
      <c r="R154" s="118"/>
      <c r="S154" s="118"/>
      <c r="T154" s="110"/>
      <c r="U154" s="110"/>
      <c r="V154" s="88"/>
      <c r="W154" s="88"/>
      <c r="X154" s="107"/>
      <c r="Y154" s="111"/>
      <c r="Z154" s="90"/>
      <c r="AA154" s="109"/>
      <c r="AB154" s="110"/>
      <c r="AC154" s="88"/>
      <c r="AD154" s="103"/>
      <c r="AE154" s="110"/>
      <c r="AF154" s="103"/>
      <c r="AG154" s="88"/>
      <c r="AH154" s="110"/>
      <c r="AI154" s="110"/>
      <c r="AJ154" s="88"/>
    </row>
    <row r="155" spans="1:112" s="85" customFormat="1" ht="13.9" customHeight="1" outlineLevel="1">
      <c r="A155" s="91" t="s">
        <v>74</v>
      </c>
      <c r="B155" s="91">
        <v>24</v>
      </c>
      <c r="C155" s="103"/>
      <c r="D155" s="183"/>
      <c r="E155" s="104"/>
      <c r="F155" s="105" t="s">
        <v>120</v>
      </c>
      <c r="G155" s="88"/>
      <c r="H155" s="106"/>
      <c r="I155" s="88"/>
      <c r="J155" s="107">
        <v>1</v>
      </c>
      <c r="K155" s="126">
        <v>3</v>
      </c>
      <c r="L155" s="90">
        <f>J155*K155</f>
        <v>3</v>
      </c>
      <c r="M155" s="110"/>
      <c r="N155" s="110"/>
      <c r="O155" s="88"/>
      <c r="P155" s="103"/>
      <c r="Q155" s="88"/>
      <c r="R155" s="110"/>
      <c r="S155" s="110"/>
      <c r="T155" s="110"/>
      <c r="U155" s="110"/>
      <c r="V155" s="88"/>
      <c r="W155" s="88"/>
      <c r="X155" s="107"/>
      <c r="Y155" s="111"/>
      <c r="Z155" s="90"/>
      <c r="AA155" s="109"/>
      <c r="AB155" s="110"/>
      <c r="AC155" s="88"/>
      <c r="AD155" s="103"/>
      <c r="AE155" s="110"/>
      <c r="AF155" s="103"/>
      <c r="AG155" s="88"/>
      <c r="AH155" s="110"/>
      <c r="AI155" s="110"/>
      <c r="AJ155" s="88"/>
    </row>
    <row r="156" spans="1:112" s="85" customFormat="1" ht="4.1500000000000004" customHeight="1" outlineLevel="1">
      <c r="A156" s="86"/>
      <c r="B156" s="86"/>
      <c r="D156" s="142"/>
      <c r="E156" s="87"/>
      <c r="F156" s="88"/>
      <c r="G156" s="88"/>
      <c r="I156" s="88"/>
      <c r="J156" s="89"/>
      <c r="K156" s="89"/>
      <c r="L156" s="90"/>
      <c r="M156" s="89"/>
      <c r="N156" s="89"/>
      <c r="O156" s="88"/>
      <c r="Q156" s="88"/>
      <c r="R156" s="89"/>
      <c r="S156" s="89"/>
      <c r="T156" s="110"/>
      <c r="U156" s="110"/>
      <c r="V156" s="88"/>
      <c r="W156" s="88"/>
      <c r="X156" s="107"/>
      <c r="Y156" s="111"/>
      <c r="Z156" s="90"/>
      <c r="AA156" s="109"/>
      <c r="AB156" s="110"/>
      <c r="AC156" s="88"/>
      <c r="AD156" s="103"/>
      <c r="AE156" s="110"/>
      <c r="AF156" s="103"/>
      <c r="AG156" s="88"/>
      <c r="AH156" s="110"/>
      <c r="AI156" s="110"/>
      <c r="AJ156" s="88"/>
      <c r="AK156" s="67"/>
      <c r="AL156" s="67"/>
      <c r="AM156" s="67"/>
      <c r="AP156" s="244"/>
      <c r="AR156" s="245"/>
      <c r="AS156" s="67"/>
      <c r="AT156" s="67"/>
      <c r="AU156" s="67"/>
      <c r="AW156" s="67"/>
      <c r="AX156" s="67"/>
      <c r="AY156" s="67"/>
      <c r="BA156" s="67"/>
      <c r="BB156" s="67"/>
      <c r="BC156" s="67"/>
      <c r="BE156" s="67"/>
      <c r="BF156" s="67"/>
      <c r="BG156" s="67"/>
      <c r="BJ156" s="244"/>
      <c r="BN156" s="246"/>
      <c r="BO156" s="67"/>
      <c r="BP156" s="67"/>
      <c r="BQ156" s="67"/>
      <c r="BS156" s="67"/>
      <c r="BT156" s="67"/>
      <c r="BU156" s="67"/>
      <c r="BW156" s="67"/>
      <c r="BX156" s="67"/>
      <c r="BY156" s="67"/>
      <c r="CA156" s="67"/>
      <c r="CB156" s="67"/>
      <c r="CC156" s="67"/>
      <c r="CE156" s="67"/>
      <c r="CF156" s="67"/>
      <c r="CG156" s="67"/>
      <c r="CI156" s="67"/>
      <c r="CJ156" s="67"/>
      <c r="CK156" s="67"/>
      <c r="CM156" s="67"/>
      <c r="CN156" s="67"/>
      <c r="CO156" s="67"/>
      <c r="CQ156" s="67"/>
      <c r="CR156" s="67"/>
      <c r="CS156" s="67"/>
      <c r="CU156" s="67"/>
      <c r="CV156" s="67"/>
      <c r="CW156" s="67"/>
      <c r="CY156" s="67"/>
      <c r="CZ156" s="67"/>
      <c r="DA156" s="67"/>
      <c r="DC156" s="67"/>
      <c r="DD156" s="67"/>
      <c r="DE156" s="67"/>
      <c r="DH156" s="125"/>
    </row>
    <row r="157" spans="1:112" ht="12.75" customHeight="1">
      <c r="A157" s="112"/>
      <c r="B157" s="112"/>
      <c r="C157" s="65"/>
      <c r="D157" s="274"/>
      <c r="E157" s="275" t="s">
        <v>262</v>
      </c>
      <c r="F157" s="276"/>
      <c r="G157" s="276"/>
      <c r="H157" s="277"/>
      <c r="I157" s="276"/>
      <c r="J157" s="278"/>
      <c r="K157" s="200"/>
      <c r="L157" s="100"/>
      <c r="M157" s="279"/>
      <c r="N157" s="280"/>
      <c r="O157" s="276"/>
      <c r="P157" s="281"/>
      <c r="Q157" s="276"/>
      <c r="R157" s="280"/>
      <c r="S157" s="280"/>
      <c r="T157" s="99"/>
      <c r="U157" s="99"/>
      <c r="V157" s="98"/>
      <c r="W157" s="98"/>
      <c r="X157" s="99"/>
      <c r="Y157" s="99"/>
      <c r="Z157" s="100">
        <f>X157*Y157</f>
        <v>0</v>
      </c>
      <c r="AA157" s="101">
        <f>SUM(Z157:Z178)</f>
        <v>0</v>
      </c>
      <c r="AB157" s="99"/>
      <c r="AC157" s="98"/>
      <c r="AD157" s="93"/>
      <c r="AE157" s="99"/>
      <c r="AF157" s="93"/>
      <c r="AG157" s="102"/>
      <c r="AH157" s="99"/>
      <c r="AI157" s="99"/>
      <c r="AJ157" s="98"/>
    </row>
    <row r="158" spans="1:112" ht="13.15" customHeight="1" outlineLevel="1">
      <c r="A158" s="178" t="s">
        <v>118</v>
      </c>
      <c r="B158" s="178">
        <v>49</v>
      </c>
      <c r="C158" s="65"/>
      <c r="D158" s="179"/>
      <c r="E158" s="113"/>
      <c r="F158" s="105" t="s">
        <v>121</v>
      </c>
      <c r="G158" s="114"/>
      <c r="H158" s="115"/>
      <c r="I158" s="114"/>
      <c r="J158" s="180">
        <v>12</v>
      </c>
      <c r="K158" s="181">
        <v>21</v>
      </c>
      <c r="L158" s="180">
        <f>J158*K158</f>
        <v>252</v>
      </c>
      <c r="M158" s="109"/>
      <c r="N158" s="118"/>
      <c r="O158" s="114"/>
      <c r="P158" s="65"/>
      <c r="Q158" s="114"/>
      <c r="R158" s="118"/>
      <c r="S158" s="118"/>
      <c r="T158" s="110"/>
      <c r="U158" s="110"/>
      <c r="V158" s="88"/>
      <c r="W158" s="88"/>
      <c r="X158" s="107"/>
      <c r="Y158" s="111"/>
      <c r="Z158" s="90"/>
      <c r="AA158" s="109"/>
      <c r="AB158" s="110"/>
      <c r="AC158" s="88"/>
      <c r="AD158" s="103"/>
      <c r="AE158" s="110"/>
      <c r="AF158" s="103"/>
      <c r="AG158" s="88"/>
      <c r="AH158" s="110"/>
      <c r="AI158" s="110"/>
      <c r="AJ158" s="88"/>
    </row>
    <row r="159" spans="1:112" ht="13.15" customHeight="1" outlineLevel="1">
      <c r="A159" s="178" t="s">
        <v>118</v>
      </c>
      <c r="B159" s="178">
        <v>49</v>
      </c>
      <c r="C159" s="65"/>
      <c r="D159" s="179"/>
      <c r="E159" s="113"/>
      <c r="F159" s="105" t="s">
        <v>122</v>
      </c>
      <c r="G159" s="114"/>
      <c r="H159" s="115"/>
      <c r="I159" s="114"/>
      <c r="J159" s="180">
        <v>2</v>
      </c>
      <c r="K159" s="181">
        <v>21</v>
      </c>
      <c r="L159" s="180">
        <f>J159*K159</f>
        <v>42</v>
      </c>
      <c r="M159" s="109"/>
      <c r="N159" s="118"/>
      <c r="O159" s="114"/>
      <c r="P159" s="65"/>
      <c r="Q159" s="114"/>
      <c r="R159" s="118"/>
      <c r="S159" s="118"/>
      <c r="T159" s="110"/>
      <c r="U159" s="110"/>
      <c r="V159" s="88"/>
      <c r="W159" s="88"/>
      <c r="X159" s="107"/>
      <c r="Y159" s="111"/>
      <c r="Z159" s="90"/>
      <c r="AA159" s="109"/>
      <c r="AB159" s="110"/>
      <c r="AC159" s="88"/>
      <c r="AD159" s="103"/>
      <c r="AE159" s="110"/>
      <c r="AF159" s="103"/>
      <c r="AG159" s="88"/>
      <c r="AH159" s="110"/>
      <c r="AI159" s="110"/>
      <c r="AJ159" s="88"/>
    </row>
    <row r="160" spans="1:112" s="85" customFormat="1" ht="4.1500000000000004" customHeight="1" outlineLevel="1">
      <c r="A160" s="86"/>
      <c r="B160" s="86"/>
      <c r="E160" s="87"/>
      <c r="F160" s="88"/>
      <c r="G160" s="88"/>
      <c r="I160" s="88"/>
      <c r="J160" s="89"/>
      <c r="K160" s="89"/>
      <c r="L160" s="90"/>
      <c r="M160" s="89"/>
      <c r="N160" s="89"/>
      <c r="O160" s="88"/>
      <c r="Q160" s="88"/>
      <c r="R160" s="89"/>
      <c r="S160" s="89"/>
      <c r="T160" s="88"/>
      <c r="V160" s="88"/>
      <c r="W160" s="242"/>
      <c r="X160" s="90"/>
      <c r="Y160" s="249"/>
      <c r="AH160" s="88"/>
      <c r="AI160" s="243"/>
      <c r="AJ160" s="90">
        <f>IF($AI160=AJ$10,W160, )</f>
        <v>0</v>
      </c>
    </row>
    <row r="161" spans="1:112" s="27" customFormat="1" ht="16.899999999999999" customHeight="1">
      <c r="A161" s="92" t="s">
        <v>116</v>
      </c>
      <c r="B161" s="92"/>
      <c r="C161" s="93"/>
      <c r="D161" s="169" t="s">
        <v>263</v>
      </c>
      <c r="E161" s="170"/>
      <c r="F161" s="171"/>
      <c r="G161" s="172"/>
      <c r="H161" s="173"/>
      <c r="I161" s="173"/>
      <c r="J161" s="174"/>
      <c r="K161" s="174"/>
      <c r="L161" s="175">
        <f>J161*K161</f>
        <v>0</v>
      </c>
      <c r="M161" s="174">
        <f>SUM(L161:L178)</f>
        <v>524.5</v>
      </c>
      <c r="N161" s="174"/>
      <c r="O161" s="173"/>
      <c r="P161" s="176"/>
      <c r="Q161" s="176"/>
      <c r="R161" s="174">
        <f>SUM(X161:X179)</f>
        <v>0</v>
      </c>
      <c r="S161" s="174"/>
      <c r="T161" s="173">
        <v>681.85</v>
      </c>
      <c r="U161" s="176"/>
      <c r="V161" s="176"/>
      <c r="W161" s="176"/>
      <c r="X161" s="176"/>
      <c r="Y161" s="176"/>
      <c r="Z161" s="176">
        <f>X161*Y161</f>
        <v>0</v>
      </c>
      <c r="AA161" s="174">
        <f>SUM(Z161:Z178)</f>
        <v>0</v>
      </c>
      <c r="AB161" s="176"/>
      <c r="AC161" s="176"/>
      <c r="AD161" s="176"/>
      <c r="AE161" s="176"/>
      <c r="AF161" s="176"/>
      <c r="AG161" s="176"/>
      <c r="AH161" s="176">
        <f>SUM(AI163:AI178)</f>
        <v>0</v>
      </c>
      <c r="AI161" s="176"/>
      <c r="AJ161" s="176"/>
    </row>
    <row r="162" spans="1:112" ht="13.15" customHeight="1">
      <c r="A162" s="112"/>
      <c r="B162" s="112"/>
      <c r="C162" s="65"/>
      <c r="D162" s="282"/>
      <c r="E162" s="275" t="s">
        <v>264</v>
      </c>
      <c r="F162" s="276"/>
      <c r="G162" s="276"/>
      <c r="H162" s="277"/>
      <c r="I162" s="276"/>
      <c r="J162" s="278"/>
      <c r="K162" s="200"/>
      <c r="L162" s="100"/>
      <c r="M162" s="279"/>
      <c r="N162" s="280"/>
      <c r="O162" s="276"/>
      <c r="P162" s="281"/>
      <c r="Q162" s="276"/>
      <c r="R162" s="280"/>
      <c r="S162" s="280"/>
      <c r="T162" s="99"/>
      <c r="U162" s="99"/>
      <c r="V162" s="98"/>
      <c r="W162" s="98"/>
      <c r="X162" s="99"/>
      <c r="Y162" s="99"/>
      <c r="Z162" s="100">
        <f>X162*Y162</f>
        <v>0</v>
      </c>
      <c r="AA162" s="101">
        <f>SUM(Z162:Z183)</f>
        <v>0</v>
      </c>
      <c r="AB162" s="99"/>
      <c r="AC162" s="98"/>
      <c r="AD162" s="93"/>
      <c r="AE162" s="99"/>
      <c r="AF162" s="93"/>
      <c r="AG162" s="102"/>
      <c r="AH162" s="99"/>
      <c r="AI162" s="99"/>
      <c r="AJ162" s="98"/>
    </row>
    <row r="163" spans="1:112" ht="13.15" customHeight="1" outlineLevel="1">
      <c r="A163" s="178" t="s">
        <v>118</v>
      </c>
      <c r="B163" s="178">
        <v>49</v>
      </c>
      <c r="C163" s="65"/>
      <c r="D163" s="139"/>
      <c r="E163" s="113"/>
      <c r="F163" s="105" t="s">
        <v>121</v>
      </c>
      <c r="G163" s="114"/>
      <c r="H163" s="115"/>
      <c r="I163" s="114"/>
      <c r="J163" s="180">
        <v>13</v>
      </c>
      <c r="K163" s="181">
        <v>21</v>
      </c>
      <c r="L163" s="180">
        <f>J163*K163</f>
        <v>273</v>
      </c>
      <c r="M163" s="109"/>
      <c r="N163" s="118"/>
      <c r="O163" s="114"/>
      <c r="P163" s="65"/>
      <c r="Q163" s="114"/>
      <c r="R163" s="118"/>
      <c r="S163" s="118"/>
      <c r="T163" s="110"/>
      <c r="U163" s="110"/>
      <c r="V163" s="88"/>
      <c r="W163" s="88"/>
      <c r="X163" s="107"/>
      <c r="Y163" s="111"/>
      <c r="Z163" s="90"/>
      <c r="AA163" s="109"/>
      <c r="AB163" s="110"/>
      <c r="AC163" s="88"/>
      <c r="AD163" s="103"/>
      <c r="AE163" s="110"/>
      <c r="AF163" s="103"/>
      <c r="AG163" s="88"/>
      <c r="AH163" s="110"/>
      <c r="AI163" s="110"/>
      <c r="AJ163" s="88"/>
    </row>
    <row r="164" spans="1:112" ht="13.15" customHeight="1" outlineLevel="1">
      <c r="A164" s="178" t="s">
        <v>118</v>
      </c>
      <c r="B164" s="178">
        <v>49</v>
      </c>
      <c r="C164" s="65"/>
      <c r="D164" s="139"/>
      <c r="E164" s="113"/>
      <c r="F164" s="105" t="s">
        <v>122</v>
      </c>
      <c r="G164" s="114"/>
      <c r="H164" s="115"/>
      <c r="I164" s="114"/>
      <c r="J164" s="180">
        <v>2</v>
      </c>
      <c r="K164" s="181">
        <v>21</v>
      </c>
      <c r="L164" s="180">
        <f>J164*K164</f>
        <v>42</v>
      </c>
      <c r="M164" s="109"/>
      <c r="N164" s="118"/>
      <c r="O164" s="114"/>
      <c r="P164" s="65"/>
      <c r="Q164" s="114"/>
      <c r="R164" s="118"/>
      <c r="S164" s="118"/>
      <c r="T164" s="110"/>
      <c r="U164" s="110"/>
      <c r="V164" s="88"/>
      <c r="W164" s="88"/>
      <c r="X164" s="107"/>
      <c r="Y164" s="111"/>
      <c r="Z164" s="90"/>
      <c r="AA164" s="109"/>
      <c r="AB164" s="110"/>
      <c r="AC164" s="88"/>
      <c r="AD164" s="103"/>
      <c r="AE164" s="110"/>
      <c r="AF164" s="103"/>
      <c r="AG164" s="88"/>
      <c r="AH164" s="110"/>
      <c r="AI164" s="110"/>
      <c r="AJ164" s="88"/>
    </row>
    <row r="165" spans="1:112" s="85" customFormat="1" ht="4.1500000000000004" customHeight="1" outlineLevel="1">
      <c r="A165" s="86"/>
      <c r="B165" s="86"/>
      <c r="D165" s="121"/>
      <c r="E165" s="87"/>
      <c r="F165" s="88"/>
      <c r="G165" s="88"/>
      <c r="I165" s="88"/>
      <c r="J165" s="89"/>
      <c r="K165" s="89"/>
      <c r="L165" s="90"/>
      <c r="M165" s="89"/>
      <c r="N165" s="89"/>
      <c r="O165" s="88"/>
      <c r="Q165" s="88"/>
      <c r="R165" s="89"/>
      <c r="S165" s="89"/>
      <c r="T165" s="110"/>
      <c r="U165" s="110"/>
      <c r="V165" s="88"/>
      <c r="W165" s="88"/>
      <c r="X165" s="107"/>
      <c r="Y165" s="111"/>
      <c r="Z165" s="90"/>
      <c r="AA165" s="109"/>
      <c r="AB165" s="110"/>
      <c r="AC165" s="88"/>
      <c r="AD165" s="103"/>
      <c r="AE165" s="110"/>
      <c r="AF165" s="103"/>
      <c r="AG165" s="88"/>
      <c r="AH165" s="110"/>
      <c r="AI165" s="110"/>
      <c r="AJ165" s="88"/>
      <c r="AK165" s="67"/>
      <c r="AL165" s="67"/>
      <c r="AM165" s="67"/>
      <c r="AP165" s="244"/>
      <c r="AR165" s="245"/>
      <c r="AS165" s="67"/>
      <c r="AT165" s="67"/>
      <c r="AU165" s="67"/>
      <c r="AW165" s="67"/>
      <c r="AX165" s="67"/>
      <c r="AY165" s="67"/>
      <c r="BA165" s="67"/>
      <c r="BB165" s="67"/>
      <c r="BC165" s="67"/>
      <c r="BE165" s="67"/>
      <c r="BF165" s="67"/>
      <c r="BG165" s="67"/>
      <c r="BJ165" s="244"/>
      <c r="BN165" s="246"/>
      <c r="BO165" s="67"/>
      <c r="BP165" s="67"/>
      <c r="BQ165" s="67"/>
      <c r="BS165" s="67"/>
      <c r="BT165" s="67"/>
      <c r="BU165" s="67"/>
      <c r="BW165" s="67"/>
      <c r="BX165" s="67"/>
      <c r="BY165" s="67"/>
      <c r="CA165" s="67"/>
      <c r="CB165" s="67"/>
      <c r="CC165" s="67"/>
      <c r="CE165" s="67"/>
      <c r="CF165" s="67"/>
      <c r="CG165" s="67"/>
      <c r="CI165" s="67"/>
      <c r="CJ165" s="67"/>
      <c r="CK165" s="67"/>
      <c r="CM165" s="67"/>
      <c r="CN165" s="67"/>
      <c r="CO165" s="67"/>
      <c r="CQ165" s="67"/>
      <c r="CR165" s="67"/>
      <c r="CS165" s="67"/>
      <c r="CU165" s="67"/>
      <c r="CV165" s="67"/>
      <c r="CW165" s="67"/>
      <c r="CY165" s="67"/>
      <c r="CZ165" s="67"/>
      <c r="DA165" s="67"/>
      <c r="DC165" s="67"/>
      <c r="DD165" s="67"/>
      <c r="DE165" s="67"/>
      <c r="DH165" s="125"/>
    </row>
    <row r="166" spans="1:112" ht="13.15" customHeight="1" outlineLevel="1">
      <c r="A166" s="112"/>
      <c r="B166" s="112"/>
      <c r="C166" s="65"/>
      <c r="D166" s="139"/>
      <c r="E166" s="113" t="s">
        <v>123</v>
      </c>
      <c r="F166" s="114"/>
      <c r="G166" s="114"/>
      <c r="H166" s="115"/>
      <c r="I166" s="114"/>
      <c r="J166" s="116"/>
      <c r="K166" s="108"/>
      <c r="L166" s="117"/>
      <c r="M166" s="109"/>
      <c r="N166" s="118"/>
      <c r="O166" s="114"/>
      <c r="P166" s="65"/>
      <c r="Q166" s="114"/>
      <c r="R166" s="118"/>
      <c r="S166" s="118"/>
      <c r="T166" s="110"/>
      <c r="U166" s="110"/>
      <c r="V166" s="88"/>
      <c r="W166" s="88"/>
      <c r="X166" s="107"/>
      <c r="Y166" s="111"/>
      <c r="Z166" s="90"/>
      <c r="AA166" s="109"/>
      <c r="AB166" s="110"/>
      <c r="AC166" s="88"/>
      <c r="AD166" s="103"/>
      <c r="AE166" s="110"/>
      <c r="AF166" s="103"/>
      <c r="AG166" s="88"/>
      <c r="AH166" s="110"/>
      <c r="AI166" s="110"/>
      <c r="AJ166" s="88"/>
    </row>
    <row r="167" spans="1:112" ht="13.15" customHeight="1" outlineLevel="1">
      <c r="A167" s="178" t="s">
        <v>124</v>
      </c>
      <c r="B167" s="178">
        <v>52</v>
      </c>
      <c r="C167" s="65"/>
      <c r="D167" s="139"/>
      <c r="E167" s="113"/>
      <c r="F167" s="124" t="s">
        <v>140</v>
      </c>
      <c r="H167" s="115"/>
      <c r="I167" s="114"/>
      <c r="J167" s="180">
        <v>1</v>
      </c>
      <c r="K167" s="181">
        <v>25</v>
      </c>
      <c r="L167" s="180">
        <f>J167*K167</f>
        <v>25</v>
      </c>
      <c r="M167" s="303"/>
      <c r="N167" s="303"/>
      <c r="O167" s="114"/>
      <c r="P167" s="65"/>
      <c r="Q167" s="114"/>
      <c r="R167" s="118"/>
      <c r="S167" s="118"/>
      <c r="T167" s="110"/>
      <c r="U167" s="110"/>
      <c r="V167" s="88"/>
      <c r="W167" s="88"/>
      <c r="X167" s="107"/>
      <c r="Y167" s="111"/>
      <c r="Z167" s="90"/>
      <c r="AA167" s="109"/>
      <c r="AB167" s="110"/>
      <c r="AC167" s="88"/>
      <c r="AD167" s="103"/>
      <c r="AE167" s="110"/>
      <c r="AF167" s="103"/>
      <c r="AG167" s="88"/>
      <c r="AH167" s="110"/>
      <c r="AI167" s="110"/>
      <c r="AJ167" s="88"/>
    </row>
    <row r="168" spans="1:112" ht="13.15" customHeight="1" outlineLevel="1">
      <c r="A168" s="178" t="s">
        <v>125</v>
      </c>
      <c r="B168" s="178">
        <v>52</v>
      </c>
      <c r="C168" s="65"/>
      <c r="D168" s="139"/>
      <c r="E168" s="113"/>
      <c r="F168" s="185" t="s">
        <v>265</v>
      </c>
      <c r="H168" s="115"/>
      <c r="I168" s="114"/>
      <c r="J168" s="180">
        <v>1</v>
      </c>
      <c r="K168" s="181">
        <v>25</v>
      </c>
      <c r="L168" s="180">
        <f>J168*K168</f>
        <v>25</v>
      </c>
      <c r="M168" s="303"/>
      <c r="N168" s="303"/>
      <c r="O168" s="114"/>
      <c r="P168" s="65"/>
      <c r="Q168" s="114"/>
      <c r="R168" s="118"/>
      <c r="S168" s="118"/>
      <c r="T168" s="110"/>
      <c r="U168" s="110"/>
      <c r="V168" s="88"/>
      <c r="W168" s="88"/>
      <c r="X168" s="107"/>
      <c r="Y168" s="111"/>
      <c r="Z168" s="90"/>
      <c r="AA168" s="109"/>
      <c r="AB168" s="110"/>
      <c r="AC168" s="88"/>
      <c r="AD168" s="103"/>
      <c r="AE168" s="110"/>
      <c r="AF168" s="103"/>
      <c r="AG168" s="88"/>
      <c r="AH168" s="110"/>
      <c r="AI168" s="110"/>
      <c r="AJ168" s="88"/>
    </row>
    <row r="169" spans="1:112" s="85" customFormat="1" ht="4.1500000000000004" customHeight="1" outlineLevel="1">
      <c r="A169" s="86"/>
      <c r="B169" s="86"/>
      <c r="D169" s="121"/>
      <c r="E169" s="87"/>
      <c r="F169" s="88"/>
      <c r="G169" s="88"/>
      <c r="I169" s="88"/>
      <c r="J169" s="89"/>
      <c r="K169" s="89"/>
      <c r="L169" s="90"/>
      <c r="M169" s="89"/>
      <c r="N169" s="89"/>
      <c r="O169" s="88"/>
      <c r="Q169" s="88"/>
      <c r="R169" s="89"/>
      <c r="S169" s="89"/>
      <c r="T169" s="110"/>
      <c r="U169" s="110"/>
      <c r="V169" s="88"/>
      <c r="W169" s="88"/>
      <c r="X169" s="107"/>
      <c r="Y169" s="111"/>
      <c r="Z169" s="90"/>
      <c r="AA169" s="109"/>
      <c r="AB169" s="110"/>
      <c r="AC169" s="88"/>
      <c r="AD169" s="103"/>
      <c r="AE169" s="110"/>
      <c r="AF169" s="103"/>
      <c r="AG169" s="88"/>
      <c r="AH169" s="110"/>
      <c r="AI169" s="110"/>
      <c r="AJ169" s="88"/>
      <c r="AK169" s="67"/>
      <c r="AL169" s="67"/>
      <c r="AM169" s="67"/>
      <c r="AP169" s="244"/>
      <c r="AR169" s="245"/>
      <c r="AS169" s="67"/>
      <c r="AT169" s="67"/>
      <c r="AU169" s="67"/>
      <c r="AW169" s="67"/>
      <c r="AX169" s="67"/>
      <c r="AY169" s="67"/>
      <c r="BA169" s="67"/>
      <c r="BB169" s="67"/>
      <c r="BC169" s="67"/>
      <c r="BE169" s="67"/>
      <c r="BF169" s="67"/>
      <c r="BG169" s="67"/>
      <c r="BJ169" s="244"/>
      <c r="BN169" s="246"/>
      <c r="BO169" s="67"/>
      <c r="BP169" s="67"/>
      <c r="BQ169" s="67"/>
      <c r="BS169" s="67"/>
      <c r="BT169" s="67"/>
      <c r="BU169" s="67"/>
      <c r="BW169" s="67"/>
      <c r="BX169" s="67"/>
      <c r="BY169" s="67"/>
      <c r="CA169" s="67"/>
      <c r="CB169" s="67"/>
      <c r="CC169" s="67"/>
      <c r="CE169" s="67"/>
      <c r="CF169" s="67"/>
      <c r="CG169" s="67"/>
      <c r="CI169" s="67"/>
      <c r="CJ169" s="67"/>
      <c r="CK169" s="67"/>
      <c r="CM169" s="67"/>
      <c r="CN169" s="67"/>
      <c r="CO169" s="67"/>
      <c r="CQ169" s="67"/>
      <c r="CR169" s="67"/>
      <c r="CS169" s="67"/>
      <c r="CU169" s="67"/>
      <c r="CV169" s="67"/>
      <c r="CW169" s="67"/>
      <c r="CY169" s="67"/>
      <c r="CZ169" s="67"/>
      <c r="DA169" s="67"/>
      <c r="DC169" s="67"/>
      <c r="DD169" s="67"/>
      <c r="DE169" s="67"/>
      <c r="DH169" s="125"/>
    </row>
    <row r="170" spans="1:112" ht="13.15" customHeight="1" outlineLevel="1">
      <c r="A170" s="112"/>
      <c r="B170" s="112"/>
      <c r="C170" s="65"/>
      <c r="D170" s="139"/>
      <c r="E170" s="113" t="s">
        <v>126</v>
      </c>
      <c r="F170" s="114"/>
      <c r="G170" s="114"/>
      <c r="H170" s="115"/>
      <c r="I170" s="114"/>
      <c r="J170" s="116"/>
      <c r="K170" s="108"/>
      <c r="L170" s="117"/>
      <c r="M170" s="109"/>
      <c r="N170" s="118"/>
      <c r="O170" s="114"/>
      <c r="P170" s="65"/>
      <c r="Q170" s="114"/>
      <c r="R170" s="118"/>
      <c r="S170" s="118"/>
      <c r="T170" s="110"/>
      <c r="U170" s="110"/>
      <c r="V170" s="88"/>
      <c r="W170" s="88"/>
      <c r="X170" s="107"/>
      <c r="Y170" s="111"/>
      <c r="Z170" s="90"/>
      <c r="AA170" s="109"/>
      <c r="AB170" s="110"/>
      <c r="AC170" s="88"/>
      <c r="AD170" s="103"/>
      <c r="AE170" s="110"/>
      <c r="AF170" s="103"/>
      <c r="AG170" s="88"/>
      <c r="AH170" s="110"/>
      <c r="AI170" s="110"/>
      <c r="AJ170" s="88"/>
    </row>
    <row r="171" spans="1:112" ht="13.15" customHeight="1" outlineLevel="1">
      <c r="A171" s="178" t="s">
        <v>124</v>
      </c>
      <c r="B171" s="178">
        <v>52</v>
      </c>
      <c r="C171" s="65"/>
      <c r="D171" s="139"/>
      <c r="E171" s="113"/>
      <c r="F171" s="124" t="s">
        <v>266</v>
      </c>
      <c r="G171" s="114"/>
      <c r="H171" s="115"/>
      <c r="I171" s="114"/>
      <c r="J171" s="180">
        <v>1</v>
      </c>
      <c r="K171" s="181">
        <v>72.5</v>
      </c>
      <c r="L171" s="180">
        <f>J171*K171</f>
        <v>72.5</v>
      </c>
      <c r="M171" s="109"/>
      <c r="N171" s="118"/>
      <c r="O171" s="114"/>
      <c r="P171" s="65"/>
      <c r="Q171" s="114"/>
      <c r="R171" s="118"/>
      <c r="S171" s="118"/>
      <c r="T171" s="110"/>
      <c r="U171" s="110"/>
      <c r="V171" s="88"/>
      <c r="W171" s="88"/>
      <c r="X171" s="107"/>
      <c r="Y171" s="111"/>
      <c r="Z171" s="90"/>
      <c r="AA171" s="109"/>
      <c r="AB171" s="110"/>
      <c r="AC171" s="88"/>
      <c r="AD171" s="103"/>
      <c r="AE171" s="110"/>
      <c r="AF171" s="103"/>
      <c r="AG171" s="88"/>
      <c r="AH171" s="110"/>
      <c r="AI171" s="110"/>
      <c r="AJ171" s="88"/>
    </row>
    <row r="172" spans="1:112" s="85" customFormat="1" ht="15" customHeight="1" outlineLevel="1">
      <c r="A172" s="91"/>
      <c r="B172" s="91"/>
      <c r="C172" s="103"/>
      <c r="D172" s="121"/>
      <c r="E172" s="123"/>
      <c r="F172" s="105" t="s">
        <v>46</v>
      </c>
      <c r="G172" s="110"/>
      <c r="H172" s="106"/>
      <c r="I172" s="110"/>
      <c r="J172" s="107">
        <v>1</v>
      </c>
      <c r="K172" s="111">
        <v>10</v>
      </c>
      <c r="L172" s="90">
        <f>J172*K172</f>
        <v>10</v>
      </c>
      <c r="M172" s="122"/>
      <c r="N172" s="122"/>
      <c r="O172" s="110"/>
      <c r="P172" s="103"/>
      <c r="Q172" s="110"/>
      <c r="R172" s="122"/>
      <c r="S172" s="122"/>
      <c r="T172" s="110"/>
      <c r="U172" s="110"/>
      <c r="V172" s="88"/>
      <c r="W172" s="88"/>
      <c r="X172" s="107"/>
      <c r="Y172" s="111"/>
      <c r="Z172" s="90"/>
      <c r="AA172" s="109"/>
      <c r="AB172" s="110"/>
      <c r="AC172" s="88"/>
      <c r="AD172" s="103"/>
      <c r="AE172" s="110"/>
      <c r="AF172" s="103"/>
      <c r="AG172" s="88"/>
      <c r="AH172" s="110"/>
      <c r="AI172" s="110"/>
      <c r="AJ172" s="88"/>
    </row>
    <row r="173" spans="1:112" ht="13.15" customHeight="1" outlineLevel="1">
      <c r="A173" s="178" t="s">
        <v>124</v>
      </c>
      <c r="B173" s="178">
        <v>52</v>
      </c>
      <c r="C173" s="65"/>
      <c r="D173" s="139"/>
      <c r="E173" s="113"/>
      <c r="F173" s="105" t="s">
        <v>127</v>
      </c>
      <c r="G173" s="110"/>
      <c r="H173" s="106"/>
      <c r="I173" s="110"/>
      <c r="J173" s="107">
        <v>1</v>
      </c>
      <c r="K173" s="111">
        <v>20</v>
      </c>
      <c r="L173" s="180">
        <f>J173*K173</f>
        <v>20</v>
      </c>
      <c r="M173" s="109"/>
      <c r="N173" s="118"/>
      <c r="O173" s="114"/>
      <c r="P173" s="65"/>
      <c r="Q173" s="114"/>
      <c r="R173" s="118"/>
      <c r="S173" s="118"/>
      <c r="T173" s="110"/>
      <c r="U173" s="110"/>
      <c r="V173" s="88"/>
      <c r="W173" s="88"/>
      <c r="X173" s="107"/>
      <c r="Y173" s="111"/>
      <c r="Z173" s="90"/>
      <c r="AA173" s="109"/>
      <c r="AB173" s="110"/>
      <c r="AC173" s="88"/>
      <c r="AD173" s="103"/>
      <c r="AE173" s="110"/>
      <c r="AF173" s="103"/>
      <c r="AG173" s="88"/>
      <c r="AH173" s="110"/>
      <c r="AI173" s="110"/>
      <c r="AJ173" s="88"/>
    </row>
    <row r="174" spans="1:112" ht="13.15" customHeight="1" outlineLevel="1">
      <c r="A174" s="182"/>
      <c r="B174" s="182"/>
      <c r="C174" s="65"/>
      <c r="D174" s="139"/>
      <c r="F174" s="105" t="s">
        <v>128</v>
      </c>
      <c r="G174" s="114"/>
      <c r="H174" s="115"/>
      <c r="I174" s="114"/>
      <c r="J174" s="180">
        <v>1</v>
      </c>
      <c r="K174" s="108">
        <v>12</v>
      </c>
      <c r="L174" s="180">
        <f>J174*K174</f>
        <v>12</v>
      </c>
      <c r="M174" s="129"/>
      <c r="N174" s="130"/>
      <c r="O174" s="114"/>
      <c r="P174" s="65"/>
      <c r="Q174" s="114"/>
      <c r="R174" s="130"/>
      <c r="S174" s="130"/>
      <c r="T174" s="110"/>
      <c r="U174" s="110"/>
      <c r="V174" s="88"/>
      <c r="W174" s="88"/>
      <c r="X174" s="107"/>
      <c r="Y174" s="111"/>
      <c r="Z174" s="90"/>
      <c r="AA174" s="109"/>
      <c r="AB174" s="110"/>
      <c r="AC174" s="88"/>
      <c r="AD174" s="103"/>
      <c r="AE174" s="110"/>
      <c r="AF174" s="103"/>
      <c r="AG174" s="88"/>
      <c r="AH174" s="110"/>
      <c r="AI174" s="110"/>
      <c r="AJ174" s="88"/>
    </row>
    <row r="175" spans="1:112" ht="13.15" customHeight="1" outlineLevel="1">
      <c r="A175" s="182"/>
      <c r="B175" s="182"/>
      <c r="C175" s="65"/>
      <c r="D175" s="139"/>
      <c r="F175" s="105" t="s">
        <v>129</v>
      </c>
      <c r="G175" s="110"/>
      <c r="H175" s="106"/>
      <c r="I175" s="110"/>
      <c r="J175" s="107">
        <v>1</v>
      </c>
      <c r="K175" s="111">
        <v>15</v>
      </c>
      <c r="L175" s="180">
        <f>J175*K175</f>
        <v>15</v>
      </c>
      <c r="M175" s="129"/>
      <c r="N175" s="130"/>
      <c r="O175" s="114"/>
      <c r="P175" s="65"/>
      <c r="Q175" s="114"/>
      <c r="R175" s="130"/>
      <c r="S175" s="130"/>
      <c r="T175" s="110"/>
      <c r="U175" s="110"/>
      <c r="V175" s="88"/>
      <c r="W175" s="88"/>
      <c r="X175" s="107"/>
      <c r="Y175" s="111"/>
      <c r="Z175" s="90"/>
      <c r="AA175" s="109"/>
      <c r="AB175" s="110"/>
      <c r="AC175" s="88"/>
      <c r="AD175" s="103"/>
      <c r="AE175" s="110"/>
      <c r="AF175" s="103"/>
      <c r="AG175" s="88"/>
      <c r="AH175" s="110"/>
      <c r="AI175" s="110"/>
      <c r="AJ175" s="88"/>
    </row>
    <row r="176" spans="1:112" s="161" customFormat="1" ht="13.15" customHeight="1" outlineLevel="1">
      <c r="A176" s="150"/>
      <c r="B176" s="150"/>
      <c r="C176" s="151"/>
      <c r="D176" s="152"/>
      <c r="E176" s="194"/>
      <c r="F176" s="154" t="s">
        <v>130</v>
      </c>
      <c r="G176" s="155"/>
      <c r="H176" s="156"/>
      <c r="I176" s="155"/>
      <c r="K176" s="90" t="s">
        <v>70</v>
      </c>
      <c r="L176" s="157"/>
      <c r="M176" s="159"/>
      <c r="N176" s="159"/>
      <c r="O176" s="155"/>
      <c r="P176" s="151"/>
      <c r="Q176" s="155"/>
      <c r="R176" s="159"/>
      <c r="S176" s="159"/>
      <c r="T176" s="110"/>
      <c r="U176" s="110"/>
      <c r="V176" s="88"/>
      <c r="W176" s="88"/>
      <c r="X176" s="107"/>
      <c r="Y176" s="111"/>
      <c r="Z176" s="90"/>
      <c r="AA176" s="109"/>
      <c r="AB176" s="110"/>
      <c r="AC176" s="88"/>
      <c r="AD176" s="103"/>
      <c r="AE176" s="110"/>
      <c r="AF176" s="103"/>
      <c r="AG176" s="88"/>
      <c r="AH176" s="110"/>
      <c r="AI176" s="110"/>
      <c r="AJ176" s="88"/>
      <c r="AK176" s="160"/>
      <c r="AL176" s="156"/>
      <c r="AM176" s="156"/>
      <c r="AN176" s="156"/>
      <c r="AO176" s="156"/>
      <c r="AP176" s="255"/>
      <c r="AQ176" s="156"/>
      <c r="AR176" s="256"/>
      <c r="AS176" s="160"/>
      <c r="AT176" s="156"/>
      <c r="AU176" s="156"/>
      <c r="AV176" s="156"/>
      <c r="AW176" s="160"/>
      <c r="AX176" s="156"/>
      <c r="AY176" s="156"/>
      <c r="AZ176" s="156"/>
      <c r="BA176" s="160"/>
      <c r="BB176" s="156"/>
      <c r="BC176" s="156"/>
      <c r="BD176" s="156"/>
      <c r="BE176" s="160"/>
      <c r="BF176" s="156"/>
      <c r="BG176" s="156"/>
      <c r="BH176" s="156"/>
      <c r="BI176" s="156"/>
      <c r="BJ176" s="255"/>
      <c r="BL176" s="156"/>
      <c r="BM176" s="156"/>
      <c r="BN176" s="257"/>
      <c r="BO176" s="160"/>
      <c r="BP176" s="156"/>
      <c r="BQ176" s="156"/>
      <c r="BR176" s="156"/>
      <c r="BS176" s="160"/>
      <c r="BT176" s="156"/>
      <c r="BU176" s="156"/>
      <c r="BV176" s="156"/>
      <c r="BW176" s="160"/>
      <c r="BX176" s="156"/>
      <c r="BY176" s="156"/>
      <c r="BZ176" s="156"/>
      <c r="CA176" s="160"/>
      <c r="CB176" s="156"/>
      <c r="CC176" s="156"/>
      <c r="CD176" s="156"/>
      <c r="CE176" s="160"/>
      <c r="CF176" s="156"/>
      <c r="CG176" s="156"/>
      <c r="CH176" s="156"/>
      <c r="CI176" s="160"/>
      <c r="CJ176" s="156"/>
      <c r="CK176" s="156"/>
      <c r="CL176" s="156"/>
      <c r="CM176" s="160"/>
      <c r="CN176" s="156"/>
      <c r="CO176" s="156"/>
      <c r="CP176" s="156"/>
      <c r="CQ176" s="160"/>
      <c r="CR176" s="156"/>
      <c r="CS176" s="156"/>
      <c r="CT176" s="156"/>
      <c r="CU176" s="160"/>
      <c r="CV176" s="156"/>
      <c r="CW176" s="156"/>
      <c r="CX176" s="156"/>
      <c r="CY176" s="160"/>
      <c r="CZ176" s="156"/>
      <c r="DA176" s="156"/>
      <c r="DB176" s="156"/>
      <c r="DC176" s="160"/>
      <c r="DD176" s="156"/>
      <c r="DE176" s="156"/>
      <c r="DF176" s="156"/>
      <c r="DG176" s="151"/>
      <c r="DH176" s="162"/>
    </row>
    <row r="177" spans="1:112" ht="13.15" customHeight="1" outlineLevel="1">
      <c r="A177" s="178" t="s">
        <v>125</v>
      </c>
      <c r="B177" s="178">
        <v>52</v>
      </c>
      <c r="C177" s="65"/>
      <c r="D177" s="139"/>
      <c r="E177" s="113"/>
      <c r="F177" s="124" t="s">
        <v>131</v>
      </c>
      <c r="G177" s="114"/>
      <c r="H177" s="115"/>
      <c r="I177" s="114"/>
      <c r="J177" s="180">
        <v>1</v>
      </c>
      <c r="K177" s="181">
        <v>20</v>
      </c>
      <c r="L177" s="180">
        <f>J177*K177</f>
        <v>20</v>
      </c>
      <c r="M177" s="109"/>
      <c r="N177" s="118"/>
      <c r="O177" s="114"/>
      <c r="P177" s="65"/>
      <c r="Q177" s="114"/>
      <c r="R177" s="118"/>
      <c r="S177" s="118"/>
      <c r="T177" s="110"/>
      <c r="U177" s="110"/>
      <c r="V177" s="88"/>
      <c r="W177" s="88"/>
      <c r="X177" s="107"/>
      <c r="Y177" s="111"/>
      <c r="Z177" s="90"/>
      <c r="AA177" s="109"/>
      <c r="AB177" s="110"/>
      <c r="AC177" s="88"/>
      <c r="AD177" s="103"/>
      <c r="AE177" s="110"/>
      <c r="AF177" s="103"/>
      <c r="AG177" s="88"/>
      <c r="AH177" s="110"/>
      <c r="AI177" s="110"/>
      <c r="AJ177" s="88"/>
    </row>
    <row r="178" spans="1:112" ht="13.15" customHeight="1" outlineLevel="1">
      <c r="A178" s="178" t="s">
        <v>125</v>
      </c>
      <c r="B178" s="178">
        <v>52</v>
      </c>
      <c r="C178" s="65"/>
      <c r="D178" s="139"/>
      <c r="E178" s="113"/>
      <c r="F178" s="124" t="s">
        <v>132</v>
      </c>
      <c r="G178" s="114"/>
      <c r="H178" s="115"/>
      <c r="I178" s="114"/>
      <c r="J178" s="180">
        <v>1</v>
      </c>
      <c r="K178" s="181">
        <v>10</v>
      </c>
      <c r="L178" s="180">
        <f>J178*K178</f>
        <v>10</v>
      </c>
      <c r="M178" s="361"/>
      <c r="N178" s="361"/>
      <c r="O178" s="114"/>
      <c r="P178" s="65"/>
      <c r="Q178" s="114"/>
      <c r="R178" s="118"/>
      <c r="S178" s="118"/>
      <c r="T178" s="110"/>
      <c r="U178" s="110"/>
      <c r="V178" s="88"/>
      <c r="W178" s="88"/>
      <c r="X178" s="107"/>
      <c r="Y178" s="111"/>
      <c r="Z178" s="90"/>
      <c r="AA178" s="109"/>
      <c r="AB178" s="110"/>
      <c r="AC178" s="88"/>
      <c r="AD178" s="103"/>
      <c r="AE178" s="110"/>
      <c r="AF178" s="103"/>
      <c r="AG178" s="88"/>
      <c r="AH178" s="110"/>
      <c r="AI178" s="110"/>
      <c r="AJ178" s="88"/>
    </row>
    <row r="179" spans="1:112" s="85" customFormat="1" ht="4.1500000000000004" customHeight="1" outlineLevel="1">
      <c r="A179" s="86"/>
      <c r="B179" s="86"/>
      <c r="D179" s="121"/>
      <c r="E179" s="87"/>
      <c r="F179" s="88"/>
      <c r="G179" s="88"/>
      <c r="I179" s="88"/>
      <c r="J179" s="89"/>
      <c r="K179" s="89"/>
      <c r="L179" s="90"/>
      <c r="M179" s="89"/>
      <c r="N179" s="89"/>
      <c r="O179" s="88"/>
      <c r="Q179" s="88"/>
      <c r="R179" s="89"/>
      <c r="S179" s="89"/>
      <c r="T179" s="110"/>
      <c r="U179" s="110"/>
      <c r="V179" s="88"/>
      <c r="W179" s="88"/>
      <c r="X179" s="107"/>
      <c r="Y179" s="111"/>
      <c r="Z179" s="90"/>
      <c r="AA179" s="109"/>
      <c r="AB179" s="110"/>
      <c r="AC179" s="88"/>
      <c r="AD179" s="103"/>
      <c r="AE179" s="110"/>
      <c r="AF179" s="103"/>
      <c r="AG179" s="88"/>
      <c r="AH179" s="110"/>
      <c r="AI179" s="110"/>
      <c r="AJ179" s="88"/>
      <c r="AK179" s="67"/>
      <c r="AL179" s="67"/>
      <c r="AM179" s="67"/>
      <c r="AP179" s="244"/>
      <c r="AR179" s="245"/>
      <c r="AS179" s="67"/>
      <c r="AT179" s="67"/>
      <c r="AU179" s="67"/>
      <c r="AW179" s="67"/>
      <c r="AX179" s="67"/>
      <c r="AY179" s="67"/>
      <c r="BA179" s="67"/>
      <c r="BB179" s="67"/>
      <c r="BC179" s="67"/>
      <c r="BE179" s="67"/>
      <c r="BF179" s="67"/>
      <c r="BG179" s="67"/>
      <c r="BJ179" s="244"/>
      <c r="BN179" s="246"/>
      <c r="BO179" s="67"/>
      <c r="BP179" s="67"/>
      <c r="BQ179" s="67"/>
      <c r="BS179" s="67"/>
      <c r="BT179" s="67"/>
      <c r="BU179" s="67"/>
      <c r="BW179" s="67"/>
      <c r="BX179" s="67"/>
      <c r="BY179" s="67"/>
      <c r="CA179" s="67"/>
      <c r="CB179" s="67"/>
      <c r="CC179" s="67"/>
      <c r="CE179" s="67"/>
      <c r="CF179" s="67"/>
      <c r="CG179" s="67"/>
      <c r="CI179" s="67"/>
      <c r="CJ179" s="67"/>
      <c r="CK179" s="67"/>
      <c r="CM179" s="67"/>
      <c r="CN179" s="67"/>
      <c r="CO179" s="67"/>
      <c r="CQ179" s="67"/>
      <c r="CR179" s="67"/>
      <c r="CS179" s="67"/>
      <c r="CU179" s="67"/>
      <c r="CV179" s="67"/>
      <c r="CW179" s="67"/>
      <c r="CY179" s="67"/>
      <c r="CZ179" s="67"/>
      <c r="DA179" s="67"/>
      <c r="DC179" s="67"/>
      <c r="DD179" s="67"/>
      <c r="DE179" s="67"/>
      <c r="DH179" s="125"/>
    </row>
    <row r="180" spans="1:112" s="27" customFormat="1" ht="15" customHeight="1">
      <c r="A180" s="92" t="s">
        <v>116</v>
      </c>
      <c r="B180" s="92"/>
      <c r="C180" s="93"/>
      <c r="D180" s="94"/>
      <c r="E180" s="275" t="s">
        <v>267</v>
      </c>
      <c r="F180" s="96"/>
      <c r="G180" s="97"/>
      <c r="H180" s="78"/>
      <c r="I180" s="98"/>
      <c r="J180" s="99"/>
      <c r="K180" s="99"/>
      <c r="L180" s="100">
        <f>J180*K180</f>
        <v>0</v>
      </c>
      <c r="M180" s="99">
        <f>SUM(L180:L199)</f>
        <v>119</v>
      </c>
      <c r="N180" s="99"/>
      <c r="O180" s="98"/>
      <c r="P180" s="93"/>
      <c r="Q180" s="102"/>
      <c r="R180" s="99">
        <f>SUM(X180:X199)</f>
        <v>0</v>
      </c>
      <c r="S180" s="99"/>
      <c r="T180" s="99">
        <v>154.70000000000002</v>
      </c>
      <c r="U180" s="99"/>
      <c r="V180" s="98"/>
      <c r="W180" s="98"/>
      <c r="X180" s="99"/>
      <c r="Y180" s="99"/>
      <c r="Z180" s="100">
        <f>X180*Y180</f>
        <v>0</v>
      </c>
      <c r="AA180" s="99">
        <f>SUM(Z180:Z199)</f>
        <v>0</v>
      </c>
      <c r="AB180" s="99"/>
      <c r="AC180" s="98"/>
      <c r="AD180" s="93"/>
      <c r="AE180" s="99"/>
      <c r="AF180" s="93"/>
      <c r="AG180" s="102"/>
      <c r="AH180" s="99">
        <f>SUM(AI182:AI198)</f>
        <v>0</v>
      </c>
      <c r="AI180" s="99"/>
      <c r="AJ180" s="98"/>
    </row>
    <row r="181" spans="1:112" ht="13.15" customHeight="1" outlineLevel="1">
      <c r="A181" s="112"/>
      <c r="B181" s="112"/>
      <c r="C181" s="65"/>
      <c r="D181" s="139"/>
      <c r="E181" s="113" t="s">
        <v>133</v>
      </c>
      <c r="F181" s="114"/>
      <c r="G181" s="114"/>
      <c r="H181" s="115"/>
      <c r="I181" s="114"/>
      <c r="J181" s="116"/>
      <c r="K181" s="108"/>
      <c r="L181" s="117"/>
      <c r="M181" s="109"/>
      <c r="N181" s="118"/>
      <c r="O181" s="114"/>
      <c r="P181" s="65"/>
      <c r="Q181" s="114"/>
      <c r="R181" s="118"/>
      <c r="S181" s="118"/>
      <c r="T181" s="110"/>
      <c r="U181" s="110"/>
      <c r="V181" s="88"/>
      <c r="W181" s="88"/>
      <c r="X181" s="107"/>
      <c r="Y181" s="111"/>
      <c r="Z181" s="90"/>
      <c r="AA181" s="109"/>
      <c r="AB181" s="110"/>
      <c r="AC181" s="88"/>
      <c r="AD181" s="103"/>
      <c r="AE181" s="110"/>
      <c r="AF181" s="103"/>
      <c r="AG181" s="88"/>
      <c r="AH181" s="110"/>
      <c r="AI181" s="110"/>
      <c r="AJ181" s="88"/>
    </row>
    <row r="182" spans="1:112" s="85" customFormat="1" ht="13.15" customHeight="1" outlineLevel="1">
      <c r="A182" s="91" t="s">
        <v>74</v>
      </c>
      <c r="B182" s="91">
        <v>24</v>
      </c>
      <c r="C182" s="103"/>
      <c r="D182" s="87"/>
      <c r="E182" s="104"/>
      <c r="F182" s="105" t="s">
        <v>45</v>
      </c>
      <c r="G182" s="88"/>
      <c r="H182" s="106"/>
      <c r="I182" s="88"/>
      <c r="J182" s="107">
        <v>1</v>
      </c>
      <c r="K182" s="126">
        <v>12</v>
      </c>
      <c r="L182" s="90">
        <f>J182*K182</f>
        <v>12</v>
      </c>
      <c r="M182" s="110"/>
      <c r="N182" s="110"/>
      <c r="O182" s="88"/>
      <c r="P182" s="103"/>
      <c r="Q182" s="88"/>
      <c r="R182" s="110"/>
      <c r="S182" s="110"/>
      <c r="T182" s="110"/>
      <c r="U182" s="110"/>
      <c r="V182" s="88"/>
      <c r="W182" s="88"/>
      <c r="X182" s="107"/>
      <c r="Y182" s="111"/>
      <c r="Z182" s="90"/>
      <c r="AA182" s="109"/>
      <c r="AB182" s="110"/>
      <c r="AC182" s="88"/>
      <c r="AD182" s="103"/>
      <c r="AE182" s="110"/>
      <c r="AF182" s="103"/>
      <c r="AG182" s="88"/>
      <c r="AH182" s="110"/>
      <c r="AI182" s="110"/>
      <c r="AJ182" s="88"/>
    </row>
    <row r="183" spans="1:112" s="85" customFormat="1" ht="13.15" customHeight="1" outlineLevel="1">
      <c r="A183" s="91" t="s">
        <v>74</v>
      </c>
      <c r="B183" s="91">
        <v>24</v>
      </c>
      <c r="C183" s="103"/>
      <c r="D183" s="87"/>
      <c r="E183" s="104"/>
      <c r="F183" s="105" t="s">
        <v>134</v>
      </c>
      <c r="G183" s="88"/>
      <c r="H183" s="106"/>
      <c r="I183" s="88"/>
      <c r="J183" s="107">
        <v>1</v>
      </c>
      <c r="K183" s="111">
        <v>12</v>
      </c>
      <c r="L183" s="90">
        <f>J183*K183</f>
        <v>12</v>
      </c>
      <c r="M183" s="110"/>
      <c r="N183" s="110"/>
      <c r="O183" s="88"/>
      <c r="P183" s="103"/>
      <c r="Q183" s="88"/>
      <c r="R183" s="110"/>
      <c r="S183" s="110"/>
      <c r="T183" s="110"/>
      <c r="U183" s="110"/>
      <c r="V183" s="88"/>
      <c r="W183" s="88"/>
      <c r="X183" s="107"/>
      <c r="Y183" s="111"/>
      <c r="Z183" s="90"/>
      <c r="AA183" s="109"/>
      <c r="AB183" s="110"/>
      <c r="AC183" s="88"/>
      <c r="AD183" s="103"/>
      <c r="AE183" s="110"/>
      <c r="AF183" s="103"/>
      <c r="AG183" s="88"/>
      <c r="AH183" s="110"/>
      <c r="AI183" s="110"/>
      <c r="AJ183" s="88"/>
    </row>
    <row r="184" spans="1:112" s="85" customFormat="1" ht="4.1500000000000004" customHeight="1" outlineLevel="1">
      <c r="A184" s="86"/>
      <c r="B184" s="86"/>
      <c r="D184" s="121"/>
      <c r="E184" s="87"/>
      <c r="F184" s="88"/>
      <c r="G184" s="88"/>
      <c r="I184" s="88"/>
      <c r="J184" s="89"/>
      <c r="K184" s="89"/>
      <c r="L184" s="90"/>
      <c r="M184" s="89"/>
      <c r="N184" s="89"/>
      <c r="O184" s="88"/>
      <c r="Q184" s="88"/>
      <c r="R184" s="89"/>
      <c r="S184" s="89"/>
      <c r="T184" s="110"/>
      <c r="U184" s="110"/>
      <c r="V184" s="88"/>
      <c r="W184" s="88"/>
      <c r="X184" s="107"/>
      <c r="Y184" s="111"/>
      <c r="Z184" s="90"/>
      <c r="AA184" s="109"/>
      <c r="AB184" s="110"/>
      <c r="AC184" s="88"/>
      <c r="AD184" s="103"/>
      <c r="AE184" s="110"/>
      <c r="AF184" s="103"/>
      <c r="AG184" s="88"/>
      <c r="AH184" s="110"/>
      <c r="AI184" s="110"/>
      <c r="AJ184" s="88"/>
      <c r="AK184" s="67"/>
      <c r="AL184" s="67"/>
      <c r="AM184" s="67"/>
      <c r="AP184" s="244"/>
      <c r="AR184" s="245"/>
      <c r="AS184" s="67"/>
      <c r="AT184" s="67"/>
      <c r="AU184" s="67"/>
      <c r="AW184" s="67"/>
      <c r="AX184" s="67"/>
      <c r="AY184" s="67"/>
      <c r="BA184" s="67"/>
      <c r="BB184" s="67"/>
      <c r="BC184" s="67"/>
      <c r="BE184" s="67"/>
      <c r="BF184" s="67"/>
      <c r="BG184" s="67"/>
      <c r="BJ184" s="244"/>
      <c r="BN184" s="246"/>
      <c r="BO184" s="67"/>
      <c r="BP184" s="67"/>
      <c r="BQ184" s="67"/>
      <c r="BS184" s="67"/>
      <c r="BT184" s="67"/>
      <c r="BU184" s="67"/>
      <c r="BW184" s="67"/>
      <c r="BX184" s="67"/>
      <c r="BY184" s="67"/>
      <c r="CA184" s="67"/>
      <c r="CB184" s="67"/>
      <c r="CC184" s="67"/>
      <c r="CE184" s="67"/>
      <c r="CF184" s="67"/>
      <c r="CG184" s="67"/>
      <c r="CI184" s="67"/>
      <c r="CJ184" s="67"/>
      <c r="CK184" s="67"/>
      <c r="CM184" s="67"/>
      <c r="CN184" s="67"/>
      <c r="CO184" s="67"/>
      <c r="CQ184" s="67"/>
      <c r="CR184" s="67"/>
      <c r="CS184" s="67"/>
      <c r="CU184" s="67"/>
      <c r="CV184" s="67"/>
      <c r="CW184" s="67"/>
      <c r="CY184" s="67"/>
      <c r="CZ184" s="67"/>
      <c r="DA184" s="67"/>
      <c r="DC184" s="67"/>
      <c r="DD184" s="67"/>
      <c r="DE184" s="67"/>
      <c r="DH184" s="125"/>
    </row>
    <row r="185" spans="1:112" ht="13.15" customHeight="1" outlineLevel="1">
      <c r="A185" s="112"/>
      <c r="B185" s="112"/>
      <c r="C185" s="65"/>
      <c r="D185" s="139"/>
      <c r="E185" s="113" t="s">
        <v>135</v>
      </c>
      <c r="F185" s="114"/>
      <c r="G185" s="114"/>
      <c r="H185" s="115"/>
      <c r="I185" s="114"/>
      <c r="J185" s="116"/>
      <c r="K185" s="108"/>
      <c r="L185" s="117"/>
      <c r="M185" s="109"/>
      <c r="N185" s="118"/>
      <c r="O185" s="114"/>
      <c r="P185" s="65"/>
      <c r="Q185" s="114"/>
      <c r="R185" s="118"/>
      <c r="S185" s="118"/>
      <c r="T185" s="110"/>
      <c r="U185" s="110"/>
      <c r="V185" s="88"/>
      <c r="W185" s="88"/>
      <c r="X185" s="107"/>
      <c r="Y185" s="111"/>
      <c r="Z185" s="90"/>
      <c r="AA185" s="109"/>
      <c r="AB185" s="110"/>
      <c r="AC185" s="88"/>
      <c r="AD185" s="103"/>
      <c r="AE185" s="110"/>
      <c r="AF185" s="103"/>
      <c r="AG185" s="88"/>
      <c r="AH185" s="110"/>
      <c r="AI185" s="110"/>
      <c r="AJ185" s="88"/>
    </row>
    <row r="186" spans="1:112" s="85" customFormat="1" ht="13.15" customHeight="1" outlineLevel="1">
      <c r="A186" s="91" t="s">
        <v>74</v>
      </c>
      <c r="B186" s="91">
        <v>24</v>
      </c>
      <c r="C186" s="103"/>
      <c r="D186" s="87"/>
      <c r="E186" s="104"/>
      <c r="F186" s="105" t="s">
        <v>136</v>
      </c>
      <c r="G186" s="88"/>
      <c r="H186" s="106"/>
      <c r="I186" s="88"/>
      <c r="J186" s="107">
        <v>1</v>
      </c>
      <c r="K186" s="126">
        <v>12</v>
      </c>
      <c r="L186" s="90">
        <f t="shared" ref="L186:L193" si="10">J186*K186</f>
        <v>12</v>
      </c>
      <c r="M186" s="110"/>
      <c r="N186" s="110"/>
      <c r="O186" s="88"/>
      <c r="P186" s="103"/>
      <c r="Q186" s="88"/>
      <c r="R186" s="110"/>
      <c r="S186" s="110"/>
      <c r="T186" s="110"/>
      <c r="U186" s="110"/>
      <c r="V186" s="88"/>
      <c r="W186" s="88"/>
      <c r="X186" s="107"/>
      <c r="Y186" s="111"/>
      <c r="Z186" s="90"/>
      <c r="AA186" s="109"/>
      <c r="AB186" s="110"/>
      <c r="AC186" s="88"/>
      <c r="AD186" s="103"/>
      <c r="AE186" s="110"/>
      <c r="AF186" s="103"/>
      <c r="AG186" s="88"/>
      <c r="AH186" s="110"/>
      <c r="AI186" s="110"/>
      <c r="AJ186" s="88"/>
    </row>
    <row r="187" spans="1:112" s="85" customFormat="1" ht="13.15" customHeight="1" outlineLevel="1">
      <c r="A187" s="91" t="s">
        <v>74</v>
      </c>
      <c r="B187" s="91">
        <v>24</v>
      </c>
      <c r="C187" s="103"/>
      <c r="D187" s="87"/>
      <c r="E187" s="104"/>
      <c r="F187" s="105" t="s">
        <v>106</v>
      </c>
      <c r="G187" s="88"/>
      <c r="H187" s="106"/>
      <c r="I187" s="88"/>
      <c r="J187" s="107">
        <v>1</v>
      </c>
      <c r="K187" s="111">
        <v>3</v>
      </c>
      <c r="L187" s="90">
        <f t="shared" si="10"/>
        <v>3</v>
      </c>
      <c r="M187" s="110"/>
      <c r="N187" s="110"/>
      <c r="O187" s="88"/>
      <c r="P187" s="103"/>
      <c r="Q187" s="88"/>
      <c r="R187" s="110"/>
      <c r="S187" s="110"/>
      <c r="T187" s="110"/>
      <c r="U187" s="110"/>
      <c r="V187" s="88"/>
      <c r="W187" s="88"/>
      <c r="X187" s="107"/>
      <c r="Y187" s="111"/>
      <c r="Z187" s="90"/>
      <c r="AA187" s="109"/>
      <c r="AB187" s="110"/>
      <c r="AC187" s="88"/>
      <c r="AD187" s="103"/>
      <c r="AE187" s="110"/>
      <c r="AF187" s="103"/>
      <c r="AG187" s="88"/>
      <c r="AH187" s="110"/>
      <c r="AI187" s="110"/>
      <c r="AJ187" s="88"/>
    </row>
    <row r="188" spans="1:112" s="85" customFormat="1" ht="13.9" customHeight="1" outlineLevel="1">
      <c r="A188" s="91" t="s">
        <v>137</v>
      </c>
      <c r="B188" s="91">
        <v>25</v>
      </c>
      <c r="C188" s="103"/>
      <c r="D188" s="87"/>
      <c r="E188" s="104"/>
      <c r="F188" s="105" t="s">
        <v>268</v>
      </c>
      <c r="G188" s="88"/>
      <c r="H188" s="106"/>
      <c r="I188" s="88"/>
      <c r="J188" s="107">
        <v>1</v>
      </c>
      <c r="K188" s="111">
        <v>6</v>
      </c>
      <c r="L188" s="90">
        <f t="shared" si="10"/>
        <v>6</v>
      </c>
      <c r="M188" s="110"/>
      <c r="N188" s="110"/>
      <c r="O188" s="88"/>
      <c r="P188" s="103"/>
      <c r="Q188" s="88"/>
      <c r="R188" s="110"/>
      <c r="S188" s="110"/>
      <c r="T188" s="110"/>
      <c r="U188" s="110"/>
      <c r="V188" s="88"/>
      <c r="W188" s="88"/>
      <c r="X188" s="107"/>
      <c r="Y188" s="111"/>
      <c r="Z188" s="90"/>
      <c r="AA188" s="109"/>
      <c r="AB188" s="110"/>
      <c r="AC188" s="88"/>
      <c r="AD188" s="103"/>
      <c r="AE188" s="110"/>
      <c r="AF188" s="103"/>
      <c r="AG188" s="88"/>
      <c r="AH188" s="110"/>
      <c r="AI188" s="110"/>
      <c r="AJ188" s="88"/>
    </row>
    <row r="189" spans="1:112" s="85" customFormat="1" ht="13.15" customHeight="1" outlineLevel="1">
      <c r="A189" s="91" t="s">
        <v>137</v>
      </c>
      <c r="B189" s="91">
        <v>25</v>
      </c>
      <c r="C189" s="103"/>
      <c r="D189" s="87"/>
      <c r="E189" s="104"/>
      <c r="F189" s="105" t="s">
        <v>269</v>
      </c>
      <c r="G189" s="88"/>
      <c r="H189" s="106"/>
      <c r="I189" s="88"/>
      <c r="J189" s="107">
        <v>1</v>
      </c>
      <c r="K189" s="111">
        <v>6</v>
      </c>
      <c r="L189" s="90">
        <f t="shared" si="10"/>
        <v>6</v>
      </c>
      <c r="M189" s="110"/>
      <c r="N189" s="110"/>
      <c r="O189" s="88"/>
      <c r="P189" s="103"/>
      <c r="Q189" s="88"/>
      <c r="R189" s="110"/>
      <c r="S189" s="110"/>
      <c r="T189" s="110"/>
      <c r="U189" s="110"/>
      <c r="V189" s="88"/>
      <c r="W189" s="88"/>
      <c r="X189" s="107"/>
      <c r="Y189" s="111"/>
      <c r="Z189" s="90"/>
      <c r="AA189" s="109"/>
      <c r="AB189" s="110"/>
      <c r="AC189" s="88"/>
      <c r="AD189" s="103"/>
      <c r="AE189" s="110"/>
      <c r="AF189" s="103"/>
      <c r="AG189" s="88"/>
      <c r="AH189" s="110"/>
      <c r="AI189" s="110"/>
      <c r="AJ189" s="88"/>
    </row>
    <row r="190" spans="1:112" s="85" customFormat="1" ht="13.15" customHeight="1" outlineLevel="1">
      <c r="A190" s="91" t="s">
        <v>137</v>
      </c>
      <c r="B190" s="91">
        <v>25</v>
      </c>
      <c r="C190" s="103"/>
      <c r="D190" s="104"/>
      <c r="E190" s="104"/>
      <c r="F190" s="105" t="s">
        <v>270</v>
      </c>
      <c r="G190" s="88"/>
      <c r="H190" s="106"/>
      <c r="I190" s="88"/>
      <c r="J190" s="107">
        <v>1</v>
      </c>
      <c r="K190" s="111">
        <v>8</v>
      </c>
      <c r="L190" s="90">
        <f t="shared" si="10"/>
        <v>8</v>
      </c>
      <c r="M190" s="110"/>
      <c r="N190" s="110"/>
      <c r="O190" s="88"/>
      <c r="P190" s="103"/>
      <c r="Q190" s="88"/>
      <c r="R190" s="110"/>
      <c r="S190" s="110"/>
      <c r="T190" s="110"/>
      <c r="U190" s="110"/>
      <c r="V190" s="88"/>
      <c r="W190" s="88"/>
      <c r="X190" s="107"/>
      <c r="Y190" s="111"/>
      <c r="Z190" s="90"/>
      <c r="AA190" s="109"/>
      <c r="AB190" s="110"/>
      <c r="AC190" s="88"/>
      <c r="AD190" s="103"/>
      <c r="AE190" s="110"/>
      <c r="AF190" s="103"/>
      <c r="AG190" s="88"/>
      <c r="AH190" s="110"/>
      <c r="AI190" s="110"/>
      <c r="AJ190" s="88"/>
    </row>
    <row r="191" spans="1:112" s="85" customFormat="1" ht="13.15" customHeight="1" outlineLevel="1">
      <c r="A191" s="91" t="s">
        <v>137</v>
      </c>
      <c r="B191" s="91">
        <v>25</v>
      </c>
      <c r="C191" s="103"/>
      <c r="D191" s="104"/>
      <c r="E191" s="104"/>
      <c r="F191" s="105" t="s">
        <v>271</v>
      </c>
      <c r="G191" s="88"/>
      <c r="H191" s="106"/>
      <c r="I191" s="88"/>
      <c r="J191" s="107">
        <v>1</v>
      </c>
      <c r="K191" s="111">
        <v>12</v>
      </c>
      <c r="L191" s="90">
        <f t="shared" si="10"/>
        <v>12</v>
      </c>
      <c r="M191" s="110"/>
      <c r="N191" s="110"/>
      <c r="O191" s="88"/>
      <c r="P191" s="103"/>
      <c r="Q191" s="88"/>
      <c r="R191" s="110"/>
      <c r="S191" s="110"/>
      <c r="T191" s="110"/>
      <c r="U191" s="110"/>
      <c r="V191" s="88"/>
      <c r="W191" s="88"/>
      <c r="X191" s="107"/>
      <c r="Y191" s="111"/>
      <c r="Z191" s="90"/>
      <c r="AA191" s="109"/>
      <c r="AB191" s="110"/>
      <c r="AC191" s="88"/>
      <c r="AD191" s="103"/>
      <c r="AE191" s="110"/>
      <c r="AF191" s="103"/>
      <c r="AG191" s="88"/>
      <c r="AH191" s="110"/>
      <c r="AI191" s="110"/>
      <c r="AJ191" s="88"/>
    </row>
    <row r="192" spans="1:112" s="85" customFormat="1" ht="13.15" customHeight="1" outlineLevel="1">
      <c r="A192" s="91" t="s">
        <v>137</v>
      </c>
      <c r="B192" s="91">
        <v>25</v>
      </c>
      <c r="C192" s="103"/>
      <c r="D192" s="104"/>
      <c r="E192" s="104"/>
      <c r="F192" s="105" t="s">
        <v>138</v>
      </c>
      <c r="G192" s="88"/>
      <c r="H192" s="106"/>
      <c r="I192" s="88"/>
      <c r="J192" s="107">
        <v>1</v>
      </c>
      <c r="K192" s="111">
        <v>10</v>
      </c>
      <c r="L192" s="90">
        <f t="shared" si="10"/>
        <v>10</v>
      </c>
      <c r="M192" s="110"/>
      <c r="N192" s="110"/>
      <c r="O192" s="88"/>
      <c r="P192" s="103"/>
      <c r="Q192" s="88"/>
      <c r="R192" s="110"/>
      <c r="S192" s="110"/>
      <c r="T192" s="110"/>
      <c r="U192" s="110"/>
      <c r="V192" s="88"/>
      <c r="W192" s="88"/>
      <c r="X192" s="107"/>
      <c r="Y192" s="111"/>
      <c r="Z192" s="90"/>
      <c r="AA192" s="109"/>
      <c r="AB192" s="110"/>
      <c r="AC192" s="88"/>
      <c r="AD192" s="103"/>
      <c r="AE192" s="110"/>
      <c r="AF192" s="103"/>
      <c r="AG192" s="88"/>
      <c r="AH192" s="110"/>
      <c r="AI192" s="110"/>
      <c r="AJ192" s="88"/>
    </row>
    <row r="193" spans="1:112" s="85" customFormat="1" ht="13.15" customHeight="1" outlineLevel="1">
      <c r="A193" s="91"/>
      <c r="B193" s="91"/>
      <c r="C193" s="103"/>
      <c r="D193" s="119"/>
      <c r="E193" s="104"/>
      <c r="F193" s="124" t="s">
        <v>139</v>
      </c>
      <c r="G193" s="110"/>
      <c r="H193" s="106"/>
      <c r="I193" s="110"/>
      <c r="J193" s="189">
        <v>1</v>
      </c>
      <c r="K193" s="126">
        <v>10</v>
      </c>
      <c r="L193" s="89">
        <f t="shared" si="10"/>
        <v>10</v>
      </c>
      <c r="M193" s="110"/>
      <c r="N193" s="110"/>
      <c r="O193" s="88"/>
      <c r="P193" s="103"/>
      <c r="Q193" s="88"/>
      <c r="R193" s="110"/>
      <c r="S193" s="110"/>
      <c r="T193" s="110"/>
      <c r="U193" s="110"/>
      <c r="V193" s="88"/>
      <c r="W193" s="88"/>
      <c r="X193" s="107"/>
      <c r="Y193" s="111"/>
      <c r="Z193" s="90"/>
      <c r="AA193" s="109"/>
      <c r="AB193" s="110"/>
      <c r="AC193" s="88"/>
      <c r="AD193" s="103"/>
      <c r="AE193" s="110"/>
      <c r="AF193" s="103"/>
      <c r="AG193" s="88"/>
      <c r="AH193" s="110"/>
      <c r="AI193" s="110"/>
      <c r="AJ193" s="88"/>
    </row>
    <row r="194" spans="1:112" s="85" customFormat="1" ht="4.1500000000000004" customHeight="1" outlineLevel="1">
      <c r="A194" s="86"/>
      <c r="B194" s="86"/>
      <c r="D194" s="142"/>
      <c r="E194" s="87"/>
      <c r="F194" s="88"/>
      <c r="G194" s="88"/>
      <c r="I194" s="88"/>
      <c r="J194" s="89"/>
      <c r="K194" s="89"/>
      <c r="L194" s="90"/>
      <c r="M194" s="89"/>
      <c r="N194" s="89"/>
      <c r="O194" s="88"/>
      <c r="Q194" s="88"/>
      <c r="R194" s="89"/>
      <c r="S194" s="89"/>
      <c r="T194" s="110"/>
      <c r="U194" s="110"/>
      <c r="V194" s="88"/>
      <c r="W194" s="88"/>
      <c r="X194" s="107"/>
      <c r="Y194" s="111"/>
      <c r="Z194" s="90"/>
      <c r="AA194" s="109"/>
      <c r="AB194" s="110"/>
      <c r="AC194" s="88"/>
      <c r="AD194" s="103"/>
      <c r="AE194" s="110"/>
      <c r="AF194" s="103"/>
      <c r="AG194" s="88"/>
      <c r="AH194" s="110"/>
      <c r="AI194" s="110"/>
      <c r="AJ194" s="88"/>
      <c r="AK194" s="245"/>
      <c r="AL194" s="67"/>
      <c r="AM194" s="67"/>
      <c r="AN194" s="67"/>
      <c r="AP194" s="67"/>
      <c r="AQ194" s="67"/>
      <c r="AR194" s="67"/>
      <c r="AT194" s="67"/>
      <c r="AU194" s="67"/>
      <c r="AV194" s="67"/>
      <c r="AX194" s="67"/>
      <c r="AY194" s="67"/>
      <c r="AZ194" s="67"/>
      <c r="BC194" s="244"/>
      <c r="BG194" s="246"/>
      <c r="BH194" s="67"/>
      <c r="BI194" s="67"/>
      <c r="BJ194" s="67"/>
      <c r="BL194" s="67"/>
      <c r="BM194" s="67"/>
      <c r="BN194" s="67"/>
      <c r="BP194" s="67"/>
      <c r="BQ194" s="67"/>
      <c r="BR194" s="67"/>
      <c r="BT194" s="67"/>
      <c r="BU194" s="67"/>
      <c r="BV194" s="67"/>
      <c r="BX194" s="67"/>
      <c r="BY194" s="67"/>
      <c r="BZ194" s="67"/>
      <c r="CB194" s="67"/>
      <c r="CC194" s="67"/>
      <c r="CD194" s="67"/>
      <c r="CF194" s="67"/>
      <c r="CG194" s="67"/>
      <c r="CH194" s="67"/>
      <c r="CJ194" s="67"/>
      <c r="CK194" s="67"/>
      <c r="CL194" s="67"/>
      <c r="CN194" s="67"/>
      <c r="CO194" s="67"/>
      <c r="CP194" s="67"/>
      <c r="CR194" s="67"/>
      <c r="CS194" s="67"/>
      <c r="CT194" s="67"/>
      <c r="CV194" s="67"/>
      <c r="CW194" s="67"/>
      <c r="CX194" s="67"/>
      <c r="DA194" s="125"/>
    </row>
    <row r="195" spans="1:112" ht="13.15" customHeight="1" outlineLevel="1">
      <c r="A195" s="112"/>
      <c r="B195" s="112"/>
      <c r="C195" s="65"/>
      <c r="D195" s="179"/>
      <c r="E195" s="113" t="s">
        <v>123</v>
      </c>
      <c r="F195" s="114"/>
      <c r="G195" s="114"/>
      <c r="H195" s="115"/>
      <c r="I195" s="114"/>
      <c r="J195" s="116"/>
      <c r="K195" s="108"/>
      <c r="L195" s="117"/>
      <c r="M195" s="109"/>
      <c r="N195" s="118"/>
      <c r="O195" s="114"/>
      <c r="P195" s="65"/>
      <c r="Q195" s="114"/>
      <c r="R195" s="118"/>
      <c r="S195" s="118"/>
      <c r="T195" s="110"/>
      <c r="U195" s="110"/>
      <c r="V195" s="88"/>
      <c r="W195" s="88"/>
      <c r="X195" s="107"/>
      <c r="Y195" s="111"/>
      <c r="Z195" s="90"/>
      <c r="AA195" s="109"/>
      <c r="AB195" s="110"/>
      <c r="AC195" s="88"/>
      <c r="AD195" s="103"/>
      <c r="AE195" s="110"/>
      <c r="AF195" s="103"/>
      <c r="AG195" s="88"/>
      <c r="AH195" s="110"/>
      <c r="AI195" s="110"/>
      <c r="AJ195" s="88"/>
    </row>
    <row r="196" spans="1:112" s="85" customFormat="1" ht="15" customHeight="1" outlineLevel="1">
      <c r="A196" s="91"/>
      <c r="B196" s="91"/>
      <c r="C196" s="103"/>
      <c r="D196" s="121"/>
      <c r="E196" s="123"/>
      <c r="F196" s="105" t="s">
        <v>272</v>
      </c>
      <c r="G196" s="110"/>
      <c r="H196" s="106"/>
      <c r="I196" s="110"/>
      <c r="J196" s="107">
        <v>1</v>
      </c>
      <c r="K196" s="111">
        <v>16</v>
      </c>
      <c r="L196" s="90">
        <f>J196*K196</f>
        <v>16</v>
      </c>
      <c r="M196" s="122"/>
      <c r="N196" s="122"/>
      <c r="O196" s="110"/>
      <c r="P196" s="103"/>
      <c r="Q196" s="110"/>
      <c r="R196" s="122"/>
      <c r="S196" s="122"/>
      <c r="T196" s="110"/>
      <c r="U196" s="110"/>
      <c r="V196" s="88"/>
      <c r="W196" s="88"/>
      <c r="X196" s="107"/>
      <c r="Y196" s="111"/>
      <c r="Z196" s="90"/>
      <c r="AA196" s="109"/>
      <c r="AB196" s="110"/>
      <c r="AC196" s="88"/>
      <c r="AD196" s="103"/>
      <c r="AE196" s="110"/>
      <c r="AF196" s="103"/>
      <c r="AG196" s="88"/>
      <c r="AH196" s="110"/>
      <c r="AI196" s="110"/>
      <c r="AJ196" s="88"/>
    </row>
    <row r="197" spans="1:112" s="161" customFormat="1" ht="13.15" customHeight="1" outlineLevel="1">
      <c r="A197" s="150"/>
      <c r="B197" s="150"/>
      <c r="C197" s="151"/>
      <c r="D197" s="152"/>
      <c r="E197" s="186"/>
      <c r="F197" s="154" t="s">
        <v>130</v>
      </c>
      <c r="G197" s="155"/>
      <c r="H197" s="156"/>
      <c r="I197" s="155"/>
      <c r="J197" s="67"/>
      <c r="K197" s="187" t="s">
        <v>70</v>
      </c>
      <c r="L197" s="160"/>
      <c r="M197" s="156"/>
      <c r="N197" s="159"/>
      <c r="O197" s="155"/>
      <c r="P197" s="151"/>
      <c r="Q197" s="155"/>
      <c r="R197" s="159"/>
      <c r="S197" s="159"/>
      <c r="T197" s="110"/>
      <c r="U197" s="110"/>
      <c r="V197" s="88"/>
      <c r="W197" s="88"/>
      <c r="X197" s="107"/>
      <c r="Y197" s="111"/>
      <c r="Z197" s="90"/>
      <c r="AA197" s="109"/>
      <c r="AB197" s="110"/>
      <c r="AC197" s="88"/>
      <c r="AD197" s="103"/>
      <c r="AE197" s="110"/>
      <c r="AF197" s="103"/>
      <c r="AG197" s="88"/>
      <c r="AH197" s="110"/>
      <c r="AI197" s="110"/>
      <c r="AJ197" s="88"/>
      <c r="AK197" s="256"/>
      <c r="AL197" s="160"/>
      <c r="AM197" s="156"/>
      <c r="AN197" s="156"/>
      <c r="AO197" s="156"/>
      <c r="AP197" s="160"/>
      <c r="AQ197" s="156"/>
      <c r="AR197" s="156"/>
      <c r="AS197" s="156"/>
      <c r="AT197" s="160"/>
      <c r="AU197" s="156"/>
      <c r="AV197" s="156"/>
      <c r="AW197" s="156"/>
      <c r="AX197" s="160"/>
      <c r="AY197" s="156"/>
      <c r="AZ197" s="156"/>
      <c r="BA197" s="156"/>
      <c r="BB197" s="156"/>
      <c r="BC197" s="255"/>
      <c r="BE197" s="156"/>
      <c r="BF197" s="156"/>
      <c r="BG197" s="257"/>
      <c r="BH197" s="160"/>
      <c r="BI197" s="156"/>
      <c r="BJ197" s="156"/>
      <c r="BK197" s="156"/>
      <c r="BL197" s="160"/>
      <c r="BM197" s="156"/>
      <c r="BN197" s="156"/>
      <c r="BO197" s="156"/>
      <c r="BP197" s="160"/>
      <c r="BQ197" s="156"/>
      <c r="BR197" s="156"/>
      <c r="BS197" s="156"/>
      <c r="BT197" s="160"/>
      <c r="BU197" s="156"/>
      <c r="BV197" s="156"/>
      <c r="BW197" s="156"/>
      <c r="BX197" s="160"/>
      <c r="BY197" s="156"/>
      <c r="BZ197" s="156"/>
      <c r="CA197" s="156"/>
      <c r="CB197" s="160"/>
      <c r="CC197" s="156"/>
      <c r="CD197" s="156"/>
      <c r="CE197" s="156"/>
      <c r="CF197" s="160"/>
      <c r="CG197" s="156"/>
      <c r="CH197" s="156"/>
      <c r="CI197" s="156"/>
      <c r="CJ197" s="160"/>
      <c r="CK197" s="156"/>
      <c r="CL197" s="156"/>
      <c r="CM197" s="156"/>
      <c r="CN197" s="160"/>
      <c r="CO197" s="156"/>
      <c r="CP197" s="156"/>
      <c r="CQ197" s="156"/>
      <c r="CR197" s="160"/>
      <c r="CS197" s="156"/>
      <c r="CT197" s="156"/>
      <c r="CU197" s="156"/>
      <c r="CV197" s="160"/>
      <c r="CW197" s="156"/>
      <c r="CX197" s="156"/>
      <c r="CY197" s="156"/>
      <c r="CZ197" s="151"/>
      <c r="DA197" s="162"/>
    </row>
    <row r="198" spans="1:112" ht="13.15" customHeight="1" outlineLevel="1">
      <c r="A198" s="178" t="s">
        <v>124</v>
      </c>
      <c r="B198" s="178">
        <v>52</v>
      </c>
      <c r="C198" s="65"/>
      <c r="D198" s="139"/>
      <c r="E198" s="113"/>
      <c r="F198" s="283" t="s">
        <v>141</v>
      </c>
      <c r="G198" s="114"/>
      <c r="H198" s="115"/>
      <c r="I198" s="114"/>
      <c r="J198" s="180">
        <v>1</v>
      </c>
      <c r="K198" s="181">
        <v>12</v>
      </c>
      <c r="L198" s="180">
        <f>J198*K198</f>
        <v>12</v>
      </c>
      <c r="M198" s="109"/>
      <c r="N198" s="118"/>
      <c r="O198" s="114"/>
      <c r="P198" s="65"/>
      <c r="Q198" s="114"/>
      <c r="R198" s="118"/>
      <c r="S198" s="118"/>
      <c r="T198" s="110"/>
      <c r="U198" s="110"/>
      <c r="V198" s="88"/>
      <c r="W198" s="88"/>
      <c r="X198" s="107"/>
      <c r="Y198" s="111"/>
      <c r="Z198" s="90"/>
      <c r="AA198" s="109"/>
      <c r="AB198" s="110"/>
      <c r="AC198" s="88"/>
      <c r="AD198" s="103"/>
      <c r="AE198" s="110"/>
      <c r="AF198" s="103"/>
      <c r="AG198" s="88"/>
      <c r="AH198" s="110"/>
      <c r="AI198" s="110"/>
      <c r="AJ198" s="88"/>
    </row>
    <row r="199" spans="1:112" s="25" customFormat="1" ht="4.1500000000000004" customHeight="1" outlineLevel="1">
      <c r="A199" s="128"/>
      <c r="B199" s="128"/>
      <c r="C199" s="64"/>
      <c r="E199" s="191"/>
      <c r="F199" s="192"/>
      <c r="G199" s="112"/>
      <c r="H199" s="64"/>
      <c r="I199" s="112"/>
      <c r="J199" s="128"/>
      <c r="K199" s="112"/>
      <c r="L199" s="128"/>
      <c r="M199" s="109"/>
      <c r="N199" s="112"/>
      <c r="O199" s="112"/>
      <c r="P199" s="64"/>
      <c r="Q199" s="112"/>
      <c r="R199" s="112"/>
      <c r="S199" s="112"/>
      <c r="T199" s="112"/>
      <c r="U199" s="64"/>
      <c r="V199" s="112"/>
      <c r="W199" s="284"/>
      <c r="X199" s="128"/>
      <c r="Y199" s="112"/>
      <c r="Z199" s="64"/>
      <c r="AA199" s="64"/>
      <c r="AB199" s="64"/>
      <c r="AC199" s="64"/>
      <c r="AD199" s="64"/>
      <c r="AE199" s="64"/>
      <c r="AF199" s="64"/>
      <c r="AG199" s="64"/>
      <c r="AH199" s="112"/>
      <c r="AI199" s="241"/>
      <c r="AJ199" s="128">
        <f>IF($AI199=AJ$10,W199, )</f>
        <v>0</v>
      </c>
    </row>
    <row r="200" spans="1:112" s="27" customFormat="1" ht="16.899999999999999" customHeight="1">
      <c r="A200" s="92" t="s">
        <v>116</v>
      </c>
      <c r="B200" s="92"/>
      <c r="C200" s="93"/>
      <c r="D200" s="169" t="s">
        <v>273</v>
      </c>
      <c r="E200" s="170"/>
      <c r="F200" s="171"/>
      <c r="G200" s="172"/>
      <c r="H200" s="173"/>
      <c r="I200" s="173"/>
      <c r="J200" s="174"/>
      <c r="K200" s="174"/>
      <c r="L200" s="175">
        <f>J200*K200</f>
        <v>0</v>
      </c>
      <c r="M200" s="174">
        <f>SUM(L200:L232)</f>
        <v>482</v>
      </c>
      <c r="N200" s="174"/>
      <c r="O200" s="173"/>
      <c r="P200" s="176"/>
      <c r="Q200" s="176"/>
      <c r="R200" s="174">
        <f>SUM(X200:X232)</f>
        <v>0</v>
      </c>
      <c r="S200" s="174"/>
      <c r="T200" s="173">
        <v>626.60000000000025</v>
      </c>
      <c r="U200" s="176"/>
      <c r="V200" s="176"/>
      <c r="W200" s="273"/>
      <c r="X200" s="175">
        <f>L200*(1+W200)</f>
        <v>0</v>
      </c>
      <c r="Y200" s="172"/>
      <c r="Z200" s="172"/>
      <c r="AA200" s="174">
        <f>SUM(Z200:Z232)</f>
        <v>0</v>
      </c>
      <c r="AB200" s="172"/>
      <c r="AC200" s="172"/>
      <c r="AD200" s="172"/>
      <c r="AE200" s="172"/>
      <c r="AF200" s="172"/>
      <c r="AG200" s="172"/>
      <c r="AH200" s="176">
        <f>SUM(AI202:AI231)</f>
        <v>0</v>
      </c>
      <c r="AI200" s="172"/>
      <c r="AJ200" s="172">
        <f>SUBTOTAL(9,AJ204:AJ231)</f>
        <v>0</v>
      </c>
    </row>
    <row r="201" spans="1:112" ht="13.15" customHeight="1" outlineLevel="1">
      <c r="A201" s="112"/>
      <c r="B201" s="112"/>
      <c r="C201" s="65"/>
      <c r="D201" s="139"/>
      <c r="E201" s="113"/>
      <c r="F201" s="114" t="s">
        <v>274</v>
      </c>
      <c r="G201" s="114"/>
      <c r="H201" s="115"/>
      <c r="I201" s="114"/>
      <c r="J201" s="116"/>
      <c r="K201" s="108"/>
      <c r="L201" s="117"/>
      <c r="M201" s="109"/>
      <c r="N201" s="118"/>
      <c r="O201" s="114"/>
      <c r="P201" s="65"/>
      <c r="Q201" s="114"/>
      <c r="R201" s="118"/>
      <c r="S201" s="118"/>
      <c r="T201" s="110"/>
      <c r="U201" s="110"/>
      <c r="V201" s="88"/>
      <c r="W201" s="88"/>
      <c r="X201" s="107"/>
      <c r="Y201" s="111"/>
      <c r="Z201" s="90"/>
      <c r="AA201" s="109"/>
      <c r="AB201" s="110"/>
      <c r="AC201" s="88"/>
      <c r="AD201" s="103"/>
      <c r="AE201" s="110"/>
      <c r="AF201" s="103"/>
      <c r="AG201" s="88"/>
      <c r="AH201" s="110"/>
      <c r="AI201" s="110"/>
      <c r="AJ201" s="88"/>
    </row>
    <row r="202" spans="1:112" ht="13.15" customHeight="1" outlineLevel="1">
      <c r="A202" s="112"/>
      <c r="B202" s="112"/>
      <c r="C202" s="65"/>
      <c r="D202" s="139"/>
      <c r="E202" s="113"/>
      <c r="F202" s="114" t="s">
        <v>275</v>
      </c>
      <c r="G202" s="114"/>
      <c r="H202" s="115"/>
      <c r="I202" s="114"/>
      <c r="J202" s="116">
        <v>1</v>
      </c>
      <c r="K202" s="108">
        <v>3</v>
      </c>
      <c r="L202" s="90">
        <f>K202*J202</f>
        <v>3</v>
      </c>
      <c r="M202" s="109"/>
      <c r="N202" s="118"/>
      <c r="O202" s="114"/>
      <c r="P202" s="65"/>
      <c r="Q202" s="114"/>
      <c r="R202" s="118"/>
      <c r="S202" s="118"/>
      <c r="T202" s="110"/>
      <c r="U202" s="110"/>
      <c r="V202" s="88"/>
      <c r="W202" s="88"/>
      <c r="X202" s="107"/>
      <c r="Y202" s="111"/>
      <c r="Z202" s="90"/>
      <c r="AA202" s="109"/>
      <c r="AB202" s="110"/>
      <c r="AC202" s="88"/>
      <c r="AD202" s="103"/>
      <c r="AE202" s="110"/>
      <c r="AF202" s="103"/>
      <c r="AG202" s="88"/>
      <c r="AH202" s="110"/>
      <c r="AI202" s="110"/>
      <c r="AJ202" s="88"/>
    </row>
    <row r="203" spans="1:112" s="85" customFormat="1" ht="4.1500000000000004" customHeight="1" outlineLevel="1">
      <c r="A203" s="86"/>
      <c r="B203" s="86"/>
      <c r="D203" s="121"/>
      <c r="E203" s="87"/>
      <c r="F203" s="88"/>
      <c r="G203" s="88"/>
      <c r="I203" s="88"/>
      <c r="J203" s="89"/>
      <c r="K203" s="89"/>
      <c r="L203" s="90"/>
      <c r="M203" s="89"/>
      <c r="N203" s="89"/>
      <c r="O203" s="88"/>
      <c r="Q203" s="88"/>
      <c r="R203" s="89"/>
      <c r="S203" s="89"/>
      <c r="T203" s="110"/>
      <c r="U203" s="110"/>
      <c r="V203" s="88"/>
      <c r="W203" s="88"/>
      <c r="X203" s="107"/>
      <c r="Y203" s="111"/>
      <c r="Z203" s="90"/>
      <c r="AA203" s="109"/>
      <c r="AB203" s="110"/>
      <c r="AC203" s="88"/>
      <c r="AD203" s="103"/>
      <c r="AE203" s="110"/>
      <c r="AF203" s="103"/>
      <c r="AG203" s="88"/>
      <c r="AH203" s="110"/>
      <c r="AI203" s="110"/>
      <c r="AJ203" s="88"/>
      <c r="AK203" s="67"/>
      <c r="AL203" s="67"/>
      <c r="AM203" s="67"/>
      <c r="AP203" s="244"/>
      <c r="AR203" s="245"/>
      <c r="AS203" s="67"/>
      <c r="AT203" s="67"/>
      <c r="AU203" s="67"/>
      <c r="AW203" s="67"/>
      <c r="AX203" s="67"/>
      <c r="AY203" s="67"/>
      <c r="BA203" s="67"/>
      <c r="BB203" s="67"/>
      <c r="BC203" s="67"/>
      <c r="BE203" s="67"/>
      <c r="BF203" s="67"/>
      <c r="BG203" s="67"/>
      <c r="BJ203" s="244"/>
      <c r="BN203" s="246"/>
      <c r="BO203" s="67"/>
      <c r="BP203" s="67"/>
      <c r="BQ203" s="67"/>
      <c r="BS203" s="67"/>
      <c r="BT203" s="67"/>
      <c r="BU203" s="67"/>
      <c r="BW203" s="67"/>
      <c r="BX203" s="67"/>
      <c r="BY203" s="67"/>
      <c r="CA203" s="67"/>
      <c r="CB203" s="67"/>
      <c r="CC203" s="67"/>
      <c r="CE203" s="67"/>
      <c r="CF203" s="67"/>
      <c r="CG203" s="67"/>
      <c r="CI203" s="67"/>
      <c r="CJ203" s="67"/>
      <c r="CK203" s="67"/>
      <c r="CM203" s="67"/>
      <c r="CN203" s="67"/>
      <c r="CO203" s="67"/>
      <c r="CQ203" s="67"/>
      <c r="CR203" s="67"/>
      <c r="CS203" s="67"/>
      <c r="CU203" s="67"/>
      <c r="CV203" s="67"/>
      <c r="CW203" s="67"/>
      <c r="CY203" s="67"/>
      <c r="CZ203" s="67"/>
      <c r="DA203" s="67"/>
      <c r="DC203" s="67"/>
      <c r="DD203" s="67"/>
      <c r="DE203" s="67"/>
      <c r="DH203" s="125"/>
    </row>
    <row r="204" spans="1:112" ht="13.15" customHeight="1">
      <c r="A204" s="112"/>
      <c r="B204" s="112"/>
      <c r="C204" s="65"/>
      <c r="D204" s="282"/>
      <c r="E204" s="275" t="s">
        <v>276</v>
      </c>
      <c r="F204" s="276"/>
      <c r="G204" s="276"/>
      <c r="H204" s="277"/>
      <c r="I204" s="276"/>
      <c r="J204" s="278"/>
      <c r="K204" s="200"/>
      <c r="L204" s="100"/>
      <c r="M204" s="279"/>
      <c r="N204" s="280"/>
      <c r="O204" s="276"/>
      <c r="P204" s="281"/>
      <c r="Q204" s="276"/>
      <c r="R204" s="280"/>
      <c r="S204" s="280"/>
      <c r="T204" s="99"/>
      <c r="U204" s="99"/>
      <c r="V204" s="98"/>
      <c r="W204" s="98"/>
      <c r="X204" s="99"/>
      <c r="Y204" s="99"/>
      <c r="Z204" s="100">
        <f>X204*Y204</f>
        <v>0</v>
      </c>
      <c r="AA204" s="101">
        <f>SUM(Z204:Z225)</f>
        <v>0</v>
      </c>
      <c r="AB204" s="99"/>
      <c r="AC204" s="98"/>
      <c r="AD204" s="93"/>
      <c r="AE204" s="99"/>
      <c r="AF204" s="93"/>
      <c r="AG204" s="102"/>
      <c r="AH204" s="99"/>
      <c r="AI204" s="99"/>
      <c r="AJ204" s="98"/>
    </row>
    <row r="205" spans="1:112" ht="13.15" customHeight="1" outlineLevel="1">
      <c r="A205" s="178" t="s">
        <v>118</v>
      </c>
      <c r="B205" s="178">
        <v>49</v>
      </c>
      <c r="C205" s="65"/>
      <c r="D205" s="139"/>
      <c r="E205" s="113"/>
      <c r="F205" s="105" t="s">
        <v>121</v>
      </c>
      <c r="G205" s="114"/>
      <c r="H205" s="115"/>
      <c r="I205" s="114"/>
      <c r="J205" s="180">
        <v>16</v>
      </c>
      <c r="K205" s="181">
        <v>21</v>
      </c>
      <c r="L205" s="180">
        <f>J205*K205</f>
        <v>336</v>
      </c>
      <c r="M205" s="109"/>
      <c r="N205" s="118"/>
      <c r="O205" s="114"/>
      <c r="P205" s="65"/>
      <c r="Q205" s="114"/>
      <c r="R205" s="118"/>
      <c r="S205" s="118"/>
      <c r="T205" s="110"/>
      <c r="U205" s="110"/>
      <c r="V205" s="88"/>
      <c r="W205" s="88"/>
      <c r="X205" s="107"/>
      <c r="Y205" s="111"/>
      <c r="Z205" s="90"/>
      <c r="AA205" s="109"/>
      <c r="AB205" s="110"/>
      <c r="AC205" s="88"/>
      <c r="AD205" s="103"/>
      <c r="AE205" s="110"/>
      <c r="AF205" s="103"/>
      <c r="AG205" s="88"/>
      <c r="AH205" s="110"/>
      <c r="AI205" s="110"/>
      <c r="AJ205" s="88"/>
    </row>
    <row r="206" spans="1:112" s="85" customFormat="1" ht="4.1500000000000004" customHeight="1" outlineLevel="1">
      <c r="A206" s="86"/>
      <c r="B206" s="86"/>
      <c r="D206" s="121"/>
      <c r="E206" s="87"/>
      <c r="F206" s="88"/>
      <c r="G206" s="88"/>
      <c r="I206" s="88"/>
      <c r="J206" s="89"/>
      <c r="K206" s="89"/>
      <c r="L206" s="90"/>
      <c r="M206" s="89"/>
      <c r="N206" s="89"/>
      <c r="O206" s="88"/>
      <c r="Q206" s="88"/>
      <c r="R206" s="89"/>
      <c r="S206" s="89"/>
      <c r="T206" s="110"/>
      <c r="U206" s="110"/>
      <c r="V206" s="88"/>
      <c r="W206" s="88"/>
      <c r="X206" s="107"/>
      <c r="Y206" s="111"/>
      <c r="Z206" s="90"/>
      <c r="AA206" s="109"/>
      <c r="AB206" s="110"/>
      <c r="AC206" s="88"/>
      <c r="AD206" s="103"/>
      <c r="AE206" s="110"/>
      <c r="AF206" s="103"/>
      <c r="AG206" s="88"/>
      <c r="AH206" s="110"/>
      <c r="AI206" s="110"/>
      <c r="AJ206" s="88"/>
      <c r="AK206" s="67"/>
      <c r="AL206" s="67"/>
      <c r="AM206" s="67"/>
      <c r="AP206" s="244"/>
      <c r="AR206" s="245"/>
      <c r="AS206" s="67"/>
      <c r="AT206" s="67"/>
      <c r="AU206" s="67"/>
      <c r="AW206" s="67"/>
      <c r="AX206" s="67"/>
      <c r="AY206" s="67"/>
      <c r="BA206" s="67"/>
      <c r="BB206" s="67"/>
      <c r="BC206" s="67"/>
      <c r="BE206" s="67"/>
      <c r="BF206" s="67"/>
      <c r="BG206" s="67"/>
      <c r="BJ206" s="244"/>
      <c r="BN206" s="246"/>
      <c r="BO206" s="67"/>
      <c r="BP206" s="67"/>
      <c r="BQ206" s="67"/>
      <c r="BS206" s="67"/>
      <c r="BT206" s="67"/>
      <c r="BU206" s="67"/>
      <c r="BW206" s="67"/>
      <c r="BX206" s="67"/>
      <c r="BY206" s="67"/>
      <c r="CA206" s="67"/>
      <c r="CB206" s="67"/>
      <c r="CC206" s="67"/>
      <c r="CE206" s="67"/>
      <c r="CF206" s="67"/>
      <c r="CG206" s="67"/>
      <c r="CI206" s="67"/>
      <c r="CJ206" s="67"/>
      <c r="CK206" s="67"/>
      <c r="CM206" s="67"/>
      <c r="CN206" s="67"/>
      <c r="CO206" s="67"/>
      <c r="CQ206" s="67"/>
      <c r="CR206" s="67"/>
      <c r="CS206" s="67"/>
      <c r="CU206" s="67"/>
      <c r="CV206" s="67"/>
      <c r="CW206" s="67"/>
      <c r="CY206" s="67"/>
      <c r="CZ206" s="67"/>
      <c r="DA206" s="67"/>
      <c r="DC206" s="67"/>
      <c r="DD206" s="67"/>
      <c r="DE206" s="67"/>
      <c r="DH206" s="125"/>
    </row>
    <row r="207" spans="1:112" ht="13.15" customHeight="1" outlineLevel="1">
      <c r="A207" s="112"/>
      <c r="B207" s="112"/>
      <c r="C207" s="65"/>
      <c r="D207" s="139"/>
      <c r="E207" s="113" t="s">
        <v>123</v>
      </c>
      <c r="F207" s="114"/>
      <c r="G207" s="114"/>
      <c r="H207" s="115"/>
      <c r="I207" s="114"/>
      <c r="J207" s="116"/>
      <c r="K207" s="108"/>
      <c r="L207" s="117"/>
      <c r="M207" s="109"/>
      <c r="N207" s="118"/>
      <c r="O207" s="114"/>
      <c r="P207" s="65"/>
      <c r="Q207" s="114"/>
      <c r="R207" s="118"/>
      <c r="S207" s="118"/>
      <c r="T207" s="110"/>
      <c r="U207" s="110"/>
      <c r="V207" s="88"/>
      <c r="W207" s="88"/>
      <c r="X207" s="107"/>
      <c r="Y207" s="111"/>
      <c r="Z207" s="90"/>
      <c r="AA207" s="109"/>
      <c r="AB207" s="110"/>
      <c r="AC207" s="88"/>
      <c r="AD207" s="103"/>
      <c r="AE207" s="110"/>
      <c r="AF207" s="103"/>
      <c r="AG207" s="88"/>
      <c r="AH207" s="110"/>
      <c r="AI207" s="110"/>
      <c r="AJ207" s="88"/>
    </row>
    <row r="208" spans="1:112" ht="13.15" customHeight="1" outlineLevel="1">
      <c r="A208" s="178" t="s">
        <v>124</v>
      </c>
      <c r="B208" s="178">
        <v>52</v>
      </c>
      <c r="C208" s="65"/>
      <c r="D208" s="139"/>
      <c r="E208" s="113"/>
      <c r="F208" s="124" t="s">
        <v>140</v>
      </c>
      <c r="H208" s="115"/>
      <c r="I208" s="114"/>
      <c r="J208" s="180">
        <v>1</v>
      </c>
      <c r="K208" s="181">
        <v>15</v>
      </c>
      <c r="L208" s="180">
        <f>J208*K208</f>
        <v>15</v>
      </c>
      <c r="M208" s="361"/>
      <c r="N208" s="361"/>
      <c r="O208" s="114"/>
      <c r="P208" s="65"/>
      <c r="Q208" s="114"/>
      <c r="R208" s="118"/>
      <c r="S208" s="118"/>
      <c r="T208" s="110"/>
      <c r="U208" s="110"/>
      <c r="V208" s="88"/>
      <c r="W208" s="88"/>
      <c r="X208" s="107"/>
      <c r="Y208" s="111"/>
      <c r="Z208" s="90"/>
      <c r="AA208" s="109"/>
      <c r="AB208" s="110"/>
      <c r="AC208" s="88"/>
      <c r="AD208" s="103"/>
      <c r="AE208" s="110"/>
      <c r="AF208" s="103"/>
      <c r="AG208" s="88"/>
      <c r="AH208" s="110"/>
      <c r="AI208" s="110"/>
      <c r="AJ208" s="88"/>
    </row>
    <row r="209" spans="1:112" ht="13.15" customHeight="1" outlineLevel="1">
      <c r="A209" s="178" t="s">
        <v>125</v>
      </c>
      <c r="B209" s="178">
        <v>52</v>
      </c>
      <c r="C209" s="65"/>
      <c r="D209" s="139"/>
      <c r="E209" s="113"/>
      <c r="F209" s="124" t="s">
        <v>265</v>
      </c>
      <c r="H209" s="115"/>
      <c r="I209" s="114"/>
      <c r="J209" s="180">
        <v>1</v>
      </c>
      <c r="K209" s="181">
        <v>15</v>
      </c>
      <c r="L209" s="180">
        <f>J209*K209</f>
        <v>15</v>
      </c>
      <c r="M209" s="361"/>
      <c r="N209" s="361"/>
      <c r="O209" s="114"/>
      <c r="P209" s="65"/>
      <c r="Q209" s="114"/>
      <c r="R209" s="118"/>
      <c r="S209" s="118"/>
      <c r="T209" s="110"/>
      <c r="U209" s="110"/>
      <c r="V209" s="88"/>
      <c r="W209" s="88"/>
      <c r="X209" s="107"/>
      <c r="Y209" s="111"/>
      <c r="Z209" s="90"/>
      <c r="AA209" s="109"/>
      <c r="AB209" s="110"/>
      <c r="AC209" s="88"/>
      <c r="AD209" s="103"/>
      <c r="AE209" s="110"/>
      <c r="AF209" s="103"/>
      <c r="AG209" s="88"/>
      <c r="AH209" s="110"/>
      <c r="AI209" s="110"/>
      <c r="AJ209" s="88"/>
    </row>
    <row r="210" spans="1:112" s="85" customFormat="1" ht="4.1500000000000004" customHeight="1" outlineLevel="1">
      <c r="A210" s="86"/>
      <c r="B210" s="86"/>
      <c r="D210" s="121"/>
      <c r="E210" s="87"/>
      <c r="F210" s="88"/>
      <c r="G210" s="88"/>
      <c r="I210" s="88"/>
      <c r="J210" s="89"/>
      <c r="K210" s="89"/>
      <c r="L210" s="90"/>
      <c r="M210" s="89"/>
      <c r="N210" s="89"/>
      <c r="O210" s="88"/>
      <c r="Q210" s="88"/>
      <c r="R210" s="89"/>
      <c r="S210" s="89"/>
      <c r="T210" s="110"/>
      <c r="U210" s="110"/>
      <c r="V210" s="88"/>
      <c r="W210" s="88"/>
      <c r="X210" s="107"/>
      <c r="Y210" s="111"/>
      <c r="Z210" s="90"/>
      <c r="AA210" s="109"/>
      <c r="AB210" s="110"/>
      <c r="AC210" s="88"/>
      <c r="AD210" s="103"/>
      <c r="AE210" s="110"/>
      <c r="AF210" s="103"/>
      <c r="AG210" s="88"/>
      <c r="AH210" s="110"/>
      <c r="AI210" s="110"/>
      <c r="AJ210" s="88"/>
      <c r="AK210" s="67"/>
      <c r="AL210" s="67"/>
      <c r="AM210" s="67"/>
      <c r="AP210" s="244"/>
      <c r="AR210" s="245"/>
      <c r="AS210" s="67"/>
      <c r="AT210" s="67"/>
      <c r="AU210" s="67"/>
      <c r="AW210" s="67"/>
      <c r="AX210" s="67"/>
      <c r="AY210" s="67"/>
      <c r="BA210" s="67"/>
      <c r="BB210" s="67"/>
      <c r="BC210" s="67"/>
      <c r="BE210" s="67"/>
      <c r="BF210" s="67"/>
      <c r="BG210" s="67"/>
      <c r="BJ210" s="244"/>
      <c r="BN210" s="246"/>
      <c r="BO210" s="67"/>
      <c r="BP210" s="67"/>
      <c r="BQ210" s="67"/>
      <c r="BS210" s="67"/>
      <c r="BT210" s="67"/>
      <c r="BU210" s="67"/>
      <c r="BW210" s="67"/>
      <c r="BX210" s="67"/>
      <c r="BY210" s="67"/>
      <c r="CA210" s="67"/>
      <c r="CB210" s="67"/>
      <c r="CC210" s="67"/>
      <c r="CE210" s="67"/>
      <c r="CF210" s="67"/>
      <c r="CG210" s="67"/>
      <c r="CI210" s="67"/>
      <c r="CJ210" s="67"/>
      <c r="CK210" s="67"/>
      <c r="CM210" s="67"/>
      <c r="CN210" s="67"/>
      <c r="CO210" s="67"/>
      <c r="CQ210" s="67"/>
      <c r="CR210" s="67"/>
      <c r="CS210" s="67"/>
      <c r="CU210" s="67"/>
      <c r="CV210" s="67"/>
      <c r="CW210" s="67"/>
      <c r="CY210" s="67"/>
      <c r="CZ210" s="67"/>
      <c r="DA210" s="67"/>
      <c r="DC210" s="67"/>
      <c r="DD210" s="67"/>
      <c r="DE210" s="67"/>
      <c r="DH210" s="125"/>
    </row>
    <row r="211" spans="1:112" ht="13.15" customHeight="1" outlineLevel="1">
      <c r="A211" s="112"/>
      <c r="B211" s="112"/>
      <c r="C211" s="65"/>
      <c r="D211" s="139"/>
      <c r="E211" s="113" t="s">
        <v>126</v>
      </c>
      <c r="F211" s="114"/>
      <c r="G211" s="114"/>
      <c r="H211" s="115"/>
      <c r="I211" s="114"/>
      <c r="J211" s="116"/>
      <c r="K211" s="108"/>
      <c r="L211" s="117"/>
      <c r="M211" s="109"/>
      <c r="N211" s="118"/>
      <c r="O211" s="114"/>
      <c r="P211" s="65"/>
      <c r="Q211" s="114"/>
      <c r="R211" s="118"/>
      <c r="S211" s="118"/>
      <c r="T211" s="110"/>
      <c r="U211" s="110"/>
      <c r="V211" s="88"/>
      <c r="W211" s="88"/>
      <c r="X211" s="107"/>
      <c r="Y211" s="111"/>
      <c r="Z211" s="90"/>
      <c r="AA211" s="109"/>
      <c r="AB211" s="110"/>
      <c r="AC211" s="88"/>
      <c r="AD211" s="103"/>
      <c r="AE211" s="110"/>
      <c r="AF211" s="103"/>
      <c r="AG211" s="88"/>
      <c r="AH211" s="110"/>
      <c r="AI211" s="110"/>
      <c r="AJ211" s="88"/>
    </row>
    <row r="212" spans="1:112" ht="13.15" customHeight="1" outlineLevel="1">
      <c r="A212" s="178" t="s">
        <v>124</v>
      </c>
      <c r="B212" s="178">
        <v>52</v>
      </c>
      <c r="C212" s="65"/>
      <c r="D212" s="139"/>
      <c r="E212" s="113"/>
      <c r="F212" s="124" t="s">
        <v>277</v>
      </c>
      <c r="G212" s="114"/>
      <c r="H212" s="115"/>
      <c r="I212" s="114"/>
      <c r="J212" s="180">
        <v>1</v>
      </c>
      <c r="K212" s="181">
        <v>40</v>
      </c>
      <c r="L212" s="180">
        <f>J212*K212</f>
        <v>40</v>
      </c>
      <c r="M212" s="109"/>
      <c r="N212" s="118"/>
      <c r="O212" s="114"/>
      <c r="P212" s="65"/>
      <c r="Q212" s="114"/>
      <c r="R212" s="118"/>
      <c r="S212" s="118"/>
      <c r="T212" s="110"/>
      <c r="U212" s="110"/>
      <c r="V212" s="88"/>
      <c r="W212" s="88"/>
      <c r="X212" s="107"/>
      <c r="Y212" s="111"/>
      <c r="Z212" s="90"/>
      <c r="AA212" s="109"/>
      <c r="AB212" s="110"/>
      <c r="AC212" s="88"/>
      <c r="AD212" s="103"/>
      <c r="AE212" s="110"/>
      <c r="AF212" s="103"/>
      <c r="AG212" s="88"/>
      <c r="AH212" s="110"/>
      <c r="AI212" s="110"/>
      <c r="AJ212" s="88"/>
    </row>
    <row r="213" spans="1:112" ht="13.15" customHeight="1" outlineLevel="1">
      <c r="A213" s="178" t="s">
        <v>124</v>
      </c>
      <c r="B213" s="178">
        <v>52</v>
      </c>
      <c r="C213" s="65"/>
      <c r="D213" s="139"/>
      <c r="E213" s="113"/>
      <c r="F213" s="124" t="s">
        <v>143</v>
      </c>
      <c r="G213" s="114"/>
      <c r="H213" s="115"/>
      <c r="I213" s="114"/>
      <c r="J213" s="180">
        <v>1</v>
      </c>
      <c r="K213" s="181">
        <v>20</v>
      </c>
      <c r="L213" s="180">
        <f>J213*K213</f>
        <v>20</v>
      </c>
      <c r="M213" s="109"/>
      <c r="N213" s="118"/>
      <c r="O213" s="114"/>
      <c r="P213" s="65"/>
      <c r="Q213" s="114"/>
      <c r="R213" s="118"/>
      <c r="S213" s="118"/>
      <c r="T213" s="110"/>
      <c r="U213" s="110"/>
      <c r="V213" s="88"/>
      <c r="W213" s="88"/>
      <c r="X213" s="107"/>
      <c r="Y213" s="111"/>
      <c r="Z213" s="90"/>
      <c r="AA213" s="109"/>
      <c r="AB213" s="110"/>
      <c r="AC213" s="88"/>
      <c r="AD213" s="103"/>
      <c r="AE213" s="110"/>
      <c r="AF213" s="103"/>
      <c r="AG213" s="88"/>
      <c r="AH213" s="110"/>
      <c r="AI213" s="110"/>
      <c r="AJ213" s="88"/>
    </row>
    <row r="214" spans="1:112" s="161" customFormat="1" ht="13.15" customHeight="1" outlineLevel="1">
      <c r="A214" s="150"/>
      <c r="B214" s="150"/>
      <c r="C214" s="151"/>
      <c r="D214" s="152"/>
      <c r="E214" s="194"/>
      <c r="F214" s="154" t="s">
        <v>130</v>
      </c>
      <c r="G214" s="155"/>
      <c r="H214" s="156"/>
      <c r="I214" s="155"/>
      <c r="K214" s="90" t="s">
        <v>70</v>
      </c>
      <c r="L214" s="157"/>
      <c r="M214" s="159"/>
      <c r="N214" s="159"/>
      <c r="O214" s="155"/>
      <c r="P214" s="151"/>
      <c r="Q214" s="155"/>
      <c r="R214" s="159"/>
      <c r="S214" s="159"/>
      <c r="T214" s="110"/>
      <c r="U214" s="110"/>
      <c r="V214" s="88"/>
      <c r="W214" s="88"/>
      <c r="X214" s="107"/>
      <c r="Y214" s="111"/>
      <c r="Z214" s="90"/>
      <c r="AA214" s="109"/>
      <c r="AB214" s="110"/>
      <c r="AC214" s="88"/>
      <c r="AD214" s="103"/>
      <c r="AE214" s="110"/>
      <c r="AF214" s="103"/>
      <c r="AG214" s="88"/>
      <c r="AH214" s="110"/>
      <c r="AI214" s="110"/>
      <c r="AJ214" s="88"/>
      <c r="AK214" s="160"/>
      <c r="AL214" s="156"/>
      <c r="AM214" s="156"/>
      <c r="AN214" s="156"/>
      <c r="AO214" s="156"/>
      <c r="AP214" s="255"/>
      <c r="AQ214" s="156"/>
      <c r="AR214" s="256"/>
      <c r="AS214" s="160"/>
      <c r="AT214" s="156"/>
      <c r="AU214" s="156"/>
      <c r="AV214" s="156"/>
      <c r="AW214" s="160"/>
      <c r="AX214" s="156"/>
      <c r="AY214" s="156"/>
      <c r="AZ214" s="156"/>
      <c r="BA214" s="160"/>
      <c r="BB214" s="156"/>
      <c r="BC214" s="156"/>
      <c r="BD214" s="156"/>
      <c r="BE214" s="160"/>
      <c r="BF214" s="156"/>
      <c r="BG214" s="156"/>
      <c r="BH214" s="156"/>
      <c r="BI214" s="156"/>
      <c r="BJ214" s="255"/>
      <c r="BL214" s="156"/>
      <c r="BM214" s="156"/>
      <c r="BN214" s="257"/>
      <c r="BO214" s="160"/>
      <c r="BP214" s="156"/>
      <c r="BQ214" s="156"/>
      <c r="BR214" s="156"/>
      <c r="BS214" s="160"/>
      <c r="BT214" s="156"/>
      <c r="BU214" s="156"/>
      <c r="BV214" s="156"/>
      <c r="BW214" s="160"/>
      <c r="BX214" s="156"/>
      <c r="BY214" s="156"/>
      <c r="BZ214" s="156"/>
      <c r="CA214" s="160"/>
      <c r="CB214" s="156"/>
      <c r="CC214" s="156"/>
      <c r="CD214" s="156"/>
      <c r="CE214" s="160"/>
      <c r="CF214" s="156"/>
      <c r="CG214" s="156"/>
      <c r="CH214" s="156"/>
      <c r="CI214" s="160"/>
      <c r="CJ214" s="156"/>
      <c r="CK214" s="156"/>
      <c r="CL214" s="156"/>
      <c r="CM214" s="160"/>
      <c r="CN214" s="156"/>
      <c r="CO214" s="156"/>
      <c r="CP214" s="156"/>
      <c r="CQ214" s="160"/>
      <c r="CR214" s="156"/>
      <c r="CS214" s="156"/>
      <c r="CT214" s="156"/>
      <c r="CU214" s="160"/>
      <c r="CV214" s="156"/>
      <c r="CW214" s="156"/>
      <c r="CX214" s="156"/>
      <c r="CY214" s="160"/>
      <c r="CZ214" s="156"/>
      <c r="DA214" s="156"/>
      <c r="DB214" s="156"/>
      <c r="DC214" s="160"/>
      <c r="DD214" s="156"/>
      <c r="DE214" s="156"/>
      <c r="DF214" s="156"/>
      <c r="DG214" s="151"/>
      <c r="DH214" s="162"/>
    </row>
    <row r="215" spans="1:112" ht="13.15" customHeight="1" outlineLevel="1">
      <c r="A215" s="178" t="s">
        <v>125</v>
      </c>
      <c r="B215" s="178">
        <v>52</v>
      </c>
      <c r="C215" s="65"/>
      <c r="D215" s="139"/>
      <c r="E215" s="113"/>
      <c r="F215" s="124" t="s">
        <v>131</v>
      </c>
      <c r="G215" s="114"/>
      <c r="H215" s="115"/>
      <c r="I215" s="114"/>
      <c r="J215" s="180">
        <v>1</v>
      </c>
      <c r="K215" s="181">
        <v>8</v>
      </c>
      <c r="L215" s="180">
        <f>J215*K215</f>
        <v>8</v>
      </c>
      <c r="M215" s="109"/>
      <c r="N215" s="118"/>
      <c r="O215" s="114"/>
      <c r="P215" s="65"/>
      <c r="Q215" s="114"/>
      <c r="R215" s="118"/>
      <c r="S215" s="118"/>
      <c r="T215" s="110"/>
      <c r="U215" s="110"/>
      <c r="V215" s="88"/>
      <c r="W215" s="88"/>
      <c r="X215" s="107"/>
      <c r="Y215" s="111"/>
      <c r="Z215" s="90"/>
      <c r="AA215" s="109"/>
      <c r="AB215" s="110"/>
      <c r="AC215" s="88"/>
      <c r="AD215" s="103"/>
      <c r="AE215" s="110"/>
      <c r="AF215" s="103"/>
      <c r="AG215" s="88"/>
      <c r="AH215" s="110"/>
      <c r="AI215" s="110"/>
      <c r="AJ215" s="88"/>
    </row>
    <row r="216" spans="1:112" ht="13.15" customHeight="1" outlineLevel="1">
      <c r="A216" s="178" t="s">
        <v>125</v>
      </c>
      <c r="B216" s="178">
        <v>52</v>
      </c>
      <c r="C216" s="65"/>
      <c r="D216" s="139"/>
      <c r="E216" s="113"/>
      <c r="F216" s="124" t="s">
        <v>146</v>
      </c>
      <c r="G216" s="114"/>
      <c r="H216" s="115"/>
      <c r="I216" s="114"/>
      <c r="J216" s="180">
        <v>1</v>
      </c>
      <c r="K216" s="181">
        <v>4</v>
      </c>
      <c r="L216" s="180">
        <f>J216*K216</f>
        <v>4</v>
      </c>
      <c r="M216" s="361"/>
      <c r="N216" s="361"/>
      <c r="O216" s="114"/>
      <c r="P216" s="65"/>
      <c r="Q216" s="114"/>
      <c r="R216" s="118"/>
      <c r="S216" s="118"/>
      <c r="T216" s="110"/>
      <c r="U216" s="110"/>
      <c r="V216" s="88"/>
      <c r="W216" s="88"/>
      <c r="X216" s="107"/>
      <c r="Y216" s="111"/>
      <c r="Z216" s="90"/>
      <c r="AA216" s="109"/>
      <c r="AB216" s="110"/>
      <c r="AC216" s="88"/>
      <c r="AD216" s="103"/>
      <c r="AE216" s="110"/>
      <c r="AF216" s="103"/>
      <c r="AG216" s="88"/>
      <c r="AH216" s="110"/>
      <c r="AI216" s="110"/>
      <c r="AJ216" s="88"/>
    </row>
    <row r="217" spans="1:112" ht="13.15" customHeight="1" outlineLevel="1">
      <c r="A217" s="178" t="s">
        <v>124</v>
      </c>
      <c r="B217" s="178">
        <v>52</v>
      </c>
      <c r="C217" s="65"/>
      <c r="D217" s="139"/>
      <c r="E217" s="113"/>
      <c r="F217" s="124" t="s">
        <v>145</v>
      </c>
      <c r="G217" s="114"/>
      <c r="H217" s="115"/>
      <c r="I217" s="114"/>
      <c r="K217" s="193" t="s">
        <v>70</v>
      </c>
      <c r="L217" s="180"/>
      <c r="M217" s="109"/>
      <c r="N217" s="118"/>
      <c r="O217" s="114"/>
      <c r="P217" s="65"/>
      <c r="Q217" s="114"/>
      <c r="R217" s="118"/>
      <c r="S217" s="118"/>
      <c r="T217" s="110"/>
      <c r="U217" s="110"/>
      <c r="V217" s="88"/>
      <c r="W217" s="88"/>
      <c r="X217" s="107"/>
      <c r="Y217" s="111"/>
      <c r="Z217" s="90"/>
      <c r="AA217" s="109"/>
      <c r="AB217" s="110"/>
      <c r="AC217" s="88"/>
      <c r="AD217" s="103"/>
      <c r="AE217" s="110"/>
      <c r="AF217" s="103"/>
      <c r="AG217" s="88"/>
      <c r="AH217" s="110"/>
      <c r="AI217" s="110"/>
      <c r="AJ217" s="88"/>
    </row>
    <row r="218" spans="1:112" ht="13.15" customHeight="1" outlineLevel="1">
      <c r="A218" s="178" t="s">
        <v>124</v>
      </c>
      <c r="B218" s="178">
        <v>52</v>
      </c>
      <c r="C218" s="65"/>
      <c r="D218" s="139"/>
      <c r="E218" s="113"/>
      <c r="F218" s="124" t="s">
        <v>144</v>
      </c>
      <c r="G218" s="114"/>
      <c r="H218" s="115"/>
      <c r="I218" s="114"/>
      <c r="J218" s="180">
        <v>1</v>
      </c>
      <c r="K218" s="181">
        <v>4</v>
      </c>
      <c r="L218" s="180">
        <f>J218*K218</f>
        <v>4</v>
      </c>
      <c r="M218" s="109"/>
      <c r="N218" s="118"/>
      <c r="O218" s="114"/>
      <c r="P218" s="65"/>
      <c r="Q218" s="114"/>
      <c r="R218" s="118"/>
      <c r="S218" s="118"/>
      <c r="T218" s="110"/>
      <c r="U218" s="110"/>
      <c r="V218" s="88"/>
      <c r="W218" s="88"/>
      <c r="X218" s="107"/>
      <c r="Y218" s="111"/>
      <c r="Z218" s="90"/>
      <c r="AA218" s="109"/>
      <c r="AB218" s="110"/>
      <c r="AC218" s="88"/>
      <c r="AD218" s="103"/>
      <c r="AE218" s="110"/>
      <c r="AF218" s="103"/>
      <c r="AG218" s="88"/>
      <c r="AH218" s="110"/>
      <c r="AI218" s="110"/>
      <c r="AJ218" s="88"/>
    </row>
    <row r="219" spans="1:112" s="85" customFormat="1" ht="4.1500000000000004" customHeight="1" outlineLevel="1">
      <c r="A219" s="86"/>
      <c r="B219" s="86"/>
      <c r="D219" s="121"/>
      <c r="E219" s="87"/>
      <c r="F219" s="88"/>
      <c r="G219" s="88"/>
      <c r="I219" s="88"/>
      <c r="J219" s="89"/>
      <c r="K219" s="89"/>
      <c r="L219" s="90"/>
      <c r="M219" s="89"/>
      <c r="N219" s="89"/>
      <c r="O219" s="88"/>
      <c r="Q219" s="88"/>
      <c r="R219" s="89"/>
      <c r="S219" s="89"/>
      <c r="T219" s="110"/>
      <c r="U219" s="110"/>
      <c r="V219" s="88"/>
      <c r="W219" s="88"/>
      <c r="X219" s="107"/>
      <c r="Y219" s="111"/>
      <c r="Z219" s="90"/>
      <c r="AA219" s="109"/>
      <c r="AB219" s="110"/>
      <c r="AC219" s="88"/>
      <c r="AD219" s="103"/>
      <c r="AE219" s="110"/>
      <c r="AF219" s="103"/>
      <c r="AG219" s="88"/>
      <c r="AH219" s="110"/>
      <c r="AI219" s="110"/>
      <c r="AJ219" s="88"/>
      <c r="AK219" s="67"/>
      <c r="AL219" s="67"/>
      <c r="AM219" s="67"/>
      <c r="AP219" s="244"/>
      <c r="AR219" s="245"/>
      <c r="AS219" s="67"/>
      <c r="AT219" s="67"/>
      <c r="AU219" s="67"/>
      <c r="AW219" s="67"/>
      <c r="AX219" s="67"/>
      <c r="AY219" s="67"/>
      <c r="BA219" s="67"/>
      <c r="BB219" s="67"/>
      <c r="BC219" s="67"/>
      <c r="BE219" s="67"/>
      <c r="BF219" s="67"/>
      <c r="BG219" s="67"/>
      <c r="BJ219" s="244"/>
      <c r="BN219" s="246"/>
      <c r="BO219" s="67"/>
      <c r="BP219" s="67"/>
      <c r="BQ219" s="67"/>
      <c r="BS219" s="67"/>
      <c r="BT219" s="67"/>
      <c r="BU219" s="67"/>
      <c r="BW219" s="67"/>
      <c r="BX219" s="67"/>
      <c r="BY219" s="67"/>
      <c r="CA219" s="67"/>
      <c r="CB219" s="67"/>
      <c r="CC219" s="67"/>
      <c r="CE219" s="67"/>
      <c r="CF219" s="67"/>
      <c r="CG219" s="67"/>
      <c r="CI219" s="67"/>
      <c r="CJ219" s="67"/>
      <c r="CK219" s="67"/>
      <c r="CM219" s="67"/>
      <c r="CN219" s="67"/>
      <c r="CO219" s="67"/>
      <c r="CQ219" s="67"/>
      <c r="CR219" s="67"/>
      <c r="CS219" s="67"/>
      <c r="CU219" s="67"/>
      <c r="CV219" s="67"/>
      <c r="CW219" s="67"/>
      <c r="CY219" s="67"/>
      <c r="CZ219" s="67"/>
      <c r="DA219" s="67"/>
      <c r="DC219" s="67"/>
      <c r="DD219" s="67"/>
      <c r="DE219" s="67"/>
      <c r="DH219" s="125"/>
    </row>
    <row r="220" spans="1:112" ht="13.15" customHeight="1" outlineLevel="1">
      <c r="A220" s="112"/>
      <c r="B220" s="112"/>
      <c r="C220" s="65"/>
      <c r="D220" s="139"/>
      <c r="E220" s="113" t="s">
        <v>133</v>
      </c>
      <c r="F220" s="114"/>
      <c r="G220" s="114"/>
      <c r="H220" s="115"/>
      <c r="I220" s="114"/>
      <c r="J220" s="116"/>
      <c r="K220" s="108"/>
      <c r="L220" s="117"/>
      <c r="M220" s="109"/>
      <c r="N220" s="118"/>
      <c r="O220" s="114"/>
      <c r="P220" s="65"/>
      <c r="Q220" s="114"/>
      <c r="R220" s="118"/>
      <c r="S220" s="118"/>
      <c r="T220" s="110"/>
      <c r="U220" s="110"/>
      <c r="V220" s="88"/>
      <c r="W220" s="88"/>
      <c r="X220" s="107"/>
      <c r="Y220" s="111"/>
      <c r="Z220" s="90"/>
      <c r="AA220" s="109"/>
      <c r="AB220" s="110"/>
      <c r="AC220" s="88"/>
      <c r="AD220" s="103"/>
      <c r="AE220" s="110"/>
      <c r="AF220" s="103"/>
      <c r="AG220" s="88"/>
      <c r="AH220" s="110"/>
      <c r="AI220" s="110"/>
      <c r="AJ220" s="88"/>
    </row>
    <row r="221" spans="1:112" s="85" customFormat="1" ht="13.15" customHeight="1" outlineLevel="1">
      <c r="A221" s="91" t="s">
        <v>74</v>
      </c>
      <c r="B221" s="91">
        <v>24</v>
      </c>
      <c r="C221" s="103"/>
      <c r="D221" s="87"/>
      <c r="E221" s="104"/>
      <c r="F221" s="105" t="s">
        <v>45</v>
      </c>
      <c r="G221" s="88"/>
      <c r="H221" s="106"/>
      <c r="I221" s="88"/>
      <c r="J221" s="107"/>
      <c r="K221" s="126" t="s">
        <v>70</v>
      </c>
      <c r="L221" s="90"/>
      <c r="M221" s="110"/>
      <c r="N221" s="110"/>
      <c r="O221" s="88"/>
      <c r="P221" s="103"/>
      <c r="Q221" s="88"/>
      <c r="R221" s="110"/>
      <c r="S221" s="110"/>
      <c r="T221" s="110"/>
      <c r="U221" s="110"/>
      <c r="V221" s="88"/>
      <c r="W221" s="88"/>
      <c r="X221" s="107"/>
      <c r="Y221" s="111"/>
      <c r="Z221" s="90"/>
      <c r="AA221" s="109"/>
      <c r="AB221" s="110"/>
      <c r="AC221" s="88"/>
      <c r="AD221" s="103"/>
      <c r="AE221" s="110"/>
      <c r="AF221" s="103"/>
      <c r="AG221" s="88"/>
      <c r="AH221" s="110"/>
      <c r="AI221" s="110"/>
      <c r="AJ221" s="88"/>
    </row>
    <row r="222" spans="1:112" s="85" customFormat="1" ht="13.15" customHeight="1" outlineLevel="1">
      <c r="A222" s="91" t="s">
        <v>74</v>
      </c>
      <c r="B222" s="91">
        <v>24</v>
      </c>
      <c r="C222" s="103"/>
      <c r="D222" s="87"/>
      <c r="E222" s="104"/>
      <c r="F222" s="105" t="s">
        <v>134</v>
      </c>
      <c r="G222" s="88"/>
      <c r="H222" s="106"/>
      <c r="I222" s="88"/>
      <c r="J222" s="107"/>
      <c r="K222" s="111" t="s">
        <v>70</v>
      </c>
      <c r="L222" s="90"/>
      <c r="M222" s="110"/>
      <c r="N222" s="110"/>
      <c r="O222" s="88"/>
      <c r="P222" s="103"/>
      <c r="Q222" s="88"/>
      <c r="R222" s="110"/>
      <c r="S222" s="110"/>
      <c r="T222" s="110"/>
      <c r="U222" s="110"/>
      <c r="V222" s="88"/>
      <c r="W222" s="88"/>
      <c r="X222" s="107"/>
      <c r="Y222" s="111"/>
      <c r="Z222" s="90"/>
      <c r="AA222" s="109"/>
      <c r="AB222" s="110"/>
      <c r="AC222" s="88"/>
      <c r="AD222" s="103"/>
      <c r="AE222" s="110"/>
      <c r="AF222" s="103"/>
      <c r="AG222" s="88"/>
      <c r="AH222" s="110"/>
      <c r="AI222" s="110"/>
      <c r="AJ222" s="88"/>
    </row>
    <row r="223" spans="1:112" s="85" customFormat="1" ht="4.1500000000000004" customHeight="1" outlineLevel="1">
      <c r="A223" s="86"/>
      <c r="B223" s="86"/>
      <c r="D223" s="121"/>
      <c r="E223" s="87"/>
      <c r="F223" s="88"/>
      <c r="G223" s="88"/>
      <c r="I223" s="88"/>
      <c r="J223" s="89"/>
      <c r="K223" s="89"/>
      <c r="L223" s="90"/>
      <c r="M223" s="89"/>
      <c r="N223" s="89"/>
      <c r="O223" s="88"/>
      <c r="Q223" s="88"/>
      <c r="R223" s="89"/>
      <c r="S223" s="89"/>
      <c r="T223" s="110"/>
      <c r="U223" s="110"/>
      <c r="V223" s="88"/>
      <c r="W223" s="88"/>
      <c r="X223" s="107"/>
      <c r="Y223" s="111"/>
      <c r="Z223" s="90"/>
      <c r="AA223" s="109"/>
      <c r="AB223" s="110"/>
      <c r="AC223" s="88"/>
      <c r="AD223" s="103"/>
      <c r="AE223" s="110"/>
      <c r="AF223" s="103"/>
      <c r="AG223" s="88"/>
      <c r="AH223" s="110"/>
      <c r="AI223" s="110"/>
      <c r="AJ223" s="88"/>
      <c r="AK223" s="67"/>
      <c r="AL223" s="67"/>
      <c r="AM223" s="67"/>
      <c r="AP223" s="244"/>
      <c r="AR223" s="245"/>
      <c r="AS223" s="67"/>
      <c r="AT223" s="67"/>
      <c r="AU223" s="67"/>
      <c r="AW223" s="67"/>
      <c r="AX223" s="67"/>
      <c r="AY223" s="67"/>
      <c r="BA223" s="67"/>
      <c r="BB223" s="67"/>
      <c r="BC223" s="67"/>
      <c r="BE223" s="67"/>
      <c r="BF223" s="67"/>
      <c r="BG223" s="67"/>
      <c r="BJ223" s="244"/>
      <c r="BN223" s="246"/>
      <c r="BO223" s="67"/>
      <c r="BP223" s="67"/>
      <c r="BQ223" s="67"/>
      <c r="BS223" s="67"/>
      <c r="BT223" s="67"/>
      <c r="BU223" s="67"/>
      <c r="BW223" s="67"/>
      <c r="BX223" s="67"/>
      <c r="BY223" s="67"/>
      <c r="CA223" s="67"/>
      <c r="CB223" s="67"/>
      <c r="CC223" s="67"/>
      <c r="CE223" s="67"/>
      <c r="CF223" s="67"/>
      <c r="CG223" s="67"/>
      <c r="CI223" s="67"/>
      <c r="CJ223" s="67"/>
      <c r="CK223" s="67"/>
      <c r="CM223" s="67"/>
      <c r="CN223" s="67"/>
      <c r="CO223" s="67"/>
      <c r="CQ223" s="67"/>
      <c r="CR223" s="67"/>
      <c r="CS223" s="67"/>
      <c r="CU223" s="67"/>
      <c r="CV223" s="67"/>
      <c r="CW223" s="67"/>
      <c r="CY223" s="67"/>
      <c r="CZ223" s="67"/>
      <c r="DA223" s="67"/>
      <c r="DC223" s="67"/>
      <c r="DD223" s="67"/>
      <c r="DE223" s="67"/>
      <c r="DH223" s="125"/>
    </row>
    <row r="224" spans="1:112" ht="13.15" customHeight="1" outlineLevel="1">
      <c r="A224" s="112"/>
      <c r="B224" s="112"/>
      <c r="C224" s="65"/>
      <c r="D224" s="139"/>
      <c r="E224" s="113" t="s">
        <v>135</v>
      </c>
      <c r="F224" s="114"/>
      <c r="G224" s="114"/>
      <c r="H224" s="115"/>
      <c r="I224" s="114"/>
      <c r="J224" s="116"/>
      <c r="K224" s="108"/>
      <c r="L224" s="117"/>
      <c r="M224" s="109"/>
      <c r="N224" s="118"/>
      <c r="O224" s="114"/>
      <c r="P224" s="65"/>
      <c r="Q224" s="114"/>
      <c r="R224" s="118"/>
      <c r="S224" s="118"/>
      <c r="T224" s="110"/>
      <c r="U224" s="110"/>
      <c r="V224" s="88"/>
      <c r="W224" s="88"/>
      <c r="X224" s="107"/>
      <c r="Y224" s="111"/>
      <c r="Z224" s="90"/>
      <c r="AA224" s="109"/>
      <c r="AB224" s="110"/>
      <c r="AC224" s="88"/>
      <c r="AD224" s="103"/>
      <c r="AE224" s="110"/>
      <c r="AF224" s="103"/>
      <c r="AG224" s="88"/>
      <c r="AH224" s="110"/>
      <c r="AI224" s="110"/>
      <c r="AJ224" s="88"/>
    </row>
    <row r="225" spans="1:112" s="85" customFormat="1" ht="13.15" customHeight="1" outlineLevel="1">
      <c r="A225" s="91" t="s">
        <v>74</v>
      </c>
      <c r="B225" s="91">
        <v>24</v>
      </c>
      <c r="C225" s="103"/>
      <c r="D225" s="87"/>
      <c r="E225" s="104"/>
      <c r="F225" s="105" t="s">
        <v>136</v>
      </c>
      <c r="G225" s="88"/>
      <c r="H225" s="106"/>
      <c r="I225" s="88"/>
      <c r="J225" s="107">
        <v>1</v>
      </c>
      <c r="K225" s="126">
        <v>12</v>
      </c>
      <c r="L225" s="90">
        <f t="shared" ref="L225:L231" si="11">J225*K225</f>
        <v>12</v>
      </c>
      <c r="M225" s="110"/>
      <c r="N225" s="110"/>
      <c r="O225" s="88"/>
      <c r="P225" s="103"/>
      <c r="Q225" s="88"/>
      <c r="R225" s="110"/>
      <c r="S225" s="110"/>
      <c r="T225" s="110"/>
      <c r="U225" s="110"/>
      <c r="V225" s="88"/>
      <c r="W225" s="88"/>
      <c r="X225" s="107"/>
      <c r="Y225" s="111"/>
      <c r="Z225" s="90"/>
      <c r="AA225" s="109"/>
      <c r="AB225" s="110"/>
      <c r="AC225" s="88"/>
      <c r="AD225" s="103"/>
      <c r="AE225" s="110"/>
      <c r="AF225" s="103"/>
      <c r="AG225" s="88"/>
      <c r="AH225" s="110"/>
      <c r="AI225" s="110"/>
      <c r="AJ225" s="88"/>
    </row>
    <row r="226" spans="1:112" s="85" customFormat="1" ht="13.15" customHeight="1" outlineLevel="1">
      <c r="A226" s="91" t="s">
        <v>74</v>
      </c>
      <c r="B226" s="91">
        <v>24</v>
      </c>
      <c r="C226" s="103"/>
      <c r="D226" s="87"/>
      <c r="E226" s="104"/>
      <c r="F226" s="105" t="s">
        <v>106</v>
      </c>
      <c r="G226" s="88"/>
      <c r="H226" s="106"/>
      <c r="I226" s="88"/>
      <c r="J226" s="107">
        <v>1</v>
      </c>
      <c r="K226" s="111">
        <v>3</v>
      </c>
      <c r="L226" s="90">
        <f t="shared" si="11"/>
        <v>3</v>
      </c>
      <c r="M226" s="110"/>
      <c r="N226" s="110"/>
      <c r="O226" s="88"/>
      <c r="P226" s="103"/>
      <c r="Q226" s="88"/>
      <c r="R226" s="110"/>
      <c r="S226" s="110"/>
      <c r="T226" s="110"/>
      <c r="U226" s="110"/>
      <c r="V226" s="88"/>
      <c r="W226" s="88"/>
      <c r="X226" s="107"/>
      <c r="Y226" s="111"/>
      <c r="Z226" s="90"/>
      <c r="AA226" s="109"/>
      <c r="AB226" s="110"/>
      <c r="AC226" s="88"/>
      <c r="AD226" s="103"/>
      <c r="AE226" s="110"/>
      <c r="AF226" s="103"/>
      <c r="AG226" s="88"/>
      <c r="AH226" s="110"/>
      <c r="AI226" s="110"/>
      <c r="AJ226" s="88"/>
    </row>
    <row r="227" spans="1:112" s="85" customFormat="1" ht="13.9" customHeight="1" outlineLevel="1">
      <c r="A227" s="91" t="s">
        <v>137</v>
      </c>
      <c r="B227" s="91">
        <v>25</v>
      </c>
      <c r="C227" s="103"/>
      <c r="D227" s="87"/>
      <c r="E227" s="104"/>
      <c r="F227" s="105" t="s">
        <v>268</v>
      </c>
      <c r="G227" s="88"/>
      <c r="H227" s="106"/>
      <c r="I227" s="88"/>
      <c r="J227" s="107">
        <v>1</v>
      </c>
      <c r="K227" s="111">
        <v>4</v>
      </c>
      <c r="L227" s="90">
        <f t="shared" si="11"/>
        <v>4</v>
      </c>
      <c r="M227" s="110"/>
      <c r="N227" s="110"/>
      <c r="O227" s="88"/>
      <c r="P227" s="103"/>
      <c r="Q227" s="88"/>
      <c r="R227" s="110"/>
      <c r="S227" s="110"/>
      <c r="T227" s="110"/>
      <c r="U227" s="110"/>
      <c r="V227" s="88"/>
      <c r="W227" s="88"/>
      <c r="X227" s="107"/>
      <c r="Y227" s="111"/>
      <c r="Z227" s="90"/>
      <c r="AA227" s="109"/>
      <c r="AB227" s="110"/>
      <c r="AC227" s="88"/>
      <c r="AD227" s="103"/>
      <c r="AE227" s="110"/>
      <c r="AF227" s="103"/>
      <c r="AG227" s="88"/>
      <c r="AH227" s="110"/>
      <c r="AI227" s="110"/>
      <c r="AJ227" s="88"/>
    </row>
    <row r="228" spans="1:112" s="85" customFormat="1" ht="13.15" customHeight="1" outlineLevel="1">
      <c r="A228" s="91" t="s">
        <v>137</v>
      </c>
      <c r="B228" s="91">
        <v>25</v>
      </c>
      <c r="C228" s="103"/>
      <c r="D228" s="87"/>
      <c r="E228" s="104"/>
      <c r="F228" s="105" t="s">
        <v>269</v>
      </c>
      <c r="G228" s="88"/>
      <c r="H228" s="106"/>
      <c r="I228" s="88"/>
      <c r="J228" s="107">
        <v>1</v>
      </c>
      <c r="K228" s="111">
        <v>4</v>
      </c>
      <c r="L228" s="90">
        <f t="shared" si="11"/>
        <v>4</v>
      </c>
      <c r="M228" s="110"/>
      <c r="N228" s="110"/>
      <c r="O228" s="88"/>
      <c r="P228" s="103"/>
      <c r="Q228" s="88"/>
      <c r="R228" s="110"/>
      <c r="S228" s="110"/>
      <c r="T228" s="110"/>
      <c r="U228" s="110"/>
      <c r="V228" s="88"/>
      <c r="W228" s="88"/>
      <c r="X228" s="107"/>
      <c r="Y228" s="111"/>
      <c r="Z228" s="90"/>
      <c r="AA228" s="109"/>
      <c r="AB228" s="110"/>
      <c r="AC228" s="88"/>
      <c r="AD228" s="103"/>
      <c r="AE228" s="110"/>
      <c r="AF228" s="103"/>
      <c r="AG228" s="88"/>
      <c r="AH228" s="110"/>
      <c r="AI228" s="110"/>
      <c r="AJ228" s="88"/>
    </row>
    <row r="229" spans="1:112" s="85" customFormat="1" ht="13.15" customHeight="1" outlineLevel="1">
      <c r="A229" s="91" t="s">
        <v>137</v>
      </c>
      <c r="B229" s="91">
        <v>25</v>
      </c>
      <c r="C229" s="103"/>
      <c r="D229" s="104"/>
      <c r="E229" s="104"/>
      <c r="F229" s="105" t="s">
        <v>270</v>
      </c>
      <c r="G229" s="88"/>
      <c r="H229" s="106"/>
      <c r="I229" s="88"/>
      <c r="J229" s="107">
        <v>1</v>
      </c>
      <c r="K229" s="111">
        <v>4</v>
      </c>
      <c r="L229" s="90">
        <f t="shared" si="11"/>
        <v>4</v>
      </c>
      <c r="M229" s="110"/>
      <c r="N229" s="110"/>
      <c r="O229" s="88"/>
      <c r="P229" s="103"/>
      <c r="Q229" s="88"/>
      <c r="R229" s="110"/>
      <c r="S229" s="110"/>
      <c r="T229" s="110"/>
      <c r="U229" s="110"/>
      <c r="V229" s="88"/>
      <c r="W229" s="88"/>
      <c r="X229" s="107"/>
      <c r="Y229" s="111"/>
      <c r="Z229" s="90"/>
      <c r="AA229" s="109"/>
      <c r="AB229" s="110"/>
      <c r="AC229" s="88"/>
      <c r="AD229" s="103"/>
      <c r="AE229" s="110"/>
      <c r="AF229" s="103"/>
      <c r="AG229" s="88"/>
      <c r="AH229" s="110"/>
      <c r="AI229" s="110"/>
      <c r="AJ229" s="88"/>
    </row>
    <row r="230" spans="1:112" s="85" customFormat="1" ht="13.15" customHeight="1" outlineLevel="1">
      <c r="A230" s="91" t="s">
        <v>137</v>
      </c>
      <c r="B230" s="91">
        <v>25</v>
      </c>
      <c r="C230" s="103"/>
      <c r="D230" s="104"/>
      <c r="E230" s="104"/>
      <c r="F230" s="105" t="s">
        <v>271</v>
      </c>
      <c r="G230" s="88"/>
      <c r="H230" s="106"/>
      <c r="I230" s="88"/>
      <c r="J230" s="107">
        <v>1</v>
      </c>
      <c r="K230" s="111">
        <v>6</v>
      </c>
      <c r="L230" s="90">
        <f t="shared" si="11"/>
        <v>6</v>
      </c>
      <c r="M230" s="110"/>
      <c r="N230" s="110"/>
      <c r="O230" s="88"/>
      <c r="P230" s="103"/>
      <c r="Q230" s="88"/>
      <c r="R230" s="110"/>
      <c r="S230" s="110"/>
      <c r="T230" s="110"/>
      <c r="U230" s="110"/>
      <c r="V230" s="88"/>
      <c r="W230" s="88"/>
      <c r="X230" s="107"/>
      <c r="Y230" s="111"/>
      <c r="Z230" s="90"/>
      <c r="AA230" s="109"/>
      <c r="AB230" s="110"/>
      <c r="AC230" s="88"/>
      <c r="AD230" s="103"/>
      <c r="AE230" s="110"/>
      <c r="AF230" s="103"/>
      <c r="AG230" s="88"/>
      <c r="AH230" s="110"/>
      <c r="AI230" s="110"/>
      <c r="AJ230" s="88"/>
    </row>
    <row r="231" spans="1:112" s="85" customFormat="1" ht="12.75" customHeight="1" outlineLevel="1">
      <c r="A231" s="91" t="s">
        <v>137</v>
      </c>
      <c r="B231" s="91">
        <v>25</v>
      </c>
      <c r="C231" s="103"/>
      <c r="D231" s="104"/>
      <c r="E231" s="104"/>
      <c r="F231" s="105" t="s">
        <v>278</v>
      </c>
      <c r="G231" s="88"/>
      <c r="H231" s="106"/>
      <c r="I231" s="88"/>
      <c r="J231" s="107">
        <v>1</v>
      </c>
      <c r="K231" s="111">
        <v>4</v>
      </c>
      <c r="L231" s="90">
        <f t="shared" si="11"/>
        <v>4</v>
      </c>
      <c r="M231" s="110"/>
      <c r="N231" s="110"/>
      <c r="O231" s="88"/>
      <c r="P231" s="103"/>
      <c r="Q231" s="88"/>
      <c r="R231" s="110"/>
      <c r="S231" s="110"/>
      <c r="T231" s="110"/>
      <c r="U231" s="110"/>
      <c r="V231" s="88"/>
      <c r="W231" s="88"/>
      <c r="X231" s="107"/>
      <c r="Y231" s="111"/>
      <c r="Z231" s="90"/>
      <c r="AA231" s="109"/>
      <c r="AB231" s="110"/>
      <c r="AC231" s="88"/>
      <c r="AD231" s="103"/>
      <c r="AE231" s="110"/>
      <c r="AF231" s="103"/>
      <c r="AG231" s="88"/>
      <c r="AH231" s="110"/>
      <c r="AI231" s="110"/>
      <c r="AJ231" s="88"/>
    </row>
    <row r="232" spans="1:112" s="25" customFormat="1" ht="4.1500000000000004" customHeight="1" outlineLevel="1">
      <c r="A232" s="128"/>
      <c r="B232" s="128"/>
      <c r="C232" s="64"/>
      <c r="E232" s="191"/>
      <c r="F232" s="192"/>
      <c r="G232" s="112"/>
      <c r="H232" s="64"/>
      <c r="I232" s="112"/>
      <c r="J232" s="128"/>
      <c r="K232" s="112"/>
      <c r="L232" s="128"/>
      <c r="M232" s="109"/>
      <c r="N232" s="112"/>
      <c r="O232" s="112"/>
      <c r="P232" s="64"/>
      <c r="Q232" s="112"/>
      <c r="R232" s="112"/>
      <c r="S232" s="112"/>
      <c r="T232" s="110"/>
      <c r="U232" s="110"/>
      <c r="V232" s="88"/>
      <c r="W232" s="88"/>
      <c r="X232" s="107"/>
      <c r="Y232" s="111"/>
      <c r="Z232" s="90"/>
      <c r="AA232" s="109"/>
      <c r="AB232" s="110"/>
      <c r="AC232" s="88"/>
      <c r="AD232" s="103"/>
      <c r="AE232" s="110"/>
      <c r="AF232" s="103"/>
      <c r="AG232" s="88"/>
      <c r="AH232" s="110"/>
      <c r="AI232" s="110"/>
      <c r="AJ232" s="88"/>
    </row>
    <row r="233" spans="1:112" s="27" customFormat="1" ht="16.899999999999999" customHeight="1">
      <c r="A233" s="92" t="s">
        <v>116</v>
      </c>
      <c r="B233" s="92"/>
      <c r="C233" s="93"/>
      <c r="D233" s="169" t="s">
        <v>279</v>
      </c>
      <c r="E233" s="170"/>
      <c r="F233" s="171"/>
      <c r="G233" s="172"/>
      <c r="H233" s="173"/>
      <c r="I233" s="173"/>
      <c r="J233" s="174"/>
      <c r="K233" s="174"/>
      <c r="L233" s="175">
        <f>J233*K233</f>
        <v>0</v>
      </c>
      <c r="M233" s="174">
        <f>SUM(L233:L270)</f>
        <v>328</v>
      </c>
      <c r="N233" s="174"/>
      <c r="O233" s="173"/>
      <c r="P233" s="176"/>
      <c r="Q233" s="176"/>
      <c r="R233" s="174">
        <f>SUM(X233:X270)</f>
        <v>0</v>
      </c>
      <c r="S233" s="174"/>
      <c r="T233" s="173">
        <v>426.4</v>
      </c>
      <c r="U233" s="176"/>
      <c r="V233" s="176"/>
      <c r="W233" s="273"/>
      <c r="X233" s="175">
        <f>L233*(1+W233)</f>
        <v>0</v>
      </c>
      <c r="Y233" s="172"/>
      <c r="Z233" s="175"/>
      <c r="AA233" s="174">
        <f>SUM(Z233:Z270)</f>
        <v>0</v>
      </c>
      <c r="AB233" s="175"/>
      <c r="AC233" s="175"/>
      <c r="AD233" s="175"/>
      <c r="AE233" s="175"/>
      <c r="AF233" s="175"/>
      <c r="AG233" s="175"/>
      <c r="AH233" s="175">
        <f>SUM(AI235:AI269)</f>
        <v>0</v>
      </c>
      <c r="AI233" s="175"/>
      <c r="AJ233" s="175">
        <f>SUBTOTAL(9,AJ245:AJ267)</f>
        <v>0</v>
      </c>
    </row>
    <row r="234" spans="1:112" s="85" customFormat="1" ht="4.1500000000000004" customHeight="1" outlineLevel="1">
      <c r="A234" s="86"/>
      <c r="B234" s="86"/>
      <c r="D234" s="142"/>
      <c r="E234" s="87"/>
      <c r="F234" s="88"/>
      <c r="G234" s="88"/>
      <c r="I234" s="88"/>
      <c r="J234" s="89"/>
      <c r="K234" s="89"/>
      <c r="L234" s="90"/>
      <c r="M234" s="89"/>
      <c r="N234" s="89"/>
      <c r="O234" s="88"/>
      <c r="Q234" s="88"/>
      <c r="R234" s="89"/>
      <c r="S234" s="89"/>
      <c r="T234" s="110"/>
      <c r="U234" s="110"/>
      <c r="V234" s="88"/>
      <c r="W234" s="88"/>
      <c r="X234" s="107"/>
      <c r="Y234" s="111"/>
      <c r="Z234" s="90"/>
      <c r="AA234" s="109"/>
      <c r="AB234" s="110"/>
      <c r="AC234" s="88"/>
      <c r="AD234" s="103"/>
      <c r="AE234" s="110"/>
      <c r="AF234" s="103"/>
      <c r="AG234" s="88"/>
      <c r="AH234" s="110"/>
      <c r="AI234" s="110"/>
      <c r="AJ234" s="88"/>
      <c r="AK234" s="67"/>
      <c r="AL234" s="67"/>
      <c r="AM234" s="67"/>
      <c r="AP234" s="244"/>
      <c r="AR234" s="245"/>
      <c r="AS234" s="67"/>
      <c r="AT234" s="67"/>
      <c r="AU234" s="67"/>
      <c r="AW234" s="67"/>
      <c r="AX234" s="67"/>
      <c r="AY234" s="67"/>
      <c r="BA234" s="67"/>
      <c r="BB234" s="67"/>
      <c r="BC234" s="67"/>
      <c r="BE234" s="67"/>
      <c r="BF234" s="67"/>
      <c r="BG234" s="67"/>
      <c r="BJ234" s="244"/>
      <c r="BN234" s="246"/>
      <c r="BO234" s="67"/>
      <c r="BP234" s="67"/>
      <c r="BQ234" s="67"/>
      <c r="BS234" s="67"/>
      <c r="BT234" s="67"/>
      <c r="BU234" s="67"/>
      <c r="BW234" s="67"/>
      <c r="BX234" s="67"/>
      <c r="BY234" s="67"/>
      <c r="CA234" s="67"/>
      <c r="CB234" s="67"/>
      <c r="CC234" s="67"/>
      <c r="CE234" s="67"/>
      <c r="CF234" s="67"/>
      <c r="CG234" s="67"/>
      <c r="CI234" s="67"/>
      <c r="CJ234" s="67"/>
      <c r="CK234" s="67"/>
      <c r="CM234" s="67"/>
      <c r="CN234" s="67"/>
      <c r="CO234" s="67"/>
      <c r="CQ234" s="67"/>
      <c r="CR234" s="67"/>
      <c r="CS234" s="67"/>
      <c r="CU234" s="67"/>
      <c r="CV234" s="67"/>
      <c r="CW234" s="67"/>
      <c r="CY234" s="67"/>
      <c r="CZ234" s="67"/>
      <c r="DA234" s="67"/>
      <c r="DC234" s="67"/>
      <c r="DD234" s="67"/>
      <c r="DE234" s="67"/>
      <c r="DH234" s="125"/>
    </row>
    <row r="235" spans="1:112" ht="13.15" customHeight="1" outlineLevel="1">
      <c r="A235" s="178" t="s">
        <v>118</v>
      </c>
      <c r="B235" s="178">
        <v>49</v>
      </c>
      <c r="C235" s="65"/>
      <c r="D235" s="179"/>
      <c r="E235" s="113"/>
      <c r="F235" s="105" t="s">
        <v>119</v>
      </c>
      <c r="G235" s="114"/>
      <c r="H235" s="115"/>
      <c r="I235" s="114"/>
      <c r="J235" s="180"/>
      <c r="K235" s="181" t="s">
        <v>70</v>
      </c>
      <c r="L235" s="180"/>
      <c r="M235" s="109"/>
      <c r="N235" s="118"/>
      <c r="O235" s="114"/>
      <c r="P235" s="65"/>
      <c r="Q235" s="114"/>
      <c r="R235" s="118"/>
      <c r="S235" s="118"/>
      <c r="T235" s="110"/>
      <c r="U235" s="110"/>
      <c r="V235" s="88"/>
      <c r="W235" s="88"/>
      <c r="X235" s="107"/>
      <c r="Y235" s="111"/>
      <c r="Z235" s="90"/>
      <c r="AA235" s="109"/>
      <c r="AB235" s="110"/>
      <c r="AC235" s="88"/>
      <c r="AD235" s="103"/>
      <c r="AE235" s="110"/>
      <c r="AF235" s="103"/>
      <c r="AG235" s="88"/>
      <c r="AH235" s="110"/>
      <c r="AI235" s="110"/>
      <c r="AJ235" s="88"/>
    </row>
    <row r="236" spans="1:112" s="85" customFormat="1" ht="13.9" customHeight="1" outlineLevel="1">
      <c r="A236" s="91" t="s">
        <v>74</v>
      </c>
      <c r="B236" s="91">
        <v>24</v>
      </c>
      <c r="C236" s="103"/>
      <c r="D236" s="183"/>
      <c r="E236" s="104"/>
      <c r="F236" s="105" t="s">
        <v>120</v>
      </c>
      <c r="G236" s="88"/>
      <c r="H236" s="106"/>
      <c r="I236" s="88"/>
      <c r="J236" s="107">
        <v>1</v>
      </c>
      <c r="K236" s="126">
        <v>3</v>
      </c>
      <c r="L236" s="90">
        <f>J236*K236</f>
        <v>3</v>
      </c>
      <c r="M236" s="110"/>
      <c r="N236" s="110"/>
      <c r="O236" s="88"/>
      <c r="P236" s="103"/>
      <c r="Q236" s="88"/>
      <c r="R236" s="110"/>
      <c r="S236" s="110"/>
      <c r="T236" s="110"/>
      <c r="U236" s="110"/>
      <c r="V236" s="88"/>
      <c r="W236" s="88"/>
      <c r="X236" s="107"/>
      <c r="Y236" s="111"/>
      <c r="Z236" s="90"/>
      <c r="AA236" s="109"/>
      <c r="AB236" s="110"/>
      <c r="AC236" s="88"/>
      <c r="AD236" s="103"/>
      <c r="AE236" s="110"/>
      <c r="AF236" s="103"/>
      <c r="AG236" s="88"/>
      <c r="AH236" s="110"/>
      <c r="AI236" s="110"/>
      <c r="AJ236" s="88"/>
    </row>
    <row r="237" spans="1:112" s="85" customFormat="1" ht="4.1500000000000004" customHeight="1" outlineLevel="1">
      <c r="A237" s="86"/>
      <c r="B237" s="86"/>
      <c r="D237" s="142"/>
      <c r="E237" s="87"/>
      <c r="F237" s="88"/>
      <c r="G237" s="88"/>
      <c r="I237" s="88"/>
      <c r="J237" s="89"/>
      <c r="K237" s="89"/>
      <c r="L237" s="90"/>
      <c r="M237" s="89"/>
      <c r="N237" s="89"/>
      <c r="O237" s="88"/>
      <c r="Q237" s="88"/>
      <c r="R237" s="89"/>
      <c r="S237" s="89"/>
      <c r="T237" s="110"/>
      <c r="U237" s="110"/>
      <c r="V237" s="88"/>
      <c r="W237" s="88"/>
      <c r="X237" s="107"/>
      <c r="Y237" s="111"/>
      <c r="Z237" s="90"/>
      <c r="AA237" s="109"/>
      <c r="AB237" s="110"/>
      <c r="AC237" s="88"/>
      <c r="AD237" s="103"/>
      <c r="AE237" s="110"/>
      <c r="AF237" s="103"/>
      <c r="AG237" s="88"/>
      <c r="AH237" s="110"/>
      <c r="AI237" s="110"/>
      <c r="AJ237" s="88"/>
      <c r="AK237" s="67"/>
      <c r="AL237" s="67"/>
      <c r="AM237" s="67"/>
      <c r="AP237" s="244"/>
      <c r="AR237" s="245"/>
      <c r="AS237" s="67"/>
      <c r="AT237" s="67"/>
      <c r="AU237" s="67"/>
      <c r="AW237" s="67"/>
      <c r="AX237" s="67"/>
      <c r="AY237" s="67"/>
      <c r="BA237" s="67"/>
      <c r="BB237" s="67"/>
      <c r="BC237" s="67"/>
      <c r="BE237" s="67"/>
      <c r="BF237" s="67"/>
      <c r="BG237" s="67"/>
      <c r="BJ237" s="244"/>
      <c r="BN237" s="246"/>
      <c r="BO237" s="67"/>
      <c r="BP237" s="67"/>
      <c r="BQ237" s="67"/>
      <c r="BS237" s="67"/>
      <c r="BT237" s="67"/>
      <c r="BU237" s="67"/>
      <c r="BW237" s="67"/>
      <c r="BX237" s="67"/>
      <c r="BY237" s="67"/>
      <c r="CA237" s="67"/>
      <c r="CB237" s="67"/>
      <c r="CC237" s="67"/>
      <c r="CE237" s="67"/>
      <c r="CF237" s="67"/>
      <c r="CG237" s="67"/>
      <c r="CI237" s="67"/>
      <c r="CJ237" s="67"/>
      <c r="CK237" s="67"/>
      <c r="CM237" s="67"/>
      <c r="CN237" s="67"/>
      <c r="CO237" s="67"/>
      <c r="CQ237" s="67"/>
      <c r="CR237" s="67"/>
      <c r="CS237" s="67"/>
      <c r="CU237" s="67"/>
      <c r="CV237" s="67"/>
      <c r="CW237" s="67"/>
      <c r="CY237" s="67"/>
      <c r="CZ237" s="67"/>
      <c r="DA237" s="67"/>
      <c r="DC237" s="67"/>
      <c r="DD237" s="67"/>
      <c r="DE237" s="67"/>
      <c r="DH237" s="125"/>
    </row>
    <row r="238" spans="1:112" ht="13.15" customHeight="1" outlineLevel="1">
      <c r="A238" s="112"/>
      <c r="B238" s="112"/>
      <c r="C238" s="65"/>
      <c r="D238" s="177"/>
      <c r="E238" s="113" t="s">
        <v>280</v>
      </c>
      <c r="F238" s="114"/>
      <c r="G238" s="114"/>
      <c r="H238" s="115"/>
      <c r="I238" s="114"/>
      <c r="J238" s="116"/>
      <c r="K238" s="108"/>
      <c r="L238" s="117"/>
      <c r="M238" s="109"/>
      <c r="N238" s="118"/>
      <c r="O238" s="114"/>
      <c r="P238" s="65"/>
      <c r="Q238" s="114"/>
      <c r="R238" s="118"/>
      <c r="S238" s="118"/>
      <c r="T238" s="110"/>
      <c r="U238" s="110"/>
      <c r="V238" s="88"/>
      <c r="W238" s="88"/>
      <c r="X238" s="107"/>
      <c r="Y238" s="111"/>
      <c r="Z238" s="90"/>
      <c r="AA238" s="109"/>
      <c r="AB238" s="110"/>
      <c r="AC238" s="88"/>
      <c r="AD238" s="103"/>
      <c r="AE238" s="110"/>
      <c r="AF238" s="103"/>
      <c r="AG238" s="88"/>
      <c r="AH238" s="110"/>
      <c r="AI238" s="110"/>
      <c r="AJ238" s="88"/>
    </row>
    <row r="239" spans="1:112" ht="13.15" customHeight="1" outlineLevel="1">
      <c r="A239" s="182"/>
      <c r="B239" s="182"/>
      <c r="C239" s="65"/>
      <c r="D239" s="139"/>
      <c r="E239" s="196"/>
      <c r="F239" s="105" t="s">
        <v>281</v>
      </c>
      <c r="G239" s="114"/>
      <c r="H239" s="115"/>
      <c r="I239" s="114"/>
      <c r="J239" s="197">
        <v>1</v>
      </c>
      <c r="K239" s="205">
        <v>12</v>
      </c>
      <c r="L239" s="90">
        <f>J239*K239</f>
        <v>12</v>
      </c>
      <c r="M239" s="109"/>
      <c r="N239" s="118"/>
      <c r="O239" s="114"/>
      <c r="P239" s="65"/>
      <c r="Q239" s="114"/>
      <c r="R239" s="118"/>
      <c r="S239" s="118"/>
      <c r="T239" s="110"/>
      <c r="U239" s="110"/>
      <c r="V239" s="88"/>
      <c r="W239" s="88"/>
      <c r="X239" s="107"/>
      <c r="Y239" s="111"/>
      <c r="Z239" s="90"/>
      <c r="AA239" s="109"/>
      <c r="AB239" s="110"/>
      <c r="AC239" s="88"/>
      <c r="AD239" s="103"/>
      <c r="AE239" s="110"/>
      <c r="AF239" s="103"/>
      <c r="AG239" s="88"/>
      <c r="AH239" s="110"/>
      <c r="AI239" s="110"/>
      <c r="AJ239" s="88"/>
    </row>
    <row r="240" spans="1:112" ht="13.15" customHeight="1" outlineLevel="1">
      <c r="A240" s="182"/>
      <c r="B240" s="182"/>
      <c r="C240" s="65"/>
      <c r="D240" s="139"/>
      <c r="E240" s="196"/>
      <c r="F240" s="105" t="s">
        <v>282</v>
      </c>
      <c r="G240" s="114"/>
      <c r="H240" s="115"/>
      <c r="I240" s="114"/>
      <c r="J240" s="197">
        <v>1</v>
      </c>
      <c r="K240" s="205">
        <v>8</v>
      </c>
      <c r="L240" s="90">
        <f>J240*K240</f>
        <v>8</v>
      </c>
      <c r="M240" s="109"/>
      <c r="N240" s="118"/>
      <c r="O240" s="114"/>
      <c r="P240" s="65"/>
      <c r="Q240" s="114"/>
      <c r="R240" s="118"/>
      <c r="S240" s="118"/>
      <c r="T240" s="110"/>
      <c r="U240" s="110"/>
      <c r="V240" s="88"/>
      <c r="W240" s="88"/>
      <c r="X240" s="107"/>
      <c r="Y240" s="111"/>
      <c r="Z240" s="90"/>
      <c r="AA240" s="109"/>
      <c r="AB240" s="110"/>
      <c r="AC240" s="88"/>
      <c r="AD240" s="103"/>
      <c r="AE240" s="110"/>
      <c r="AF240" s="103"/>
      <c r="AG240" s="88"/>
      <c r="AH240" s="110"/>
      <c r="AI240" s="110"/>
      <c r="AJ240" s="88"/>
    </row>
    <row r="241" spans="1:112" s="85" customFormat="1" ht="13.9" customHeight="1" outlineLevel="1">
      <c r="A241" s="91" t="s">
        <v>74</v>
      </c>
      <c r="B241" s="91">
        <v>24</v>
      </c>
      <c r="C241" s="103"/>
      <c r="D241" s="87"/>
      <c r="E241" s="104"/>
      <c r="F241" s="105" t="s">
        <v>283</v>
      </c>
      <c r="G241" s="88"/>
      <c r="H241" s="106"/>
      <c r="I241" s="88"/>
      <c r="J241" s="107">
        <v>2</v>
      </c>
      <c r="K241" s="111">
        <v>4</v>
      </c>
      <c r="L241" s="90">
        <f>J241*K241</f>
        <v>8</v>
      </c>
      <c r="M241" s="110"/>
      <c r="N241" s="110"/>
      <c r="O241" s="88"/>
      <c r="P241" s="103"/>
      <c r="Q241" s="88"/>
      <c r="R241" s="110"/>
      <c r="S241" s="110"/>
      <c r="T241" s="110"/>
      <c r="U241" s="110"/>
      <c r="V241" s="88"/>
      <c r="W241" s="88"/>
      <c r="X241" s="107"/>
      <c r="Y241" s="111"/>
      <c r="Z241" s="90"/>
      <c r="AA241" s="109"/>
      <c r="AB241" s="110"/>
      <c r="AC241" s="88"/>
      <c r="AD241" s="103"/>
      <c r="AE241" s="110"/>
      <c r="AF241" s="103"/>
      <c r="AG241" s="88"/>
      <c r="AH241" s="110"/>
      <c r="AI241" s="110"/>
      <c r="AJ241" s="88"/>
    </row>
    <row r="242" spans="1:112" s="85" customFormat="1" ht="13.9" customHeight="1" outlineLevel="1">
      <c r="A242" s="91"/>
      <c r="B242" s="91"/>
      <c r="C242" s="103"/>
      <c r="D242" s="123"/>
      <c r="E242" s="104"/>
      <c r="F242" s="105" t="s">
        <v>284</v>
      </c>
      <c r="G242" s="88"/>
      <c r="H242" s="106"/>
      <c r="I242" s="88"/>
      <c r="J242" s="107">
        <v>1</v>
      </c>
      <c r="K242" s="111">
        <v>3</v>
      </c>
      <c r="L242" s="90">
        <f>J242*K242</f>
        <v>3</v>
      </c>
      <c r="M242" s="110"/>
      <c r="N242" s="110"/>
      <c r="O242" s="88"/>
      <c r="P242" s="103"/>
      <c r="Q242" s="88"/>
      <c r="R242" s="110"/>
      <c r="S242" s="110"/>
      <c r="T242" s="110"/>
      <c r="U242" s="110"/>
      <c r="V242" s="88"/>
      <c r="W242" s="88"/>
      <c r="X242" s="107"/>
      <c r="Y242" s="111"/>
      <c r="Z242" s="90"/>
      <c r="AA242" s="109"/>
      <c r="AB242" s="110"/>
      <c r="AC242" s="88"/>
      <c r="AD242" s="103"/>
      <c r="AE242" s="110"/>
      <c r="AF242" s="103"/>
      <c r="AG242" s="88"/>
      <c r="AH242" s="110"/>
      <c r="AI242" s="110"/>
      <c r="AJ242" s="88"/>
    </row>
    <row r="243" spans="1:112" s="85" customFormat="1" ht="13.9" customHeight="1" outlineLevel="1">
      <c r="A243" s="91"/>
      <c r="B243" s="91"/>
      <c r="C243" s="103"/>
      <c r="D243" s="123"/>
      <c r="E243" s="104"/>
      <c r="F243" s="105" t="s">
        <v>285</v>
      </c>
      <c r="G243" s="88"/>
      <c r="H243" s="106"/>
      <c r="I243" s="88"/>
      <c r="J243" s="107">
        <v>1</v>
      </c>
      <c r="K243" s="111">
        <v>2</v>
      </c>
      <c r="L243" s="90">
        <f>J243*K243</f>
        <v>2</v>
      </c>
      <c r="M243" s="110"/>
      <c r="N243" s="110"/>
      <c r="O243" s="88"/>
      <c r="P243" s="103"/>
      <c r="Q243" s="88"/>
      <c r="R243" s="110"/>
      <c r="S243" s="110"/>
      <c r="T243" s="110"/>
      <c r="U243" s="110"/>
      <c r="V243" s="88"/>
      <c r="W243" s="88"/>
      <c r="X243" s="107"/>
      <c r="Y243" s="111"/>
      <c r="Z243" s="90"/>
      <c r="AA243" s="109"/>
      <c r="AB243" s="110"/>
      <c r="AC243" s="88"/>
      <c r="AD243" s="103"/>
      <c r="AE243" s="110"/>
      <c r="AF243" s="103"/>
      <c r="AG243" s="88"/>
      <c r="AH243" s="110"/>
      <c r="AI243" s="110"/>
      <c r="AJ243" s="88"/>
    </row>
    <row r="244" spans="1:112" s="85" customFormat="1" ht="4.1500000000000004" customHeight="1" outlineLevel="1">
      <c r="A244" s="86"/>
      <c r="B244" s="86"/>
      <c r="D244" s="121"/>
      <c r="E244" s="87"/>
      <c r="F244" s="88"/>
      <c r="G244" s="88"/>
      <c r="I244" s="88"/>
      <c r="J244" s="89"/>
      <c r="K244" s="89"/>
      <c r="L244" s="90"/>
      <c r="M244" s="89"/>
      <c r="N244" s="89"/>
      <c r="O244" s="88"/>
      <c r="Q244" s="88"/>
      <c r="R244" s="89"/>
      <c r="S244" s="89"/>
      <c r="T244" s="110"/>
      <c r="U244" s="110"/>
      <c r="V244" s="88"/>
      <c r="W244" s="88"/>
      <c r="X244" s="107"/>
      <c r="Y244" s="111"/>
      <c r="Z244" s="90"/>
      <c r="AA244" s="109"/>
      <c r="AB244" s="110"/>
      <c r="AC244" s="88"/>
      <c r="AD244" s="103"/>
      <c r="AE244" s="110"/>
      <c r="AF244" s="103"/>
      <c r="AG244" s="88"/>
      <c r="AH244" s="110"/>
      <c r="AI244" s="110"/>
      <c r="AJ244" s="88"/>
      <c r="AK244" s="67"/>
      <c r="AL244" s="67"/>
      <c r="AM244" s="67"/>
      <c r="AP244" s="244"/>
      <c r="AR244" s="245"/>
      <c r="AS244" s="67"/>
      <c r="AT244" s="67"/>
      <c r="AU244" s="67"/>
      <c r="AW244" s="67"/>
      <c r="AX244" s="67"/>
      <c r="AY244" s="67"/>
      <c r="BA244" s="67"/>
      <c r="BB244" s="67"/>
      <c r="BC244" s="67"/>
      <c r="BE244" s="67"/>
      <c r="BF244" s="67"/>
      <c r="BG244" s="67"/>
      <c r="BJ244" s="244"/>
      <c r="BN244" s="246"/>
      <c r="BO244" s="67"/>
      <c r="BP244" s="67"/>
      <c r="BQ244" s="67"/>
      <c r="BS244" s="67"/>
      <c r="BT244" s="67"/>
      <c r="BU244" s="67"/>
      <c r="BW244" s="67"/>
      <c r="BX244" s="67"/>
      <c r="BY244" s="67"/>
      <c r="CA244" s="67"/>
      <c r="CB244" s="67"/>
      <c r="CC244" s="67"/>
      <c r="CE244" s="67"/>
      <c r="CF244" s="67"/>
      <c r="CG244" s="67"/>
      <c r="CI244" s="67"/>
      <c r="CJ244" s="67"/>
      <c r="CK244" s="67"/>
      <c r="CM244" s="67"/>
      <c r="CN244" s="67"/>
      <c r="CO244" s="67"/>
      <c r="CQ244" s="67"/>
      <c r="CR244" s="67"/>
      <c r="CS244" s="67"/>
      <c r="CU244" s="67"/>
      <c r="CV244" s="67"/>
      <c r="CW244" s="67"/>
      <c r="CY244" s="67"/>
      <c r="CZ244" s="67"/>
      <c r="DA244" s="67"/>
      <c r="DC244" s="67"/>
      <c r="DD244" s="67"/>
      <c r="DE244" s="67"/>
      <c r="DH244" s="125"/>
    </row>
    <row r="245" spans="1:112" ht="13.15" customHeight="1" outlineLevel="1">
      <c r="A245" s="112"/>
      <c r="B245" s="112"/>
      <c r="C245" s="65"/>
      <c r="D245" s="139"/>
      <c r="E245" s="113" t="s">
        <v>286</v>
      </c>
      <c r="F245" s="114"/>
      <c r="G245" s="114"/>
      <c r="H245" s="115"/>
      <c r="I245" s="114"/>
      <c r="J245" s="116"/>
      <c r="K245" s="108"/>
      <c r="L245" s="117"/>
      <c r="M245" s="109"/>
      <c r="N245" s="118"/>
      <c r="O245" s="114"/>
      <c r="P245" s="65"/>
      <c r="Q245" s="114"/>
      <c r="R245" s="118"/>
      <c r="S245" s="118"/>
      <c r="T245" s="110"/>
      <c r="U245" s="110"/>
      <c r="V245" s="88"/>
      <c r="W245" s="88"/>
      <c r="X245" s="107"/>
      <c r="Y245" s="111"/>
      <c r="Z245" s="90"/>
      <c r="AA245" s="109"/>
      <c r="AB245" s="110"/>
      <c r="AC245" s="88"/>
      <c r="AD245" s="103"/>
      <c r="AE245" s="110"/>
      <c r="AF245" s="103"/>
      <c r="AG245" s="88"/>
      <c r="AH245" s="110"/>
      <c r="AI245" s="110"/>
      <c r="AJ245" s="88"/>
    </row>
    <row r="246" spans="1:112" ht="13.15" customHeight="1" outlineLevel="1">
      <c r="A246" s="178" t="s">
        <v>118</v>
      </c>
      <c r="B246" s="178">
        <v>49</v>
      </c>
      <c r="C246" s="65"/>
      <c r="D246" s="139"/>
      <c r="E246" s="113"/>
      <c r="F246" s="105" t="s">
        <v>287</v>
      </c>
      <c r="G246" s="114"/>
      <c r="H246" s="115"/>
      <c r="I246" s="114"/>
      <c r="J246" s="180">
        <v>2</v>
      </c>
      <c r="K246" s="181">
        <v>20</v>
      </c>
      <c r="L246" s="180">
        <f>J246*K246</f>
        <v>40</v>
      </c>
      <c r="M246" s="109"/>
      <c r="N246" s="118"/>
      <c r="O246" s="114"/>
      <c r="P246" s="65"/>
      <c r="Q246" s="114"/>
      <c r="R246" s="118"/>
      <c r="S246" s="118"/>
      <c r="T246" s="110"/>
      <c r="U246" s="110"/>
      <c r="V246" s="88"/>
      <c r="W246" s="88"/>
      <c r="X246" s="107"/>
      <c r="Y246" s="111"/>
      <c r="Z246" s="90"/>
      <c r="AA246" s="109"/>
      <c r="AB246" s="110"/>
      <c r="AC246" s="88"/>
      <c r="AD246" s="103"/>
      <c r="AE246" s="110"/>
      <c r="AF246" s="103"/>
      <c r="AG246" s="88"/>
      <c r="AH246" s="110"/>
      <c r="AI246" s="110"/>
      <c r="AJ246" s="88"/>
    </row>
    <row r="247" spans="1:112" ht="13.15" customHeight="1" outlineLevel="1">
      <c r="A247" s="178" t="s">
        <v>118</v>
      </c>
      <c r="B247" s="178">
        <v>49</v>
      </c>
      <c r="C247" s="65"/>
      <c r="D247" s="139"/>
      <c r="E247" s="113"/>
      <c r="F247" s="105" t="s">
        <v>288</v>
      </c>
      <c r="G247" s="114"/>
      <c r="H247" s="115"/>
      <c r="I247" s="114"/>
      <c r="J247" s="180">
        <v>8</v>
      </c>
      <c r="K247" s="181">
        <v>8</v>
      </c>
      <c r="L247" s="180">
        <f>J247*K247</f>
        <v>64</v>
      </c>
      <c r="M247" s="109"/>
      <c r="N247" s="118"/>
      <c r="O247" s="114"/>
      <c r="P247" s="65"/>
      <c r="Q247" s="114"/>
      <c r="R247" s="118"/>
      <c r="S247" s="118"/>
      <c r="T247" s="110"/>
      <c r="U247" s="110"/>
      <c r="V247" s="88"/>
      <c r="W247" s="88"/>
      <c r="X247" s="107"/>
      <c r="Y247" s="111"/>
      <c r="Z247" s="90"/>
      <c r="AA247" s="109"/>
      <c r="AB247" s="110"/>
      <c r="AC247" s="88"/>
      <c r="AD247" s="103"/>
      <c r="AE247" s="110"/>
      <c r="AF247" s="103"/>
      <c r="AG247" s="88"/>
      <c r="AH247" s="110"/>
      <c r="AI247" s="110"/>
      <c r="AJ247" s="88"/>
    </row>
    <row r="248" spans="1:112" ht="13.15" customHeight="1" outlineLevel="1">
      <c r="A248" s="178" t="s">
        <v>118</v>
      </c>
      <c r="B248" s="178">
        <v>49</v>
      </c>
      <c r="C248" s="65"/>
      <c r="D248" s="139"/>
      <c r="E248" s="113"/>
      <c r="F248" s="105" t="s">
        <v>289</v>
      </c>
      <c r="G248" s="114"/>
      <c r="H248" s="115"/>
      <c r="I248" s="114"/>
      <c r="J248" s="180">
        <v>1</v>
      </c>
      <c r="K248" s="181">
        <v>20</v>
      </c>
      <c r="L248" s="180">
        <f>J248*K248</f>
        <v>20</v>
      </c>
      <c r="M248" s="109"/>
      <c r="N248" s="118"/>
      <c r="O248" s="114"/>
      <c r="P248" s="65"/>
      <c r="Q248" s="114"/>
      <c r="R248" s="118"/>
      <c r="S248" s="118"/>
      <c r="T248" s="110"/>
      <c r="U248" s="110"/>
      <c r="V248" s="88"/>
      <c r="W248" s="88"/>
      <c r="X248" s="107"/>
      <c r="Y248" s="111"/>
      <c r="Z248" s="90"/>
      <c r="AA248" s="109"/>
      <c r="AB248" s="110"/>
      <c r="AC248" s="88"/>
      <c r="AD248" s="103"/>
      <c r="AE248" s="110"/>
      <c r="AF248" s="103"/>
      <c r="AG248" s="88"/>
      <c r="AH248" s="110"/>
      <c r="AI248" s="110"/>
      <c r="AJ248" s="88"/>
    </row>
    <row r="249" spans="1:112" s="161" customFormat="1" ht="13.15" customHeight="1" outlineLevel="1">
      <c r="A249" s="150"/>
      <c r="B249" s="150"/>
      <c r="C249" s="151"/>
      <c r="D249" s="152"/>
      <c r="E249" s="194"/>
      <c r="F249" s="154" t="s">
        <v>130</v>
      </c>
      <c r="G249" s="155"/>
      <c r="H249" s="156"/>
      <c r="I249" s="155"/>
      <c r="J249" s="90"/>
      <c r="K249" s="187" t="s">
        <v>70</v>
      </c>
      <c r="L249" s="157"/>
      <c r="M249" s="159"/>
      <c r="N249" s="159"/>
      <c r="O249" s="155"/>
      <c r="P249" s="151"/>
      <c r="Q249" s="155"/>
      <c r="R249" s="159"/>
      <c r="S249" s="159"/>
      <c r="T249" s="110"/>
      <c r="U249" s="110"/>
      <c r="V249" s="88"/>
      <c r="W249" s="88"/>
      <c r="X249" s="107"/>
      <c r="Y249" s="111"/>
      <c r="Z249" s="90"/>
      <c r="AA249" s="109"/>
      <c r="AB249" s="110"/>
      <c r="AC249" s="88"/>
      <c r="AD249" s="103"/>
      <c r="AE249" s="110"/>
      <c r="AF249" s="103"/>
      <c r="AG249" s="88"/>
      <c r="AH249" s="110"/>
      <c r="AI249" s="110"/>
      <c r="AJ249" s="88"/>
      <c r="AK249" s="160"/>
      <c r="AL249" s="156"/>
      <c r="AM249" s="156"/>
      <c r="AN249" s="156"/>
      <c r="AO249" s="156"/>
      <c r="AP249" s="255"/>
      <c r="AQ249" s="156"/>
      <c r="AR249" s="256"/>
      <c r="AS249" s="160"/>
      <c r="AT249" s="156"/>
      <c r="AU249" s="156"/>
      <c r="AV249" s="156"/>
      <c r="AW249" s="160"/>
      <c r="AX249" s="156"/>
      <c r="AY249" s="156"/>
      <c r="AZ249" s="156"/>
      <c r="BA249" s="160"/>
      <c r="BB249" s="156"/>
      <c r="BC249" s="156"/>
      <c r="BD249" s="156"/>
      <c r="BE249" s="160"/>
      <c r="BF249" s="156"/>
      <c r="BG249" s="156"/>
      <c r="BH249" s="156"/>
      <c r="BI249" s="156"/>
      <c r="BJ249" s="255"/>
      <c r="BL249" s="156"/>
      <c r="BM249" s="156"/>
      <c r="BN249" s="257"/>
      <c r="BO249" s="160"/>
      <c r="BP249" s="156"/>
      <c r="BQ249" s="156"/>
      <c r="BR249" s="156"/>
      <c r="BS249" s="160"/>
      <c r="BT249" s="156"/>
      <c r="BU249" s="156"/>
      <c r="BV249" s="156"/>
      <c r="BW249" s="160"/>
      <c r="BX249" s="156"/>
      <c r="BY249" s="156"/>
      <c r="BZ249" s="156"/>
      <c r="CA249" s="160"/>
      <c r="CB249" s="156"/>
      <c r="CC249" s="156"/>
      <c r="CD249" s="156"/>
      <c r="CE249" s="160"/>
      <c r="CF249" s="156"/>
      <c r="CG249" s="156"/>
      <c r="CH249" s="156"/>
      <c r="CI249" s="160"/>
      <c r="CJ249" s="156"/>
      <c r="CK249" s="156"/>
      <c r="CL249" s="156"/>
      <c r="CM249" s="160"/>
      <c r="CN249" s="156"/>
      <c r="CO249" s="156"/>
      <c r="CP249" s="156"/>
      <c r="CQ249" s="160"/>
      <c r="CR249" s="156"/>
      <c r="CS249" s="156"/>
      <c r="CT249" s="156"/>
      <c r="CU249" s="160"/>
      <c r="CV249" s="156"/>
      <c r="CW249" s="156"/>
      <c r="CX249" s="156"/>
      <c r="CY249" s="160"/>
      <c r="CZ249" s="156"/>
      <c r="DA249" s="156"/>
      <c r="DB249" s="156"/>
      <c r="DC249" s="160"/>
      <c r="DD249" s="156"/>
      <c r="DE249" s="156"/>
      <c r="DF249" s="156"/>
      <c r="DG249" s="151"/>
      <c r="DH249" s="162"/>
    </row>
    <row r="250" spans="1:112" ht="13.15" customHeight="1" outlineLevel="1">
      <c r="A250" s="182"/>
      <c r="B250" s="182"/>
      <c r="C250" s="65"/>
      <c r="D250" s="139"/>
      <c r="E250" s="113"/>
      <c r="F250" s="105" t="s">
        <v>290</v>
      </c>
      <c r="G250" s="114"/>
      <c r="H250" s="115"/>
      <c r="I250" s="114"/>
      <c r="J250" s="197">
        <v>1</v>
      </c>
      <c r="K250" s="181">
        <v>12</v>
      </c>
      <c r="L250" s="90">
        <f>J250*K250</f>
        <v>12</v>
      </c>
      <c r="M250" s="109"/>
      <c r="N250" s="118"/>
      <c r="O250" s="114"/>
      <c r="P250" s="65"/>
      <c r="Q250" s="114"/>
      <c r="R250" s="118"/>
      <c r="S250" s="118"/>
      <c r="T250" s="110"/>
      <c r="U250" s="110"/>
      <c r="V250" s="88"/>
      <c r="W250" s="88"/>
      <c r="X250" s="107"/>
      <c r="Y250" s="111"/>
      <c r="Z250" s="90"/>
      <c r="AA250" s="109"/>
      <c r="AB250" s="110"/>
      <c r="AC250" s="88"/>
      <c r="AD250" s="103"/>
      <c r="AE250" s="110"/>
      <c r="AF250" s="103"/>
      <c r="AG250" s="88"/>
      <c r="AH250" s="110"/>
      <c r="AI250" s="110"/>
      <c r="AJ250" s="88"/>
    </row>
    <row r="251" spans="1:112" ht="13.15" customHeight="1" outlineLevel="1">
      <c r="A251" s="182"/>
      <c r="B251" s="182"/>
      <c r="C251" s="65"/>
      <c r="D251" s="139"/>
      <c r="E251" s="113"/>
      <c r="F251" s="105" t="s">
        <v>291</v>
      </c>
      <c r="G251" s="114"/>
      <c r="H251" s="115"/>
      <c r="I251" s="114"/>
      <c r="J251" s="197">
        <v>1</v>
      </c>
      <c r="K251" s="205">
        <v>12</v>
      </c>
      <c r="L251" s="90">
        <f>J251*K251</f>
        <v>12</v>
      </c>
      <c r="M251" s="109"/>
      <c r="N251" s="118"/>
      <c r="O251" s="114"/>
      <c r="P251" s="65"/>
      <c r="Q251" s="114"/>
      <c r="R251" s="118"/>
      <c r="S251" s="118"/>
      <c r="T251" s="110"/>
      <c r="U251" s="110"/>
      <c r="V251" s="88"/>
      <c r="W251" s="88"/>
      <c r="X251" s="107"/>
      <c r="Y251" s="111"/>
      <c r="Z251" s="90"/>
      <c r="AA251" s="109"/>
      <c r="AB251" s="110"/>
      <c r="AC251" s="88"/>
      <c r="AD251" s="103"/>
      <c r="AE251" s="110"/>
      <c r="AF251" s="103"/>
      <c r="AG251" s="88"/>
      <c r="AH251" s="110"/>
      <c r="AI251" s="110"/>
      <c r="AJ251" s="88"/>
    </row>
    <row r="252" spans="1:112" s="85" customFormat="1" ht="4.1500000000000004" customHeight="1" outlineLevel="1">
      <c r="A252" s="86"/>
      <c r="B252" s="86"/>
      <c r="E252" s="87"/>
      <c r="F252" s="88"/>
      <c r="G252" s="88"/>
      <c r="I252" s="88"/>
      <c r="J252" s="89"/>
      <c r="K252" s="89"/>
      <c r="L252" s="90"/>
      <c r="M252" s="89"/>
      <c r="N252" s="89"/>
      <c r="O252" s="88"/>
      <c r="Q252" s="88"/>
      <c r="R252" s="89"/>
      <c r="S252" s="89"/>
      <c r="T252" s="110"/>
      <c r="U252" s="110"/>
      <c r="V252" s="88"/>
      <c r="W252" s="88"/>
      <c r="X252" s="107"/>
      <c r="Y252" s="111"/>
      <c r="Z252" s="90"/>
      <c r="AA252" s="109"/>
      <c r="AB252" s="110"/>
      <c r="AC252" s="88"/>
      <c r="AD252" s="103"/>
      <c r="AE252" s="110"/>
      <c r="AF252" s="103"/>
      <c r="AG252" s="88"/>
      <c r="AH252" s="110"/>
      <c r="AI252" s="110"/>
      <c r="AJ252" s="88"/>
      <c r="AK252" s="67"/>
      <c r="AL252" s="67"/>
      <c r="AM252" s="67"/>
      <c r="AP252" s="244"/>
      <c r="AR252" s="245"/>
      <c r="AS252" s="67"/>
      <c r="AT252" s="67"/>
      <c r="AU252" s="67"/>
      <c r="AW252" s="67"/>
      <c r="AX252" s="67"/>
      <c r="AY252" s="67"/>
      <c r="BA252" s="67"/>
      <c r="BB252" s="67"/>
      <c r="BC252" s="67"/>
      <c r="BE252" s="67"/>
      <c r="BF252" s="67"/>
      <c r="BG252" s="67"/>
      <c r="BJ252" s="244"/>
      <c r="BN252" s="246"/>
      <c r="BO252" s="67"/>
      <c r="BP252" s="67"/>
      <c r="BQ252" s="67"/>
      <c r="BS252" s="67"/>
      <c r="BT252" s="67"/>
      <c r="BU252" s="67"/>
      <c r="BW252" s="67"/>
      <c r="BX252" s="67"/>
      <c r="BY252" s="67"/>
      <c r="CA252" s="67"/>
      <c r="CB252" s="67"/>
      <c r="CC252" s="67"/>
      <c r="CE252" s="67"/>
      <c r="CF252" s="67"/>
      <c r="CG252" s="67"/>
      <c r="CI252" s="67"/>
      <c r="CJ252" s="67"/>
      <c r="CK252" s="67"/>
      <c r="CM252" s="67"/>
      <c r="CN252" s="67"/>
      <c r="CO252" s="67"/>
      <c r="CQ252" s="67"/>
      <c r="CR252" s="67"/>
      <c r="CS252" s="67"/>
      <c r="CU252" s="67"/>
      <c r="CV252" s="67"/>
      <c r="CW252" s="67"/>
      <c r="CY252" s="67"/>
      <c r="CZ252" s="67"/>
      <c r="DA252" s="67"/>
      <c r="DC252" s="67"/>
      <c r="DD252" s="67"/>
      <c r="DE252" s="67"/>
      <c r="DH252" s="125"/>
    </row>
    <row r="253" spans="1:112" ht="13.15" customHeight="1" outlineLevel="1">
      <c r="A253" s="112"/>
      <c r="B253" s="112"/>
      <c r="C253" s="65"/>
      <c r="D253" s="139"/>
      <c r="E253" s="113" t="s">
        <v>292</v>
      </c>
      <c r="F253" s="114"/>
      <c r="G253" s="114"/>
      <c r="H253" s="115"/>
      <c r="I253" s="114"/>
      <c r="J253" s="116"/>
      <c r="K253" s="108"/>
      <c r="L253" s="117"/>
      <c r="M253" s="109"/>
      <c r="N253" s="118"/>
      <c r="O253" s="114"/>
      <c r="P253" s="65"/>
      <c r="Q253" s="114"/>
      <c r="R253" s="118"/>
      <c r="S253" s="118"/>
      <c r="T253" s="110"/>
      <c r="U253" s="110"/>
      <c r="V253" s="88"/>
      <c r="W253" s="88"/>
      <c r="X253" s="107"/>
      <c r="Y253" s="111"/>
      <c r="Z253" s="90"/>
      <c r="AA253" s="109"/>
      <c r="AB253" s="110"/>
      <c r="AC253" s="88"/>
      <c r="AD253" s="103"/>
      <c r="AE253" s="110"/>
      <c r="AF253" s="103"/>
      <c r="AG253" s="88"/>
      <c r="AH253" s="110"/>
      <c r="AI253" s="110"/>
      <c r="AJ253" s="88"/>
    </row>
    <row r="254" spans="1:112" ht="13.15" customHeight="1" outlineLevel="1">
      <c r="A254" s="178" t="s">
        <v>124</v>
      </c>
      <c r="B254" s="178">
        <v>52</v>
      </c>
      <c r="C254" s="65"/>
      <c r="D254" s="139"/>
      <c r="E254" s="113"/>
      <c r="F254" s="124" t="s">
        <v>293</v>
      </c>
      <c r="G254" s="114"/>
      <c r="H254" s="115"/>
      <c r="I254" s="114"/>
      <c r="J254" s="180">
        <v>1</v>
      </c>
      <c r="K254" s="181">
        <v>10</v>
      </c>
      <c r="L254" s="180">
        <f>J254*K254</f>
        <v>10</v>
      </c>
      <c r="M254" s="109"/>
      <c r="N254" s="118"/>
      <c r="O254" s="114"/>
      <c r="P254" s="65"/>
      <c r="Q254" s="114"/>
      <c r="R254" s="118"/>
      <c r="S254" s="118"/>
      <c r="T254" s="110"/>
      <c r="U254" s="110"/>
      <c r="V254" s="88"/>
      <c r="W254" s="88"/>
      <c r="X254" s="107"/>
      <c r="Y254" s="111"/>
      <c r="Z254" s="90"/>
      <c r="AA254" s="109"/>
      <c r="AB254" s="110"/>
      <c r="AC254" s="88"/>
      <c r="AD254" s="103"/>
      <c r="AE254" s="110"/>
      <c r="AF254" s="103"/>
      <c r="AG254" s="88"/>
      <c r="AH254" s="110"/>
      <c r="AI254" s="110"/>
      <c r="AJ254" s="88"/>
    </row>
    <row r="255" spans="1:112" ht="13.15" customHeight="1" outlineLevel="1">
      <c r="A255" s="178" t="s">
        <v>124</v>
      </c>
      <c r="B255" s="178">
        <v>52</v>
      </c>
      <c r="C255" s="65"/>
      <c r="D255" s="139"/>
      <c r="E255" s="113"/>
      <c r="F255" s="124" t="s">
        <v>294</v>
      </c>
      <c r="G255" s="114"/>
      <c r="H255" s="115"/>
      <c r="I255" s="114"/>
      <c r="J255" s="180">
        <v>1</v>
      </c>
      <c r="K255" s="181">
        <v>50</v>
      </c>
      <c r="L255" s="180">
        <f>J255*K255</f>
        <v>50</v>
      </c>
      <c r="M255" s="109"/>
      <c r="N255" s="118"/>
      <c r="O255" s="114"/>
      <c r="P255" s="65"/>
      <c r="Q255" s="114"/>
      <c r="R255" s="118"/>
      <c r="S255" s="118"/>
      <c r="T255" s="110"/>
      <c r="U255" s="110"/>
      <c r="V255" s="88"/>
      <c r="W255" s="88"/>
      <c r="X255" s="107"/>
      <c r="Y255" s="111"/>
      <c r="Z255" s="90"/>
      <c r="AA255" s="109"/>
      <c r="AB255" s="110"/>
      <c r="AC255" s="88"/>
      <c r="AD255" s="103"/>
      <c r="AE255" s="110"/>
      <c r="AF255" s="103"/>
      <c r="AG255" s="88"/>
      <c r="AH255" s="110"/>
      <c r="AI255" s="110"/>
      <c r="AJ255" s="88"/>
    </row>
    <row r="256" spans="1:112" s="85" customFormat="1" ht="4.1500000000000004" customHeight="1" outlineLevel="1">
      <c r="A256" s="86"/>
      <c r="B256" s="86"/>
      <c r="D256" s="121"/>
      <c r="E256" s="87"/>
      <c r="F256" s="88"/>
      <c r="G256" s="88"/>
      <c r="I256" s="88"/>
      <c r="J256" s="89"/>
      <c r="K256" s="89"/>
      <c r="L256" s="90"/>
      <c r="M256" s="89"/>
      <c r="N256" s="89"/>
      <c r="O256" s="88"/>
      <c r="Q256" s="88"/>
      <c r="R256" s="89"/>
      <c r="S256" s="89"/>
      <c r="T256" s="110"/>
      <c r="U256" s="110"/>
      <c r="V256" s="88"/>
      <c r="W256" s="88"/>
      <c r="X256" s="107"/>
      <c r="Y256" s="111"/>
      <c r="Z256" s="90"/>
      <c r="AA256" s="109"/>
      <c r="AB256" s="110"/>
      <c r="AC256" s="88"/>
      <c r="AD256" s="103"/>
      <c r="AE256" s="110"/>
      <c r="AF256" s="103"/>
      <c r="AG256" s="88"/>
      <c r="AH256" s="110"/>
      <c r="AI256" s="110"/>
      <c r="AJ256" s="88"/>
      <c r="AK256" s="67"/>
      <c r="AL256" s="67"/>
      <c r="AM256" s="67"/>
      <c r="AP256" s="244"/>
      <c r="AR256" s="245"/>
      <c r="AS256" s="67"/>
      <c r="AT256" s="67"/>
      <c r="AU256" s="67"/>
      <c r="AW256" s="67"/>
      <c r="AX256" s="67"/>
      <c r="AY256" s="67"/>
      <c r="BA256" s="67"/>
      <c r="BB256" s="67"/>
      <c r="BC256" s="67"/>
      <c r="BE256" s="67"/>
      <c r="BF256" s="67"/>
      <c r="BG256" s="67"/>
      <c r="BJ256" s="244"/>
      <c r="BN256" s="246"/>
      <c r="BO256" s="67"/>
      <c r="BP256" s="67"/>
      <c r="BQ256" s="67"/>
      <c r="BS256" s="67"/>
      <c r="BT256" s="67"/>
      <c r="BU256" s="67"/>
      <c r="BW256" s="67"/>
      <c r="BX256" s="67"/>
      <c r="BY256" s="67"/>
      <c r="CA256" s="67"/>
      <c r="CB256" s="67"/>
      <c r="CC256" s="67"/>
      <c r="CE256" s="67"/>
      <c r="CF256" s="67"/>
      <c r="CG256" s="67"/>
      <c r="CI256" s="67"/>
      <c r="CJ256" s="67"/>
      <c r="CK256" s="67"/>
      <c r="CM256" s="67"/>
      <c r="CN256" s="67"/>
      <c r="CO256" s="67"/>
      <c r="CQ256" s="67"/>
      <c r="CR256" s="67"/>
      <c r="CS256" s="67"/>
      <c r="CU256" s="67"/>
      <c r="CV256" s="67"/>
      <c r="CW256" s="67"/>
      <c r="CY256" s="67"/>
      <c r="CZ256" s="67"/>
      <c r="DA256" s="67"/>
      <c r="DC256" s="67"/>
      <c r="DD256" s="67"/>
      <c r="DE256" s="67"/>
      <c r="DH256" s="125"/>
    </row>
    <row r="257" spans="1:112" ht="13.15" customHeight="1" outlineLevel="1">
      <c r="A257" s="112"/>
      <c r="B257" s="112"/>
      <c r="C257" s="65"/>
      <c r="D257" s="139"/>
      <c r="E257" s="113" t="s">
        <v>133</v>
      </c>
      <c r="F257" s="114"/>
      <c r="G257" s="114"/>
      <c r="H257" s="115"/>
      <c r="I257" s="114"/>
      <c r="J257" s="116"/>
      <c r="K257" s="108"/>
      <c r="L257" s="117"/>
      <c r="M257" s="109"/>
      <c r="N257" s="118"/>
      <c r="O257" s="114"/>
      <c r="P257" s="65"/>
      <c r="Q257" s="114"/>
      <c r="R257" s="118"/>
      <c r="S257" s="118"/>
      <c r="T257" s="110"/>
      <c r="U257" s="110"/>
      <c r="V257" s="88"/>
      <c r="W257" s="88"/>
      <c r="X257" s="107"/>
      <c r="Y257" s="111"/>
      <c r="Z257" s="90"/>
      <c r="AA257" s="109"/>
      <c r="AB257" s="110"/>
      <c r="AC257" s="88"/>
      <c r="AD257" s="103"/>
      <c r="AE257" s="110"/>
      <c r="AF257" s="103"/>
      <c r="AG257" s="88"/>
      <c r="AH257" s="110"/>
      <c r="AI257" s="110"/>
      <c r="AJ257" s="88"/>
    </row>
    <row r="258" spans="1:112" ht="13.15" customHeight="1" outlineLevel="1">
      <c r="A258" s="178" t="s">
        <v>125</v>
      </c>
      <c r="B258" s="178">
        <v>52</v>
      </c>
      <c r="C258" s="65"/>
      <c r="D258" s="139"/>
      <c r="E258" s="113"/>
      <c r="F258" s="124" t="s">
        <v>295</v>
      </c>
      <c r="G258" s="114"/>
      <c r="H258" s="115"/>
      <c r="I258" s="114"/>
      <c r="J258" s="180">
        <v>2</v>
      </c>
      <c r="K258" s="181">
        <v>12</v>
      </c>
      <c r="L258" s="180">
        <f>J258*K258</f>
        <v>24</v>
      </c>
      <c r="M258" s="109"/>
      <c r="N258" s="118"/>
      <c r="O258" s="114"/>
      <c r="P258" s="65"/>
      <c r="Q258" s="114"/>
      <c r="R258" s="118"/>
      <c r="S258" s="118"/>
      <c r="T258" s="110"/>
      <c r="U258" s="110"/>
      <c r="V258" s="88"/>
      <c r="W258" s="88"/>
      <c r="X258" s="107"/>
      <c r="Y258" s="111"/>
      <c r="Z258" s="90"/>
      <c r="AA258" s="109"/>
      <c r="AB258" s="110"/>
      <c r="AC258" s="88"/>
      <c r="AD258" s="103"/>
      <c r="AE258" s="110"/>
      <c r="AF258" s="103"/>
      <c r="AG258" s="88"/>
      <c r="AH258" s="110"/>
      <c r="AI258" s="110"/>
      <c r="AJ258" s="88"/>
    </row>
    <row r="259" spans="1:112" ht="13.15" customHeight="1" outlineLevel="1">
      <c r="A259" s="178" t="s">
        <v>125</v>
      </c>
      <c r="B259" s="178">
        <v>52</v>
      </c>
      <c r="C259" s="65"/>
      <c r="D259" s="139"/>
      <c r="E259" s="113"/>
      <c r="F259" s="124" t="s">
        <v>296</v>
      </c>
      <c r="G259" s="114"/>
      <c r="H259" s="115"/>
      <c r="I259" s="114"/>
      <c r="J259" s="180">
        <v>1</v>
      </c>
      <c r="K259" s="181">
        <v>12</v>
      </c>
      <c r="L259" s="180">
        <f>J259*K259</f>
        <v>12</v>
      </c>
      <c r="M259" s="109"/>
      <c r="N259" s="118"/>
      <c r="O259" s="114"/>
      <c r="P259" s="65"/>
      <c r="Q259" s="114"/>
      <c r="R259" s="118"/>
      <c r="S259" s="118"/>
      <c r="T259" s="110"/>
      <c r="U259" s="110"/>
      <c r="V259" s="88"/>
      <c r="W259" s="88"/>
      <c r="X259" s="107"/>
      <c r="Y259" s="111"/>
      <c r="Z259" s="90"/>
      <c r="AA259" s="109"/>
      <c r="AB259" s="110"/>
      <c r="AC259" s="88"/>
      <c r="AD259" s="103"/>
      <c r="AE259" s="110"/>
      <c r="AF259" s="103"/>
      <c r="AG259" s="88"/>
      <c r="AH259" s="110"/>
      <c r="AI259" s="110"/>
      <c r="AJ259" s="88"/>
    </row>
    <row r="260" spans="1:112" ht="13.15" customHeight="1" outlineLevel="1">
      <c r="A260" s="178" t="s">
        <v>125</v>
      </c>
      <c r="B260" s="178">
        <v>52</v>
      </c>
      <c r="C260" s="65"/>
      <c r="D260" s="139"/>
      <c r="E260" s="113"/>
      <c r="F260" s="124" t="s">
        <v>297</v>
      </c>
      <c r="G260" s="114"/>
      <c r="H260" s="115"/>
      <c r="I260" s="114"/>
      <c r="J260" s="180">
        <v>1</v>
      </c>
      <c r="K260" s="181">
        <v>12</v>
      </c>
      <c r="L260" s="180">
        <f>J260*K260</f>
        <v>12</v>
      </c>
      <c r="M260" s="109"/>
      <c r="N260" s="118"/>
      <c r="O260" s="114"/>
      <c r="P260" s="65"/>
      <c r="Q260" s="114"/>
      <c r="R260" s="118"/>
      <c r="S260" s="118"/>
      <c r="T260" s="110"/>
      <c r="U260" s="110"/>
      <c r="V260" s="88"/>
      <c r="W260" s="88"/>
      <c r="X260" s="107"/>
      <c r="Y260" s="111"/>
      <c r="Z260" s="90"/>
      <c r="AA260" s="109"/>
      <c r="AB260" s="110"/>
      <c r="AC260" s="88"/>
      <c r="AD260" s="103"/>
      <c r="AE260" s="110"/>
      <c r="AF260" s="103"/>
      <c r="AG260" s="88"/>
      <c r="AH260" s="110"/>
      <c r="AI260" s="110"/>
      <c r="AJ260" s="88"/>
    </row>
    <row r="261" spans="1:112" s="85" customFormat="1" ht="4.1500000000000004" customHeight="1" outlineLevel="1">
      <c r="A261" s="86"/>
      <c r="B261" s="86"/>
      <c r="D261" s="142"/>
      <c r="E261" s="87"/>
      <c r="F261" s="88"/>
      <c r="G261" s="88"/>
      <c r="I261" s="88"/>
      <c r="J261" s="89"/>
      <c r="K261" s="89"/>
      <c r="L261" s="90"/>
      <c r="M261" s="89"/>
      <c r="N261" s="89"/>
      <c r="O261" s="88"/>
      <c r="Q261" s="88"/>
      <c r="R261" s="89"/>
      <c r="S261" s="89"/>
      <c r="T261" s="110"/>
      <c r="U261" s="110"/>
      <c r="V261" s="88"/>
      <c r="W261" s="88"/>
      <c r="X261" s="107"/>
      <c r="Y261" s="111"/>
      <c r="Z261" s="90"/>
      <c r="AA261" s="109"/>
      <c r="AB261" s="110"/>
      <c r="AC261" s="88"/>
      <c r="AD261" s="103"/>
      <c r="AE261" s="110"/>
      <c r="AF261" s="103"/>
      <c r="AG261" s="88"/>
      <c r="AH261" s="110"/>
      <c r="AI261" s="110"/>
      <c r="AJ261" s="88"/>
      <c r="AK261" s="67"/>
      <c r="AL261" s="67"/>
      <c r="AM261" s="67"/>
      <c r="AP261" s="244"/>
      <c r="AR261" s="245"/>
      <c r="AS261" s="67"/>
      <c r="AT261" s="67"/>
      <c r="AU261" s="67"/>
      <c r="AW261" s="67"/>
      <c r="AX261" s="67"/>
      <c r="AY261" s="67"/>
      <c r="BA261" s="67"/>
      <c r="BB261" s="67"/>
      <c r="BC261" s="67"/>
      <c r="BE261" s="67"/>
      <c r="BF261" s="67"/>
      <c r="BG261" s="67"/>
      <c r="BJ261" s="244"/>
      <c r="BN261" s="246"/>
      <c r="BO261" s="67"/>
      <c r="BP261" s="67"/>
      <c r="BQ261" s="67"/>
      <c r="BS261" s="67"/>
      <c r="BT261" s="67"/>
      <c r="BU261" s="67"/>
      <c r="BW261" s="67"/>
      <c r="BX261" s="67"/>
      <c r="BY261" s="67"/>
      <c r="CA261" s="67"/>
      <c r="CB261" s="67"/>
      <c r="CC261" s="67"/>
      <c r="CE261" s="67"/>
      <c r="CF261" s="67"/>
      <c r="CG261" s="67"/>
      <c r="CI261" s="67"/>
      <c r="CJ261" s="67"/>
      <c r="CK261" s="67"/>
      <c r="CM261" s="67"/>
      <c r="CN261" s="67"/>
      <c r="CO261" s="67"/>
      <c r="CQ261" s="67"/>
      <c r="CR261" s="67"/>
      <c r="CS261" s="67"/>
      <c r="CU261" s="67"/>
      <c r="CV261" s="67"/>
      <c r="CW261" s="67"/>
      <c r="CY261" s="67"/>
      <c r="CZ261" s="67"/>
      <c r="DA261" s="67"/>
      <c r="DC261" s="67"/>
      <c r="DD261" s="67"/>
      <c r="DE261" s="67"/>
      <c r="DH261" s="125"/>
    </row>
    <row r="262" spans="1:112" ht="13.15" customHeight="1" outlineLevel="1">
      <c r="A262" s="112"/>
      <c r="B262" s="112"/>
      <c r="C262" s="65"/>
      <c r="D262" s="179"/>
      <c r="E262" s="113" t="s">
        <v>135</v>
      </c>
      <c r="F262" s="114"/>
      <c r="G262" s="114"/>
      <c r="H262" s="115"/>
      <c r="I262" s="114"/>
      <c r="J262" s="116"/>
      <c r="K262" s="108"/>
      <c r="L262" s="117"/>
      <c r="M262" s="109"/>
      <c r="N262" s="118"/>
      <c r="O262" s="114"/>
      <c r="P262" s="65"/>
      <c r="Q262" s="114"/>
      <c r="R262" s="118"/>
      <c r="S262" s="118"/>
      <c r="T262" s="110"/>
      <c r="U262" s="110"/>
      <c r="V262" s="88"/>
      <c r="W262" s="88"/>
      <c r="X262" s="107"/>
      <c r="Y262" s="111"/>
      <c r="Z262" s="90"/>
      <c r="AA262" s="109"/>
      <c r="AB262" s="110"/>
      <c r="AC262" s="88"/>
      <c r="AD262" s="103"/>
      <c r="AE262" s="110"/>
      <c r="AF262" s="103"/>
      <c r="AG262" s="88"/>
      <c r="AH262" s="110"/>
      <c r="AI262" s="110"/>
      <c r="AJ262" s="88"/>
    </row>
    <row r="263" spans="1:112" s="85" customFormat="1" ht="13.15" customHeight="1" outlineLevel="1">
      <c r="A263" s="91" t="s">
        <v>74</v>
      </c>
      <c r="B263" s="91">
        <v>24</v>
      </c>
      <c r="C263" s="103"/>
      <c r="D263" s="183"/>
      <c r="E263" s="104"/>
      <c r="F263" s="105" t="s">
        <v>298</v>
      </c>
      <c r="G263" s="88"/>
      <c r="H263" s="106"/>
      <c r="I263" s="88"/>
      <c r="J263" s="107">
        <v>1</v>
      </c>
      <c r="K263" s="126">
        <v>10</v>
      </c>
      <c r="L263" s="90">
        <f t="shared" ref="L263:L268" si="12">J263*K263</f>
        <v>10</v>
      </c>
      <c r="M263" s="110"/>
      <c r="N263" s="110"/>
      <c r="O263" s="88"/>
      <c r="P263" s="103"/>
      <c r="Q263" s="88"/>
      <c r="R263" s="110"/>
      <c r="S263" s="110"/>
      <c r="T263" s="110"/>
      <c r="U263" s="110"/>
      <c r="V263" s="88"/>
      <c r="W263" s="88"/>
      <c r="X263" s="107"/>
      <c r="Y263" s="111"/>
      <c r="Z263" s="90"/>
      <c r="AA263" s="109"/>
      <c r="AB263" s="110"/>
      <c r="AC263" s="88"/>
      <c r="AD263" s="103"/>
      <c r="AE263" s="110"/>
      <c r="AF263" s="103"/>
      <c r="AG263" s="88"/>
      <c r="AH263" s="110"/>
      <c r="AI263" s="110"/>
      <c r="AJ263" s="88"/>
    </row>
    <row r="264" spans="1:112" s="85" customFormat="1" ht="13.15" customHeight="1" outlineLevel="1">
      <c r="A264" s="91" t="s">
        <v>74</v>
      </c>
      <c r="B264" s="91">
        <v>24</v>
      </c>
      <c r="C264" s="103"/>
      <c r="D264" s="183"/>
      <c r="E264" s="104"/>
      <c r="F264" s="105" t="s">
        <v>299</v>
      </c>
      <c r="G264" s="88"/>
      <c r="H264" s="106"/>
      <c r="I264" s="88"/>
      <c r="J264" s="107">
        <v>1</v>
      </c>
      <c r="K264" s="111">
        <v>6</v>
      </c>
      <c r="L264" s="90">
        <f t="shared" si="12"/>
        <v>6</v>
      </c>
      <c r="M264" s="110"/>
      <c r="N264" s="110"/>
      <c r="O264" s="88"/>
      <c r="P264" s="103"/>
      <c r="Q264" s="88"/>
      <c r="R264" s="110"/>
      <c r="S264" s="110"/>
      <c r="T264" s="110"/>
      <c r="U264" s="110"/>
      <c r="V264" s="88"/>
      <c r="W264" s="88"/>
      <c r="X264" s="107"/>
      <c r="Y264" s="111"/>
      <c r="Z264" s="90"/>
      <c r="AA264" s="109"/>
      <c r="AB264" s="110"/>
      <c r="AC264" s="88"/>
      <c r="AD264" s="103"/>
      <c r="AE264" s="110"/>
      <c r="AF264" s="103"/>
      <c r="AG264" s="88"/>
      <c r="AH264" s="110"/>
      <c r="AI264" s="110"/>
      <c r="AJ264" s="88"/>
    </row>
    <row r="265" spans="1:112" s="85" customFormat="1" ht="13.9" customHeight="1" outlineLevel="1">
      <c r="A265" s="91" t="s">
        <v>137</v>
      </c>
      <c r="B265" s="91">
        <v>25</v>
      </c>
      <c r="C265" s="103"/>
      <c r="D265" s="183"/>
      <c r="E265" s="104"/>
      <c r="F265" s="105" t="s">
        <v>268</v>
      </c>
      <c r="G265" s="88"/>
      <c r="H265" s="106"/>
      <c r="I265" s="88"/>
      <c r="J265" s="107">
        <v>1</v>
      </c>
      <c r="K265" s="111">
        <v>4</v>
      </c>
      <c r="L265" s="90">
        <f t="shared" si="12"/>
        <v>4</v>
      </c>
      <c r="M265" s="110"/>
      <c r="N265" s="110"/>
      <c r="O265" s="88"/>
      <c r="P265" s="103"/>
      <c r="Q265" s="88"/>
      <c r="R265" s="110"/>
      <c r="S265" s="110"/>
      <c r="T265" s="110"/>
      <c r="U265" s="110"/>
      <c r="V265" s="88"/>
      <c r="W265" s="88"/>
      <c r="X265" s="107"/>
      <c r="Y265" s="111"/>
      <c r="Z265" s="90"/>
      <c r="AA265" s="109"/>
      <c r="AB265" s="110"/>
      <c r="AC265" s="88"/>
      <c r="AD265" s="103"/>
      <c r="AE265" s="110"/>
      <c r="AF265" s="103"/>
      <c r="AG265" s="88"/>
      <c r="AH265" s="110"/>
      <c r="AI265" s="110"/>
      <c r="AJ265" s="88"/>
    </row>
    <row r="266" spans="1:112" s="85" customFormat="1" ht="13.15" customHeight="1" outlineLevel="1">
      <c r="A266" s="91" t="s">
        <v>137</v>
      </c>
      <c r="B266" s="91">
        <v>25</v>
      </c>
      <c r="C266" s="103"/>
      <c r="D266" s="183"/>
      <c r="E266" s="104"/>
      <c r="F266" s="105" t="s">
        <v>300</v>
      </c>
      <c r="G266" s="88"/>
      <c r="H266" s="106"/>
      <c r="I266" s="88"/>
      <c r="J266" s="107">
        <v>1</v>
      </c>
      <c r="K266" s="111">
        <v>4</v>
      </c>
      <c r="L266" s="90">
        <f t="shared" si="12"/>
        <v>4</v>
      </c>
      <c r="M266" s="110"/>
      <c r="N266" s="110"/>
      <c r="O266" s="88"/>
      <c r="P266" s="103"/>
      <c r="Q266" s="88"/>
      <c r="R266" s="110"/>
      <c r="S266" s="110"/>
      <c r="T266" s="110"/>
      <c r="U266" s="110"/>
      <c r="V266" s="88"/>
      <c r="W266" s="88"/>
      <c r="X266" s="107"/>
      <c r="Y266" s="111"/>
      <c r="Z266" s="90"/>
      <c r="AA266" s="109"/>
      <c r="AB266" s="110"/>
      <c r="AC266" s="88"/>
      <c r="AD266" s="103"/>
      <c r="AE266" s="110"/>
      <c r="AF266" s="103"/>
      <c r="AG266" s="88"/>
      <c r="AH266" s="110"/>
      <c r="AI266" s="110"/>
      <c r="AJ266" s="88"/>
    </row>
    <row r="267" spans="1:112" s="85" customFormat="1" ht="13.15" customHeight="1" outlineLevel="1">
      <c r="A267" s="91" t="s">
        <v>137</v>
      </c>
      <c r="B267" s="91">
        <v>25</v>
      </c>
      <c r="C267" s="103"/>
      <c r="D267" s="183"/>
      <c r="E267" s="104"/>
      <c r="F267" s="105" t="s">
        <v>271</v>
      </c>
      <c r="G267" s="88"/>
      <c r="H267" s="106"/>
      <c r="I267" s="88"/>
      <c r="J267" s="107">
        <v>1</v>
      </c>
      <c r="K267" s="111">
        <v>4</v>
      </c>
      <c r="L267" s="90">
        <f t="shared" si="12"/>
        <v>4</v>
      </c>
      <c r="M267" s="110"/>
      <c r="N267" s="110"/>
      <c r="O267" s="88"/>
      <c r="P267" s="103"/>
      <c r="Q267" s="88"/>
      <c r="R267" s="110"/>
      <c r="S267" s="110"/>
      <c r="T267" s="110"/>
      <c r="U267" s="110"/>
      <c r="V267" s="88"/>
      <c r="W267" s="88"/>
      <c r="X267" s="107"/>
      <c r="Y267" s="111"/>
      <c r="Z267" s="90"/>
      <c r="AA267" s="109"/>
      <c r="AB267" s="110"/>
      <c r="AC267" s="88"/>
      <c r="AD267" s="103"/>
      <c r="AE267" s="110"/>
      <c r="AF267" s="103"/>
      <c r="AG267" s="88"/>
      <c r="AH267" s="110"/>
      <c r="AI267" s="110"/>
      <c r="AJ267" s="88"/>
    </row>
    <row r="268" spans="1:112" ht="13.15" customHeight="1" outlineLevel="1">
      <c r="A268" s="178" t="s">
        <v>125</v>
      </c>
      <c r="B268" s="178">
        <v>52</v>
      </c>
      <c r="C268" s="65"/>
      <c r="D268" s="139"/>
      <c r="E268" s="113"/>
      <c r="F268" s="124" t="s">
        <v>301</v>
      </c>
      <c r="G268" s="114"/>
      <c r="H268" s="115"/>
      <c r="I268" s="114"/>
      <c r="J268" s="180">
        <v>1</v>
      </c>
      <c r="K268" s="181">
        <v>8</v>
      </c>
      <c r="L268" s="180">
        <f t="shared" si="12"/>
        <v>8</v>
      </c>
      <c r="M268" s="109"/>
      <c r="N268" s="118"/>
      <c r="O268" s="114"/>
      <c r="P268" s="65"/>
      <c r="Q268" s="114"/>
      <c r="R268" s="118"/>
      <c r="S268" s="118"/>
      <c r="T268" s="110"/>
      <c r="U268" s="110"/>
      <c r="V268" s="88"/>
      <c r="W268" s="88"/>
      <c r="X268" s="107"/>
      <c r="Y268" s="111"/>
      <c r="Z268" s="90"/>
      <c r="AA268" s="109"/>
      <c r="AB268" s="110"/>
      <c r="AC268" s="88"/>
      <c r="AD268" s="103"/>
      <c r="AE268" s="110"/>
      <c r="AF268" s="103"/>
      <c r="AG268" s="88"/>
      <c r="AH268" s="110"/>
      <c r="AI268" s="110"/>
      <c r="AJ268" s="88"/>
    </row>
    <row r="269" spans="1:112" ht="13.15" customHeight="1" outlineLevel="1">
      <c r="A269" s="178" t="s">
        <v>125</v>
      </c>
      <c r="B269" s="178">
        <v>52</v>
      </c>
      <c r="C269" s="65"/>
      <c r="D269" s="139"/>
      <c r="E269" s="113"/>
      <c r="F269" s="124" t="s">
        <v>132</v>
      </c>
      <c r="G269" s="114"/>
      <c r="H269" s="115"/>
      <c r="I269" s="114"/>
      <c r="J269" s="180"/>
      <c r="K269" s="181" t="s">
        <v>70</v>
      </c>
      <c r="L269" s="180"/>
      <c r="M269" s="109"/>
      <c r="N269" s="118"/>
      <c r="O269" s="114"/>
      <c r="P269" s="65"/>
      <c r="Q269" s="114"/>
      <c r="R269" s="118"/>
      <c r="S269" s="118"/>
      <c r="T269" s="110"/>
      <c r="U269" s="110"/>
      <c r="V269" s="88"/>
      <c r="W269" s="88"/>
      <c r="X269" s="107"/>
      <c r="Y269" s="111"/>
      <c r="Z269" s="90"/>
      <c r="AA269" s="109"/>
      <c r="AB269" s="110"/>
      <c r="AC269" s="88"/>
      <c r="AD269" s="103"/>
      <c r="AE269" s="110"/>
      <c r="AF269" s="103"/>
      <c r="AG269" s="88"/>
      <c r="AH269" s="110"/>
      <c r="AI269" s="110"/>
      <c r="AJ269" s="88"/>
    </row>
    <row r="270" spans="1:112" s="85" customFormat="1" ht="4.1500000000000004" customHeight="1">
      <c r="A270" s="86"/>
      <c r="B270" s="86"/>
      <c r="E270" s="87"/>
      <c r="F270" s="88"/>
      <c r="G270" s="88"/>
      <c r="I270" s="88"/>
      <c r="J270" s="89"/>
      <c r="K270" s="89"/>
      <c r="L270" s="90"/>
      <c r="M270" s="89"/>
      <c r="N270" s="89"/>
      <c r="O270" s="88"/>
      <c r="Q270" s="88"/>
      <c r="R270" s="89"/>
      <c r="S270" s="89"/>
      <c r="T270" s="88"/>
      <c r="V270" s="88"/>
      <c r="W270" s="242"/>
      <c r="X270" s="90"/>
      <c r="Y270" s="249"/>
      <c r="AH270" s="88"/>
      <c r="AI270" s="243"/>
      <c r="AJ270" s="90">
        <f t="shared" ref="AJ270" si="13">IF($AI270=AJ$10,W270, )</f>
        <v>0</v>
      </c>
    </row>
    <row r="271" spans="1:112" ht="6.75" customHeight="1">
      <c r="A271" s="68"/>
      <c r="B271" s="68"/>
      <c r="C271" s="64"/>
      <c r="D271" s="69"/>
      <c r="E271" s="70"/>
      <c r="F271" s="71"/>
      <c r="G271" s="72"/>
      <c r="H271" s="65"/>
      <c r="I271" s="73"/>
      <c r="J271" s="74"/>
      <c r="K271" s="74"/>
      <c r="L271" s="74"/>
      <c r="M271" s="74"/>
      <c r="N271" s="74"/>
      <c r="O271" s="75"/>
      <c r="P271" s="64"/>
      <c r="Q271" s="76"/>
      <c r="R271" s="74"/>
      <c r="S271" s="76"/>
      <c r="T271" s="74"/>
      <c r="U271" s="74"/>
      <c r="V271" s="75"/>
      <c r="W271" s="73"/>
      <c r="X271" s="74"/>
      <c r="Y271" s="74"/>
      <c r="Z271" s="74"/>
      <c r="AA271" s="74"/>
      <c r="AB271" s="74"/>
      <c r="AC271" s="75"/>
      <c r="AD271" s="64"/>
      <c r="AE271" s="74"/>
      <c r="AF271" s="64"/>
      <c r="AG271" s="76"/>
      <c r="AH271" s="74"/>
      <c r="AI271" s="74"/>
      <c r="AJ271" s="75"/>
    </row>
    <row r="272" spans="1:112" s="27" customFormat="1" ht="18.75" customHeight="1">
      <c r="A272" s="77" t="s">
        <v>61</v>
      </c>
      <c r="B272" s="77"/>
      <c r="C272" s="66"/>
      <c r="D272" s="358" t="s">
        <v>302</v>
      </c>
      <c r="E272" s="359"/>
      <c r="F272" s="359"/>
      <c r="G272" s="360"/>
      <c r="H272" s="78"/>
      <c r="I272" s="79"/>
      <c r="J272" s="250"/>
      <c r="K272" s="81"/>
      <c r="L272" s="81"/>
      <c r="M272" s="81"/>
      <c r="N272" s="82">
        <f>SUM(M272:M333)</f>
        <v>1283</v>
      </c>
      <c r="O272" s="79"/>
      <c r="P272" s="66"/>
      <c r="Q272" s="240">
        <f>U272/N272</f>
        <v>1.3</v>
      </c>
      <c r="R272" s="251"/>
      <c r="S272" s="84"/>
      <c r="T272" s="81"/>
      <c r="U272" s="82">
        <f>SUM(T272:T333)</f>
        <v>1667.9</v>
      </c>
      <c r="V272" s="83"/>
      <c r="W272" s="79"/>
      <c r="X272" s="80"/>
      <c r="Y272" s="81"/>
      <c r="Z272" s="81"/>
      <c r="AA272" s="81"/>
      <c r="AB272" s="82">
        <f>SUM(AA272:AA333)</f>
        <v>0</v>
      </c>
      <c r="AC272" s="83"/>
      <c r="AD272" s="66"/>
      <c r="AE272" s="240" t="e">
        <f>AI272/AB272</f>
        <v>#DIV/0!</v>
      </c>
      <c r="AF272" s="66"/>
      <c r="AG272" s="84"/>
      <c r="AH272" s="81"/>
      <c r="AI272" s="82">
        <f>SUM(AH272:AH333)</f>
        <v>0</v>
      </c>
      <c r="AJ272" s="83"/>
    </row>
    <row r="273" spans="1:112" s="85" customFormat="1" ht="4.1500000000000004" customHeight="1" outlineLevel="1">
      <c r="A273" s="86"/>
      <c r="B273" s="86"/>
      <c r="D273" s="142"/>
      <c r="E273" s="87"/>
      <c r="F273" s="88"/>
      <c r="G273" s="88"/>
      <c r="I273" s="88"/>
      <c r="J273" s="89"/>
      <c r="K273" s="89"/>
      <c r="L273" s="90"/>
      <c r="M273" s="89"/>
      <c r="N273" s="89"/>
      <c r="O273" s="88"/>
      <c r="Q273" s="88"/>
      <c r="R273" s="89"/>
      <c r="S273" s="89"/>
      <c r="T273" s="110"/>
      <c r="U273" s="110"/>
      <c r="V273" s="88"/>
      <c r="W273" s="88"/>
      <c r="X273" s="107"/>
      <c r="Y273" s="111"/>
      <c r="Z273" s="90"/>
      <c r="AA273" s="109"/>
      <c r="AB273" s="110"/>
      <c r="AC273" s="88"/>
      <c r="AD273" s="103"/>
      <c r="AE273" s="110"/>
      <c r="AF273" s="103"/>
      <c r="AG273" s="88"/>
      <c r="AH273" s="110"/>
      <c r="AI273" s="110"/>
      <c r="AJ273" s="88"/>
      <c r="AK273" s="67"/>
      <c r="AL273" s="67"/>
      <c r="AM273" s="67"/>
      <c r="AP273" s="244"/>
      <c r="AR273" s="245"/>
      <c r="AS273" s="67"/>
      <c r="AT273" s="67"/>
      <c r="AU273" s="67"/>
      <c r="AW273" s="67"/>
      <c r="AX273" s="67"/>
      <c r="AY273" s="67"/>
      <c r="BA273" s="67"/>
      <c r="BB273" s="67"/>
      <c r="BC273" s="67"/>
      <c r="BE273" s="67"/>
      <c r="BF273" s="67"/>
      <c r="BG273" s="67"/>
      <c r="BJ273" s="244"/>
      <c r="BN273" s="246"/>
      <c r="BO273" s="67"/>
      <c r="BP273" s="67"/>
      <c r="BQ273" s="67"/>
      <c r="BS273" s="67"/>
      <c r="BT273" s="67"/>
      <c r="BU273" s="67"/>
      <c r="BW273" s="67"/>
      <c r="BX273" s="67"/>
      <c r="BY273" s="67"/>
      <c r="CA273" s="67"/>
      <c r="CB273" s="67"/>
      <c r="CC273" s="67"/>
      <c r="CE273" s="67"/>
      <c r="CF273" s="67"/>
      <c r="CG273" s="67"/>
      <c r="CI273" s="67"/>
      <c r="CJ273" s="67"/>
      <c r="CK273" s="67"/>
      <c r="CM273" s="67"/>
      <c r="CN273" s="67"/>
      <c r="CO273" s="67"/>
      <c r="CQ273" s="67"/>
      <c r="CR273" s="67"/>
      <c r="CS273" s="67"/>
      <c r="CU273" s="67"/>
      <c r="CV273" s="67"/>
      <c r="CW273" s="67"/>
      <c r="CY273" s="67"/>
      <c r="CZ273" s="67"/>
      <c r="DA273" s="67"/>
      <c r="DC273" s="67"/>
      <c r="DD273" s="67"/>
      <c r="DE273" s="67"/>
      <c r="DH273" s="125"/>
    </row>
    <row r="274" spans="1:112" ht="16.5" customHeight="1">
      <c r="A274" s="112"/>
      <c r="B274" s="112"/>
      <c r="C274" s="65"/>
      <c r="D274" s="94"/>
      <c r="E274" s="94" t="s">
        <v>303</v>
      </c>
      <c r="F274" s="96"/>
      <c r="G274" s="97"/>
      <c r="H274" s="115"/>
      <c r="I274" s="100"/>
      <c r="J274" s="100"/>
      <c r="K274" s="100"/>
      <c r="L274" s="100"/>
      <c r="M274" s="99">
        <f>SUM(L274:L277)</f>
        <v>3</v>
      </c>
      <c r="N274" s="100"/>
      <c r="O274" s="100"/>
      <c r="P274" s="65"/>
      <c r="Q274" s="101"/>
      <c r="R274" s="99">
        <f>SUM(X274:X278)</f>
        <v>0</v>
      </c>
      <c r="S274" s="100"/>
      <c r="T274" s="100">
        <v>3.9000000000000004</v>
      </c>
      <c r="U274" s="100"/>
      <c r="V274" s="100"/>
      <c r="W274" s="100"/>
      <c r="X274" s="100"/>
      <c r="Y274" s="100"/>
      <c r="Z274" s="100"/>
      <c r="AA274" s="99">
        <f>SUM(Z274:Z277)</f>
        <v>0</v>
      </c>
      <c r="AB274" s="100"/>
      <c r="AC274" s="100"/>
      <c r="AD274" s="100"/>
      <c r="AE274" s="100"/>
      <c r="AF274" s="100"/>
      <c r="AG274" s="100"/>
      <c r="AH274" s="100">
        <f>SUM(AI276:AI277)</f>
        <v>0</v>
      </c>
      <c r="AI274" s="100"/>
      <c r="AJ274" s="100"/>
    </row>
    <row r="275" spans="1:112" s="85" customFormat="1" ht="4.1500000000000004" customHeight="1" outlineLevel="1">
      <c r="A275" s="86"/>
      <c r="B275" s="86"/>
      <c r="D275" s="142"/>
      <c r="E275" s="87"/>
      <c r="F275" s="88"/>
      <c r="G275" s="88"/>
      <c r="I275" s="88"/>
      <c r="J275" s="89"/>
      <c r="K275" s="89"/>
      <c r="L275" s="90"/>
      <c r="M275" s="89"/>
      <c r="N275" s="89"/>
      <c r="O275" s="88"/>
      <c r="Q275" s="301"/>
      <c r="R275" s="89"/>
      <c r="S275" s="89"/>
      <c r="T275" s="110"/>
      <c r="U275" s="110"/>
      <c r="V275" s="88"/>
      <c r="W275" s="88"/>
      <c r="X275" s="107"/>
      <c r="Y275" s="111"/>
      <c r="Z275" s="90"/>
      <c r="AA275" s="89"/>
      <c r="AB275" s="110"/>
      <c r="AC275" s="88"/>
      <c r="AD275" s="103"/>
      <c r="AE275" s="110"/>
      <c r="AF275" s="103"/>
      <c r="AG275" s="88"/>
      <c r="AH275" s="110"/>
      <c r="AI275" s="110"/>
      <c r="AJ275" s="88"/>
      <c r="AK275" s="67"/>
      <c r="AL275" s="67"/>
      <c r="AM275" s="67"/>
      <c r="AP275" s="244"/>
      <c r="AR275" s="245"/>
      <c r="AS275" s="67"/>
      <c r="AT275" s="67"/>
      <c r="AU275" s="67"/>
      <c r="AW275" s="67"/>
      <c r="AX275" s="67"/>
      <c r="AY275" s="67"/>
      <c r="BA275" s="67"/>
      <c r="BB275" s="67"/>
      <c r="BC275" s="67"/>
      <c r="BE275" s="67"/>
      <c r="BF275" s="67"/>
      <c r="BG275" s="67"/>
      <c r="BJ275" s="244"/>
      <c r="BN275" s="246"/>
      <c r="BO275" s="67"/>
      <c r="BP275" s="67"/>
      <c r="BQ275" s="67"/>
      <c r="BS275" s="67"/>
      <c r="BT275" s="67"/>
      <c r="BU275" s="67"/>
      <c r="BW275" s="67"/>
      <c r="BX275" s="67"/>
      <c r="BY275" s="67"/>
      <c r="CA275" s="67"/>
      <c r="CB275" s="67"/>
      <c r="CC275" s="67"/>
      <c r="CE275" s="67"/>
      <c r="CF275" s="67"/>
      <c r="CG275" s="67"/>
      <c r="CI275" s="67"/>
      <c r="CJ275" s="67"/>
      <c r="CK275" s="67"/>
      <c r="CM275" s="67"/>
      <c r="CN275" s="67"/>
      <c r="CO275" s="67"/>
      <c r="CQ275" s="67"/>
      <c r="CR275" s="67"/>
      <c r="CS275" s="67"/>
      <c r="CU275" s="67"/>
      <c r="CV275" s="67"/>
      <c r="CW275" s="67"/>
      <c r="CY275" s="67"/>
      <c r="CZ275" s="67"/>
      <c r="DA275" s="67"/>
      <c r="DC275" s="67"/>
      <c r="DD275" s="67"/>
      <c r="DE275" s="67"/>
      <c r="DH275" s="125"/>
    </row>
    <row r="276" spans="1:112" ht="13.15" customHeight="1" outlineLevel="1">
      <c r="A276" s="178" t="s">
        <v>118</v>
      </c>
      <c r="B276" s="178">
        <v>49</v>
      </c>
      <c r="C276" s="65"/>
      <c r="D276" s="179"/>
      <c r="E276" s="113"/>
      <c r="F276" s="105" t="s">
        <v>119</v>
      </c>
      <c r="G276" s="114"/>
      <c r="H276" s="115"/>
      <c r="I276" s="114"/>
      <c r="J276" s="180"/>
      <c r="K276" s="181" t="s">
        <v>70</v>
      </c>
      <c r="L276" s="180"/>
      <c r="M276" s="109"/>
      <c r="N276" s="118"/>
      <c r="O276" s="114"/>
      <c r="P276" s="65"/>
      <c r="Q276" s="184"/>
      <c r="R276" s="118"/>
      <c r="S276" s="118"/>
      <c r="T276" s="110"/>
      <c r="U276" s="110"/>
      <c r="V276" s="88"/>
      <c r="W276" s="88"/>
      <c r="X276" s="107"/>
      <c r="Y276" s="111"/>
      <c r="Z276" s="90"/>
      <c r="AA276" s="109"/>
      <c r="AB276" s="110"/>
      <c r="AC276" s="88"/>
      <c r="AD276" s="103"/>
      <c r="AE276" s="110"/>
      <c r="AF276" s="103"/>
      <c r="AG276" s="88"/>
      <c r="AH276" s="110"/>
      <c r="AI276" s="110"/>
      <c r="AJ276" s="88"/>
    </row>
    <row r="277" spans="1:112" s="85" customFormat="1" ht="13.9" customHeight="1" outlineLevel="1">
      <c r="A277" s="91" t="s">
        <v>74</v>
      </c>
      <c r="B277" s="91">
        <v>24</v>
      </c>
      <c r="C277" s="103"/>
      <c r="D277" s="183"/>
      <c r="E277" s="104"/>
      <c r="F277" s="105" t="s">
        <v>120</v>
      </c>
      <c r="G277" s="88"/>
      <c r="H277" s="106"/>
      <c r="I277" s="88"/>
      <c r="J277" s="107">
        <v>1</v>
      </c>
      <c r="K277" s="126">
        <v>3</v>
      </c>
      <c r="L277" s="90">
        <f>J277*K277</f>
        <v>3</v>
      </c>
      <c r="M277" s="110"/>
      <c r="N277" s="110"/>
      <c r="O277" s="88"/>
      <c r="P277" s="103"/>
      <c r="Q277" s="301"/>
      <c r="R277" s="110"/>
      <c r="S277" s="110"/>
      <c r="T277" s="110"/>
      <c r="U277" s="110"/>
      <c r="V277" s="88"/>
      <c r="W277" s="88"/>
      <c r="X277" s="107"/>
      <c r="Y277" s="111"/>
      <c r="Z277" s="90"/>
      <c r="AA277" s="110"/>
      <c r="AB277" s="110"/>
      <c r="AC277" s="88"/>
      <c r="AD277" s="103"/>
      <c r="AE277" s="110"/>
      <c r="AF277" s="103"/>
      <c r="AG277" s="88"/>
      <c r="AH277" s="110"/>
      <c r="AI277" s="110"/>
      <c r="AJ277" s="88"/>
    </row>
    <row r="278" spans="1:112" s="85" customFormat="1" ht="4.1500000000000004" customHeight="1" outlineLevel="1">
      <c r="A278" s="86"/>
      <c r="B278" s="86"/>
      <c r="D278" s="142"/>
      <c r="E278" s="87"/>
      <c r="F278" s="88"/>
      <c r="G278" s="88"/>
      <c r="I278" s="88"/>
      <c r="J278" s="89"/>
      <c r="K278" s="89"/>
      <c r="L278" s="90"/>
      <c r="M278" s="89"/>
      <c r="N278" s="89"/>
      <c r="O278" s="88"/>
      <c r="Q278" s="301"/>
      <c r="R278" s="89"/>
      <c r="S278" s="89"/>
      <c r="T278" s="110"/>
      <c r="U278" s="110"/>
      <c r="V278" s="88"/>
      <c r="W278" s="88"/>
      <c r="X278" s="107"/>
      <c r="Y278" s="111"/>
      <c r="Z278" s="90"/>
      <c r="AA278" s="89"/>
      <c r="AB278" s="110"/>
      <c r="AC278" s="88"/>
      <c r="AD278" s="103"/>
      <c r="AE278" s="110"/>
      <c r="AF278" s="103"/>
      <c r="AG278" s="88"/>
      <c r="AH278" s="110"/>
      <c r="AI278" s="110"/>
      <c r="AJ278" s="88"/>
      <c r="AK278" s="67"/>
      <c r="AL278" s="67"/>
      <c r="AM278" s="67"/>
      <c r="AP278" s="244"/>
      <c r="AR278" s="245"/>
      <c r="AS278" s="67"/>
      <c r="AT278" s="67"/>
      <c r="AU278" s="67"/>
      <c r="AW278" s="67"/>
      <c r="AX278" s="67"/>
      <c r="AY278" s="67"/>
      <c r="BA278" s="67"/>
      <c r="BB278" s="67"/>
      <c r="BC278" s="67"/>
      <c r="BE278" s="67"/>
      <c r="BF278" s="67"/>
      <c r="BG278" s="67"/>
      <c r="BJ278" s="244"/>
      <c r="BN278" s="246"/>
      <c r="BO278" s="67"/>
      <c r="BP278" s="67"/>
      <c r="BQ278" s="67"/>
      <c r="BS278" s="67"/>
      <c r="BT278" s="67"/>
      <c r="BU278" s="67"/>
      <c r="BW278" s="67"/>
      <c r="BX278" s="67"/>
      <c r="BY278" s="67"/>
      <c r="CA278" s="67"/>
      <c r="CB278" s="67"/>
      <c r="CC278" s="67"/>
      <c r="CE278" s="67"/>
      <c r="CF278" s="67"/>
      <c r="CG278" s="67"/>
      <c r="CI278" s="67"/>
      <c r="CJ278" s="67"/>
      <c r="CK278" s="67"/>
      <c r="CM278" s="67"/>
      <c r="CN278" s="67"/>
      <c r="CO278" s="67"/>
      <c r="CQ278" s="67"/>
      <c r="CR278" s="67"/>
      <c r="CS278" s="67"/>
      <c r="CU278" s="67"/>
      <c r="CV278" s="67"/>
      <c r="CW278" s="67"/>
      <c r="CY278" s="67"/>
      <c r="CZ278" s="67"/>
      <c r="DA278" s="67"/>
      <c r="DC278" s="67"/>
      <c r="DD278" s="67"/>
      <c r="DE278" s="67"/>
      <c r="DH278" s="125"/>
    </row>
    <row r="279" spans="1:112" ht="16.5" customHeight="1">
      <c r="A279" s="112"/>
      <c r="B279" s="112"/>
      <c r="C279" s="65"/>
      <c r="D279" s="94"/>
      <c r="E279" s="94" t="s">
        <v>304</v>
      </c>
      <c r="F279" s="96"/>
      <c r="G279" s="97"/>
      <c r="H279" s="115"/>
      <c r="I279" s="100"/>
      <c r="J279" s="100"/>
      <c r="K279" s="100"/>
      <c r="L279" s="100"/>
      <c r="M279" s="99">
        <f>SUM(L279:L281)</f>
        <v>294</v>
      </c>
      <c r="N279" s="100"/>
      <c r="O279" s="100"/>
      <c r="P279" s="65"/>
      <c r="Q279" s="101"/>
      <c r="R279" s="99">
        <f>SUM(X279:X282)</f>
        <v>0</v>
      </c>
      <c r="S279" s="100"/>
      <c r="T279" s="99">
        <v>382.20000000000005</v>
      </c>
      <c r="U279" s="99"/>
      <c r="V279" s="98"/>
      <c r="W279" s="98"/>
      <c r="X279" s="99"/>
      <c r="Y279" s="99"/>
      <c r="Z279" s="100">
        <f>X279*Y279</f>
        <v>0</v>
      </c>
      <c r="AA279" s="99">
        <f>SUM(Z279:Z281)</f>
        <v>0</v>
      </c>
      <c r="AB279" s="99"/>
      <c r="AC279" s="98"/>
      <c r="AD279" s="93"/>
      <c r="AE279" s="99"/>
      <c r="AF279" s="93"/>
      <c r="AG279" s="102"/>
      <c r="AH279" s="99">
        <f>SUM(AI280:AI281)</f>
        <v>0</v>
      </c>
      <c r="AI279" s="99"/>
      <c r="AJ279" s="98"/>
    </row>
    <row r="280" spans="1:112" ht="13.15" customHeight="1" outlineLevel="1">
      <c r="A280" s="178" t="s">
        <v>118</v>
      </c>
      <c r="B280" s="178">
        <v>49</v>
      </c>
      <c r="C280" s="65"/>
      <c r="D280" s="179"/>
      <c r="E280" s="113"/>
      <c r="F280" s="105" t="s">
        <v>121</v>
      </c>
      <c r="G280" s="114"/>
      <c r="H280" s="115"/>
      <c r="I280" s="114"/>
      <c r="J280" s="180">
        <v>12</v>
      </c>
      <c r="K280" s="181">
        <v>21</v>
      </c>
      <c r="L280" s="180">
        <f>J280*K280</f>
        <v>252</v>
      </c>
      <c r="M280" s="109"/>
      <c r="N280" s="118"/>
      <c r="O280" s="114"/>
      <c r="P280" s="65"/>
      <c r="Q280" s="184"/>
      <c r="R280" s="118"/>
      <c r="S280" s="118"/>
      <c r="T280" s="110"/>
      <c r="U280" s="110"/>
      <c r="V280" s="88"/>
      <c r="W280" s="88"/>
      <c r="X280" s="107"/>
      <c r="Y280" s="111"/>
      <c r="Z280" s="90"/>
      <c r="AA280" s="109"/>
      <c r="AB280" s="110"/>
      <c r="AC280" s="88"/>
      <c r="AD280" s="103"/>
      <c r="AE280" s="110"/>
      <c r="AF280" s="103"/>
      <c r="AG280" s="88"/>
      <c r="AH280" s="110"/>
      <c r="AI280" s="110"/>
      <c r="AJ280" s="88"/>
    </row>
    <row r="281" spans="1:112" ht="13.15" customHeight="1" outlineLevel="1">
      <c r="A281" s="178" t="s">
        <v>118</v>
      </c>
      <c r="B281" s="178">
        <v>49</v>
      </c>
      <c r="C281" s="65"/>
      <c r="D281" s="179"/>
      <c r="E281" s="113"/>
      <c r="F281" s="105" t="s">
        <v>122</v>
      </c>
      <c r="G281" s="114"/>
      <c r="H281" s="115"/>
      <c r="I281" s="114"/>
      <c r="J281" s="180">
        <v>2</v>
      </c>
      <c r="K281" s="181">
        <v>21</v>
      </c>
      <c r="L281" s="180">
        <f>J281*K281</f>
        <v>42</v>
      </c>
      <c r="M281" s="109"/>
      <c r="N281" s="118"/>
      <c r="O281" s="114"/>
      <c r="P281" s="65"/>
      <c r="Q281" s="184"/>
      <c r="R281" s="118"/>
      <c r="S281" s="118"/>
      <c r="T281" s="110"/>
      <c r="U281" s="110"/>
      <c r="V281" s="88"/>
      <c r="W281" s="88"/>
      <c r="X281" s="107"/>
      <c r="Y281" s="111"/>
      <c r="Z281" s="90"/>
      <c r="AA281" s="109"/>
      <c r="AB281" s="110"/>
      <c r="AC281" s="88"/>
      <c r="AD281" s="103"/>
      <c r="AE281" s="110"/>
      <c r="AF281" s="103"/>
      <c r="AG281" s="88"/>
      <c r="AH281" s="110"/>
      <c r="AI281" s="110"/>
      <c r="AJ281" s="88"/>
    </row>
    <row r="282" spans="1:112" s="85" customFormat="1" ht="4.1500000000000004" customHeight="1" outlineLevel="1">
      <c r="A282" s="86"/>
      <c r="B282" s="86"/>
      <c r="D282" s="142"/>
      <c r="E282" s="87"/>
      <c r="F282" s="88"/>
      <c r="G282" s="88"/>
      <c r="I282" s="88"/>
      <c r="J282" s="89"/>
      <c r="K282" s="89"/>
      <c r="L282" s="90"/>
      <c r="M282" s="89"/>
      <c r="N282" s="89"/>
      <c r="O282" s="88"/>
      <c r="Q282" s="301"/>
      <c r="R282" s="89"/>
      <c r="S282" s="89"/>
      <c r="T282" s="110"/>
      <c r="U282" s="110"/>
      <c r="V282" s="88"/>
      <c r="W282" s="88"/>
      <c r="X282" s="107"/>
      <c r="Y282" s="111"/>
      <c r="Z282" s="90"/>
      <c r="AA282" s="89"/>
      <c r="AB282" s="110"/>
      <c r="AC282" s="88"/>
      <c r="AD282" s="103"/>
      <c r="AE282" s="110"/>
      <c r="AF282" s="103"/>
      <c r="AG282" s="88"/>
      <c r="AH282" s="110"/>
      <c r="AI282" s="110"/>
      <c r="AJ282" s="88"/>
      <c r="AK282" s="67"/>
      <c r="AL282" s="67"/>
      <c r="AM282" s="67"/>
      <c r="AP282" s="244"/>
      <c r="AR282" s="245"/>
      <c r="AS282" s="67"/>
      <c r="AT282" s="67"/>
      <c r="AU282" s="67"/>
      <c r="AW282" s="67"/>
      <c r="AX282" s="67"/>
      <c r="AY282" s="67"/>
      <c r="BA282" s="67"/>
      <c r="BB282" s="67"/>
      <c r="BC282" s="67"/>
      <c r="BE282" s="67"/>
      <c r="BF282" s="67"/>
      <c r="BG282" s="67"/>
      <c r="BJ282" s="244"/>
      <c r="BN282" s="246"/>
      <c r="BO282" s="67"/>
      <c r="BP282" s="67"/>
      <c r="BQ282" s="67"/>
      <c r="BS282" s="67"/>
      <c r="BT282" s="67"/>
      <c r="BU282" s="67"/>
      <c r="BW282" s="67"/>
      <c r="BX282" s="67"/>
      <c r="BY282" s="67"/>
      <c r="CA282" s="67"/>
      <c r="CB282" s="67"/>
      <c r="CC282" s="67"/>
      <c r="CE282" s="67"/>
      <c r="CF282" s="67"/>
      <c r="CG282" s="67"/>
      <c r="CI282" s="67"/>
      <c r="CJ282" s="67"/>
      <c r="CK282" s="67"/>
      <c r="CM282" s="67"/>
      <c r="CN282" s="67"/>
      <c r="CO282" s="67"/>
      <c r="CQ282" s="67"/>
      <c r="CR282" s="67"/>
      <c r="CS282" s="67"/>
      <c r="CU282" s="67"/>
      <c r="CV282" s="67"/>
      <c r="CW282" s="67"/>
      <c r="CY282" s="67"/>
      <c r="CZ282" s="67"/>
      <c r="DA282" s="67"/>
      <c r="DC282" s="67"/>
      <c r="DD282" s="67"/>
      <c r="DE282" s="67"/>
      <c r="DH282" s="125"/>
    </row>
    <row r="283" spans="1:112" ht="16.5" customHeight="1">
      <c r="A283" s="112"/>
      <c r="B283" s="112"/>
      <c r="C283" s="65"/>
      <c r="D283" s="94"/>
      <c r="E283" s="94" t="s">
        <v>305</v>
      </c>
      <c r="F283" s="96"/>
      <c r="G283" s="97"/>
      <c r="H283" s="115"/>
      <c r="I283" s="100"/>
      <c r="J283" s="100"/>
      <c r="K283" s="100"/>
      <c r="L283" s="100"/>
      <c r="M283" s="99">
        <f>SUM(L283:L285)</f>
        <v>294</v>
      </c>
      <c r="N283" s="100"/>
      <c r="O283" s="100"/>
      <c r="P283" s="65"/>
      <c r="Q283" s="101"/>
      <c r="R283" s="99">
        <f>SUM(X283:X286)</f>
        <v>0</v>
      </c>
      <c r="S283" s="100"/>
      <c r="T283" s="99">
        <v>382.20000000000005</v>
      </c>
      <c r="U283" s="99"/>
      <c r="V283" s="98"/>
      <c r="W283" s="98"/>
      <c r="X283" s="99"/>
      <c r="Y283" s="99"/>
      <c r="Z283" s="100">
        <f>X283*Y283</f>
        <v>0</v>
      </c>
      <c r="AA283" s="99">
        <f>SUM(Z283:Z285)</f>
        <v>0</v>
      </c>
      <c r="AB283" s="99"/>
      <c r="AC283" s="98"/>
      <c r="AD283" s="93"/>
      <c r="AE283" s="99"/>
      <c r="AF283" s="93"/>
      <c r="AG283" s="102"/>
      <c r="AH283" s="99">
        <f>SUM(AI284:AI285)</f>
        <v>0</v>
      </c>
      <c r="AI283" s="99"/>
      <c r="AJ283" s="98"/>
    </row>
    <row r="284" spans="1:112" ht="13.15" customHeight="1" outlineLevel="1">
      <c r="A284" s="178" t="s">
        <v>118</v>
      </c>
      <c r="B284" s="178">
        <v>49</v>
      </c>
      <c r="C284" s="65"/>
      <c r="D284" s="179"/>
      <c r="E284" s="113"/>
      <c r="F284" s="105" t="s">
        <v>121</v>
      </c>
      <c r="G284" s="114"/>
      <c r="H284" s="115"/>
      <c r="I284" s="114"/>
      <c r="J284" s="180">
        <v>12</v>
      </c>
      <c r="K284" s="181">
        <v>21</v>
      </c>
      <c r="L284" s="180">
        <f>J284*K284</f>
        <v>252</v>
      </c>
      <c r="M284" s="109"/>
      <c r="N284" s="118"/>
      <c r="O284" s="114"/>
      <c r="P284" s="65"/>
      <c r="Q284" s="184"/>
      <c r="R284" s="118"/>
      <c r="T284" s="110"/>
      <c r="U284" s="110"/>
      <c r="V284" s="88"/>
      <c r="W284" s="88"/>
      <c r="X284" s="107"/>
      <c r="Y284" s="111"/>
      <c r="Z284" s="90"/>
      <c r="AA284" s="109"/>
      <c r="AB284" s="110"/>
      <c r="AC284" s="88"/>
      <c r="AD284" s="103"/>
      <c r="AE284" s="110"/>
      <c r="AF284" s="103"/>
      <c r="AG284" s="88"/>
      <c r="AH284" s="110"/>
      <c r="AI284" s="110"/>
      <c r="AJ284" s="88"/>
    </row>
    <row r="285" spans="1:112" ht="13.15" customHeight="1" outlineLevel="1">
      <c r="A285" s="178" t="s">
        <v>118</v>
      </c>
      <c r="B285" s="178">
        <v>49</v>
      </c>
      <c r="C285" s="65"/>
      <c r="D285" s="179"/>
      <c r="E285" s="113"/>
      <c r="F285" s="105" t="s">
        <v>122</v>
      </c>
      <c r="G285" s="114"/>
      <c r="H285" s="115"/>
      <c r="I285" s="114"/>
      <c r="J285" s="180">
        <v>2</v>
      </c>
      <c r="K285" s="181">
        <v>21</v>
      </c>
      <c r="L285" s="180">
        <f>J285*K285</f>
        <v>42</v>
      </c>
      <c r="M285" s="109"/>
      <c r="N285" s="118"/>
      <c r="O285" s="114"/>
      <c r="P285" s="65"/>
      <c r="Q285" s="184"/>
      <c r="R285" s="118"/>
      <c r="S285" s="118"/>
      <c r="T285" s="110"/>
      <c r="U285" s="110"/>
      <c r="V285" s="88"/>
      <c r="W285" s="88"/>
      <c r="X285" s="107"/>
      <c r="Y285" s="111"/>
      <c r="Z285" s="90"/>
      <c r="AA285" s="109"/>
      <c r="AB285" s="110"/>
      <c r="AC285" s="88"/>
      <c r="AD285" s="103"/>
      <c r="AE285" s="110"/>
      <c r="AF285" s="103"/>
      <c r="AG285" s="88"/>
      <c r="AH285" s="110"/>
      <c r="AI285" s="110"/>
      <c r="AJ285" s="88"/>
    </row>
    <row r="286" spans="1:112" s="85" customFormat="1" ht="4.1500000000000004" customHeight="1" outlineLevel="1">
      <c r="A286" s="86"/>
      <c r="B286" s="86"/>
      <c r="D286" s="142"/>
      <c r="E286" s="87"/>
      <c r="F286" s="88"/>
      <c r="G286" s="88"/>
      <c r="I286" s="88"/>
      <c r="J286" s="89"/>
      <c r="K286" s="89"/>
      <c r="L286" s="90"/>
      <c r="M286" s="89"/>
      <c r="N286" s="89"/>
      <c r="O286" s="88"/>
      <c r="Q286" s="301"/>
      <c r="R286" s="89"/>
      <c r="S286" s="89"/>
      <c r="T286" s="110"/>
      <c r="U286" s="110"/>
      <c r="V286" s="88"/>
      <c r="W286" s="88"/>
      <c r="X286" s="107"/>
      <c r="Y286" s="111"/>
      <c r="Z286" s="90"/>
      <c r="AA286" s="89"/>
      <c r="AB286" s="110"/>
      <c r="AC286" s="88"/>
      <c r="AD286" s="103"/>
      <c r="AE286" s="110"/>
      <c r="AF286" s="103"/>
      <c r="AG286" s="88"/>
      <c r="AH286" s="110"/>
      <c r="AI286" s="110"/>
      <c r="AJ286" s="88"/>
      <c r="AK286" s="67"/>
      <c r="AL286" s="67"/>
      <c r="AM286" s="67"/>
      <c r="AP286" s="244"/>
      <c r="AR286" s="245"/>
      <c r="AS286" s="67"/>
      <c r="AT286" s="67"/>
      <c r="AU286" s="67"/>
      <c r="AW286" s="67"/>
      <c r="AX286" s="67"/>
      <c r="AY286" s="67"/>
      <c r="BA286" s="67"/>
      <c r="BB286" s="67"/>
      <c r="BC286" s="67"/>
      <c r="BE286" s="67"/>
      <c r="BF286" s="67"/>
      <c r="BG286" s="67"/>
      <c r="BJ286" s="244"/>
      <c r="BN286" s="246"/>
      <c r="BO286" s="67"/>
      <c r="BP286" s="67"/>
      <c r="BQ286" s="67"/>
      <c r="BS286" s="67"/>
      <c r="BT286" s="67"/>
      <c r="BU286" s="67"/>
      <c r="BW286" s="67"/>
      <c r="BX286" s="67"/>
      <c r="BY286" s="67"/>
      <c r="CA286" s="67"/>
      <c r="CB286" s="67"/>
      <c r="CC286" s="67"/>
      <c r="CE286" s="67"/>
      <c r="CF286" s="67"/>
      <c r="CG286" s="67"/>
      <c r="CI286" s="67"/>
      <c r="CJ286" s="67"/>
      <c r="CK286" s="67"/>
      <c r="CM286" s="67"/>
      <c r="CN286" s="67"/>
      <c r="CO286" s="67"/>
      <c r="CQ286" s="67"/>
      <c r="CR286" s="67"/>
      <c r="CS286" s="67"/>
      <c r="CU286" s="67"/>
      <c r="CV286" s="67"/>
      <c r="CW286" s="67"/>
      <c r="CY286" s="67"/>
      <c r="CZ286" s="67"/>
      <c r="DA286" s="67"/>
      <c r="DC286" s="67"/>
      <c r="DD286" s="67"/>
      <c r="DE286" s="67"/>
      <c r="DH286" s="125"/>
    </row>
    <row r="287" spans="1:112" ht="15.75" customHeight="1">
      <c r="A287" s="178"/>
      <c r="B287" s="178"/>
      <c r="C287" s="65"/>
      <c r="D287" s="94"/>
      <c r="E287" s="94" t="s">
        <v>306</v>
      </c>
      <c r="F287" s="96"/>
      <c r="G287" s="97"/>
      <c r="H287" s="115"/>
      <c r="I287" s="100"/>
      <c r="J287" s="100"/>
      <c r="K287" s="100"/>
      <c r="L287" s="100"/>
      <c r="M287" s="99">
        <f>SUM(L287:L292)</f>
        <v>37</v>
      </c>
      <c r="N287" s="100"/>
      <c r="O287" s="100"/>
      <c r="P287" s="65"/>
      <c r="Q287" s="101"/>
      <c r="R287" s="99">
        <f>SUM(X287:X293)</f>
        <v>0</v>
      </c>
      <c r="S287" s="100"/>
      <c r="T287" s="99">
        <v>48.1</v>
      </c>
      <c r="U287" s="99"/>
      <c r="V287" s="98"/>
      <c r="W287" s="98"/>
      <c r="X287" s="99"/>
      <c r="Y287" s="99"/>
      <c r="Z287" s="100">
        <f>X287*Y287</f>
        <v>0</v>
      </c>
      <c r="AA287" s="99">
        <f>SUM(Z287:Z292)</f>
        <v>0</v>
      </c>
      <c r="AB287" s="99"/>
      <c r="AC287" s="98"/>
      <c r="AD287" s="93"/>
      <c r="AE287" s="99"/>
      <c r="AF287" s="93"/>
      <c r="AG287" s="102"/>
      <c r="AH287" s="99">
        <f>SUM(AI288:AI292)</f>
        <v>0</v>
      </c>
      <c r="AI287" s="99"/>
      <c r="AJ287" s="98"/>
    </row>
    <row r="288" spans="1:112" ht="13.15" customHeight="1" outlineLevel="1">
      <c r="A288" s="178"/>
      <c r="B288" s="178"/>
      <c r="C288" s="65"/>
      <c r="D288" s="179"/>
      <c r="E288" s="113"/>
      <c r="F288" s="105" t="s">
        <v>106</v>
      </c>
      <c r="G288" s="88"/>
      <c r="H288" s="85"/>
      <c r="I288" s="88"/>
      <c r="J288" s="89">
        <v>1</v>
      </c>
      <c r="K288" s="89">
        <v>3</v>
      </c>
      <c r="L288" s="197">
        <f>J288*K288</f>
        <v>3</v>
      </c>
      <c r="M288" s="109"/>
      <c r="N288" s="118"/>
      <c r="O288" s="114"/>
      <c r="P288" s="65"/>
      <c r="Q288" s="184"/>
      <c r="R288" s="118"/>
      <c r="S288" s="118"/>
      <c r="T288" s="110"/>
      <c r="U288" s="110"/>
      <c r="V288" s="88"/>
      <c r="W288" s="88"/>
      <c r="X288" s="107"/>
      <c r="Y288" s="111"/>
      <c r="Z288" s="90"/>
      <c r="AA288" s="109"/>
      <c r="AB288" s="110"/>
      <c r="AC288" s="88"/>
      <c r="AD288" s="103"/>
      <c r="AE288" s="110"/>
      <c r="AF288" s="103"/>
      <c r="AG288" s="88"/>
      <c r="AH288" s="110"/>
      <c r="AI288" s="110"/>
      <c r="AJ288" s="88"/>
    </row>
    <row r="289" spans="1:112" ht="13.15" customHeight="1" outlineLevel="1">
      <c r="A289" s="178"/>
      <c r="B289" s="178"/>
      <c r="C289" s="65"/>
      <c r="D289" s="179"/>
      <c r="E289" s="113"/>
      <c r="F289" s="88" t="s">
        <v>147</v>
      </c>
      <c r="G289" s="88"/>
      <c r="H289" s="85"/>
      <c r="I289" s="88"/>
      <c r="J289" s="89">
        <v>1</v>
      </c>
      <c r="K289" s="89">
        <v>8</v>
      </c>
      <c r="L289" s="197">
        <f>J289*K289</f>
        <v>8</v>
      </c>
      <c r="M289" s="109"/>
      <c r="N289" s="118"/>
      <c r="O289" s="114"/>
      <c r="P289" s="65"/>
      <c r="Q289" s="184"/>
      <c r="R289" s="118"/>
      <c r="S289" s="118"/>
      <c r="T289" s="110"/>
      <c r="U289" s="110"/>
      <c r="V289" s="88"/>
      <c r="W289" s="88"/>
      <c r="X289" s="107"/>
      <c r="Y289" s="111"/>
      <c r="Z289" s="90"/>
      <c r="AA289" s="109"/>
      <c r="AB289" s="110"/>
      <c r="AC289" s="88"/>
      <c r="AD289" s="103"/>
      <c r="AE289" s="110"/>
      <c r="AF289" s="103"/>
      <c r="AG289" s="88"/>
      <c r="AH289" s="110"/>
      <c r="AI289" s="110"/>
      <c r="AJ289" s="88"/>
    </row>
    <row r="290" spans="1:112" ht="13.15" customHeight="1" outlineLevel="1">
      <c r="A290" s="178"/>
      <c r="B290" s="178"/>
      <c r="C290" s="65"/>
      <c r="D290" s="179"/>
      <c r="E290" s="113"/>
      <c r="F290" s="88" t="s">
        <v>148</v>
      </c>
      <c r="G290" s="88"/>
      <c r="H290" s="85"/>
      <c r="I290" s="88"/>
      <c r="J290" s="89">
        <v>1</v>
      </c>
      <c r="K290" s="89">
        <v>8</v>
      </c>
      <c r="L290" s="197">
        <f>J290*K290</f>
        <v>8</v>
      </c>
      <c r="M290" s="109"/>
      <c r="N290" s="118"/>
      <c r="O290" s="114"/>
      <c r="P290" s="65"/>
      <c r="Q290" s="184"/>
      <c r="R290" s="118"/>
      <c r="S290" s="118"/>
      <c r="T290" s="110"/>
      <c r="U290" s="110"/>
      <c r="V290" s="88"/>
      <c r="W290" s="88"/>
      <c r="X290" s="107"/>
      <c r="Y290" s="111"/>
      <c r="Z290" s="90"/>
      <c r="AA290" s="109"/>
      <c r="AB290" s="110"/>
      <c r="AC290" s="88"/>
      <c r="AD290" s="103"/>
      <c r="AE290" s="110"/>
      <c r="AF290" s="103"/>
      <c r="AG290" s="88"/>
      <c r="AH290" s="110"/>
      <c r="AI290" s="110"/>
      <c r="AJ290" s="88"/>
    </row>
    <row r="291" spans="1:112" ht="13.15" customHeight="1" outlineLevel="1">
      <c r="A291" s="178"/>
      <c r="B291" s="178"/>
      <c r="C291" s="65"/>
      <c r="D291" s="179"/>
      <c r="E291" s="113"/>
      <c r="F291" s="88" t="s">
        <v>149</v>
      </c>
      <c r="G291" s="88"/>
      <c r="H291" s="85"/>
      <c r="I291" s="88"/>
      <c r="J291" s="89">
        <v>1</v>
      </c>
      <c r="K291" s="89">
        <v>8</v>
      </c>
      <c r="L291" s="197">
        <f>J291*K291</f>
        <v>8</v>
      </c>
      <c r="M291" s="109"/>
      <c r="N291" s="118"/>
      <c r="O291" s="114"/>
      <c r="P291" s="65"/>
      <c r="Q291" s="184"/>
      <c r="R291" s="118"/>
      <c r="S291" s="118"/>
      <c r="T291" s="110"/>
      <c r="U291" s="110"/>
      <c r="V291" s="88"/>
      <c r="W291" s="88"/>
      <c r="X291" s="107"/>
      <c r="Y291" s="111"/>
      <c r="Z291" s="90"/>
      <c r="AA291" s="109"/>
      <c r="AB291" s="110"/>
      <c r="AC291" s="88"/>
      <c r="AD291" s="103"/>
      <c r="AE291" s="110"/>
      <c r="AF291" s="103"/>
      <c r="AG291" s="88"/>
      <c r="AH291" s="110"/>
      <c r="AI291" s="110"/>
      <c r="AJ291" s="88"/>
    </row>
    <row r="292" spans="1:112" ht="13.15" customHeight="1" outlineLevel="1">
      <c r="A292" s="178"/>
      <c r="B292" s="178"/>
      <c r="C292" s="65"/>
      <c r="D292" s="179"/>
      <c r="E292" s="113"/>
      <c r="F292" s="88" t="s">
        <v>150</v>
      </c>
      <c r="G292" s="88"/>
      <c r="H292" s="85"/>
      <c r="I292" s="88"/>
      <c r="J292" s="89">
        <v>1</v>
      </c>
      <c r="K292" s="89">
        <v>10</v>
      </c>
      <c r="L292" s="197">
        <f>J292*K292</f>
        <v>10</v>
      </c>
      <c r="M292" s="109"/>
      <c r="N292" s="118"/>
      <c r="O292" s="114"/>
      <c r="P292" s="65"/>
      <c r="Q292" s="184"/>
      <c r="R292" s="118"/>
      <c r="S292" s="118"/>
      <c r="T292" s="110"/>
      <c r="U292" s="110"/>
      <c r="V292" s="88"/>
      <c r="W292" s="88"/>
      <c r="X292" s="107"/>
      <c r="Y292" s="111"/>
      <c r="Z292" s="90"/>
      <c r="AA292" s="109"/>
      <c r="AB292" s="110"/>
      <c r="AC292" s="88"/>
      <c r="AD292" s="103"/>
      <c r="AE292" s="110"/>
      <c r="AF292" s="103"/>
      <c r="AG292" s="88"/>
      <c r="AH292" s="110"/>
      <c r="AI292" s="110"/>
      <c r="AJ292" s="88"/>
    </row>
    <row r="293" spans="1:112" s="85" customFormat="1" ht="4.1500000000000004" customHeight="1">
      <c r="A293" s="86"/>
      <c r="B293" s="86"/>
      <c r="D293" s="142"/>
      <c r="E293" s="87"/>
      <c r="F293" s="88"/>
      <c r="G293" s="88"/>
      <c r="I293" s="88"/>
      <c r="J293" s="89"/>
      <c r="K293" s="89"/>
      <c r="L293" s="90"/>
      <c r="M293" s="89"/>
      <c r="N293" s="89"/>
      <c r="O293" s="88"/>
      <c r="Q293" s="301"/>
      <c r="R293" s="89"/>
      <c r="S293" s="89"/>
      <c r="T293" s="110"/>
      <c r="U293" s="110"/>
      <c r="V293" s="88"/>
      <c r="W293" s="88"/>
      <c r="X293" s="107"/>
      <c r="Y293" s="111"/>
      <c r="Z293" s="90"/>
      <c r="AA293" s="89"/>
      <c r="AB293" s="110"/>
      <c r="AC293" s="88"/>
      <c r="AD293" s="103"/>
      <c r="AE293" s="110"/>
      <c r="AF293" s="103"/>
      <c r="AG293" s="88"/>
      <c r="AH293" s="110"/>
      <c r="AI293" s="110"/>
      <c r="AJ293" s="88"/>
      <c r="AK293" s="67"/>
      <c r="AL293" s="67"/>
      <c r="AM293" s="67"/>
      <c r="AP293" s="244"/>
      <c r="AR293" s="245"/>
      <c r="AS293" s="67"/>
      <c r="AT293" s="67"/>
      <c r="AU293" s="67"/>
      <c r="AW293" s="67"/>
      <c r="AX293" s="67"/>
      <c r="AY293" s="67"/>
      <c r="BA293" s="67"/>
      <c r="BB293" s="67"/>
      <c r="BC293" s="67"/>
      <c r="BE293" s="67"/>
      <c r="BF293" s="67"/>
      <c r="BG293" s="67"/>
      <c r="BJ293" s="244"/>
      <c r="BN293" s="246"/>
      <c r="BO293" s="67"/>
      <c r="BP293" s="67"/>
      <c r="BQ293" s="67"/>
      <c r="BS293" s="67"/>
      <c r="BT293" s="67"/>
      <c r="BU293" s="67"/>
      <c r="BW293" s="67"/>
      <c r="BX293" s="67"/>
      <c r="BY293" s="67"/>
      <c r="CA293" s="67"/>
      <c r="CB293" s="67"/>
      <c r="CC293" s="67"/>
      <c r="CE293" s="67"/>
      <c r="CF293" s="67"/>
      <c r="CG293" s="67"/>
      <c r="CI293" s="67"/>
      <c r="CJ293" s="67"/>
      <c r="CK293" s="67"/>
      <c r="CM293" s="67"/>
      <c r="CN293" s="67"/>
      <c r="CO293" s="67"/>
      <c r="CQ293" s="67"/>
      <c r="CR293" s="67"/>
      <c r="CS293" s="67"/>
      <c r="CU293" s="67"/>
      <c r="CV293" s="67"/>
      <c r="CW293" s="67"/>
      <c r="CY293" s="67"/>
      <c r="CZ293" s="67"/>
      <c r="DA293" s="67"/>
      <c r="DC293" s="67"/>
      <c r="DD293" s="67"/>
      <c r="DE293" s="67"/>
      <c r="DH293" s="125"/>
    </row>
    <row r="294" spans="1:112" ht="18.75" customHeight="1">
      <c r="A294" s="112"/>
      <c r="B294" s="112"/>
      <c r="C294" s="65"/>
      <c r="D294" s="94"/>
      <c r="E294" s="94" t="s">
        <v>307</v>
      </c>
      <c r="F294" s="96"/>
      <c r="G294" s="97"/>
      <c r="H294" s="115"/>
      <c r="I294" s="100"/>
      <c r="J294" s="100"/>
      <c r="K294" s="100"/>
      <c r="L294" s="100"/>
      <c r="M294" s="99">
        <f>SUM(L294:L302)</f>
        <v>331</v>
      </c>
      <c r="N294" s="100"/>
      <c r="O294" s="100"/>
      <c r="P294" s="65"/>
      <c r="Q294" s="101"/>
      <c r="R294" s="99">
        <f>SUM(X294:X302)</f>
        <v>0</v>
      </c>
      <c r="S294" s="100"/>
      <c r="T294" s="99">
        <v>430.29999999999995</v>
      </c>
      <c r="U294" s="99"/>
      <c r="V294" s="98"/>
      <c r="W294" s="98"/>
      <c r="X294" s="99"/>
      <c r="Y294" s="99"/>
      <c r="Z294" s="100">
        <f>X294*Y294</f>
        <v>0</v>
      </c>
      <c r="AA294" s="99">
        <f>SUM(Z294:Z302)</f>
        <v>0</v>
      </c>
      <c r="AB294" s="99"/>
      <c r="AC294" s="98"/>
      <c r="AD294" s="93"/>
      <c r="AE294" s="99"/>
      <c r="AF294" s="93"/>
      <c r="AG294" s="102"/>
      <c r="AH294" s="99">
        <f>SUM(AI295:AI301)</f>
        <v>0</v>
      </c>
      <c r="AI294" s="99"/>
      <c r="AJ294" s="98"/>
    </row>
    <row r="295" spans="1:112" ht="13.15" customHeight="1" outlineLevel="1">
      <c r="A295" s="178" t="s">
        <v>118</v>
      </c>
      <c r="B295" s="178">
        <v>49</v>
      </c>
      <c r="C295" s="65"/>
      <c r="D295" s="179"/>
      <c r="E295" s="113"/>
      <c r="F295" s="105" t="s">
        <v>121</v>
      </c>
      <c r="G295" s="114"/>
      <c r="H295" s="115"/>
      <c r="I295" s="114"/>
      <c r="J295" s="180">
        <v>12</v>
      </c>
      <c r="K295" s="181">
        <v>21</v>
      </c>
      <c r="L295" s="180">
        <f t="shared" ref="L295:L301" si="14">J295*K295</f>
        <v>252</v>
      </c>
      <c r="M295" s="109"/>
      <c r="N295" s="118"/>
      <c r="O295" s="114"/>
      <c r="P295" s="65"/>
      <c r="Q295" s="184"/>
      <c r="R295" s="118"/>
      <c r="T295" s="110"/>
      <c r="U295" s="110"/>
      <c r="V295" s="88"/>
      <c r="W295" s="88"/>
      <c r="X295" s="107"/>
      <c r="Y295" s="111"/>
      <c r="Z295" s="90"/>
      <c r="AA295" s="109"/>
      <c r="AB295" s="110"/>
      <c r="AC295" s="88"/>
      <c r="AD295" s="103"/>
      <c r="AE295" s="110"/>
      <c r="AF295" s="103"/>
      <c r="AG295" s="88"/>
      <c r="AH295" s="110"/>
      <c r="AI295" s="110"/>
      <c r="AJ295" s="88"/>
    </row>
    <row r="296" spans="1:112" ht="13.15" customHeight="1" outlineLevel="1">
      <c r="A296" s="178" t="s">
        <v>118</v>
      </c>
      <c r="B296" s="178">
        <v>49</v>
      </c>
      <c r="C296" s="65"/>
      <c r="D296" s="179"/>
      <c r="E296" s="113"/>
      <c r="F296" s="105" t="s">
        <v>122</v>
      </c>
      <c r="G296" s="114"/>
      <c r="H296" s="115"/>
      <c r="I296" s="114"/>
      <c r="J296" s="180">
        <v>2</v>
      </c>
      <c r="K296" s="181">
        <v>21</v>
      </c>
      <c r="L296" s="180">
        <f t="shared" si="14"/>
        <v>42</v>
      </c>
      <c r="M296" s="109"/>
      <c r="N296" s="118"/>
      <c r="O296" s="114"/>
      <c r="P296" s="65"/>
      <c r="Q296" s="184"/>
      <c r="R296" s="118"/>
      <c r="S296" s="118"/>
      <c r="T296" s="110"/>
      <c r="U296" s="110"/>
      <c r="V296" s="88"/>
      <c r="W296" s="88"/>
      <c r="X296" s="107"/>
      <c r="Y296" s="111"/>
      <c r="Z296" s="90"/>
      <c r="AA296" s="109"/>
      <c r="AB296" s="110"/>
      <c r="AC296" s="88"/>
      <c r="AD296" s="103"/>
      <c r="AE296" s="110"/>
      <c r="AF296" s="103"/>
      <c r="AG296" s="88"/>
      <c r="AH296" s="110"/>
      <c r="AI296" s="110"/>
      <c r="AJ296" s="88"/>
    </row>
    <row r="297" spans="1:112" ht="13.15" customHeight="1" outlineLevel="1">
      <c r="A297" s="178"/>
      <c r="B297" s="178"/>
      <c r="C297" s="65"/>
      <c r="D297" s="179"/>
      <c r="E297" s="113"/>
      <c r="F297" s="105" t="s">
        <v>106</v>
      </c>
      <c r="G297" s="88"/>
      <c r="H297" s="85"/>
      <c r="I297" s="88"/>
      <c r="J297" s="89">
        <v>1</v>
      </c>
      <c r="K297" s="89">
        <v>3</v>
      </c>
      <c r="L297" s="197">
        <f t="shared" si="14"/>
        <v>3</v>
      </c>
      <c r="M297" s="109"/>
      <c r="N297" s="118"/>
      <c r="O297" s="114"/>
      <c r="P297" s="65"/>
      <c r="Q297" s="184"/>
      <c r="R297" s="118"/>
      <c r="S297" s="118"/>
      <c r="T297" s="110"/>
      <c r="U297" s="110"/>
      <c r="V297" s="88"/>
      <c r="W297" s="88"/>
      <c r="X297" s="107"/>
      <c r="Y297" s="111"/>
      <c r="Z297" s="90"/>
      <c r="AA297" s="109"/>
      <c r="AB297" s="110"/>
      <c r="AC297" s="88"/>
      <c r="AD297" s="103"/>
      <c r="AE297" s="110"/>
      <c r="AF297" s="103"/>
      <c r="AG297" s="88"/>
      <c r="AH297" s="110"/>
      <c r="AI297" s="110"/>
      <c r="AJ297" s="88"/>
    </row>
    <row r="298" spans="1:112" ht="13.15" customHeight="1" outlineLevel="1">
      <c r="A298" s="178"/>
      <c r="B298" s="178"/>
      <c r="C298" s="65"/>
      <c r="D298" s="179"/>
      <c r="E298" s="113"/>
      <c r="F298" s="88" t="s">
        <v>147</v>
      </c>
      <c r="G298" s="88"/>
      <c r="H298" s="85"/>
      <c r="I298" s="88"/>
      <c r="J298" s="89">
        <v>1</v>
      </c>
      <c r="K298" s="89">
        <v>8</v>
      </c>
      <c r="L298" s="197">
        <f t="shared" si="14"/>
        <v>8</v>
      </c>
      <c r="M298" s="109"/>
      <c r="N298" s="118"/>
      <c r="O298" s="114"/>
      <c r="P298" s="65"/>
      <c r="Q298" s="184"/>
      <c r="R298" s="118"/>
      <c r="S298" s="118"/>
      <c r="T298" s="110"/>
      <c r="U298" s="110"/>
      <c r="V298" s="88"/>
      <c r="W298" s="88"/>
      <c r="X298" s="107"/>
      <c r="Y298" s="111"/>
      <c r="Z298" s="90"/>
      <c r="AA298" s="109"/>
      <c r="AB298" s="110"/>
      <c r="AC298" s="88"/>
      <c r="AD298" s="103"/>
      <c r="AE298" s="110"/>
      <c r="AF298" s="103"/>
      <c r="AG298" s="88"/>
      <c r="AH298" s="110"/>
      <c r="AI298" s="110"/>
      <c r="AJ298" s="88"/>
    </row>
    <row r="299" spans="1:112" ht="13.15" customHeight="1" outlineLevel="1">
      <c r="A299" s="178"/>
      <c r="B299" s="178"/>
      <c r="C299" s="65"/>
      <c r="D299" s="179"/>
      <c r="E299" s="113"/>
      <c r="F299" s="88" t="s">
        <v>148</v>
      </c>
      <c r="G299" s="88"/>
      <c r="H299" s="85"/>
      <c r="I299" s="88"/>
      <c r="J299" s="89">
        <v>1</v>
      </c>
      <c r="K299" s="89">
        <v>8</v>
      </c>
      <c r="L299" s="197">
        <f t="shared" si="14"/>
        <v>8</v>
      </c>
      <c r="M299" s="109"/>
      <c r="N299" s="118"/>
      <c r="O299" s="114"/>
      <c r="P299" s="65"/>
      <c r="Q299" s="184"/>
      <c r="R299" s="118"/>
      <c r="S299" s="118"/>
      <c r="T299" s="110"/>
      <c r="U299" s="110"/>
      <c r="V299" s="88"/>
      <c r="W299" s="88"/>
      <c r="X299" s="107"/>
      <c r="Y299" s="111"/>
      <c r="Z299" s="90"/>
      <c r="AA299" s="109"/>
      <c r="AB299" s="110"/>
      <c r="AC299" s="88"/>
      <c r="AD299" s="103"/>
      <c r="AE299" s="110"/>
      <c r="AF299" s="103"/>
      <c r="AG299" s="88"/>
      <c r="AH299" s="110"/>
      <c r="AI299" s="110"/>
      <c r="AJ299" s="88"/>
    </row>
    <row r="300" spans="1:112" ht="13.15" customHeight="1" outlineLevel="1">
      <c r="A300" s="178"/>
      <c r="B300" s="178"/>
      <c r="C300" s="65"/>
      <c r="D300" s="179"/>
      <c r="E300" s="113"/>
      <c r="F300" s="88" t="s">
        <v>149</v>
      </c>
      <c r="G300" s="88"/>
      <c r="H300" s="85"/>
      <c r="I300" s="88"/>
      <c r="J300" s="89">
        <v>1</v>
      </c>
      <c r="K300" s="89">
        <v>8</v>
      </c>
      <c r="L300" s="197">
        <f t="shared" si="14"/>
        <v>8</v>
      </c>
      <c r="M300" s="109"/>
      <c r="N300" s="118"/>
      <c r="O300" s="114"/>
      <c r="P300" s="65"/>
      <c r="Q300" s="184"/>
      <c r="R300" s="118"/>
      <c r="S300" s="118"/>
      <c r="T300" s="110"/>
      <c r="U300" s="110"/>
      <c r="V300" s="88"/>
      <c r="W300" s="88"/>
      <c r="X300" s="107"/>
      <c r="Y300" s="111"/>
      <c r="Z300" s="90"/>
      <c r="AA300" s="109"/>
      <c r="AB300" s="110"/>
      <c r="AC300" s="88"/>
      <c r="AD300" s="103"/>
      <c r="AE300" s="110"/>
      <c r="AF300" s="103"/>
      <c r="AG300" s="88"/>
      <c r="AH300" s="110"/>
      <c r="AI300" s="110"/>
      <c r="AJ300" s="88"/>
    </row>
    <row r="301" spans="1:112" ht="13.15" customHeight="1" outlineLevel="1">
      <c r="A301" s="178"/>
      <c r="B301" s="178"/>
      <c r="C301" s="65"/>
      <c r="D301" s="179"/>
      <c r="E301" s="113"/>
      <c r="F301" s="88" t="s">
        <v>150</v>
      </c>
      <c r="G301" s="88"/>
      <c r="H301" s="85"/>
      <c r="I301" s="88"/>
      <c r="J301" s="89">
        <v>1</v>
      </c>
      <c r="K301" s="89">
        <v>10</v>
      </c>
      <c r="L301" s="197">
        <f t="shared" si="14"/>
        <v>10</v>
      </c>
      <c r="M301" s="109"/>
      <c r="N301" s="118"/>
      <c r="O301" s="114"/>
      <c r="P301" s="65"/>
      <c r="Q301" s="184"/>
      <c r="R301" s="118"/>
      <c r="S301" s="118"/>
      <c r="T301" s="110"/>
      <c r="U301" s="110"/>
      <c r="V301" s="88"/>
      <c r="W301" s="88"/>
      <c r="X301" s="107"/>
      <c r="Y301" s="111"/>
      <c r="Z301" s="90"/>
      <c r="AA301" s="109"/>
      <c r="AB301" s="110"/>
      <c r="AC301" s="88"/>
      <c r="AD301" s="103"/>
      <c r="AE301" s="110"/>
      <c r="AF301" s="103"/>
      <c r="AG301" s="88"/>
      <c r="AH301" s="110"/>
      <c r="AI301" s="110"/>
      <c r="AJ301" s="88"/>
    </row>
    <row r="302" spans="1:112" s="85" customFormat="1" ht="4.1500000000000004" customHeight="1">
      <c r="A302" s="86"/>
      <c r="B302" s="86"/>
      <c r="D302" s="142"/>
      <c r="E302" s="87"/>
      <c r="F302" s="88"/>
      <c r="G302" s="88"/>
      <c r="I302" s="88"/>
      <c r="J302" s="89"/>
      <c r="K302" s="89"/>
      <c r="L302" s="90"/>
      <c r="M302" s="89"/>
      <c r="N302" s="89"/>
      <c r="O302" s="88"/>
      <c r="Q302" s="301"/>
      <c r="R302" s="89"/>
      <c r="S302" s="89"/>
      <c r="T302" s="110"/>
      <c r="U302" s="110"/>
      <c r="V302" s="88"/>
      <c r="W302" s="88"/>
      <c r="X302" s="107"/>
      <c r="Y302" s="111"/>
      <c r="Z302" s="90"/>
      <c r="AA302" s="89"/>
      <c r="AB302" s="110"/>
      <c r="AC302" s="88"/>
      <c r="AD302" s="103"/>
      <c r="AE302" s="110"/>
      <c r="AF302" s="103"/>
      <c r="AG302" s="88"/>
      <c r="AH302" s="110"/>
      <c r="AI302" s="110"/>
      <c r="AJ302" s="88"/>
      <c r="AK302" s="67"/>
      <c r="AL302" s="67"/>
      <c r="AM302" s="67"/>
      <c r="AP302" s="244"/>
      <c r="AR302" s="245"/>
      <c r="AS302" s="67"/>
      <c r="AT302" s="67"/>
      <c r="AU302" s="67"/>
      <c r="AW302" s="67"/>
      <c r="AX302" s="67"/>
      <c r="AY302" s="67"/>
      <c r="BA302" s="67"/>
      <c r="BB302" s="67"/>
      <c r="BC302" s="67"/>
      <c r="BE302" s="67"/>
      <c r="BF302" s="67"/>
      <c r="BG302" s="67"/>
      <c r="BJ302" s="244"/>
      <c r="BN302" s="246"/>
      <c r="BO302" s="67"/>
      <c r="BP302" s="67"/>
      <c r="BQ302" s="67"/>
      <c r="BS302" s="67"/>
      <c r="BT302" s="67"/>
      <c r="BU302" s="67"/>
      <c r="BW302" s="67"/>
      <c r="BX302" s="67"/>
      <c r="BY302" s="67"/>
      <c r="CA302" s="67"/>
      <c r="CB302" s="67"/>
      <c r="CC302" s="67"/>
      <c r="CE302" s="67"/>
      <c r="CF302" s="67"/>
      <c r="CG302" s="67"/>
      <c r="CI302" s="67"/>
      <c r="CJ302" s="67"/>
      <c r="CK302" s="67"/>
      <c r="CM302" s="67"/>
      <c r="CN302" s="67"/>
      <c r="CO302" s="67"/>
      <c r="CQ302" s="67"/>
      <c r="CR302" s="67"/>
      <c r="CS302" s="67"/>
      <c r="CU302" s="67"/>
      <c r="CV302" s="67"/>
      <c r="CW302" s="67"/>
      <c r="CY302" s="67"/>
      <c r="CZ302" s="67"/>
      <c r="DA302" s="67"/>
      <c r="DC302" s="67"/>
      <c r="DD302" s="67"/>
      <c r="DE302" s="67"/>
      <c r="DH302" s="125"/>
    </row>
    <row r="303" spans="1:112" ht="14.25" customHeight="1">
      <c r="A303" s="178"/>
      <c r="B303" s="178"/>
      <c r="C303" s="65"/>
      <c r="D303" s="94"/>
      <c r="E303" s="94" t="s">
        <v>308</v>
      </c>
      <c r="F303" s="96"/>
      <c r="G303" s="97"/>
      <c r="H303" s="115"/>
      <c r="I303" s="100"/>
      <c r="J303" s="100"/>
      <c r="K303" s="100"/>
      <c r="L303" s="100"/>
      <c r="M303" s="99">
        <f>SUM(L303:L333)</f>
        <v>324</v>
      </c>
      <c r="N303" s="100"/>
      <c r="O303" s="100"/>
      <c r="P303" s="65"/>
      <c r="Q303" s="101"/>
      <c r="R303" s="99">
        <f>SUM(X303:X333)</f>
        <v>0</v>
      </c>
      <c r="S303" s="100"/>
      <c r="T303" s="99">
        <v>421.2000000000001</v>
      </c>
      <c r="U303" s="99"/>
      <c r="V303" s="98"/>
      <c r="W303" s="98"/>
      <c r="X303" s="99"/>
      <c r="Y303" s="99"/>
      <c r="Z303" s="100">
        <f>X303*Y303</f>
        <v>0</v>
      </c>
      <c r="AA303" s="99">
        <f>SUM(Z303:Z333)</f>
        <v>0</v>
      </c>
      <c r="AB303" s="99"/>
      <c r="AC303" s="98"/>
      <c r="AD303" s="93"/>
      <c r="AE303" s="99"/>
      <c r="AF303" s="93"/>
      <c r="AG303" s="102"/>
      <c r="AH303" s="99">
        <f>SUM(AI305:AI332)</f>
        <v>0</v>
      </c>
      <c r="AI303" s="99"/>
      <c r="AJ303" s="98"/>
    </row>
    <row r="304" spans="1:112" s="85" customFormat="1" ht="4.1500000000000004" customHeight="1" outlineLevel="1">
      <c r="A304" s="86"/>
      <c r="B304" s="86"/>
      <c r="D304" s="142"/>
      <c r="E304" s="87"/>
      <c r="F304" s="88"/>
      <c r="G304" s="88"/>
      <c r="I304" s="88"/>
      <c r="J304" s="89"/>
      <c r="K304" s="89"/>
      <c r="L304" s="90"/>
      <c r="M304" s="89"/>
      <c r="N304" s="89"/>
      <c r="O304" s="88"/>
      <c r="Q304" s="301"/>
      <c r="R304" s="89"/>
      <c r="S304" s="89"/>
      <c r="T304" s="110"/>
      <c r="U304" s="110"/>
      <c r="V304" s="88"/>
      <c r="W304" s="88"/>
      <c r="X304" s="107"/>
      <c r="Y304" s="111"/>
      <c r="Z304" s="90"/>
      <c r="AA304" s="89"/>
      <c r="AB304" s="110"/>
      <c r="AC304" s="88"/>
      <c r="AD304" s="103"/>
      <c r="AE304" s="110"/>
      <c r="AF304" s="103"/>
      <c r="AG304" s="88"/>
      <c r="AH304" s="110"/>
      <c r="AI304" s="110"/>
      <c r="AJ304" s="88"/>
      <c r="AK304" s="67"/>
      <c r="AL304" s="67"/>
      <c r="AM304" s="67"/>
      <c r="AP304" s="244"/>
      <c r="AR304" s="245"/>
      <c r="AS304" s="67"/>
      <c r="AT304" s="67"/>
      <c r="AU304" s="67"/>
      <c r="AW304" s="67"/>
      <c r="AX304" s="67"/>
      <c r="AY304" s="67"/>
      <c r="BA304" s="67"/>
      <c r="BB304" s="67"/>
      <c r="BC304" s="67"/>
      <c r="BE304" s="67"/>
      <c r="BF304" s="67"/>
      <c r="BG304" s="67"/>
      <c r="BJ304" s="244"/>
      <c r="BN304" s="246"/>
      <c r="BO304" s="67"/>
      <c r="BP304" s="67"/>
      <c r="BQ304" s="67"/>
      <c r="BS304" s="67"/>
      <c r="BT304" s="67"/>
      <c r="BU304" s="67"/>
      <c r="BW304" s="67"/>
      <c r="BX304" s="67"/>
      <c r="BY304" s="67"/>
      <c r="CA304" s="67"/>
      <c r="CB304" s="67"/>
      <c r="CC304" s="67"/>
      <c r="CE304" s="67"/>
      <c r="CF304" s="67"/>
      <c r="CG304" s="67"/>
      <c r="CI304" s="67"/>
      <c r="CJ304" s="67"/>
      <c r="CK304" s="67"/>
      <c r="CM304" s="67"/>
      <c r="CN304" s="67"/>
      <c r="CO304" s="67"/>
      <c r="CQ304" s="67"/>
      <c r="CR304" s="67"/>
      <c r="CS304" s="67"/>
      <c r="CU304" s="67"/>
      <c r="CV304" s="67"/>
      <c r="CW304" s="67"/>
      <c r="CY304" s="67"/>
      <c r="CZ304" s="67"/>
      <c r="DA304" s="67"/>
      <c r="DC304" s="67"/>
      <c r="DD304" s="67"/>
      <c r="DE304" s="67"/>
      <c r="DH304" s="125"/>
    </row>
    <row r="305" spans="1:112" ht="13.15" customHeight="1" outlineLevel="1">
      <c r="A305" s="112"/>
      <c r="B305" s="112"/>
      <c r="C305" s="65"/>
      <c r="D305" s="179"/>
      <c r="E305" s="113" t="s">
        <v>123</v>
      </c>
      <c r="F305" s="114"/>
      <c r="G305" s="114"/>
      <c r="H305" s="115"/>
      <c r="I305" s="114"/>
      <c r="J305" s="116"/>
      <c r="K305" s="108"/>
      <c r="L305" s="117"/>
      <c r="M305" s="109"/>
      <c r="N305" s="118"/>
      <c r="O305" s="114"/>
      <c r="P305" s="65"/>
      <c r="Q305" s="184"/>
      <c r="R305" s="118"/>
      <c r="S305" s="118"/>
      <c r="T305" s="110"/>
      <c r="U305" s="110"/>
      <c r="V305" s="88"/>
      <c r="W305" s="88"/>
      <c r="X305" s="107"/>
      <c r="Y305" s="111"/>
      <c r="Z305" s="90"/>
      <c r="AA305" s="109"/>
      <c r="AB305" s="110"/>
      <c r="AC305" s="88"/>
      <c r="AD305" s="103"/>
      <c r="AE305" s="110"/>
      <c r="AF305" s="103"/>
      <c r="AG305" s="88"/>
      <c r="AH305" s="110"/>
      <c r="AI305" s="110"/>
      <c r="AJ305" s="88"/>
    </row>
    <row r="306" spans="1:112" ht="13.15" customHeight="1" outlineLevel="1">
      <c r="A306" s="178" t="s">
        <v>124</v>
      </c>
      <c r="B306" s="178">
        <v>52</v>
      </c>
      <c r="C306" s="65"/>
      <c r="D306" s="179"/>
      <c r="E306" s="113"/>
      <c r="F306" s="124" t="s">
        <v>140</v>
      </c>
      <c r="G306" s="114"/>
      <c r="H306" s="115"/>
      <c r="I306" s="114"/>
      <c r="J306" s="180">
        <v>1</v>
      </c>
      <c r="K306" s="181">
        <v>25</v>
      </c>
      <c r="L306" s="180">
        <f>J306*K306</f>
        <v>25</v>
      </c>
      <c r="M306" s="109"/>
      <c r="N306" s="118"/>
      <c r="O306" s="114"/>
      <c r="P306" s="65"/>
      <c r="Q306" s="184"/>
      <c r="R306" s="118"/>
      <c r="S306" s="118"/>
      <c r="T306" s="110"/>
      <c r="U306" s="110"/>
      <c r="V306" s="88"/>
      <c r="W306" s="88"/>
      <c r="X306" s="107"/>
      <c r="Y306" s="111"/>
      <c r="Z306" s="90"/>
      <c r="AA306" s="109"/>
      <c r="AB306" s="110"/>
      <c r="AC306" s="88"/>
      <c r="AD306" s="103"/>
      <c r="AE306" s="110"/>
      <c r="AF306" s="103"/>
      <c r="AG306" s="88"/>
      <c r="AH306" s="110"/>
      <c r="AI306" s="110"/>
      <c r="AJ306" s="88"/>
    </row>
    <row r="307" spans="1:112" ht="13.15" customHeight="1" outlineLevel="1">
      <c r="A307" s="178" t="s">
        <v>125</v>
      </c>
      <c r="B307" s="178">
        <v>52</v>
      </c>
      <c r="C307" s="65"/>
      <c r="D307" s="285"/>
      <c r="E307" s="113"/>
      <c r="F307" s="185" t="s">
        <v>265</v>
      </c>
      <c r="G307" s="114"/>
      <c r="H307" s="115"/>
      <c r="I307" s="114"/>
      <c r="J307" s="180">
        <v>1</v>
      </c>
      <c r="K307" s="181">
        <v>25</v>
      </c>
      <c r="L307" s="180">
        <f>J307*K307</f>
        <v>25</v>
      </c>
      <c r="M307" s="109"/>
      <c r="N307" s="118"/>
      <c r="O307" s="114"/>
      <c r="P307" s="65"/>
      <c r="Q307" s="184"/>
      <c r="R307" s="118"/>
      <c r="S307" s="118"/>
      <c r="T307" s="110"/>
      <c r="U307" s="110"/>
      <c r="V307" s="88"/>
      <c r="W307" s="88"/>
      <c r="X307" s="107"/>
      <c r="Y307" s="111"/>
      <c r="Z307" s="90"/>
      <c r="AA307" s="109"/>
      <c r="AB307" s="110"/>
      <c r="AC307" s="88"/>
      <c r="AD307" s="103"/>
      <c r="AE307" s="110"/>
      <c r="AF307" s="103"/>
      <c r="AG307" s="88"/>
      <c r="AH307" s="110"/>
      <c r="AI307" s="110"/>
      <c r="AJ307" s="88"/>
    </row>
    <row r="308" spans="1:112" s="85" customFormat="1" ht="4.1500000000000004" customHeight="1" outlineLevel="1">
      <c r="A308" s="86"/>
      <c r="B308" s="86"/>
      <c r="D308" s="142"/>
      <c r="E308" s="87"/>
      <c r="F308" s="88"/>
      <c r="G308" s="88"/>
      <c r="I308" s="88"/>
      <c r="J308" s="89"/>
      <c r="K308" s="89"/>
      <c r="L308" s="90"/>
      <c r="M308" s="89"/>
      <c r="N308" s="89"/>
      <c r="O308" s="88"/>
      <c r="Q308" s="301"/>
      <c r="R308" s="89"/>
      <c r="S308" s="89"/>
      <c r="T308" s="110"/>
      <c r="U308" s="110"/>
      <c r="V308" s="88"/>
      <c r="W308" s="88"/>
      <c r="X308" s="107"/>
      <c r="Y308" s="111"/>
      <c r="Z308" s="90"/>
      <c r="AA308" s="89"/>
      <c r="AB308" s="110"/>
      <c r="AC308" s="88"/>
      <c r="AD308" s="103"/>
      <c r="AE308" s="110"/>
      <c r="AF308" s="103"/>
      <c r="AG308" s="88"/>
      <c r="AH308" s="110"/>
      <c r="AI308" s="110"/>
      <c r="AJ308" s="88"/>
      <c r="AK308" s="67"/>
      <c r="AL308" s="67"/>
      <c r="AM308" s="67"/>
      <c r="AP308" s="244"/>
      <c r="AR308" s="245"/>
      <c r="AS308" s="67"/>
      <c r="AT308" s="67"/>
      <c r="AU308" s="67"/>
      <c r="AW308" s="67"/>
      <c r="AX308" s="67"/>
      <c r="AY308" s="67"/>
      <c r="BA308" s="67"/>
      <c r="BB308" s="67"/>
      <c r="BC308" s="67"/>
      <c r="BE308" s="67"/>
      <c r="BF308" s="67"/>
      <c r="BG308" s="67"/>
      <c r="BJ308" s="244"/>
      <c r="BN308" s="246"/>
      <c r="BO308" s="67"/>
      <c r="BP308" s="67"/>
      <c r="BQ308" s="67"/>
      <c r="BS308" s="67"/>
      <c r="BT308" s="67"/>
      <c r="BU308" s="67"/>
      <c r="BW308" s="67"/>
      <c r="BX308" s="67"/>
      <c r="BY308" s="67"/>
      <c r="CA308" s="67"/>
      <c r="CB308" s="67"/>
      <c r="CC308" s="67"/>
      <c r="CE308" s="67"/>
      <c r="CF308" s="67"/>
      <c r="CG308" s="67"/>
      <c r="CI308" s="67"/>
      <c r="CJ308" s="67"/>
      <c r="CK308" s="67"/>
      <c r="CM308" s="67"/>
      <c r="CN308" s="67"/>
      <c r="CO308" s="67"/>
      <c r="CQ308" s="67"/>
      <c r="CR308" s="67"/>
      <c r="CS308" s="67"/>
      <c r="CU308" s="67"/>
      <c r="CV308" s="67"/>
      <c r="CW308" s="67"/>
      <c r="CY308" s="67"/>
      <c r="CZ308" s="67"/>
      <c r="DA308" s="67"/>
      <c r="DC308" s="67"/>
      <c r="DD308" s="67"/>
      <c r="DE308" s="67"/>
      <c r="DH308" s="125"/>
    </row>
    <row r="309" spans="1:112" ht="13.15" customHeight="1" outlineLevel="1">
      <c r="A309" s="112"/>
      <c r="B309" s="112"/>
      <c r="C309" s="65"/>
      <c r="D309" s="179"/>
      <c r="E309" s="113" t="s">
        <v>126</v>
      </c>
      <c r="F309" s="114"/>
      <c r="G309" s="114"/>
      <c r="H309" s="115"/>
      <c r="I309" s="114"/>
      <c r="J309" s="116"/>
      <c r="K309" s="108"/>
      <c r="L309" s="117"/>
      <c r="M309" s="109"/>
      <c r="N309" s="118"/>
      <c r="O309" s="114"/>
      <c r="P309" s="65"/>
      <c r="Q309" s="184"/>
      <c r="R309" s="118"/>
      <c r="S309" s="118"/>
      <c r="T309" s="110"/>
      <c r="U309" s="110"/>
      <c r="V309" s="88"/>
      <c r="W309" s="88"/>
      <c r="X309" s="107"/>
      <c r="Y309" s="111"/>
      <c r="Z309" s="90"/>
      <c r="AA309" s="109"/>
      <c r="AB309" s="110"/>
      <c r="AC309" s="88"/>
      <c r="AD309" s="103"/>
      <c r="AE309" s="110"/>
      <c r="AF309" s="103"/>
      <c r="AG309" s="88"/>
      <c r="AH309" s="110"/>
      <c r="AI309" s="110"/>
      <c r="AJ309" s="88"/>
    </row>
    <row r="310" spans="1:112" ht="13.15" customHeight="1" outlineLevel="1">
      <c r="A310" s="178" t="s">
        <v>124</v>
      </c>
      <c r="B310" s="178">
        <v>52</v>
      </c>
      <c r="C310" s="65"/>
      <c r="D310" s="179"/>
      <c r="E310" s="113"/>
      <c r="F310" s="124" t="s">
        <v>309</v>
      </c>
      <c r="G310" s="114"/>
      <c r="H310" s="115"/>
      <c r="I310" s="114"/>
      <c r="J310" s="180">
        <v>1</v>
      </c>
      <c r="K310" s="181">
        <f>28*2.5</f>
        <v>70</v>
      </c>
      <c r="L310" s="180">
        <f>J310*K310</f>
        <v>70</v>
      </c>
      <c r="M310" s="109"/>
      <c r="N310" s="118"/>
      <c r="O310" s="114"/>
      <c r="P310" s="65"/>
      <c r="Q310" s="184"/>
      <c r="R310" s="118"/>
      <c r="S310" s="118"/>
      <c r="T310" s="110"/>
      <c r="U310" s="110"/>
      <c r="V310" s="88"/>
      <c r="W310" s="88"/>
      <c r="X310" s="107"/>
      <c r="Y310" s="111"/>
      <c r="Z310" s="90"/>
      <c r="AA310" s="109"/>
      <c r="AB310" s="110"/>
      <c r="AC310" s="88"/>
      <c r="AD310" s="103"/>
      <c r="AE310" s="110"/>
      <c r="AF310" s="103"/>
      <c r="AG310" s="88"/>
      <c r="AH310" s="110"/>
      <c r="AI310" s="110"/>
      <c r="AJ310" s="88"/>
    </row>
    <row r="311" spans="1:112" ht="13.15" customHeight="1" outlineLevel="1">
      <c r="A311" s="178"/>
      <c r="B311" s="178"/>
      <c r="C311" s="65"/>
      <c r="D311" s="179"/>
      <c r="E311" s="113"/>
      <c r="F311" s="124" t="s">
        <v>142</v>
      </c>
      <c r="G311" s="114"/>
      <c r="H311" s="115"/>
      <c r="I311" s="114"/>
      <c r="J311" s="180">
        <v>1</v>
      </c>
      <c r="K311" s="181">
        <f>14*2.5</f>
        <v>35</v>
      </c>
      <c r="L311" s="180">
        <f>J311*K311</f>
        <v>35</v>
      </c>
      <c r="M311" s="109"/>
      <c r="N311" s="118"/>
      <c r="O311" s="114"/>
      <c r="P311" s="65"/>
      <c r="Q311" s="184"/>
      <c r="R311" s="118"/>
      <c r="S311" s="118"/>
      <c r="T311" s="110"/>
      <c r="U311" s="110"/>
      <c r="V311" s="88"/>
      <c r="W311" s="88"/>
      <c r="X311" s="107"/>
      <c r="Y311" s="111"/>
      <c r="Z311" s="90"/>
      <c r="AA311" s="109"/>
      <c r="AB311" s="110"/>
      <c r="AC311" s="88"/>
      <c r="AD311" s="103"/>
      <c r="AE311" s="110"/>
      <c r="AF311" s="103"/>
      <c r="AG311" s="88"/>
      <c r="AH311" s="110"/>
      <c r="AI311" s="110"/>
      <c r="AJ311" s="88"/>
    </row>
    <row r="312" spans="1:112" ht="13.15" customHeight="1" outlineLevel="1">
      <c r="A312" s="178"/>
      <c r="B312" s="178"/>
      <c r="C312" s="65"/>
      <c r="D312" s="179"/>
      <c r="E312" s="113"/>
      <c r="F312" s="124" t="s">
        <v>310</v>
      </c>
      <c r="G312" s="114"/>
      <c r="H312" s="115"/>
      <c r="I312" s="114"/>
      <c r="J312" s="180">
        <v>1</v>
      </c>
      <c r="K312" s="181">
        <v>10</v>
      </c>
      <c r="L312" s="180">
        <f>J312*K312</f>
        <v>10</v>
      </c>
      <c r="M312" s="109"/>
      <c r="N312" s="118"/>
      <c r="O312" s="114"/>
      <c r="P312" s="65"/>
      <c r="Q312" s="184"/>
      <c r="R312" s="118"/>
      <c r="S312" s="118"/>
      <c r="T312" s="110"/>
      <c r="U312" s="110"/>
      <c r="V312" s="88"/>
      <c r="W312" s="88"/>
      <c r="X312" s="107"/>
      <c r="Y312" s="111"/>
      <c r="Z312" s="90"/>
      <c r="AA312" s="109"/>
      <c r="AB312" s="110"/>
      <c r="AC312" s="88"/>
      <c r="AD312" s="103"/>
      <c r="AE312" s="110"/>
      <c r="AF312" s="103"/>
      <c r="AG312" s="88"/>
      <c r="AH312" s="110"/>
      <c r="AI312" s="110"/>
      <c r="AJ312" s="88"/>
    </row>
    <row r="313" spans="1:112" ht="13.15" customHeight="1" outlineLevel="1">
      <c r="A313" s="178" t="s">
        <v>124</v>
      </c>
      <c r="B313" s="178">
        <v>52</v>
      </c>
      <c r="C313" s="65"/>
      <c r="D313" s="139"/>
      <c r="E313" s="113"/>
      <c r="F313" s="124" t="s">
        <v>143</v>
      </c>
      <c r="G313" s="114"/>
      <c r="H313" s="115"/>
      <c r="I313" s="114"/>
      <c r="J313" s="180">
        <v>2</v>
      </c>
      <c r="K313" s="181">
        <v>15</v>
      </c>
      <c r="L313" s="180">
        <f>J313*K313</f>
        <v>30</v>
      </c>
      <c r="M313" s="109"/>
      <c r="N313" s="118"/>
      <c r="O313" s="114"/>
      <c r="P313" s="65"/>
      <c r="Q313" s="184"/>
      <c r="R313" s="118"/>
      <c r="S313" s="118"/>
      <c r="T313" s="110"/>
      <c r="U313" s="110"/>
      <c r="V313" s="88"/>
      <c r="W313" s="88"/>
      <c r="X313" s="107"/>
      <c r="Y313" s="111"/>
      <c r="Z313" s="90"/>
      <c r="AA313" s="109"/>
      <c r="AB313" s="110"/>
      <c r="AC313" s="88"/>
      <c r="AD313" s="103"/>
      <c r="AE313" s="110"/>
      <c r="AF313" s="103"/>
      <c r="AG313" s="88"/>
      <c r="AH313" s="110"/>
      <c r="AI313" s="110"/>
      <c r="AJ313" s="88"/>
    </row>
    <row r="314" spans="1:112" s="161" customFormat="1" ht="13.15" customHeight="1" outlineLevel="1">
      <c r="A314" s="150"/>
      <c r="B314" s="150"/>
      <c r="C314" s="151"/>
      <c r="D314" s="152"/>
      <c r="E314" s="194"/>
      <c r="F314" s="154" t="s">
        <v>130</v>
      </c>
      <c r="G314" s="155"/>
      <c r="H314" s="156"/>
      <c r="I314" s="155"/>
      <c r="K314" s="90" t="s">
        <v>70</v>
      </c>
      <c r="L314" s="157"/>
      <c r="M314" s="159"/>
      <c r="N314" s="159"/>
      <c r="O314" s="155"/>
      <c r="P314" s="151"/>
      <c r="Q314" s="302"/>
      <c r="R314" s="159"/>
      <c r="S314" s="159"/>
      <c r="T314" s="110"/>
      <c r="U314" s="110"/>
      <c r="V314" s="88"/>
      <c r="W314" s="88"/>
      <c r="X314" s="107"/>
      <c r="Y314" s="111"/>
      <c r="Z314" s="90"/>
      <c r="AA314" s="159"/>
      <c r="AB314" s="110"/>
      <c r="AC314" s="88"/>
      <c r="AD314" s="103"/>
      <c r="AE314" s="110"/>
      <c r="AF314" s="103"/>
      <c r="AG314" s="88"/>
      <c r="AH314" s="110"/>
      <c r="AI314" s="110"/>
      <c r="AJ314" s="88"/>
      <c r="AK314" s="160"/>
      <c r="AL314" s="156"/>
      <c r="AM314" s="156"/>
      <c r="AN314" s="156"/>
      <c r="AO314" s="156"/>
      <c r="AP314" s="255"/>
      <c r="AQ314" s="156"/>
      <c r="AR314" s="256"/>
      <c r="AS314" s="160"/>
      <c r="AT314" s="156"/>
      <c r="AU314" s="156"/>
      <c r="AV314" s="156"/>
      <c r="AW314" s="160"/>
      <c r="AX314" s="156"/>
      <c r="AY314" s="156"/>
      <c r="AZ314" s="156"/>
      <c r="BA314" s="160"/>
      <c r="BB314" s="156"/>
      <c r="BC314" s="156"/>
      <c r="BD314" s="156"/>
      <c r="BE314" s="160"/>
      <c r="BF314" s="156"/>
      <c r="BG314" s="156"/>
      <c r="BH314" s="156"/>
      <c r="BI314" s="156"/>
      <c r="BJ314" s="255"/>
      <c r="BL314" s="156"/>
      <c r="BM314" s="156"/>
      <c r="BN314" s="257"/>
      <c r="BO314" s="160"/>
      <c r="BP314" s="156"/>
      <c r="BQ314" s="156"/>
      <c r="BR314" s="156"/>
      <c r="BS314" s="160"/>
      <c r="BT314" s="156"/>
      <c r="BU314" s="156"/>
      <c r="BV314" s="156"/>
      <c r="BW314" s="160"/>
      <c r="BX314" s="156"/>
      <c r="BY314" s="156"/>
      <c r="BZ314" s="156"/>
      <c r="CA314" s="160"/>
      <c r="CB314" s="156"/>
      <c r="CC314" s="156"/>
      <c r="CD314" s="156"/>
      <c r="CE314" s="160"/>
      <c r="CF314" s="156"/>
      <c r="CG314" s="156"/>
      <c r="CH314" s="156"/>
      <c r="CI314" s="160"/>
      <c r="CJ314" s="156"/>
      <c r="CK314" s="156"/>
      <c r="CL314" s="156"/>
      <c r="CM314" s="160"/>
      <c r="CN314" s="156"/>
      <c r="CO314" s="156"/>
      <c r="CP314" s="156"/>
      <c r="CQ314" s="160"/>
      <c r="CR314" s="156"/>
      <c r="CS314" s="156"/>
      <c r="CT314" s="156"/>
      <c r="CU314" s="160"/>
      <c r="CV314" s="156"/>
      <c r="CW314" s="156"/>
      <c r="CX314" s="156"/>
      <c r="CY314" s="160"/>
      <c r="CZ314" s="156"/>
      <c r="DA314" s="156"/>
      <c r="DB314" s="156"/>
      <c r="DC314" s="160"/>
      <c r="DD314" s="156"/>
      <c r="DE314" s="156"/>
      <c r="DF314" s="156"/>
      <c r="DG314" s="151"/>
      <c r="DH314" s="162"/>
    </row>
    <row r="315" spans="1:112" ht="13.15" customHeight="1" outlineLevel="1">
      <c r="A315" s="178" t="s">
        <v>125</v>
      </c>
      <c r="B315" s="178">
        <v>52</v>
      </c>
      <c r="C315" s="65"/>
      <c r="D315" s="139"/>
      <c r="E315" s="113"/>
      <c r="F315" s="124" t="s">
        <v>311</v>
      </c>
      <c r="G315" s="114"/>
      <c r="H315" s="115"/>
      <c r="I315" s="114"/>
      <c r="J315" s="180">
        <v>1</v>
      </c>
      <c r="K315" s="181">
        <v>20</v>
      </c>
      <c r="L315" s="180">
        <f>J315*K315</f>
        <v>20</v>
      </c>
      <c r="M315" s="109"/>
      <c r="N315" s="118"/>
      <c r="O315" s="114"/>
      <c r="P315" s="65"/>
      <c r="Q315" s="184"/>
      <c r="R315" s="118"/>
      <c r="S315" s="118"/>
      <c r="T315" s="110"/>
      <c r="U315" s="110"/>
      <c r="V315" s="88"/>
      <c r="W315" s="88"/>
      <c r="X315" s="107"/>
      <c r="Y315" s="111"/>
      <c r="Z315" s="90"/>
      <c r="AA315" s="109"/>
      <c r="AB315" s="110"/>
      <c r="AC315" s="88"/>
      <c r="AD315" s="103"/>
      <c r="AE315" s="110"/>
      <c r="AF315" s="103"/>
      <c r="AG315" s="88"/>
      <c r="AH315" s="110"/>
      <c r="AI315" s="110"/>
      <c r="AJ315" s="88"/>
    </row>
    <row r="316" spans="1:112" ht="13.15" customHeight="1" outlineLevel="1">
      <c r="A316" s="178" t="s">
        <v>125</v>
      </c>
      <c r="B316" s="178">
        <v>52</v>
      </c>
      <c r="C316" s="65"/>
      <c r="D316" s="139"/>
      <c r="E316" s="113"/>
      <c r="F316" s="124" t="s">
        <v>132</v>
      </c>
      <c r="G316" s="114"/>
      <c r="H316" s="115"/>
      <c r="I316" s="114"/>
      <c r="J316" s="180">
        <v>1</v>
      </c>
      <c r="K316" s="181">
        <v>10</v>
      </c>
      <c r="L316" s="180">
        <f>J316*K316</f>
        <v>10</v>
      </c>
      <c r="M316" s="109"/>
      <c r="N316" s="118"/>
      <c r="O316" s="114"/>
      <c r="P316" s="65"/>
      <c r="Q316" s="184"/>
      <c r="R316" s="118"/>
      <c r="S316" s="118"/>
      <c r="T316" s="110"/>
      <c r="U316" s="110"/>
      <c r="V316" s="88"/>
      <c r="W316" s="88"/>
      <c r="X316" s="107"/>
      <c r="Y316" s="111"/>
      <c r="Z316" s="90"/>
      <c r="AA316" s="109"/>
      <c r="AB316" s="110"/>
      <c r="AC316" s="88"/>
      <c r="AD316" s="103"/>
      <c r="AE316" s="110"/>
      <c r="AF316" s="103"/>
      <c r="AG316" s="88"/>
      <c r="AH316" s="110"/>
      <c r="AI316" s="110"/>
      <c r="AJ316" s="88"/>
    </row>
    <row r="317" spans="1:112" ht="13.15" customHeight="1" outlineLevel="1">
      <c r="A317" s="178" t="s">
        <v>124</v>
      </c>
      <c r="B317" s="178">
        <v>52</v>
      </c>
      <c r="C317" s="65"/>
      <c r="D317" s="139"/>
      <c r="E317" s="113"/>
      <c r="F317" s="124" t="s">
        <v>145</v>
      </c>
      <c r="G317" s="114"/>
      <c r="H317" s="115"/>
      <c r="I317" s="114"/>
      <c r="K317" s="90" t="s">
        <v>70</v>
      </c>
      <c r="L317" s="180"/>
      <c r="M317" s="109"/>
      <c r="N317" s="118"/>
      <c r="O317" s="114"/>
      <c r="P317" s="65"/>
      <c r="Q317" s="184"/>
      <c r="R317" s="118"/>
      <c r="S317" s="118"/>
      <c r="T317" s="110"/>
      <c r="U317" s="110"/>
      <c r="V317" s="88"/>
      <c r="W317" s="88"/>
      <c r="X317" s="107"/>
      <c r="Y317" s="111"/>
      <c r="Z317" s="90"/>
      <c r="AA317" s="109"/>
      <c r="AB317" s="110"/>
      <c r="AC317" s="88"/>
      <c r="AD317" s="103"/>
      <c r="AE317" s="110"/>
      <c r="AF317" s="103"/>
      <c r="AG317" s="88"/>
      <c r="AH317" s="110"/>
      <c r="AI317" s="110"/>
      <c r="AJ317" s="88"/>
    </row>
    <row r="318" spans="1:112" ht="13.15" customHeight="1" outlineLevel="1">
      <c r="A318" s="178" t="s">
        <v>124</v>
      </c>
      <c r="B318" s="178">
        <v>52</v>
      </c>
      <c r="C318" s="65"/>
      <c r="D318" s="139"/>
      <c r="E318" s="113"/>
      <c r="F318" s="124" t="s">
        <v>144</v>
      </c>
      <c r="G318" s="114"/>
      <c r="H318" s="115"/>
      <c r="I318" s="114"/>
      <c r="J318" s="180">
        <v>1</v>
      </c>
      <c r="K318" s="181">
        <v>6</v>
      </c>
      <c r="L318" s="180">
        <f>J318*K318</f>
        <v>6</v>
      </c>
      <c r="M318" s="109"/>
      <c r="N318" s="118"/>
      <c r="O318" s="114"/>
      <c r="P318" s="65"/>
      <c r="Q318" s="184"/>
      <c r="R318" s="118"/>
      <c r="S318" s="118"/>
      <c r="T318" s="110"/>
      <c r="U318" s="110"/>
      <c r="V318" s="88"/>
      <c r="W318" s="88"/>
      <c r="X318" s="107"/>
      <c r="Y318" s="111"/>
      <c r="Z318" s="90"/>
      <c r="AA318" s="109"/>
      <c r="AB318" s="110"/>
      <c r="AC318" s="88"/>
      <c r="AD318" s="103"/>
      <c r="AE318" s="110"/>
      <c r="AF318" s="103"/>
      <c r="AG318" s="88"/>
      <c r="AH318" s="110"/>
      <c r="AI318" s="110"/>
      <c r="AJ318" s="88"/>
    </row>
    <row r="319" spans="1:112" s="85" customFormat="1" ht="4.1500000000000004" customHeight="1" outlineLevel="1">
      <c r="A319" s="86"/>
      <c r="B319" s="86"/>
      <c r="D319" s="142"/>
      <c r="E319" s="87"/>
      <c r="F319" s="88"/>
      <c r="G319" s="88"/>
      <c r="I319" s="88"/>
      <c r="J319" s="89"/>
      <c r="K319" s="89"/>
      <c r="L319" s="90"/>
      <c r="M319" s="89"/>
      <c r="N319" s="89"/>
      <c r="O319" s="88"/>
      <c r="Q319" s="301"/>
      <c r="R319" s="89"/>
      <c r="S319" s="89"/>
      <c r="T319" s="110"/>
      <c r="U319" s="110"/>
      <c r="V319" s="88"/>
      <c r="W319" s="88"/>
      <c r="X319" s="107"/>
      <c r="Y319" s="111"/>
      <c r="Z319" s="90"/>
      <c r="AA319" s="89"/>
      <c r="AB319" s="110"/>
      <c r="AC319" s="88"/>
      <c r="AD319" s="103"/>
      <c r="AE319" s="110"/>
      <c r="AF319" s="103"/>
      <c r="AG319" s="88"/>
      <c r="AH319" s="110"/>
      <c r="AI319" s="110"/>
      <c r="AJ319" s="88"/>
      <c r="AK319" s="67"/>
      <c r="AL319" s="67"/>
      <c r="AM319" s="67"/>
      <c r="AP319" s="244"/>
      <c r="AR319" s="245"/>
      <c r="AS319" s="67"/>
      <c r="AT319" s="67"/>
      <c r="AU319" s="67"/>
      <c r="AW319" s="67"/>
      <c r="AX319" s="67"/>
      <c r="AY319" s="67"/>
      <c r="BA319" s="67"/>
      <c r="BB319" s="67"/>
      <c r="BC319" s="67"/>
      <c r="BE319" s="67"/>
      <c r="BF319" s="67"/>
      <c r="BG319" s="67"/>
      <c r="BJ319" s="244"/>
      <c r="BN319" s="246"/>
      <c r="BO319" s="67"/>
      <c r="BP319" s="67"/>
      <c r="BQ319" s="67"/>
      <c r="BS319" s="67"/>
      <c r="BT319" s="67"/>
      <c r="BU319" s="67"/>
      <c r="BW319" s="67"/>
      <c r="BX319" s="67"/>
      <c r="BY319" s="67"/>
      <c r="CA319" s="67"/>
      <c r="CB319" s="67"/>
      <c r="CC319" s="67"/>
      <c r="CE319" s="67"/>
      <c r="CF319" s="67"/>
      <c r="CG319" s="67"/>
      <c r="CI319" s="67"/>
      <c r="CJ319" s="67"/>
      <c r="CK319" s="67"/>
      <c r="CM319" s="67"/>
      <c r="CN319" s="67"/>
      <c r="CO319" s="67"/>
      <c r="CQ319" s="67"/>
      <c r="CR319" s="67"/>
      <c r="CS319" s="67"/>
      <c r="CU319" s="67"/>
      <c r="CV319" s="67"/>
      <c r="CW319" s="67"/>
      <c r="CY319" s="67"/>
      <c r="CZ319" s="67"/>
      <c r="DA319" s="67"/>
      <c r="DC319" s="67"/>
      <c r="DD319" s="67"/>
      <c r="DE319" s="67"/>
      <c r="DH319" s="125"/>
    </row>
    <row r="320" spans="1:112" ht="13.15" customHeight="1" outlineLevel="1">
      <c r="A320" s="112"/>
      <c r="B320" s="112"/>
      <c r="C320" s="65"/>
      <c r="D320" s="179"/>
      <c r="E320" s="113" t="s">
        <v>133</v>
      </c>
      <c r="F320" s="114"/>
      <c r="G320" s="114"/>
      <c r="H320" s="115"/>
      <c r="I320" s="114"/>
      <c r="J320" s="116"/>
      <c r="K320" s="108"/>
      <c r="L320" s="117"/>
      <c r="M320" s="109"/>
      <c r="N320" s="118"/>
      <c r="O320" s="114"/>
      <c r="P320" s="65"/>
      <c r="Q320" s="184"/>
      <c r="R320" s="118"/>
      <c r="S320" s="118"/>
      <c r="T320" s="110"/>
      <c r="U320" s="110"/>
      <c r="V320" s="88"/>
      <c r="W320" s="88"/>
      <c r="X320" s="107"/>
      <c r="Y320" s="111"/>
      <c r="Z320" s="90"/>
      <c r="AA320" s="109"/>
      <c r="AB320" s="110"/>
      <c r="AC320" s="88"/>
      <c r="AD320" s="103"/>
      <c r="AE320" s="110"/>
      <c r="AF320" s="103"/>
      <c r="AG320" s="88"/>
      <c r="AH320" s="110"/>
      <c r="AI320" s="110"/>
      <c r="AJ320" s="88"/>
    </row>
    <row r="321" spans="1:112" s="85" customFormat="1" ht="13.15" customHeight="1" outlineLevel="1">
      <c r="A321" s="91" t="s">
        <v>74</v>
      </c>
      <c r="B321" s="91">
        <v>24</v>
      </c>
      <c r="C321" s="103"/>
      <c r="D321" s="183"/>
      <c r="E321" s="104"/>
      <c r="F321" s="105" t="s">
        <v>45</v>
      </c>
      <c r="G321" s="88"/>
      <c r="H321" s="106"/>
      <c r="I321" s="88"/>
      <c r="J321" s="107">
        <v>1</v>
      </c>
      <c r="K321" s="126">
        <v>12</v>
      </c>
      <c r="L321" s="90">
        <f>J321*K321</f>
        <v>12</v>
      </c>
      <c r="M321" s="110"/>
      <c r="N321" s="110"/>
      <c r="O321" s="88"/>
      <c r="P321" s="103"/>
      <c r="Q321" s="301"/>
      <c r="R321" s="110"/>
      <c r="S321" s="110"/>
      <c r="T321" s="110"/>
      <c r="U321" s="110"/>
      <c r="V321" s="88"/>
      <c r="W321" s="88"/>
      <c r="X321" s="107"/>
      <c r="Y321" s="111"/>
      <c r="Z321" s="90"/>
      <c r="AA321" s="110"/>
      <c r="AB321" s="110"/>
      <c r="AC321" s="88"/>
      <c r="AD321" s="103"/>
      <c r="AE321" s="110"/>
      <c r="AF321" s="103"/>
      <c r="AG321" s="88"/>
      <c r="AH321" s="110"/>
      <c r="AI321" s="110"/>
      <c r="AJ321" s="88"/>
    </row>
    <row r="322" spans="1:112" s="85" customFormat="1" ht="13.15" customHeight="1" outlineLevel="1">
      <c r="A322" s="91"/>
      <c r="B322" s="91"/>
      <c r="C322" s="103"/>
      <c r="D322" s="183"/>
      <c r="E322" s="104"/>
      <c r="F322" s="105" t="s">
        <v>155</v>
      </c>
      <c r="G322" s="88"/>
      <c r="H322" s="106"/>
      <c r="I322" s="88"/>
      <c r="J322" s="107">
        <v>1</v>
      </c>
      <c r="K322" s="111">
        <v>12</v>
      </c>
      <c r="L322" s="90">
        <f>J322*K322</f>
        <v>12</v>
      </c>
      <c r="M322" s="110"/>
      <c r="N322" s="110"/>
      <c r="O322" s="88"/>
      <c r="P322" s="103"/>
      <c r="Q322" s="301"/>
      <c r="R322" s="110"/>
      <c r="S322" s="110"/>
      <c r="T322" s="110"/>
      <c r="U322" s="110"/>
      <c r="V322" s="88"/>
      <c r="W322" s="88"/>
      <c r="X322" s="107"/>
      <c r="Y322" s="111"/>
      <c r="Z322" s="90"/>
      <c r="AA322" s="110"/>
      <c r="AB322" s="110"/>
      <c r="AC322" s="88"/>
      <c r="AD322" s="103"/>
      <c r="AE322" s="110"/>
      <c r="AF322" s="103"/>
      <c r="AG322" s="88"/>
      <c r="AH322" s="110"/>
      <c r="AI322" s="110"/>
      <c r="AJ322" s="88"/>
    </row>
    <row r="323" spans="1:112" s="85" customFormat="1" ht="13.15" customHeight="1" outlineLevel="1">
      <c r="A323" s="91" t="s">
        <v>74</v>
      </c>
      <c r="B323" s="91">
        <v>24</v>
      </c>
      <c r="C323" s="103"/>
      <c r="D323" s="183"/>
      <c r="E323" s="104"/>
      <c r="F323" s="105" t="s">
        <v>154</v>
      </c>
      <c r="G323" s="88"/>
      <c r="H323" s="106"/>
      <c r="I323" s="88"/>
      <c r="J323" s="107">
        <v>1</v>
      </c>
      <c r="K323" s="111">
        <v>12</v>
      </c>
      <c r="L323" s="90">
        <f>J323*K323</f>
        <v>12</v>
      </c>
      <c r="M323" s="110"/>
      <c r="N323" s="110"/>
      <c r="O323" s="88"/>
      <c r="P323" s="103"/>
      <c r="Q323" s="301"/>
      <c r="R323" s="110"/>
      <c r="S323" s="110"/>
      <c r="T323" s="110"/>
      <c r="U323" s="110"/>
      <c r="V323" s="88"/>
      <c r="W323" s="88"/>
      <c r="X323" s="107"/>
      <c r="Y323" s="111"/>
      <c r="Z323" s="90"/>
      <c r="AA323" s="110"/>
      <c r="AB323" s="110"/>
      <c r="AC323" s="88"/>
      <c r="AD323" s="103"/>
      <c r="AE323" s="110"/>
      <c r="AF323" s="103"/>
      <c r="AG323" s="88"/>
      <c r="AH323" s="110"/>
      <c r="AI323" s="110"/>
      <c r="AJ323" s="88"/>
    </row>
    <row r="324" spans="1:112" s="85" customFormat="1" ht="4.1500000000000004" customHeight="1" outlineLevel="1">
      <c r="A324" s="86"/>
      <c r="B324" s="86"/>
      <c r="D324" s="142"/>
      <c r="E324" s="87"/>
      <c r="F324" s="88"/>
      <c r="G324" s="88"/>
      <c r="I324" s="88"/>
      <c r="J324" s="89"/>
      <c r="K324" s="89"/>
      <c r="L324" s="90"/>
      <c r="M324" s="89"/>
      <c r="N324" s="89"/>
      <c r="O324" s="88"/>
      <c r="Q324" s="301"/>
      <c r="R324" s="89"/>
      <c r="S324" s="89"/>
      <c r="T324" s="110"/>
      <c r="U324" s="110"/>
      <c r="V324" s="88"/>
      <c r="W324" s="88"/>
      <c r="X324" s="107"/>
      <c r="Y324" s="111"/>
      <c r="Z324" s="90"/>
      <c r="AA324" s="89"/>
      <c r="AB324" s="110"/>
      <c r="AC324" s="88"/>
      <c r="AD324" s="103"/>
      <c r="AE324" s="110"/>
      <c r="AF324" s="103"/>
      <c r="AG324" s="88"/>
      <c r="AH324" s="110"/>
      <c r="AI324" s="110"/>
      <c r="AJ324" s="88"/>
      <c r="AK324" s="67"/>
      <c r="AL324" s="67"/>
      <c r="AM324" s="67"/>
      <c r="AP324" s="244"/>
      <c r="AR324" s="245"/>
      <c r="AS324" s="67"/>
      <c r="AT324" s="67"/>
      <c r="AU324" s="67"/>
      <c r="AW324" s="67"/>
      <c r="AX324" s="67"/>
      <c r="AY324" s="67"/>
      <c r="BA324" s="67"/>
      <c r="BB324" s="67"/>
      <c r="BC324" s="67"/>
      <c r="BE324" s="67"/>
      <c r="BF324" s="67"/>
      <c r="BG324" s="67"/>
      <c r="BJ324" s="244"/>
      <c r="BN324" s="246"/>
      <c r="BO324" s="67"/>
      <c r="BP324" s="67"/>
      <c r="BQ324" s="67"/>
      <c r="BS324" s="67"/>
      <c r="BT324" s="67"/>
      <c r="BU324" s="67"/>
      <c r="BW324" s="67"/>
      <c r="BX324" s="67"/>
      <c r="BY324" s="67"/>
      <c r="CA324" s="67"/>
      <c r="CB324" s="67"/>
      <c r="CC324" s="67"/>
      <c r="CE324" s="67"/>
      <c r="CF324" s="67"/>
      <c r="CG324" s="67"/>
      <c r="CI324" s="67"/>
      <c r="CJ324" s="67"/>
      <c r="CK324" s="67"/>
      <c r="CM324" s="67"/>
      <c r="CN324" s="67"/>
      <c r="CO324" s="67"/>
      <c r="CQ324" s="67"/>
      <c r="CR324" s="67"/>
      <c r="CS324" s="67"/>
      <c r="CU324" s="67"/>
      <c r="CV324" s="67"/>
      <c r="CW324" s="67"/>
      <c r="CY324" s="67"/>
      <c r="CZ324" s="67"/>
      <c r="DA324" s="67"/>
      <c r="DC324" s="67"/>
      <c r="DD324" s="67"/>
      <c r="DE324" s="67"/>
      <c r="DH324" s="125"/>
    </row>
    <row r="325" spans="1:112" ht="13.15" customHeight="1" outlineLevel="1">
      <c r="A325" s="112"/>
      <c r="B325" s="112"/>
      <c r="C325" s="65"/>
      <c r="D325" s="179"/>
      <c r="E325" s="113" t="s">
        <v>135</v>
      </c>
      <c r="F325" s="114"/>
      <c r="G325" s="114"/>
      <c r="H325" s="115"/>
      <c r="I325" s="114"/>
      <c r="J325" s="116"/>
      <c r="K325" s="108"/>
      <c r="L325" s="117"/>
      <c r="M325" s="109"/>
      <c r="N325" s="118"/>
      <c r="O325" s="114"/>
      <c r="P325" s="65"/>
      <c r="Q325" s="184"/>
      <c r="R325" s="118"/>
      <c r="S325" s="118"/>
      <c r="T325" s="110"/>
      <c r="U325" s="110"/>
      <c r="V325" s="88"/>
      <c r="W325" s="88"/>
      <c r="X325" s="107"/>
      <c r="Y325" s="111"/>
      <c r="Z325" s="90"/>
      <c r="AA325" s="109"/>
      <c r="AB325" s="110"/>
      <c r="AC325" s="88"/>
      <c r="AD325" s="103"/>
      <c r="AE325" s="110"/>
      <c r="AF325" s="103"/>
      <c r="AG325" s="88"/>
      <c r="AH325" s="110"/>
      <c r="AI325" s="110"/>
      <c r="AJ325" s="88"/>
    </row>
    <row r="326" spans="1:112" s="85" customFormat="1" ht="13.15" customHeight="1" outlineLevel="1">
      <c r="A326" s="91" t="s">
        <v>74</v>
      </c>
      <c r="B326" s="91">
        <v>24</v>
      </c>
      <c r="C326" s="103"/>
      <c r="D326" s="183"/>
      <c r="E326" s="104"/>
      <c r="F326" s="105" t="s">
        <v>136</v>
      </c>
      <c r="G326" s="88"/>
      <c r="H326" s="106"/>
      <c r="I326" s="88"/>
      <c r="J326" s="107">
        <v>1</v>
      </c>
      <c r="K326" s="126">
        <v>12</v>
      </c>
      <c r="L326" s="90">
        <f t="shared" ref="L326:L332" si="15">J326*K326</f>
        <v>12</v>
      </c>
      <c r="M326" s="110"/>
      <c r="N326" s="110"/>
      <c r="O326" s="88"/>
      <c r="P326" s="103"/>
      <c r="Q326" s="301"/>
      <c r="R326" s="110"/>
      <c r="S326" s="110"/>
      <c r="T326" s="110"/>
      <c r="U326" s="110"/>
      <c r="V326" s="88"/>
      <c r="W326" s="88"/>
      <c r="X326" s="107"/>
      <c r="Y326" s="111"/>
      <c r="Z326" s="90"/>
      <c r="AA326" s="110"/>
      <c r="AB326" s="110"/>
      <c r="AC326" s="88"/>
      <c r="AD326" s="103"/>
      <c r="AE326" s="110"/>
      <c r="AF326" s="103"/>
      <c r="AG326" s="88"/>
      <c r="AH326" s="110"/>
      <c r="AI326" s="110"/>
      <c r="AJ326" s="88"/>
    </row>
    <row r="327" spans="1:112" s="85" customFormat="1" ht="13.15" customHeight="1" outlineLevel="1">
      <c r="A327" s="91" t="s">
        <v>74</v>
      </c>
      <c r="B327" s="91">
        <v>24</v>
      </c>
      <c r="C327" s="103"/>
      <c r="D327" s="188"/>
      <c r="E327" s="104"/>
      <c r="F327" s="105" t="s">
        <v>106</v>
      </c>
      <c r="G327" s="88"/>
      <c r="H327" s="106"/>
      <c r="I327" s="88"/>
      <c r="J327" s="107">
        <v>1</v>
      </c>
      <c r="K327" s="111">
        <v>3</v>
      </c>
      <c r="L327" s="90">
        <f t="shared" si="15"/>
        <v>3</v>
      </c>
      <c r="M327" s="110"/>
      <c r="N327" s="110"/>
      <c r="O327" s="88"/>
      <c r="P327" s="103"/>
      <c r="Q327" s="301"/>
      <c r="R327" s="110"/>
      <c r="S327" s="110"/>
      <c r="T327" s="110"/>
      <c r="U327" s="110"/>
      <c r="V327" s="88"/>
      <c r="W327" s="88"/>
      <c r="X327" s="107"/>
      <c r="Y327" s="111"/>
      <c r="Z327" s="90"/>
      <c r="AA327" s="110"/>
      <c r="AB327" s="110"/>
      <c r="AC327" s="88"/>
      <c r="AD327" s="103"/>
      <c r="AE327" s="110"/>
      <c r="AF327" s="103"/>
      <c r="AG327" s="88"/>
      <c r="AH327" s="110"/>
      <c r="AI327" s="110"/>
      <c r="AJ327" s="88"/>
    </row>
    <row r="328" spans="1:112" s="85" customFormat="1" ht="13.9" customHeight="1" outlineLevel="1">
      <c r="A328" s="91" t="s">
        <v>137</v>
      </c>
      <c r="B328" s="91">
        <v>25</v>
      </c>
      <c r="C328" s="103"/>
      <c r="D328" s="188"/>
      <c r="E328" s="104"/>
      <c r="F328" s="105" t="s">
        <v>268</v>
      </c>
      <c r="G328" s="88"/>
      <c r="H328" s="106"/>
      <c r="I328" s="88"/>
      <c r="J328" s="107">
        <v>1</v>
      </c>
      <c r="K328" s="111">
        <v>6</v>
      </c>
      <c r="L328" s="90">
        <f t="shared" si="15"/>
        <v>6</v>
      </c>
      <c r="M328" s="110"/>
      <c r="N328" s="110"/>
      <c r="O328" s="88"/>
      <c r="P328" s="103"/>
      <c r="Q328" s="301"/>
      <c r="R328" s="110"/>
      <c r="S328" s="110"/>
      <c r="T328" s="110"/>
      <c r="U328" s="110"/>
      <c r="V328" s="88"/>
      <c r="W328" s="88"/>
      <c r="X328" s="107"/>
      <c r="Y328" s="111"/>
      <c r="Z328" s="90"/>
      <c r="AA328" s="110"/>
      <c r="AB328" s="110"/>
      <c r="AC328" s="88"/>
      <c r="AD328" s="103"/>
      <c r="AE328" s="110"/>
      <c r="AF328" s="103"/>
      <c r="AG328" s="88"/>
      <c r="AH328" s="110"/>
      <c r="AI328" s="110"/>
      <c r="AJ328" s="88"/>
    </row>
    <row r="329" spans="1:112" s="85" customFormat="1" ht="13.15" customHeight="1" outlineLevel="1">
      <c r="A329" s="91" t="s">
        <v>137</v>
      </c>
      <c r="B329" s="91">
        <v>25</v>
      </c>
      <c r="C329" s="103"/>
      <c r="D329" s="188"/>
      <c r="E329" s="104"/>
      <c r="F329" s="105" t="s">
        <v>269</v>
      </c>
      <c r="G329" s="88"/>
      <c r="H329" s="106"/>
      <c r="I329" s="88"/>
      <c r="J329" s="107">
        <v>1</v>
      </c>
      <c r="K329" s="111">
        <v>6</v>
      </c>
      <c r="L329" s="90">
        <f t="shared" si="15"/>
        <v>6</v>
      </c>
      <c r="M329" s="110"/>
      <c r="N329" s="110"/>
      <c r="O329" s="88"/>
      <c r="P329" s="103"/>
      <c r="Q329" s="301"/>
      <c r="R329" s="110"/>
      <c r="S329" s="110"/>
      <c r="T329" s="110"/>
      <c r="U329" s="110"/>
      <c r="V329" s="88"/>
      <c r="W329" s="88"/>
      <c r="X329" s="107"/>
      <c r="Y329" s="111"/>
      <c r="Z329" s="90"/>
      <c r="AA329" s="110"/>
      <c r="AB329" s="110"/>
      <c r="AC329" s="88"/>
      <c r="AD329" s="103"/>
      <c r="AE329" s="110"/>
      <c r="AF329" s="103"/>
      <c r="AG329" s="88"/>
      <c r="AH329" s="110"/>
      <c r="AI329" s="110"/>
      <c r="AJ329" s="88"/>
    </row>
    <row r="330" spans="1:112" s="85" customFormat="1" ht="13.15" customHeight="1" outlineLevel="1">
      <c r="A330" s="91" t="s">
        <v>137</v>
      </c>
      <c r="B330" s="91">
        <v>25</v>
      </c>
      <c r="C330" s="103"/>
      <c r="D330" s="188"/>
      <c r="E330" s="104"/>
      <c r="F330" s="105" t="s">
        <v>270</v>
      </c>
      <c r="G330" s="88"/>
      <c r="H330" s="106"/>
      <c r="I330" s="88"/>
      <c r="J330" s="107">
        <v>1</v>
      </c>
      <c r="K330" s="111">
        <v>8</v>
      </c>
      <c r="L330" s="90">
        <f t="shared" si="15"/>
        <v>8</v>
      </c>
      <c r="M330" s="110"/>
      <c r="N330" s="110"/>
      <c r="O330" s="88"/>
      <c r="P330" s="103"/>
      <c r="Q330" s="88"/>
      <c r="R330" s="110"/>
      <c r="S330" s="110"/>
      <c r="T330" s="110"/>
      <c r="U330" s="110"/>
      <c r="V330" s="88"/>
      <c r="W330" s="88"/>
      <c r="X330" s="107"/>
      <c r="Y330" s="111"/>
      <c r="Z330" s="90"/>
      <c r="AA330" s="110"/>
      <c r="AB330" s="110"/>
      <c r="AC330" s="88"/>
      <c r="AD330" s="103"/>
      <c r="AE330" s="110"/>
      <c r="AF330" s="103"/>
      <c r="AG330" s="88"/>
      <c r="AH330" s="110"/>
      <c r="AI330" s="110"/>
      <c r="AJ330" s="88"/>
    </row>
    <row r="331" spans="1:112" s="85" customFormat="1" ht="13.15" customHeight="1" outlineLevel="1">
      <c r="A331" s="91" t="s">
        <v>137</v>
      </c>
      <c r="B331" s="91">
        <v>25</v>
      </c>
      <c r="C331" s="103"/>
      <c r="D331" s="188"/>
      <c r="E331" s="104"/>
      <c r="F331" s="105" t="s">
        <v>271</v>
      </c>
      <c r="G331" s="88"/>
      <c r="H331" s="106"/>
      <c r="I331" s="88"/>
      <c r="J331" s="107">
        <v>1</v>
      </c>
      <c r="K331" s="111">
        <v>12</v>
      </c>
      <c r="L331" s="90">
        <f t="shared" si="15"/>
        <v>12</v>
      </c>
      <c r="M331" s="110"/>
      <c r="N331" s="110"/>
      <c r="O331" s="88"/>
      <c r="P331" s="103"/>
      <c r="Q331" s="88"/>
      <c r="R331" s="110"/>
      <c r="S331" s="110"/>
      <c r="T331" s="110"/>
      <c r="U331" s="110"/>
      <c r="V331" s="88"/>
      <c r="W331" s="88"/>
      <c r="X331" s="107"/>
      <c r="Y331" s="111"/>
      <c r="Z331" s="90"/>
      <c r="AA331" s="110"/>
      <c r="AB331" s="110"/>
      <c r="AC331" s="88"/>
      <c r="AD331" s="103"/>
      <c r="AE331" s="110"/>
      <c r="AF331" s="103"/>
      <c r="AG331" s="88"/>
      <c r="AH331" s="110"/>
      <c r="AI331" s="110"/>
      <c r="AJ331" s="88"/>
    </row>
    <row r="332" spans="1:112" s="85" customFormat="1" ht="13.15" customHeight="1" outlineLevel="1">
      <c r="A332" s="91" t="s">
        <v>137</v>
      </c>
      <c r="B332" s="91">
        <v>25</v>
      </c>
      <c r="C332" s="103"/>
      <c r="D332" s="188"/>
      <c r="E332" s="104"/>
      <c r="F332" s="105" t="s">
        <v>278</v>
      </c>
      <c r="G332" s="88"/>
      <c r="H332" s="106"/>
      <c r="I332" s="88"/>
      <c r="J332" s="107">
        <v>1</v>
      </c>
      <c r="K332" s="111">
        <v>10</v>
      </c>
      <c r="L332" s="90">
        <f t="shared" si="15"/>
        <v>10</v>
      </c>
      <c r="M332" s="110"/>
      <c r="N332" s="110"/>
      <c r="O332" s="88"/>
      <c r="P332" s="103"/>
      <c r="Q332" s="88"/>
      <c r="R332" s="110"/>
      <c r="S332" s="110"/>
      <c r="T332" s="110"/>
      <c r="U332" s="110"/>
      <c r="V332" s="88"/>
      <c r="W332" s="88"/>
      <c r="X332" s="107"/>
      <c r="Y332" s="111"/>
      <c r="Z332" s="90"/>
      <c r="AA332" s="110"/>
      <c r="AB332" s="110"/>
      <c r="AC332" s="88"/>
      <c r="AD332" s="103"/>
      <c r="AE332" s="110"/>
      <c r="AF332" s="103"/>
      <c r="AG332" s="88"/>
      <c r="AH332" s="110"/>
      <c r="AI332" s="110"/>
      <c r="AJ332" s="88"/>
    </row>
    <row r="333" spans="1:112" s="25" customFormat="1" ht="4.1500000000000004" customHeight="1">
      <c r="A333" s="128"/>
      <c r="B333" s="128"/>
      <c r="C333" s="64"/>
      <c r="D333" s="190"/>
      <c r="E333" s="191"/>
      <c r="F333" s="192"/>
      <c r="G333" s="112"/>
      <c r="H333" s="64"/>
      <c r="I333" s="112"/>
      <c r="J333" s="128"/>
      <c r="K333" s="112"/>
      <c r="L333" s="128"/>
      <c r="M333" s="109"/>
      <c r="N333" s="112"/>
      <c r="O333" s="112"/>
      <c r="P333" s="64"/>
      <c r="Q333" s="112"/>
      <c r="R333" s="112"/>
      <c r="S333" s="112"/>
      <c r="T333" s="112"/>
      <c r="U333" s="64"/>
      <c r="V333" s="112"/>
      <c r="W333" s="286"/>
      <c r="X333" s="128"/>
      <c r="Y333" s="112"/>
      <c r="Z333" s="64"/>
      <c r="AA333" s="64"/>
      <c r="AB333" s="64"/>
      <c r="AC333" s="64"/>
      <c r="AD333" s="64"/>
      <c r="AE333" s="64"/>
      <c r="AF333" s="64"/>
      <c r="AG333" s="64"/>
      <c r="AH333" s="112"/>
      <c r="AI333" s="241"/>
      <c r="AJ333" s="128">
        <f t="shared" ref="AJ333" si="16">IF($AI333=AJ$10,W333, )</f>
        <v>0</v>
      </c>
    </row>
    <row r="334" spans="1:112" ht="6.75" customHeight="1">
      <c r="A334" s="68"/>
      <c r="B334" s="68"/>
      <c r="C334" s="64"/>
      <c r="D334" s="69"/>
      <c r="E334" s="70"/>
      <c r="F334" s="71"/>
      <c r="G334" s="72"/>
      <c r="H334" s="65"/>
      <c r="I334" s="73"/>
      <c r="J334" s="74"/>
      <c r="K334" s="74"/>
      <c r="L334" s="74"/>
      <c r="M334" s="74"/>
      <c r="N334" s="74"/>
      <c r="O334" s="75"/>
      <c r="P334" s="64"/>
      <c r="Q334" s="76"/>
      <c r="R334" s="74"/>
      <c r="S334" s="76"/>
      <c r="T334" s="74"/>
      <c r="U334" s="74"/>
      <c r="V334" s="75"/>
      <c r="W334" s="73"/>
      <c r="X334" s="74"/>
      <c r="Y334" s="74"/>
      <c r="Z334" s="74"/>
      <c r="AA334" s="74"/>
      <c r="AB334" s="74"/>
      <c r="AC334" s="75"/>
      <c r="AD334" s="64"/>
      <c r="AE334" s="74"/>
      <c r="AF334" s="64"/>
      <c r="AG334" s="76"/>
      <c r="AH334" s="74"/>
      <c r="AI334" s="74"/>
      <c r="AJ334" s="75"/>
    </row>
    <row r="335" spans="1:112" s="27" customFormat="1" ht="18.75" customHeight="1">
      <c r="A335" s="77" t="s">
        <v>61</v>
      </c>
      <c r="B335" s="77"/>
      <c r="C335" s="66"/>
      <c r="D335" s="358" t="s">
        <v>156</v>
      </c>
      <c r="E335" s="359"/>
      <c r="F335" s="359"/>
      <c r="G335" s="360"/>
      <c r="H335" s="78"/>
      <c r="I335" s="79"/>
      <c r="J335" s="250"/>
      <c r="K335" s="81"/>
      <c r="L335" s="81"/>
      <c r="M335" s="81"/>
      <c r="N335" s="82">
        <f>SUM(M334:M379)</f>
        <v>863</v>
      </c>
      <c r="O335" s="79"/>
      <c r="P335" s="66"/>
      <c r="Q335" s="240">
        <f>U335/N335</f>
        <v>1.3</v>
      </c>
      <c r="R335" s="251"/>
      <c r="S335" s="84"/>
      <c r="T335" s="81"/>
      <c r="U335" s="82">
        <f>SUM(T334:T379)</f>
        <v>1121.9000000000001</v>
      </c>
      <c r="V335" s="83"/>
      <c r="W335" s="79"/>
      <c r="X335" s="80"/>
      <c r="Y335" s="81"/>
      <c r="Z335" s="81"/>
      <c r="AA335" s="81"/>
      <c r="AB335" s="82">
        <f>SUM(AA334:AA379)</f>
        <v>0</v>
      </c>
      <c r="AC335" s="83"/>
      <c r="AD335" s="66"/>
      <c r="AE335" s="240" t="e">
        <f>AI335/AB335</f>
        <v>#DIV/0!</v>
      </c>
      <c r="AF335" s="66"/>
      <c r="AG335" s="84"/>
      <c r="AH335" s="81"/>
      <c r="AI335" s="82">
        <f>SUM(AH334:AH379)</f>
        <v>0</v>
      </c>
      <c r="AJ335" s="83"/>
    </row>
    <row r="336" spans="1:112" s="85" customFormat="1" ht="4.1500000000000004" customHeight="1" outlineLevel="1">
      <c r="A336" s="86"/>
      <c r="B336" s="86"/>
      <c r="D336" s="142"/>
      <c r="E336" s="87"/>
      <c r="F336" s="88"/>
      <c r="G336" s="88"/>
      <c r="I336" s="88"/>
      <c r="J336" s="89"/>
      <c r="K336" s="89"/>
      <c r="L336" s="90"/>
      <c r="M336" s="89"/>
      <c r="N336" s="89"/>
      <c r="O336" s="88"/>
      <c r="Q336" s="88"/>
      <c r="R336" s="89"/>
      <c r="S336" s="89"/>
      <c r="T336" s="88"/>
      <c r="V336" s="88"/>
      <c r="W336" s="242"/>
      <c r="X336" s="90"/>
      <c r="Y336" s="249"/>
      <c r="AI336" s="241"/>
      <c r="AJ336" s="90">
        <f>IF($AI336=AJ$10,W336, )</f>
        <v>0</v>
      </c>
      <c r="AK336" s="67"/>
      <c r="AL336" s="67"/>
      <c r="AM336" s="67"/>
      <c r="AP336" s="244"/>
      <c r="AR336" s="245"/>
      <c r="AS336" s="67"/>
      <c r="AT336" s="67"/>
      <c r="AU336" s="67"/>
      <c r="AW336" s="67"/>
      <c r="AX336" s="67"/>
      <c r="AY336" s="67"/>
      <c r="BA336" s="67"/>
      <c r="BB336" s="67"/>
      <c r="BC336" s="67"/>
      <c r="BE336" s="67"/>
      <c r="BF336" s="67"/>
      <c r="BG336" s="67"/>
      <c r="BJ336" s="244"/>
      <c r="BN336" s="246"/>
      <c r="BO336" s="67"/>
      <c r="BP336" s="67"/>
      <c r="BQ336" s="67"/>
      <c r="BS336" s="67"/>
      <c r="BT336" s="67"/>
      <c r="BU336" s="67"/>
      <c r="BW336" s="67"/>
      <c r="BX336" s="67"/>
      <c r="BY336" s="67"/>
      <c r="CA336" s="67"/>
      <c r="CB336" s="67"/>
      <c r="CC336" s="67"/>
      <c r="CE336" s="67"/>
      <c r="CF336" s="67"/>
      <c r="CG336" s="67"/>
      <c r="CI336" s="67"/>
      <c r="CJ336" s="67"/>
      <c r="CK336" s="67"/>
      <c r="CM336" s="67"/>
      <c r="CN336" s="67"/>
      <c r="CO336" s="67"/>
      <c r="CQ336" s="67"/>
      <c r="CR336" s="67"/>
      <c r="CS336" s="67"/>
      <c r="CU336" s="67"/>
      <c r="CV336" s="67"/>
      <c r="CW336" s="67"/>
      <c r="CY336" s="67"/>
      <c r="CZ336" s="67"/>
      <c r="DA336" s="67"/>
      <c r="DC336" s="67"/>
      <c r="DD336" s="67"/>
      <c r="DE336" s="67"/>
      <c r="DH336" s="125"/>
    </row>
    <row r="337" spans="1:112" s="27" customFormat="1" ht="16.899999999999999" customHeight="1">
      <c r="A337" s="92" t="s">
        <v>116</v>
      </c>
      <c r="B337" s="92"/>
      <c r="C337" s="93"/>
      <c r="D337" s="94"/>
      <c r="E337" s="94" t="s">
        <v>303</v>
      </c>
      <c r="F337" s="96"/>
      <c r="G337" s="97"/>
      <c r="H337" s="78"/>
      <c r="I337" s="98"/>
      <c r="J337" s="99"/>
      <c r="K337" s="99"/>
      <c r="L337" s="100">
        <f>J337*K337</f>
        <v>0</v>
      </c>
      <c r="M337" s="99">
        <f>SUM(L337:L340)</f>
        <v>3</v>
      </c>
      <c r="N337" s="99"/>
      <c r="O337" s="98"/>
      <c r="P337" s="93"/>
      <c r="Q337" s="102"/>
      <c r="R337" s="99">
        <f>SUM(X337:X341)</f>
        <v>0</v>
      </c>
      <c r="S337" s="99"/>
      <c r="T337" s="99">
        <v>3.9000000000000004</v>
      </c>
      <c r="U337" s="99"/>
      <c r="V337" s="98"/>
      <c r="W337" s="98"/>
      <c r="X337" s="99"/>
      <c r="Y337" s="99"/>
      <c r="Z337" s="100">
        <f>X337*Y337</f>
        <v>0</v>
      </c>
      <c r="AA337" s="99">
        <f>SUM(Z337:Z340)</f>
        <v>0</v>
      </c>
      <c r="AB337" s="99"/>
      <c r="AC337" s="98"/>
      <c r="AD337" s="93"/>
      <c r="AE337" s="99"/>
      <c r="AF337" s="93"/>
      <c r="AG337" s="102"/>
      <c r="AH337" s="99">
        <f>SUM(AI339:AI340)</f>
        <v>0</v>
      </c>
      <c r="AI337" s="99"/>
      <c r="AJ337" s="98"/>
    </row>
    <row r="338" spans="1:112" s="85" customFormat="1" ht="4.1500000000000004" customHeight="1" outlineLevel="1">
      <c r="A338" s="86"/>
      <c r="B338" s="86"/>
      <c r="D338" s="142"/>
      <c r="E338" s="87"/>
      <c r="F338" s="88"/>
      <c r="G338" s="88"/>
      <c r="I338" s="88"/>
      <c r="J338" s="89"/>
      <c r="K338" s="89"/>
      <c r="L338" s="90"/>
      <c r="M338" s="89"/>
      <c r="N338" s="89"/>
      <c r="O338" s="88"/>
      <c r="Q338" s="88"/>
      <c r="R338" s="89"/>
      <c r="S338" s="89"/>
      <c r="T338" s="110"/>
      <c r="U338" s="110"/>
      <c r="V338" s="88"/>
      <c r="W338" s="88"/>
      <c r="X338" s="107"/>
      <c r="Y338" s="111"/>
      <c r="Z338" s="90"/>
      <c r="AA338" s="89"/>
      <c r="AB338" s="110"/>
      <c r="AC338" s="88"/>
      <c r="AD338" s="103"/>
      <c r="AE338" s="110"/>
      <c r="AF338" s="103"/>
      <c r="AG338" s="88"/>
      <c r="AH338" s="110"/>
      <c r="AI338" s="110"/>
      <c r="AJ338" s="88"/>
      <c r="AK338" s="67"/>
      <c r="AL338" s="67"/>
      <c r="AM338" s="67"/>
      <c r="AP338" s="244"/>
      <c r="AR338" s="245"/>
      <c r="AS338" s="67"/>
      <c r="AT338" s="67"/>
      <c r="AU338" s="67"/>
      <c r="AW338" s="67"/>
      <c r="AX338" s="67"/>
      <c r="AY338" s="67"/>
      <c r="BA338" s="67"/>
      <c r="BB338" s="67"/>
      <c r="BC338" s="67"/>
      <c r="BE338" s="67"/>
      <c r="BF338" s="67"/>
      <c r="BG338" s="67"/>
      <c r="BJ338" s="244"/>
      <c r="BN338" s="246"/>
      <c r="BO338" s="67"/>
      <c r="BP338" s="67"/>
      <c r="BQ338" s="67"/>
      <c r="BS338" s="67"/>
      <c r="BT338" s="67"/>
      <c r="BU338" s="67"/>
      <c r="BW338" s="67"/>
      <c r="BX338" s="67"/>
      <c r="BY338" s="67"/>
      <c r="CA338" s="67"/>
      <c r="CB338" s="67"/>
      <c r="CC338" s="67"/>
      <c r="CE338" s="67"/>
      <c r="CF338" s="67"/>
      <c r="CG338" s="67"/>
      <c r="CI338" s="67"/>
      <c r="CJ338" s="67"/>
      <c r="CK338" s="67"/>
      <c r="CM338" s="67"/>
      <c r="CN338" s="67"/>
      <c r="CO338" s="67"/>
      <c r="CQ338" s="67"/>
      <c r="CR338" s="67"/>
      <c r="CS338" s="67"/>
      <c r="CU338" s="67"/>
      <c r="CV338" s="67"/>
      <c r="CW338" s="67"/>
      <c r="CY338" s="67"/>
      <c r="CZ338" s="67"/>
      <c r="DA338" s="67"/>
      <c r="DC338" s="67"/>
      <c r="DD338" s="67"/>
      <c r="DE338" s="67"/>
      <c r="DH338" s="125"/>
    </row>
    <row r="339" spans="1:112" ht="13.15" customHeight="1" outlineLevel="1">
      <c r="A339" s="178" t="s">
        <v>118</v>
      </c>
      <c r="B339" s="178">
        <v>49</v>
      </c>
      <c r="C339" s="65"/>
      <c r="D339" s="179"/>
      <c r="E339" s="113"/>
      <c r="F339" s="105" t="s">
        <v>119</v>
      </c>
      <c r="G339" s="114"/>
      <c r="H339" s="115"/>
      <c r="I339" s="114"/>
      <c r="J339" s="180"/>
      <c r="K339" s="181" t="s">
        <v>70</v>
      </c>
      <c r="L339" s="180"/>
      <c r="M339" s="109"/>
      <c r="N339" s="118"/>
      <c r="O339" s="114"/>
      <c r="P339" s="65"/>
      <c r="Q339" s="114"/>
      <c r="R339" s="118"/>
      <c r="S339" s="118"/>
      <c r="T339" s="110"/>
      <c r="U339" s="110"/>
      <c r="V339" s="88"/>
      <c r="W339" s="88"/>
      <c r="X339" s="107"/>
      <c r="Y339" s="111"/>
      <c r="Z339" s="90"/>
      <c r="AA339" s="109"/>
      <c r="AB339" s="110"/>
      <c r="AC339" s="88"/>
      <c r="AD339" s="103"/>
      <c r="AE339" s="110"/>
      <c r="AF339" s="103"/>
      <c r="AG339" s="88"/>
      <c r="AH339" s="110"/>
      <c r="AI339" s="110"/>
      <c r="AJ339" s="88"/>
    </row>
    <row r="340" spans="1:112" s="85" customFormat="1" ht="13.9" customHeight="1" outlineLevel="1">
      <c r="A340" s="91" t="s">
        <v>74</v>
      </c>
      <c r="B340" s="91">
        <v>24</v>
      </c>
      <c r="C340" s="103"/>
      <c r="D340" s="183"/>
      <c r="E340" s="104"/>
      <c r="F340" s="105" t="s">
        <v>120</v>
      </c>
      <c r="G340" s="88"/>
      <c r="H340" s="106"/>
      <c r="I340" s="88"/>
      <c r="J340" s="107">
        <v>1</v>
      </c>
      <c r="K340" s="126">
        <v>3</v>
      </c>
      <c r="L340" s="90">
        <f>J340*K340</f>
        <v>3</v>
      </c>
      <c r="M340" s="110"/>
      <c r="N340" s="110"/>
      <c r="O340" s="88"/>
      <c r="P340" s="103"/>
      <c r="Q340" s="88"/>
      <c r="R340" s="110"/>
      <c r="S340" s="110"/>
      <c r="T340" s="110"/>
      <c r="U340" s="110"/>
      <c r="V340" s="88"/>
      <c r="W340" s="88"/>
      <c r="X340" s="107"/>
      <c r="Y340" s="111"/>
      <c r="Z340" s="90"/>
      <c r="AA340" s="110"/>
      <c r="AB340" s="110"/>
      <c r="AC340" s="88"/>
      <c r="AD340" s="103"/>
      <c r="AE340" s="110"/>
      <c r="AF340" s="103"/>
      <c r="AG340" s="88"/>
      <c r="AH340" s="110"/>
      <c r="AI340" s="110"/>
      <c r="AJ340" s="88"/>
    </row>
    <row r="341" spans="1:112" s="85" customFormat="1" ht="4.1500000000000004" customHeight="1" outlineLevel="1">
      <c r="A341" s="86"/>
      <c r="B341" s="86"/>
      <c r="D341" s="142"/>
      <c r="E341" s="87"/>
      <c r="F341" s="88"/>
      <c r="G341" s="88"/>
      <c r="I341" s="88"/>
      <c r="J341" s="89"/>
      <c r="K341" s="89"/>
      <c r="L341" s="90"/>
      <c r="M341" s="89"/>
      <c r="N341" s="89"/>
      <c r="O341" s="88"/>
      <c r="Q341" s="88"/>
      <c r="R341" s="89"/>
      <c r="S341" s="89"/>
      <c r="T341" s="110"/>
      <c r="U341" s="110"/>
      <c r="V341" s="88"/>
      <c r="W341" s="88"/>
      <c r="X341" s="107"/>
      <c r="Y341" s="111"/>
      <c r="Z341" s="90"/>
      <c r="AA341" s="89"/>
      <c r="AB341" s="110"/>
      <c r="AC341" s="88"/>
      <c r="AD341" s="103"/>
      <c r="AE341" s="110"/>
      <c r="AF341" s="103"/>
      <c r="AG341" s="88"/>
      <c r="AH341" s="110"/>
      <c r="AI341" s="110"/>
      <c r="AJ341" s="88"/>
      <c r="AK341" s="67"/>
      <c r="AL341" s="67"/>
      <c r="AM341" s="67"/>
      <c r="AP341" s="244"/>
      <c r="AR341" s="245"/>
      <c r="AS341" s="67"/>
      <c r="AT341" s="67"/>
      <c r="AU341" s="67"/>
      <c r="AW341" s="67"/>
      <c r="AX341" s="67"/>
      <c r="AY341" s="67"/>
      <c r="BA341" s="67"/>
      <c r="BB341" s="67"/>
      <c r="BC341" s="67"/>
      <c r="BE341" s="67"/>
      <c r="BF341" s="67"/>
      <c r="BG341" s="67"/>
      <c r="BJ341" s="244"/>
      <c r="BN341" s="246"/>
      <c r="BO341" s="67"/>
      <c r="BP341" s="67"/>
      <c r="BQ341" s="67"/>
      <c r="BS341" s="67"/>
      <c r="BT341" s="67"/>
      <c r="BU341" s="67"/>
      <c r="BW341" s="67"/>
      <c r="BX341" s="67"/>
      <c r="BY341" s="67"/>
      <c r="CA341" s="67"/>
      <c r="CB341" s="67"/>
      <c r="CC341" s="67"/>
      <c r="CE341" s="67"/>
      <c r="CF341" s="67"/>
      <c r="CG341" s="67"/>
      <c r="CI341" s="67"/>
      <c r="CJ341" s="67"/>
      <c r="CK341" s="67"/>
      <c r="CM341" s="67"/>
      <c r="CN341" s="67"/>
      <c r="CO341" s="67"/>
      <c r="CQ341" s="67"/>
      <c r="CR341" s="67"/>
      <c r="CS341" s="67"/>
      <c r="CU341" s="67"/>
      <c r="CV341" s="67"/>
      <c r="CW341" s="67"/>
      <c r="CY341" s="67"/>
      <c r="CZ341" s="67"/>
      <c r="DA341" s="67"/>
      <c r="DC341" s="67"/>
      <c r="DD341" s="67"/>
      <c r="DE341" s="67"/>
      <c r="DH341" s="125"/>
    </row>
    <row r="342" spans="1:112" s="27" customFormat="1" ht="16.899999999999999" customHeight="1">
      <c r="A342" s="92" t="s">
        <v>116</v>
      </c>
      <c r="B342" s="92"/>
      <c r="C342" s="93"/>
      <c r="D342" s="94"/>
      <c r="E342" s="94" t="s">
        <v>312</v>
      </c>
      <c r="F342" s="96"/>
      <c r="G342" s="97"/>
      <c r="H342" s="78"/>
      <c r="I342" s="98"/>
      <c r="J342" s="99"/>
      <c r="K342" s="99"/>
      <c r="L342" s="100">
        <f>J342*K342</f>
        <v>0</v>
      </c>
      <c r="M342" s="99">
        <f>SUM(L342:L345)</f>
        <v>294</v>
      </c>
      <c r="N342" s="99"/>
      <c r="O342" s="98"/>
      <c r="P342" s="93"/>
      <c r="Q342" s="102"/>
      <c r="R342" s="99">
        <f>SUM(X342:X345)</f>
        <v>0</v>
      </c>
      <c r="S342" s="99"/>
      <c r="T342" s="99">
        <v>382.20000000000005</v>
      </c>
      <c r="U342" s="99"/>
      <c r="V342" s="98"/>
      <c r="W342" s="98"/>
      <c r="X342" s="99"/>
      <c r="Y342" s="99"/>
      <c r="Z342" s="100">
        <f>X342*Y342</f>
        <v>0</v>
      </c>
      <c r="AA342" s="99">
        <f>SUM(Z342:Z345)</f>
        <v>0</v>
      </c>
      <c r="AB342" s="99"/>
      <c r="AC342" s="98"/>
      <c r="AD342" s="93"/>
      <c r="AE342" s="99"/>
      <c r="AF342" s="93"/>
      <c r="AG342" s="102"/>
      <c r="AH342" s="99">
        <f>SUM(AI343:AI344)</f>
        <v>0</v>
      </c>
      <c r="AI342" s="99"/>
      <c r="AJ342" s="98"/>
    </row>
    <row r="343" spans="1:112" ht="13.15" customHeight="1" outlineLevel="1">
      <c r="A343" s="178" t="s">
        <v>118</v>
      </c>
      <c r="B343" s="178">
        <v>49</v>
      </c>
      <c r="C343" s="65"/>
      <c r="D343" s="179"/>
      <c r="E343" s="113"/>
      <c r="F343" s="105" t="s">
        <v>121</v>
      </c>
      <c r="G343" s="114"/>
      <c r="H343" s="115"/>
      <c r="I343" s="114"/>
      <c r="J343" s="180">
        <v>12</v>
      </c>
      <c r="K343" s="181">
        <v>21</v>
      </c>
      <c r="L343" s="180">
        <f>J343*K343</f>
        <v>252</v>
      </c>
      <c r="M343" s="109"/>
      <c r="N343" s="118"/>
      <c r="O343" s="114"/>
      <c r="P343" s="65"/>
      <c r="Q343" s="114"/>
      <c r="R343" s="118"/>
      <c r="S343" s="118"/>
      <c r="T343" s="110"/>
      <c r="U343" s="110"/>
      <c r="V343" s="88"/>
      <c r="W343" s="88"/>
      <c r="X343" s="107"/>
      <c r="Y343" s="111"/>
      <c r="Z343" s="90"/>
      <c r="AA343" s="109"/>
      <c r="AB343" s="110"/>
      <c r="AC343" s="88"/>
      <c r="AD343" s="103"/>
      <c r="AE343" s="110"/>
      <c r="AF343" s="103"/>
      <c r="AG343" s="88"/>
      <c r="AH343" s="110"/>
      <c r="AI343" s="110"/>
      <c r="AJ343" s="88"/>
    </row>
    <row r="344" spans="1:112" ht="13.15" customHeight="1" outlineLevel="1">
      <c r="A344" s="178" t="s">
        <v>118</v>
      </c>
      <c r="B344" s="178">
        <v>49</v>
      </c>
      <c r="C344" s="65"/>
      <c r="D344" s="179"/>
      <c r="E344" s="113"/>
      <c r="F344" s="105" t="s">
        <v>122</v>
      </c>
      <c r="G344" s="114"/>
      <c r="H344" s="115"/>
      <c r="I344" s="114"/>
      <c r="J344" s="180">
        <v>2</v>
      </c>
      <c r="K344" s="181">
        <v>21</v>
      </c>
      <c r="L344" s="180">
        <f>J344*K344</f>
        <v>42</v>
      </c>
      <c r="M344" s="109"/>
      <c r="N344" s="118"/>
      <c r="O344" s="114"/>
      <c r="P344" s="65"/>
      <c r="Q344" s="114"/>
      <c r="R344" s="118"/>
      <c r="S344" s="118"/>
      <c r="T344" s="110"/>
      <c r="U344" s="110"/>
      <c r="V344" s="88"/>
      <c r="W344" s="88"/>
      <c r="X344" s="107"/>
      <c r="Y344" s="111"/>
      <c r="Z344" s="90"/>
      <c r="AA344" s="109"/>
      <c r="AB344" s="110"/>
      <c r="AC344" s="88"/>
      <c r="AD344" s="103"/>
      <c r="AE344" s="110"/>
      <c r="AF344" s="103"/>
      <c r="AG344" s="88"/>
      <c r="AH344" s="110"/>
      <c r="AI344" s="110"/>
      <c r="AJ344" s="88"/>
    </row>
    <row r="345" spans="1:112" s="85" customFormat="1" ht="4.1500000000000004" customHeight="1" outlineLevel="1">
      <c r="A345" s="86"/>
      <c r="B345" s="86"/>
      <c r="D345" s="142"/>
      <c r="E345" s="87"/>
      <c r="F345" s="88"/>
      <c r="G345" s="88"/>
      <c r="I345" s="88"/>
      <c r="J345" s="89"/>
      <c r="K345" s="89"/>
      <c r="L345" s="90"/>
      <c r="M345" s="89"/>
      <c r="N345" s="89"/>
      <c r="O345" s="88"/>
      <c r="Q345" s="88"/>
      <c r="R345" s="89"/>
      <c r="S345" s="89"/>
      <c r="T345" s="110"/>
      <c r="U345" s="110"/>
      <c r="V345" s="88"/>
      <c r="W345" s="88"/>
      <c r="X345" s="107"/>
      <c r="Y345" s="111"/>
      <c r="Z345" s="90"/>
      <c r="AA345" s="89"/>
      <c r="AB345" s="110"/>
      <c r="AC345" s="88"/>
      <c r="AD345" s="103"/>
      <c r="AE345" s="110"/>
      <c r="AF345" s="103"/>
      <c r="AG345" s="88"/>
      <c r="AH345" s="110"/>
      <c r="AI345" s="110"/>
      <c r="AJ345" s="88"/>
      <c r="AK345" s="67"/>
      <c r="AL345" s="67"/>
      <c r="AM345" s="67"/>
      <c r="AP345" s="244"/>
      <c r="AR345" s="245"/>
      <c r="AS345" s="67"/>
      <c r="AT345" s="67"/>
      <c r="AU345" s="67"/>
      <c r="AW345" s="67"/>
      <c r="AX345" s="67"/>
      <c r="AY345" s="67"/>
      <c r="BA345" s="67"/>
      <c r="BB345" s="67"/>
      <c r="BC345" s="67"/>
      <c r="BE345" s="67"/>
      <c r="BF345" s="67"/>
      <c r="BG345" s="67"/>
      <c r="BJ345" s="244"/>
      <c r="BN345" s="246"/>
      <c r="BO345" s="67"/>
      <c r="BP345" s="67"/>
      <c r="BQ345" s="67"/>
      <c r="BS345" s="67"/>
      <c r="BT345" s="67"/>
      <c r="BU345" s="67"/>
      <c r="BW345" s="67"/>
      <c r="BX345" s="67"/>
      <c r="BY345" s="67"/>
      <c r="CA345" s="67"/>
      <c r="CB345" s="67"/>
      <c r="CC345" s="67"/>
      <c r="CE345" s="67"/>
      <c r="CF345" s="67"/>
      <c r="CG345" s="67"/>
      <c r="CI345" s="67"/>
      <c r="CJ345" s="67"/>
      <c r="CK345" s="67"/>
      <c r="CM345" s="67"/>
      <c r="CN345" s="67"/>
      <c r="CO345" s="67"/>
      <c r="CQ345" s="67"/>
      <c r="CR345" s="67"/>
      <c r="CS345" s="67"/>
      <c r="CU345" s="67"/>
      <c r="CV345" s="67"/>
      <c r="CW345" s="67"/>
      <c r="CY345" s="67"/>
      <c r="CZ345" s="67"/>
      <c r="DA345" s="67"/>
      <c r="DC345" s="67"/>
      <c r="DD345" s="67"/>
      <c r="DE345" s="67"/>
      <c r="DH345" s="125"/>
    </row>
    <row r="346" spans="1:112" s="27" customFormat="1" ht="16.899999999999999" customHeight="1">
      <c r="A346" s="92" t="s">
        <v>116</v>
      </c>
      <c r="B346" s="92"/>
      <c r="C346" s="93"/>
      <c r="D346" s="94"/>
      <c r="E346" s="94" t="s">
        <v>313</v>
      </c>
      <c r="F346" s="96"/>
      <c r="G346" s="97"/>
      <c r="H346" s="78"/>
      <c r="I346" s="98"/>
      <c r="J346" s="99"/>
      <c r="K346" s="99"/>
      <c r="L346" s="100">
        <f>J346*K346</f>
        <v>0</v>
      </c>
      <c r="M346" s="99">
        <f>SUM(L346:L349)</f>
        <v>294</v>
      </c>
      <c r="N346" s="99"/>
      <c r="O346" s="98"/>
      <c r="P346" s="93"/>
      <c r="Q346" s="102"/>
      <c r="R346" s="99">
        <f>SUM(X346:X349)</f>
        <v>0</v>
      </c>
      <c r="S346" s="99"/>
      <c r="T346" s="99">
        <v>382.20000000000005</v>
      </c>
      <c r="U346" s="99"/>
      <c r="V346" s="98"/>
      <c r="W346" s="98"/>
      <c r="X346" s="99"/>
      <c r="Y346" s="99"/>
      <c r="Z346" s="100">
        <f>X346*Y346</f>
        <v>0</v>
      </c>
      <c r="AA346" s="99">
        <f>SUM(Z346:Z349)</f>
        <v>0</v>
      </c>
      <c r="AB346" s="99"/>
      <c r="AC346" s="98"/>
      <c r="AD346" s="93"/>
      <c r="AE346" s="99"/>
      <c r="AF346" s="93"/>
      <c r="AG346" s="102"/>
      <c r="AH346" s="99">
        <f>SUM(AI347:AI348)</f>
        <v>0</v>
      </c>
      <c r="AI346" s="99"/>
      <c r="AJ346" s="98"/>
    </row>
    <row r="347" spans="1:112" ht="13.15" customHeight="1" outlineLevel="1">
      <c r="A347" s="178" t="s">
        <v>118</v>
      </c>
      <c r="B347" s="178">
        <v>49</v>
      </c>
      <c r="C347" s="65"/>
      <c r="D347" s="179"/>
      <c r="E347" s="113"/>
      <c r="F347" s="105" t="s">
        <v>121</v>
      </c>
      <c r="G347" s="114"/>
      <c r="H347" s="115"/>
      <c r="I347" s="114"/>
      <c r="J347" s="180">
        <v>12</v>
      </c>
      <c r="K347" s="181">
        <v>21</v>
      </c>
      <c r="L347" s="180">
        <f>J347*K347</f>
        <v>252</v>
      </c>
      <c r="M347" s="109"/>
      <c r="N347" s="118"/>
      <c r="O347" s="114"/>
      <c r="P347" s="65"/>
      <c r="Q347" s="114"/>
      <c r="R347" s="118"/>
      <c r="S347" s="118"/>
      <c r="T347" s="110"/>
      <c r="U347" s="110"/>
      <c r="V347" s="88"/>
      <c r="W347" s="88"/>
      <c r="X347" s="107"/>
      <c r="Y347" s="111"/>
      <c r="Z347" s="90"/>
      <c r="AA347" s="109"/>
      <c r="AB347" s="110"/>
      <c r="AC347" s="88"/>
      <c r="AD347" s="103"/>
      <c r="AE347" s="110"/>
      <c r="AF347" s="103"/>
      <c r="AG347" s="88"/>
      <c r="AH347" s="110"/>
      <c r="AI347" s="110"/>
      <c r="AJ347" s="88"/>
    </row>
    <row r="348" spans="1:112" ht="13.15" customHeight="1" outlineLevel="1">
      <c r="A348" s="178" t="s">
        <v>118</v>
      </c>
      <c r="B348" s="178">
        <v>49</v>
      </c>
      <c r="C348" s="65"/>
      <c r="D348" s="179"/>
      <c r="E348" s="113"/>
      <c r="F348" s="105" t="s">
        <v>122</v>
      </c>
      <c r="G348" s="114"/>
      <c r="H348" s="115"/>
      <c r="I348" s="114"/>
      <c r="J348" s="180">
        <v>2</v>
      </c>
      <c r="K348" s="181">
        <v>21</v>
      </c>
      <c r="L348" s="180">
        <f>J348*K348</f>
        <v>42</v>
      </c>
      <c r="M348" s="109"/>
      <c r="N348" s="118"/>
      <c r="O348" s="114"/>
      <c r="P348" s="65"/>
      <c r="Q348" s="114"/>
      <c r="R348" s="118"/>
      <c r="S348" s="118"/>
      <c r="T348" s="110"/>
      <c r="U348" s="110"/>
      <c r="V348" s="88"/>
      <c r="W348" s="88"/>
      <c r="X348" s="107"/>
      <c r="Y348" s="111"/>
      <c r="Z348" s="90"/>
      <c r="AA348" s="109"/>
      <c r="AB348" s="110"/>
      <c r="AC348" s="88"/>
      <c r="AD348" s="103"/>
      <c r="AE348" s="110"/>
      <c r="AF348" s="103"/>
      <c r="AG348" s="88"/>
      <c r="AH348" s="110"/>
      <c r="AI348" s="110"/>
      <c r="AJ348" s="88"/>
    </row>
    <row r="349" spans="1:112" s="85" customFormat="1" ht="4.1500000000000004" customHeight="1" outlineLevel="1">
      <c r="A349" s="86"/>
      <c r="B349" s="86"/>
      <c r="D349" s="142"/>
      <c r="E349" s="87"/>
      <c r="F349" s="88"/>
      <c r="G349" s="88"/>
      <c r="I349" s="88"/>
      <c r="J349" s="89"/>
      <c r="K349" s="89"/>
      <c r="L349" s="90"/>
      <c r="M349" s="89"/>
      <c r="N349" s="89"/>
      <c r="O349" s="88"/>
      <c r="Q349" s="88"/>
      <c r="R349" s="89"/>
      <c r="S349" s="89"/>
      <c r="T349" s="110"/>
      <c r="U349" s="110"/>
      <c r="V349" s="88"/>
      <c r="W349" s="88"/>
      <c r="X349" s="107"/>
      <c r="Y349" s="111"/>
      <c r="Z349" s="90"/>
      <c r="AA349" s="89"/>
      <c r="AB349" s="110"/>
      <c r="AC349" s="88"/>
      <c r="AD349" s="103"/>
      <c r="AE349" s="110"/>
      <c r="AF349" s="103"/>
      <c r="AG349" s="88"/>
      <c r="AH349" s="110"/>
      <c r="AI349" s="110"/>
      <c r="AJ349" s="88"/>
      <c r="AK349" s="67"/>
      <c r="AL349" s="67"/>
      <c r="AM349" s="67"/>
      <c r="AP349" s="244"/>
      <c r="AR349" s="245"/>
      <c r="AS349" s="67"/>
      <c r="AT349" s="67"/>
      <c r="AU349" s="67"/>
      <c r="AW349" s="67"/>
      <c r="AX349" s="67"/>
      <c r="AY349" s="67"/>
      <c r="BA349" s="67"/>
      <c r="BB349" s="67"/>
      <c r="BC349" s="67"/>
      <c r="BE349" s="67"/>
      <c r="BF349" s="67"/>
      <c r="BG349" s="67"/>
      <c r="BJ349" s="244"/>
      <c r="BN349" s="246"/>
      <c r="BO349" s="67"/>
      <c r="BP349" s="67"/>
      <c r="BQ349" s="67"/>
      <c r="BS349" s="67"/>
      <c r="BT349" s="67"/>
      <c r="BU349" s="67"/>
      <c r="BW349" s="67"/>
      <c r="BX349" s="67"/>
      <c r="BY349" s="67"/>
      <c r="CA349" s="67"/>
      <c r="CB349" s="67"/>
      <c r="CC349" s="67"/>
      <c r="CE349" s="67"/>
      <c r="CF349" s="67"/>
      <c r="CG349" s="67"/>
      <c r="CI349" s="67"/>
      <c r="CJ349" s="67"/>
      <c r="CK349" s="67"/>
      <c r="CM349" s="67"/>
      <c r="CN349" s="67"/>
      <c r="CO349" s="67"/>
      <c r="CQ349" s="67"/>
      <c r="CR349" s="67"/>
      <c r="CS349" s="67"/>
      <c r="CU349" s="67"/>
      <c r="CV349" s="67"/>
      <c r="CW349" s="67"/>
      <c r="CY349" s="67"/>
      <c r="CZ349" s="67"/>
      <c r="DA349" s="67"/>
      <c r="DC349" s="67"/>
      <c r="DD349" s="67"/>
      <c r="DE349" s="67"/>
      <c r="DH349" s="125"/>
    </row>
    <row r="350" spans="1:112" s="27" customFormat="1" ht="16.899999999999999" customHeight="1">
      <c r="A350" s="92" t="s">
        <v>116</v>
      </c>
      <c r="B350" s="92"/>
      <c r="C350" s="93"/>
      <c r="D350" s="94"/>
      <c r="E350" s="94" t="s">
        <v>314</v>
      </c>
      <c r="F350" s="96"/>
      <c r="G350" s="97"/>
      <c r="H350" s="78"/>
      <c r="I350" s="98"/>
      <c r="J350" s="99"/>
      <c r="K350" s="99"/>
      <c r="L350" s="100">
        <f>J350*K350</f>
        <v>0</v>
      </c>
      <c r="M350" s="99">
        <f>SUM(L350:L378)</f>
        <v>272</v>
      </c>
      <c r="N350" s="99"/>
      <c r="O350" s="98"/>
      <c r="P350" s="93"/>
      <c r="Q350" s="102"/>
      <c r="R350" s="99">
        <f>SUM(X350:X379)</f>
        <v>0</v>
      </c>
      <c r="S350" s="99"/>
      <c r="T350" s="99">
        <v>353.6</v>
      </c>
      <c r="U350" s="99"/>
      <c r="V350" s="98"/>
      <c r="W350" s="98"/>
      <c r="X350" s="99"/>
      <c r="Y350" s="99"/>
      <c r="Z350" s="100">
        <f>X350*Y350</f>
        <v>0</v>
      </c>
      <c r="AA350" s="99">
        <f>SUM(Z350:Z378)</f>
        <v>0</v>
      </c>
      <c r="AB350" s="99"/>
      <c r="AC350" s="98"/>
      <c r="AD350" s="93"/>
      <c r="AE350" s="99"/>
      <c r="AF350" s="93"/>
      <c r="AG350" s="102"/>
      <c r="AH350" s="99">
        <f>SUM(AI352:AI378)</f>
        <v>0</v>
      </c>
      <c r="AI350" s="99"/>
      <c r="AJ350" s="98"/>
    </row>
    <row r="351" spans="1:112" s="85" customFormat="1" ht="4.1500000000000004" customHeight="1" outlineLevel="1">
      <c r="A351" s="86"/>
      <c r="B351" s="86"/>
      <c r="D351" s="142"/>
      <c r="E351" s="87"/>
      <c r="F351" s="88"/>
      <c r="G351" s="88"/>
      <c r="I351" s="88"/>
      <c r="J351" s="89"/>
      <c r="K351" s="89"/>
      <c r="L351" s="90"/>
      <c r="M351" s="89"/>
      <c r="N351" s="89"/>
      <c r="O351" s="88"/>
      <c r="Q351" s="88"/>
      <c r="R351" s="89"/>
      <c r="S351" s="89"/>
      <c r="T351" s="110"/>
      <c r="U351" s="110"/>
      <c r="V351" s="88"/>
      <c r="W351" s="88"/>
      <c r="X351" s="107"/>
      <c r="Y351" s="111"/>
      <c r="Z351" s="90"/>
      <c r="AA351" s="109"/>
      <c r="AB351" s="110"/>
      <c r="AC351" s="88"/>
      <c r="AD351" s="103"/>
      <c r="AE351" s="110"/>
      <c r="AF351" s="103"/>
      <c r="AG351" s="88"/>
      <c r="AH351" s="110"/>
      <c r="AI351" s="110"/>
      <c r="AJ351" s="88"/>
      <c r="AK351" s="67"/>
      <c r="AL351" s="67"/>
      <c r="AM351" s="67"/>
      <c r="AP351" s="244"/>
      <c r="AR351" s="245"/>
      <c r="AS351" s="67"/>
      <c r="AT351" s="67"/>
      <c r="AU351" s="67"/>
      <c r="AW351" s="67"/>
      <c r="AX351" s="67"/>
      <c r="AY351" s="67"/>
      <c r="BA351" s="67"/>
      <c r="BB351" s="67"/>
      <c r="BC351" s="67"/>
      <c r="BE351" s="67"/>
      <c r="BF351" s="67"/>
      <c r="BG351" s="67"/>
      <c r="BJ351" s="244"/>
      <c r="BN351" s="246"/>
      <c r="BO351" s="67"/>
      <c r="BP351" s="67"/>
      <c r="BQ351" s="67"/>
      <c r="BS351" s="67"/>
      <c r="BT351" s="67"/>
      <c r="BU351" s="67"/>
      <c r="BW351" s="67"/>
      <c r="BX351" s="67"/>
      <c r="BY351" s="67"/>
      <c r="CA351" s="67"/>
      <c r="CB351" s="67"/>
      <c r="CC351" s="67"/>
      <c r="CE351" s="67"/>
      <c r="CF351" s="67"/>
      <c r="CG351" s="67"/>
      <c r="CI351" s="67"/>
      <c r="CJ351" s="67"/>
      <c r="CK351" s="67"/>
      <c r="CM351" s="67"/>
      <c r="CN351" s="67"/>
      <c r="CO351" s="67"/>
      <c r="CQ351" s="67"/>
      <c r="CR351" s="67"/>
      <c r="CS351" s="67"/>
      <c r="CU351" s="67"/>
      <c r="CV351" s="67"/>
      <c r="CW351" s="67"/>
      <c r="CY351" s="67"/>
      <c r="CZ351" s="67"/>
      <c r="DA351" s="67"/>
      <c r="DC351" s="67"/>
      <c r="DD351" s="67"/>
      <c r="DE351" s="67"/>
      <c r="DH351" s="125"/>
    </row>
    <row r="352" spans="1:112" ht="13.15" customHeight="1" outlineLevel="1">
      <c r="A352" s="112"/>
      <c r="B352" s="112"/>
      <c r="C352" s="65"/>
      <c r="D352" s="179"/>
      <c r="E352" s="113" t="s">
        <v>123</v>
      </c>
      <c r="F352" s="114"/>
      <c r="G352" s="114"/>
      <c r="H352" s="115"/>
      <c r="I352" s="114"/>
      <c r="J352" s="116"/>
      <c r="K352" s="108"/>
      <c r="L352" s="117"/>
      <c r="M352" s="109"/>
      <c r="N352" s="118"/>
      <c r="O352" s="114"/>
      <c r="P352" s="65"/>
      <c r="Q352" s="114"/>
      <c r="R352" s="118"/>
      <c r="S352" s="118"/>
      <c r="T352" s="110"/>
      <c r="U352" s="110"/>
      <c r="V352" s="88"/>
      <c r="W352" s="88"/>
      <c r="X352" s="107"/>
      <c r="Y352" s="111"/>
      <c r="Z352" s="90"/>
      <c r="AA352" s="109"/>
      <c r="AB352" s="110"/>
      <c r="AC352" s="88"/>
      <c r="AD352" s="103"/>
      <c r="AE352" s="110"/>
      <c r="AF352" s="103"/>
      <c r="AG352" s="88"/>
      <c r="AH352" s="110"/>
      <c r="AI352" s="110"/>
      <c r="AJ352" s="88"/>
    </row>
    <row r="353" spans="1:112" ht="13.15" customHeight="1" outlineLevel="1">
      <c r="A353" s="178" t="s">
        <v>124</v>
      </c>
      <c r="B353" s="178">
        <v>52</v>
      </c>
      <c r="C353" s="65"/>
      <c r="D353" s="179"/>
      <c r="E353" s="113"/>
      <c r="F353" s="124" t="s">
        <v>140</v>
      </c>
      <c r="G353" s="114"/>
      <c r="H353" s="115"/>
      <c r="I353" s="114"/>
      <c r="J353" s="180">
        <v>1</v>
      </c>
      <c r="K353" s="181">
        <v>25</v>
      </c>
      <c r="L353" s="180">
        <f>J353*K353</f>
        <v>25</v>
      </c>
      <c r="M353" s="109"/>
      <c r="N353" s="118"/>
      <c r="O353" s="114"/>
      <c r="P353" s="65"/>
      <c r="Q353" s="114"/>
      <c r="R353" s="118"/>
      <c r="S353" s="118"/>
      <c r="T353" s="110"/>
      <c r="U353" s="110"/>
      <c r="V353" s="88"/>
      <c r="W353" s="88"/>
      <c r="X353" s="107"/>
      <c r="Y353" s="111"/>
      <c r="Z353" s="90"/>
      <c r="AA353" s="109"/>
      <c r="AB353" s="110"/>
      <c r="AC353" s="88"/>
      <c r="AD353" s="103"/>
      <c r="AE353" s="110"/>
      <c r="AF353" s="103"/>
      <c r="AG353" s="88"/>
      <c r="AH353" s="110"/>
      <c r="AI353" s="110"/>
      <c r="AJ353" s="88"/>
    </row>
    <row r="354" spans="1:112" ht="13.15" customHeight="1" outlineLevel="1">
      <c r="A354" s="178" t="s">
        <v>125</v>
      </c>
      <c r="B354" s="178">
        <v>52</v>
      </c>
      <c r="C354" s="65"/>
      <c r="D354" s="285"/>
      <c r="E354" s="113"/>
      <c r="F354" s="185" t="s">
        <v>265</v>
      </c>
      <c r="G354" s="114"/>
      <c r="H354" s="115"/>
      <c r="I354" s="114"/>
      <c r="J354" s="180">
        <v>1</v>
      </c>
      <c r="K354" s="181">
        <v>25</v>
      </c>
      <c r="L354" s="180">
        <f>J354*K354</f>
        <v>25</v>
      </c>
      <c r="M354" s="109"/>
      <c r="N354" s="118"/>
      <c r="O354" s="114"/>
      <c r="P354" s="65"/>
      <c r="Q354" s="114"/>
      <c r="R354" s="118"/>
      <c r="S354" s="118"/>
      <c r="T354" s="110"/>
      <c r="U354" s="110"/>
      <c r="V354" s="88"/>
      <c r="W354" s="88"/>
      <c r="X354" s="107"/>
      <c r="Y354" s="111"/>
      <c r="Z354" s="90"/>
      <c r="AA354" s="109"/>
      <c r="AB354" s="110"/>
      <c r="AC354" s="88"/>
      <c r="AD354" s="103"/>
      <c r="AE354" s="110"/>
      <c r="AF354" s="103"/>
      <c r="AG354" s="88"/>
      <c r="AH354" s="110"/>
      <c r="AI354" s="110"/>
      <c r="AJ354" s="88"/>
    </row>
    <row r="355" spans="1:112" s="85" customFormat="1" ht="4.1500000000000004" customHeight="1" outlineLevel="1">
      <c r="A355" s="86"/>
      <c r="B355" s="86"/>
      <c r="D355" s="142"/>
      <c r="E355" s="87"/>
      <c r="F355" s="88"/>
      <c r="G355" s="88"/>
      <c r="I355" s="88"/>
      <c r="J355" s="89"/>
      <c r="K355" s="89"/>
      <c r="L355" s="90"/>
      <c r="M355" s="89"/>
      <c r="N355" s="89"/>
      <c r="O355" s="88"/>
      <c r="Q355" s="88"/>
      <c r="R355" s="89"/>
      <c r="S355" s="89"/>
      <c r="T355" s="110"/>
      <c r="U355" s="110"/>
      <c r="V355" s="88"/>
      <c r="W355" s="88"/>
      <c r="X355" s="107"/>
      <c r="Y355" s="111"/>
      <c r="Z355" s="90"/>
      <c r="AA355" s="109"/>
      <c r="AB355" s="110"/>
      <c r="AC355" s="88"/>
      <c r="AD355" s="103"/>
      <c r="AE355" s="110"/>
      <c r="AF355" s="103"/>
      <c r="AG355" s="88"/>
      <c r="AH355" s="110"/>
      <c r="AI355" s="110"/>
      <c r="AJ355" s="88"/>
      <c r="AK355" s="67"/>
      <c r="AL355" s="67"/>
      <c r="AM355" s="67"/>
      <c r="AP355" s="244"/>
      <c r="AR355" s="245"/>
      <c r="AS355" s="67"/>
      <c r="AT355" s="67"/>
      <c r="AU355" s="67"/>
      <c r="AW355" s="67"/>
      <c r="AX355" s="67"/>
      <c r="AY355" s="67"/>
      <c r="BA355" s="67"/>
      <c r="BB355" s="67"/>
      <c r="BC355" s="67"/>
      <c r="BE355" s="67"/>
      <c r="BF355" s="67"/>
      <c r="BG355" s="67"/>
      <c r="BJ355" s="244"/>
      <c r="BN355" s="246"/>
      <c r="BO355" s="67"/>
      <c r="BP355" s="67"/>
      <c r="BQ355" s="67"/>
      <c r="BS355" s="67"/>
      <c r="BT355" s="67"/>
      <c r="BU355" s="67"/>
      <c r="BW355" s="67"/>
      <c r="BX355" s="67"/>
      <c r="BY355" s="67"/>
      <c r="CA355" s="67"/>
      <c r="CB355" s="67"/>
      <c r="CC355" s="67"/>
      <c r="CE355" s="67"/>
      <c r="CF355" s="67"/>
      <c r="CG355" s="67"/>
      <c r="CI355" s="67"/>
      <c r="CJ355" s="67"/>
      <c r="CK355" s="67"/>
      <c r="CM355" s="67"/>
      <c r="CN355" s="67"/>
      <c r="CO355" s="67"/>
      <c r="CQ355" s="67"/>
      <c r="CR355" s="67"/>
      <c r="CS355" s="67"/>
      <c r="CU355" s="67"/>
      <c r="CV355" s="67"/>
      <c r="CW355" s="67"/>
      <c r="CY355" s="67"/>
      <c r="CZ355" s="67"/>
      <c r="DA355" s="67"/>
      <c r="DC355" s="67"/>
      <c r="DD355" s="67"/>
      <c r="DE355" s="67"/>
      <c r="DH355" s="125"/>
    </row>
    <row r="356" spans="1:112" ht="13.15" customHeight="1" outlineLevel="1">
      <c r="A356" s="112"/>
      <c r="B356" s="112"/>
      <c r="C356" s="65"/>
      <c r="D356" s="179"/>
      <c r="E356" s="113" t="s">
        <v>126</v>
      </c>
      <c r="F356" s="114"/>
      <c r="G356" s="114"/>
      <c r="H356" s="115"/>
      <c r="I356" s="114"/>
      <c r="J356" s="116"/>
      <c r="K356" s="108"/>
      <c r="L356" s="117"/>
      <c r="M356" s="109"/>
      <c r="N356" s="118"/>
      <c r="O356" s="114"/>
      <c r="P356" s="65"/>
      <c r="Q356" s="114"/>
      <c r="R356" s="118"/>
      <c r="S356" s="118"/>
      <c r="T356" s="110"/>
      <c r="U356" s="110"/>
      <c r="V356" s="88"/>
      <c r="W356" s="88"/>
      <c r="X356" s="107"/>
      <c r="Y356" s="111"/>
      <c r="Z356" s="90"/>
      <c r="AA356" s="109"/>
      <c r="AB356" s="110"/>
      <c r="AC356" s="88"/>
      <c r="AD356" s="103"/>
      <c r="AE356" s="110"/>
      <c r="AF356" s="103"/>
      <c r="AG356" s="88"/>
      <c r="AH356" s="110"/>
      <c r="AI356" s="110"/>
      <c r="AJ356" s="88"/>
    </row>
    <row r="357" spans="1:112" ht="13.15" customHeight="1" outlineLevel="1">
      <c r="A357" s="112"/>
      <c r="B357" s="112"/>
      <c r="C357" s="65"/>
      <c r="D357" s="179"/>
      <c r="E357" s="113"/>
      <c r="F357" s="114" t="s">
        <v>46</v>
      </c>
      <c r="G357" s="114"/>
      <c r="H357" s="115"/>
      <c r="I357" s="114"/>
      <c r="J357" s="116">
        <v>1</v>
      </c>
      <c r="K357" s="108">
        <v>10</v>
      </c>
      <c r="L357" s="117">
        <f>J357*K357</f>
        <v>10</v>
      </c>
      <c r="M357" s="109"/>
      <c r="N357" s="118"/>
      <c r="O357" s="114"/>
      <c r="P357" s="65"/>
      <c r="Q357" s="114"/>
      <c r="R357" s="118"/>
      <c r="S357" s="118"/>
      <c r="T357" s="110"/>
      <c r="U357" s="110"/>
      <c r="V357" s="88"/>
      <c r="W357" s="88"/>
      <c r="X357" s="107"/>
      <c r="Y357" s="111"/>
      <c r="Z357" s="90"/>
      <c r="AA357" s="109"/>
      <c r="AB357" s="110"/>
      <c r="AC357" s="88"/>
      <c r="AD357" s="103"/>
      <c r="AE357" s="110"/>
      <c r="AF357" s="103"/>
      <c r="AG357" s="88"/>
      <c r="AH357" s="110"/>
      <c r="AI357" s="110"/>
      <c r="AJ357" s="88"/>
    </row>
    <row r="358" spans="1:112" ht="13.15" customHeight="1" outlineLevel="1">
      <c r="A358" s="178" t="s">
        <v>124</v>
      </c>
      <c r="B358" s="178">
        <v>52</v>
      </c>
      <c r="C358" s="65"/>
      <c r="D358" s="179"/>
      <c r="E358" s="113"/>
      <c r="F358" s="124" t="s">
        <v>309</v>
      </c>
      <c r="G358" s="114"/>
      <c r="H358" s="115"/>
      <c r="I358" s="114"/>
      <c r="J358" s="180">
        <v>1</v>
      </c>
      <c r="K358" s="181">
        <f>28*2.5</f>
        <v>70</v>
      </c>
      <c r="L358" s="180">
        <f>J358*K358</f>
        <v>70</v>
      </c>
      <c r="M358" s="109"/>
      <c r="N358" s="118"/>
      <c r="O358" s="114"/>
      <c r="P358" s="65"/>
      <c r="Q358" s="114"/>
      <c r="R358" s="118"/>
      <c r="S358" s="118"/>
      <c r="T358" s="110"/>
      <c r="U358" s="110"/>
      <c r="V358" s="88"/>
      <c r="W358" s="88"/>
      <c r="X358" s="107"/>
      <c r="Y358" s="111"/>
      <c r="Z358" s="90"/>
      <c r="AA358" s="109"/>
      <c r="AB358" s="110"/>
      <c r="AC358" s="88"/>
      <c r="AD358" s="103"/>
      <c r="AE358" s="110"/>
      <c r="AF358" s="103"/>
      <c r="AG358" s="88"/>
      <c r="AH358" s="110"/>
      <c r="AI358" s="110"/>
      <c r="AJ358" s="88"/>
    </row>
    <row r="359" spans="1:112" ht="13.15" customHeight="1" outlineLevel="1">
      <c r="A359" s="178" t="s">
        <v>124</v>
      </c>
      <c r="B359" s="178">
        <v>52</v>
      </c>
      <c r="C359" s="65"/>
      <c r="D359" s="139"/>
      <c r="E359" s="113"/>
      <c r="F359" s="124" t="s">
        <v>143</v>
      </c>
      <c r="G359" s="114"/>
      <c r="H359" s="115"/>
      <c r="I359" s="114"/>
      <c r="J359" s="180">
        <v>1</v>
      </c>
      <c r="K359" s="181">
        <v>20</v>
      </c>
      <c r="L359" s="180">
        <f>J359*K359</f>
        <v>20</v>
      </c>
      <c r="M359" s="109"/>
      <c r="N359" s="118"/>
      <c r="O359" s="114"/>
      <c r="P359" s="65"/>
      <c r="Q359" s="114"/>
      <c r="R359" s="118"/>
      <c r="S359" s="118"/>
      <c r="T359" s="110"/>
      <c r="U359" s="110"/>
      <c r="V359" s="88"/>
      <c r="W359" s="88"/>
      <c r="X359" s="107"/>
      <c r="Y359" s="111"/>
      <c r="Z359" s="90"/>
      <c r="AA359" s="109"/>
      <c r="AB359" s="110"/>
      <c r="AC359" s="88"/>
      <c r="AD359" s="103"/>
      <c r="AE359" s="110"/>
      <c r="AF359" s="103"/>
      <c r="AG359" s="88"/>
      <c r="AH359" s="110"/>
      <c r="AI359" s="110"/>
      <c r="AJ359" s="88"/>
    </row>
    <row r="360" spans="1:112" ht="13.15" customHeight="1" outlineLevel="1">
      <c r="A360" s="182"/>
      <c r="B360" s="182"/>
      <c r="C360" s="65"/>
      <c r="D360" s="139"/>
      <c r="F360" s="124" t="s">
        <v>315</v>
      </c>
      <c r="G360" s="114"/>
      <c r="H360" s="115"/>
      <c r="I360" s="114"/>
      <c r="J360" s="180">
        <v>1</v>
      </c>
      <c r="K360" s="117">
        <v>15</v>
      </c>
      <c r="L360" s="197">
        <f>J360*K360</f>
        <v>15</v>
      </c>
      <c r="M360" s="129"/>
      <c r="N360" s="130"/>
      <c r="O360" s="114"/>
      <c r="P360" s="65"/>
      <c r="Q360" s="114"/>
      <c r="R360" s="130"/>
      <c r="S360" s="130"/>
      <c r="T360" s="110"/>
      <c r="U360" s="110"/>
      <c r="V360" s="88"/>
      <c r="W360" s="88"/>
      <c r="X360" s="107"/>
      <c r="Y360" s="111"/>
      <c r="Z360" s="90"/>
      <c r="AA360" s="109"/>
      <c r="AB360" s="110"/>
      <c r="AC360" s="88"/>
      <c r="AD360" s="103"/>
      <c r="AE360" s="110"/>
      <c r="AF360" s="103"/>
      <c r="AG360" s="88"/>
      <c r="AH360" s="110"/>
      <c r="AI360" s="110"/>
      <c r="AJ360" s="88"/>
    </row>
    <row r="361" spans="1:112" s="161" customFormat="1" ht="13.15" customHeight="1" outlineLevel="1">
      <c r="A361" s="150"/>
      <c r="B361" s="150"/>
      <c r="C361" s="151"/>
      <c r="D361" s="152"/>
      <c r="E361" s="194"/>
      <c r="F361" s="154" t="s">
        <v>130</v>
      </c>
      <c r="G361" s="155"/>
      <c r="H361" s="156"/>
      <c r="I361" s="155"/>
      <c r="K361" s="90" t="s">
        <v>70</v>
      </c>
      <c r="L361" s="157"/>
      <c r="M361" s="159"/>
      <c r="N361" s="159"/>
      <c r="O361" s="155"/>
      <c r="P361" s="151"/>
      <c r="Q361" s="155"/>
      <c r="R361" s="159"/>
      <c r="S361" s="159"/>
      <c r="T361" s="110"/>
      <c r="U361" s="110"/>
      <c r="V361" s="88"/>
      <c r="W361" s="88"/>
      <c r="X361" s="107"/>
      <c r="Y361" s="111"/>
      <c r="Z361" s="90"/>
      <c r="AA361" s="109"/>
      <c r="AB361" s="110"/>
      <c r="AC361" s="88"/>
      <c r="AD361" s="103"/>
      <c r="AE361" s="110"/>
      <c r="AF361" s="103"/>
      <c r="AG361" s="88"/>
      <c r="AH361" s="110"/>
      <c r="AI361" s="110"/>
      <c r="AJ361" s="88"/>
      <c r="AK361" s="160"/>
      <c r="AL361" s="156"/>
      <c r="AM361" s="156"/>
      <c r="AN361" s="156"/>
      <c r="AO361" s="156"/>
      <c r="AP361" s="255"/>
      <c r="AQ361" s="156"/>
      <c r="AR361" s="256"/>
      <c r="AS361" s="160"/>
      <c r="AT361" s="156"/>
      <c r="AU361" s="156"/>
      <c r="AV361" s="156"/>
      <c r="AW361" s="160"/>
      <c r="AX361" s="156"/>
      <c r="AY361" s="156"/>
      <c r="AZ361" s="156"/>
      <c r="BA361" s="160"/>
      <c r="BB361" s="156"/>
      <c r="BC361" s="156"/>
      <c r="BD361" s="156"/>
      <c r="BE361" s="160"/>
      <c r="BF361" s="156"/>
      <c r="BG361" s="156"/>
      <c r="BH361" s="156"/>
      <c r="BI361" s="156"/>
      <c r="BJ361" s="255"/>
      <c r="BL361" s="156"/>
      <c r="BM361" s="156"/>
      <c r="BN361" s="257"/>
      <c r="BO361" s="160"/>
      <c r="BP361" s="156"/>
      <c r="BQ361" s="156"/>
      <c r="BR361" s="156"/>
      <c r="BS361" s="160"/>
      <c r="BT361" s="156"/>
      <c r="BU361" s="156"/>
      <c r="BV361" s="156"/>
      <c r="BW361" s="160"/>
      <c r="BX361" s="156"/>
      <c r="BY361" s="156"/>
      <c r="BZ361" s="156"/>
      <c r="CA361" s="160"/>
      <c r="CB361" s="156"/>
      <c r="CC361" s="156"/>
      <c r="CD361" s="156"/>
      <c r="CE361" s="160"/>
      <c r="CF361" s="156"/>
      <c r="CG361" s="156"/>
      <c r="CH361" s="156"/>
      <c r="CI361" s="160"/>
      <c r="CJ361" s="156"/>
      <c r="CK361" s="156"/>
      <c r="CL361" s="156"/>
      <c r="CM361" s="160"/>
      <c r="CN361" s="156"/>
      <c r="CO361" s="156"/>
      <c r="CP361" s="156"/>
      <c r="CQ361" s="160"/>
      <c r="CR361" s="156"/>
      <c r="CS361" s="156"/>
      <c r="CT361" s="156"/>
      <c r="CU361" s="160"/>
      <c r="CV361" s="156"/>
      <c r="CW361" s="156"/>
      <c r="CX361" s="156"/>
      <c r="CY361" s="160"/>
      <c r="CZ361" s="156"/>
      <c r="DA361" s="156"/>
      <c r="DB361" s="156"/>
      <c r="DC361" s="160"/>
      <c r="DD361" s="156"/>
      <c r="DE361" s="156"/>
      <c r="DF361" s="156"/>
      <c r="DG361" s="151"/>
      <c r="DH361" s="162"/>
    </row>
    <row r="362" spans="1:112" ht="13.15" customHeight="1" outlineLevel="1">
      <c r="A362" s="178" t="s">
        <v>125</v>
      </c>
      <c r="B362" s="178">
        <v>52</v>
      </c>
      <c r="C362" s="65"/>
      <c r="D362" s="139"/>
      <c r="E362" s="113"/>
      <c r="F362" s="124" t="s">
        <v>311</v>
      </c>
      <c r="G362" s="114"/>
      <c r="H362" s="115"/>
      <c r="I362" s="114"/>
      <c r="J362" s="180">
        <v>1</v>
      </c>
      <c r="K362" s="181">
        <v>20</v>
      </c>
      <c r="L362" s="180">
        <f>J362*K362</f>
        <v>20</v>
      </c>
      <c r="M362" s="109"/>
      <c r="N362" s="118"/>
      <c r="O362" s="114"/>
      <c r="P362" s="65"/>
      <c r="Q362" s="114"/>
      <c r="R362" s="118"/>
      <c r="S362" s="118"/>
      <c r="T362" s="110"/>
      <c r="U362" s="110"/>
      <c r="V362" s="88"/>
      <c r="W362" s="88"/>
      <c r="X362" s="107"/>
      <c r="Y362" s="111"/>
      <c r="Z362" s="90"/>
      <c r="AA362" s="109"/>
      <c r="AB362" s="110"/>
      <c r="AC362" s="88"/>
      <c r="AD362" s="103"/>
      <c r="AE362" s="110"/>
      <c r="AF362" s="103"/>
      <c r="AG362" s="88"/>
      <c r="AH362" s="110"/>
      <c r="AI362" s="110"/>
      <c r="AJ362" s="88"/>
    </row>
    <row r="363" spans="1:112" ht="13.15" customHeight="1" outlineLevel="1">
      <c r="A363" s="178" t="s">
        <v>125</v>
      </c>
      <c r="B363" s="178">
        <v>52</v>
      </c>
      <c r="C363" s="65"/>
      <c r="D363" s="139"/>
      <c r="E363" s="113"/>
      <c r="F363" s="124" t="s">
        <v>153</v>
      </c>
      <c r="G363" s="114"/>
      <c r="H363" s="115"/>
      <c r="I363" s="114"/>
      <c r="J363" s="180">
        <v>1</v>
      </c>
      <c r="K363" s="181">
        <v>4</v>
      </c>
      <c r="L363" s="180">
        <f>J363*K363</f>
        <v>4</v>
      </c>
      <c r="M363" s="109"/>
      <c r="N363" s="118"/>
      <c r="O363" s="114"/>
      <c r="P363" s="65"/>
      <c r="Q363" s="114"/>
      <c r="R363" s="118"/>
      <c r="S363" s="118"/>
      <c r="T363" s="110"/>
      <c r="U363" s="110"/>
      <c r="V363" s="88"/>
      <c r="W363" s="88"/>
      <c r="X363" s="107"/>
      <c r="Y363" s="111"/>
      <c r="Z363" s="90"/>
      <c r="AA363" s="109"/>
      <c r="AB363" s="110"/>
      <c r="AC363" s="88"/>
      <c r="AD363" s="103"/>
      <c r="AE363" s="110"/>
      <c r="AF363" s="103"/>
      <c r="AG363" s="88"/>
      <c r="AH363" s="110"/>
      <c r="AI363" s="110"/>
      <c r="AJ363" s="88"/>
    </row>
    <row r="364" spans="1:112" ht="13.15" customHeight="1" outlineLevel="1">
      <c r="A364" s="178" t="s">
        <v>124</v>
      </c>
      <c r="B364" s="178">
        <v>52</v>
      </c>
      <c r="C364" s="65"/>
      <c r="D364" s="139"/>
      <c r="E364" s="113"/>
      <c r="F364" s="124" t="s">
        <v>145</v>
      </c>
      <c r="G364" s="114"/>
      <c r="H364" s="115"/>
      <c r="I364" s="114"/>
      <c r="K364" s="90" t="s">
        <v>70</v>
      </c>
      <c r="L364" s="180"/>
      <c r="M364" s="109"/>
      <c r="N364" s="118"/>
      <c r="O364" s="114"/>
      <c r="P364" s="65"/>
      <c r="Q364" s="114"/>
      <c r="R364" s="118"/>
      <c r="S364" s="118"/>
      <c r="T364" s="110"/>
      <c r="U364" s="110"/>
      <c r="V364" s="88"/>
      <c r="W364" s="88"/>
      <c r="X364" s="107"/>
      <c r="Y364" s="111"/>
      <c r="Z364" s="90"/>
      <c r="AA364" s="109"/>
      <c r="AB364" s="110"/>
      <c r="AC364" s="88"/>
      <c r="AD364" s="103"/>
      <c r="AE364" s="110"/>
      <c r="AF364" s="103"/>
      <c r="AG364" s="88"/>
      <c r="AH364" s="110"/>
      <c r="AI364" s="110"/>
      <c r="AJ364" s="88"/>
    </row>
    <row r="365" spans="1:112" ht="13.15" customHeight="1" outlineLevel="1">
      <c r="A365" s="178" t="s">
        <v>124</v>
      </c>
      <c r="B365" s="178">
        <v>52</v>
      </c>
      <c r="C365" s="65"/>
      <c r="D365" s="139"/>
      <c r="E365" s="113"/>
      <c r="F365" s="124" t="s">
        <v>144</v>
      </c>
      <c r="G365" s="114"/>
      <c r="H365" s="115"/>
      <c r="I365" s="114"/>
      <c r="J365" s="180">
        <v>1</v>
      </c>
      <c r="K365" s="181">
        <v>6</v>
      </c>
      <c r="L365" s="180">
        <f>J365*K365</f>
        <v>6</v>
      </c>
      <c r="M365" s="109"/>
      <c r="N365" s="118"/>
      <c r="O365" s="114"/>
      <c r="P365" s="65"/>
      <c r="Q365" s="114"/>
      <c r="R365" s="118"/>
      <c r="S365" s="118"/>
      <c r="T365" s="110"/>
      <c r="U365" s="110"/>
      <c r="V365" s="88"/>
      <c r="W365" s="88"/>
      <c r="X365" s="107"/>
      <c r="Y365" s="111"/>
      <c r="Z365" s="90"/>
      <c r="AA365" s="109"/>
      <c r="AB365" s="110"/>
      <c r="AC365" s="88"/>
      <c r="AD365" s="103"/>
      <c r="AE365" s="110"/>
      <c r="AF365" s="103"/>
      <c r="AG365" s="88"/>
      <c r="AH365" s="110"/>
      <c r="AI365" s="110"/>
      <c r="AJ365" s="88"/>
    </row>
    <row r="366" spans="1:112" s="85" customFormat="1" ht="4.1500000000000004" customHeight="1" outlineLevel="1">
      <c r="A366" s="86"/>
      <c r="B366" s="86"/>
      <c r="D366" s="142"/>
      <c r="E366" s="87"/>
      <c r="F366" s="88"/>
      <c r="G366" s="88"/>
      <c r="I366" s="88"/>
      <c r="J366" s="89"/>
      <c r="K366" s="89"/>
      <c r="L366" s="90"/>
      <c r="M366" s="89"/>
      <c r="N366" s="89"/>
      <c r="O366" s="88"/>
      <c r="Q366" s="88"/>
      <c r="R366" s="89"/>
      <c r="S366" s="89"/>
      <c r="T366" s="110"/>
      <c r="U366" s="110"/>
      <c r="V366" s="88"/>
      <c r="W366" s="88"/>
      <c r="X366" s="107"/>
      <c r="Y366" s="111"/>
      <c r="Z366" s="90"/>
      <c r="AA366" s="109"/>
      <c r="AB366" s="110"/>
      <c r="AC366" s="88"/>
      <c r="AD366" s="103"/>
      <c r="AE366" s="110"/>
      <c r="AF366" s="103"/>
      <c r="AG366" s="88"/>
      <c r="AH366" s="110"/>
      <c r="AI366" s="110"/>
      <c r="AJ366" s="88"/>
      <c r="AK366" s="67"/>
      <c r="AL366" s="67"/>
      <c r="AM366" s="67"/>
      <c r="AP366" s="244"/>
      <c r="AR366" s="245"/>
      <c r="AS366" s="67"/>
      <c r="AT366" s="67"/>
      <c r="AU366" s="67"/>
      <c r="AW366" s="67"/>
      <c r="AX366" s="67"/>
      <c r="AY366" s="67"/>
      <c r="BA366" s="67"/>
      <c r="BB366" s="67"/>
      <c r="BC366" s="67"/>
      <c r="BE366" s="67"/>
      <c r="BF366" s="67"/>
      <c r="BG366" s="67"/>
      <c r="BJ366" s="244"/>
      <c r="BN366" s="246"/>
      <c r="BO366" s="67"/>
      <c r="BP366" s="67"/>
      <c r="BQ366" s="67"/>
      <c r="BS366" s="67"/>
      <c r="BT366" s="67"/>
      <c r="BU366" s="67"/>
      <c r="BW366" s="67"/>
      <c r="BX366" s="67"/>
      <c r="BY366" s="67"/>
      <c r="CA366" s="67"/>
      <c r="CB366" s="67"/>
      <c r="CC366" s="67"/>
      <c r="CE366" s="67"/>
      <c r="CF366" s="67"/>
      <c r="CG366" s="67"/>
      <c r="CI366" s="67"/>
      <c r="CJ366" s="67"/>
      <c r="CK366" s="67"/>
      <c r="CM366" s="67"/>
      <c r="CN366" s="67"/>
      <c r="CO366" s="67"/>
      <c r="CQ366" s="67"/>
      <c r="CR366" s="67"/>
      <c r="CS366" s="67"/>
      <c r="CU366" s="67"/>
      <c r="CV366" s="67"/>
      <c r="CW366" s="67"/>
      <c r="CY366" s="67"/>
      <c r="CZ366" s="67"/>
      <c r="DA366" s="67"/>
      <c r="DC366" s="67"/>
      <c r="DD366" s="67"/>
      <c r="DE366" s="67"/>
      <c r="DH366" s="125"/>
    </row>
    <row r="367" spans="1:112" ht="13.15" customHeight="1" outlineLevel="1">
      <c r="A367" s="112"/>
      <c r="B367" s="112"/>
      <c r="C367" s="65"/>
      <c r="D367" s="179"/>
      <c r="E367" s="113" t="s">
        <v>133</v>
      </c>
      <c r="F367" s="114"/>
      <c r="G367" s="114"/>
      <c r="H367" s="115"/>
      <c r="I367" s="114"/>
      <c r="J367" s="116"/>
      <c r="K367" s="108"/>
      <c r="L367" s="117"/>
      <c r="M367" s="109"/>
      <c r="N367" s="118"/>
      <c r="O367" s="114"/>
      <c r="P367" s="65"/>
      <c r="Q367" s="114"/>
      <c r="R367" s="118"/>
      <c r="S367" s="118"/>
      <c r="T367" s="110"/>
      <c r="U367" s="110"/>
      <c r="V367" s="88"/>
      <c r="W367" s="88"/>
      <c r="X367" s="107"/>
      <c r="Y367" s="111"/>
      <c r="Z367" s="90"/>
      <c r="AA367" s="109"/>
      <c r="AB367" s="110"/>
      <c r="AC367" s="88"/>
      <c r="AD367" s="103"/>
      <c r="AE367" s="110"/>
      <c r="AF367" s="103"/>
      <c r="AG367" s="88"/>
      <c r="AH367" s="110"/>
      <c r="AI367" s="110"/>
      <c r="AJ367" s="88"/>
    </row>
    <row r="368" spans="1:112" s="85" customFormat="1" ht="13.15" customHeight="1" outlineLevel="1">
      <c r="A368" s="91" t="s">
        <v>74</v>
      </c>
      <c r="B368" s="91">
        <v>24</v>
      </c>
      <c r="C368" s="103"/>
      <c r="D368" s="183"/>
      <c r="E368" s="104"/>
      <c r="F368" s="287" t="s">
        <v>316</v>
      </c>
      <c r="G368" s="88"/>
      <c r="H368" s="106"/>
      <c r="I368" s="88"/>
      <c r="J368" s="107">
        <v>1</v>
      </c>
      <c r="K368" s="126">
        <v>12</v>
      </c>
      <c r="L368" s="90">
        <f>J368*K368</f>
        <v>12</v>
      </c>
      <c r="M368" s="110"/>
      <c r="N368" s="110"/>
      <c r="O368" s="88"/>
      <c r="P368" s="103"/>
      <c r="Q368" s="88"/>
      <c r="R368" s="110"/>
      <c r="S368" s="110"/>
      <c r="T368" s="110"/>
      <c r="U368" s="110"/>
      <c r="V368" s="88"/>
      <c r="W368" s="88"/>
      <c r="X368" s="107"/>
      <c r="Y368" s="111"/>
      <c r="Z368" s="90"/>
      <c r="AA368" s="109"/>
      <c r="AB368" s="110"/>
      <c r="AC368" s="88"/>
      <c r="AD368" s="103"/>
      <c r="AE368" s="110"/>
      <c r="AF368" s="103"/>
      <c r="AG368" s="88"/>
      <c r="AH368" s="110"/>
      <c r="AI368" s="110"/>
      <c r="AJ368" s="88"/>
    </row>
    <row r="369" spans="1:112" s="85" customFormat="1" ht="4.1500000000000004" customHeight="1" outlineLevel="1">
      <c r="A369" s="86"/>
      <c r="B369" s="86"/>
      <c r="D369" s="142"/>
      <c r="E369" s="87"/>
      <c r="F369" s="88"/>
      <c r="G369" s="88"/>
      <c r="I369" s="88"/>
      <c r="J369" s="89"/>
      <c r="K369" s="89"/>
      <c r="L369" s="90"/>
      <c r="M369" s="89"/>
      <c r="N369" s="89"/>
      <c r="O369" s="88"/>
      <c r="Q369" s="88"/>
      <c r="R369" s="89"/>
      <c r="S369" s="89"/>
      <c r="T369" s="110"/>
      <c r="U369" s="110"/>
      <c r="V369" s="88"/>
      <c r="W369" s="88"/>
      <c r="X369" s="107"/>
      <c r="Y369" s="111"/>
      <c r="Z369" s="90"/>
      <c r="AA369" s="109"/>
      <c r="AB369" s="110"/>
      <c r="AC369" s="88"/>
      <c r="AD369" s="103"/>
      <c r="AE369" s="110"/>
      <c r="AF369" s="103"/>
      <c r="AG369" s="88"/>
      <c r="AH369" s="110"/>
      <c r="AI369" s="110"/>
      <c r="AJ369" s="88"/>
      <c r="AK369" s="67"/>
      <c r="AL369" s="67"/>
      <c r="AM369" s="67"/>
      <c r="AP369" s="244"/>
      <c r="AR369" s="245"/>
      <c r="AS369" s="67"/>
      <c r="AT369" s="67"/>
      <c r="AU369" s="67"/>
      <c r="AW369" s="67"/>
      <c r="AX369" s="67"/>
      <c r="AY369" s="67"/>
      <c r="BA369" s="67"/>
      <c r="BB369" s="67"/>
      <c r="BC369" s="67"/>
      <c r="BE369" s="67"/>
      <c r="BF369" s="67"/>
      <c r="BG369" s="67"/>
      <c r="BJ369" s="244"/>
      <c r="BN369" s="246"/>
      <c r="BO369" s="67"/>
      <c r="BP369" s="67"/>
      <c r="BQ369" s="67"/>
      <c r="BS369" s="67"/>
      <c r="BT369" s="67"/>
      <c r="BU369" s="67"/>
      <c r="BW369" s="67"/>
      <c r="BX369" s="67"/>
      <c r="BY369" s="67"/>
      <c r="CA369" s="67"/>
      <c r="CB369" s="67"/>
      <c r="CC369" s="67"/>
      <c r="CE369" s="67"/>
      <c r="CF369" s="67"/>
      <c r="CG369" s="67"/>
      <c r="CI369" s="67"/>
      <c r="CJ369" s="67"/>
      <c r="CK369" s="67"/>
      <c r="CM369" s="67"/>
      <c r="CN369" s="67"/>
      <c r="CO369" s="67"/>
      <c r="CQ369" s="67"/>
      <c r="CR369" s="67"/>
      <c r="CS369" s="67"/>
      <c r="CU369" s="67"/>
      <c r="CV369" s="67"/>
      <c r="CW369" s="67"/>
      <c r="CY369" s="67"/>
      <c r="CZ369" s="67"/>
      <c r="DA369" s="67"/>
      <c r="DC369" s="67"/>
      <c r="DD369" s="67"/>
      <c r="DE369" s="67"/>
      <c r="DH369" s="125"/>
    </row>
    <row r="370" spans="1:112" ht="13.15" customHeight="1" outlineLevel="1">
      <c r="A370" s="112"/>
      <c r="B370" s="112"/>
      <c r="C370" s="65"/>
      <c r="D370" s="179"/>
      <c r="E370" s="113" t="s">
        <v>135</v>
      </c>
      <c r="F370" s="114"/>
      <c r="G370" s="114"/>
      <c r="H370" s="115"/>
      <c r="I370" s="114"/>
      <c r="J370" s="116"/>
      <c r="K370" s="108"/>
      <c r="L370" s="117"/>
      <c r="M370" s="109"/>
      <c r="N370" s="118"/>
      <c r="O370" s="114"/>
      <c r="P370" s="65"/>
      <c r="Q370" s="114"/>
      <c r="R370" s="118"/>
      <c r="S370" s="118"/>
      <c r="T370" s="110"/>
      <c r="U370" s="110"/>
      <c r="V370" s="88"/>
      <c r="W370" s="88"/>
      <c r="X370" s="107"/>
      <c r="Y370" s="111"/>
      <c r="Z370" s="90"/>
      <c r="AA370" s="109"/>
      <c r="AB370" s="110"/>
      <c r="AC370" s="88"/>
      <c r="AD370" s="103"/>
      <c r="AE370" s="110"/>
      <c r="AF370" s="103"/>
      <c r="AG370" s="88"/>
      <c r="AH370" s="110"/>
      <c r="AI370" s="110"/>
      <c r="AJ370" s="88"/>
    </row>
    <row r="371" spans="1:112" s="85" customFormat="1" ht="13.15" customHeight="1" outlineLevel="1">
      <c r="A371" s="91" t="s">
        <v>74</v>
      </c>
      <c r="B371" s="91">
        <v>24</v>
      </c>
      <c r="C371" s="103"/>
      <c r="D371" s="183"/>
      <c r="E371" s="104"/>
      <c r="F371" s="105" t="s">
        <v>136</v>
      </c>
      <c r="G371" s="88"/>
      <c r="H371" s="106"/>
      <c r="I371" s="88"/>
      <c r="J371" s="107">
        <v>1</v>
      </c>
      <c r="K371" s="126">
        <v>12</v>
      </c>
      <c r="L371" s="90">
        <f t="shared" ref="L371:L378" si="17">J371*K371</f>
        <v>12</v>
      </c>
      <c r="M371" s="110"/>
      <c r="N371" s="110"/>
      <c r="O371" s="88"/>
      <c r="P371" s="103"/>
      <c r="Q371" s="88"/>
      <c r="R371" s="110"/>
      <c r="S371" s="110"/>
      <c r="T371" s="110"/>
      <c r="U371" s="110"/>
      <c r="V371" s="88"/>
      <c r="W371" s="88"/>
      <c r="X371" s="107"/>
      <c r="Y371" s="111"/>
      <c r="Z371" s="90"/>
      <c r="AA371" s="109"/>
      <c r="AB371" s="110"/>
      <c r="AC371" s="88"/>
      <c r="AD371" s="103"/>
      <c r="AE371" s="110"/>
      <c r="AF371" s="103"/>
      <c r="AG371" s="88"/>
      <c r="AH371" s="110"/>
      <c r="AI371" s="110"/>
      <c r="AJ371" s="88"/>
    </row>
    <row r="372" spans="1:112" s="85" customFormat="1" ht="13.15" customHeight="1" outlineLevel="1">
      <c r="A372" s="91" t="s">
        <v>74</v>
      </c>
      <c r="B372" s="91">
        <v>24</v>
      </c>
      <c r="C372" s="103"/>
      <c r="D372" s="188"/>
      <c r="E372" s="104"/>
      <c r="F372" s="105" t="s">
        <v>106</v>
      </c>
      <c r="G372" s="88"/>
      <c r="H372" s="106"/>
      <c r="I372" s="88"/>
      <c r="J372" s="107">
        <v>1</v>
      </c>
      <c r="K372" s="111">
        <v>3</v>
      </c>
      <c r="L372" s="90">
        <f t="shared" si="17"/>
        <v>3</v>
      </c>
      <c r="M372" s="110"/>
      <c r="N372" s="110"/>
      <c r="O372" s="88"/>
      <c r="P372" s="103"/>
      <c r="Q372" s="88"/>
      <c r="R372" s="110"/>
      <c r="S372" s="110"/>
      <c r="T372" s="110"/>
      <c r="U372" s="110"/>
      <c r="V372" s="88"/>
      <c r="W372" s="88"/>
      <c r="X372" s="107"/>
      <c r="Y372" s="111"/>
      <c r="Z372" s="90"/>
      <c r="AA372" s="109"/>
      <c r="AB372" s="110"/>
      <c r="AC372" s="88"/>
      <c r="AD372" s="103"/>
      <c r="AE372" s="110"/>
      <c r="AF372" s="103"/>
      <c r="AG372" s="88"/>
      <c r="AH372" s="110"/>
      <c r="AI372" s="110"/>
      <c r="AJ372" s="88"/>
    </row>
    <row r="373" spans="1:112" s="85" customFormat="1" ht="13.9" customHeight="1" outlineLevel="1">
      <c r="A373" s="91" t="s">
        <v>137</v>
      </c>
      <c r="B373" s="91">
        <v>25</v>
      </c>
      <c r="C373" s="103"/>
      <c r="D373" s="188"/>
      <c r="E373" s="104"/>
      <c r="F373" s="105" t="s">
        <v>268</v>
      </c>
      <c r="G373" s="88"/>
      <c r="H373" s="106"/>
      <c r="I373" s="88"/>
      <c r="J373" s="107">
        <v>1</v>
      </c>
      <c r="K373" s="111">
        <v>6</v>
      </c>
      <c r="L373" s="90">
        <f t="shared" si="17"/>
        <v>6</v>
      </c>
      <c r="M373" s="110"/>
      <c r="N373" s="110"/>
      <c r="O373" s="88"/>
      <c r="P373" s="103"/>
      <c r="Q373" s="88"/>
      <c r="R373" s="110"/>
      <c r="S373" s="110"/>
      <c r="T373" s="110"/>
      <c r="U373" s="110"/>
      <c r="V373" s="88"/>
      <c r="W373" s="88"/>
      <c r="X373" s="107"/>
      <c r="Y373" s="111"/>
      <c r="Z373" s="90"/>
      <c r="AA373" s="109"/>
      <c r="AB373" s="110"/>
      <c r="AC373" s="88"/>
      <c r="AD373" s="103"/>
      <c r="AE373" s="110"/>
      <c r="AF373" s="103"/>
      <c r="AG373" s="88"/>
      <c r="AH373" s="110"/>
      <c r="AI373" s="110"/>
      <c r="AJ373" s="88"/>
    </row>
    <row r="374" spans="1:112" s="85" customFormat="1" ht="13.15" customHeight="1" outlineLevel="1">
      <c r="A374" s="91" t="s">
        <v>137</v>
      </c>
      <c r="B374" s="91">
        <v>25</v>
      </c>
      <c r="C374" s="103"/>
      <c r="D374" s="188"/>
      <c r="E374" s="104"/>
      <c r="F374" s="105" t="s">
        <v>269</v>
      </c>
      <c r="G374" s="88"/>
      <c r="H374" s="106"/>
      <c r="I374" s="88"/>
      <c r="J374" s="107">
        <v>1</v>
      </c>
      <c r="K374" s="111">
        <v>6</v>
      </c>
      <c r="L374" s="90">
        <f t="shared" si="17"/>
        <v>6</v>
      </c>
      <c r="M374" s="110"/>
      <c r="N374" s="110"/>
      <c r="O374" s="88"/>
      <c r="P374" s="103"/>
      <c r="Q374" s="88"/>
      <c r="R374" s="110"/>
      <c r="S374" s="110"/>
      <c r="T374" s="110"/>
      <c r="U374" s="110"/>
      <c r="V374" s="88"/>
      <c r="W374" s="88"/>
      <c r="X374" s="107"/>
      <c r="Y374" s="111"/>
      <c r="Z374" s="90"/>
      <c r="AA374" s="109"/>
      <c r="AB374" s="110"/>
      <c r="AC374" s="88"/>
      <c r="AD374" s="103"/>
      <c r="AE374" s="110"/>
      <c r="AF374" s="103"/>
      <c r="AG374" s="88"/>
      <c r="AH374" s="110"/>
      <c r="AI374" s="110"/>
      <c r="AJ374" s="88"/>
    </row>
    <row r="375" spans="1:112" s="85" customFormat="1" ht="13.15" customHeight="1" outlineLevel="1">
      <c r="A375" s="91" t="s">
        <v>137</v>
      </c>
      <c r="B375" s="91">
        <v>25</v>
      </c>
      <c r="C375" s="103"/>
      <c r="D375" s="188"/>
      <c r="E375" s="104"/>
      <c r="F375" s="105" t="s">
        <v>270</v>
      </c>
      <c r="G375" s="88"/>
      <c r="H375" s="106"/>
      <c r="I375" s="88"/>
      <c r="J375" s="107">
        <v>1</v>
      </c>
      <c r="K375" s="111">
        <v>8</v>
      </c>
      <c r="L375" s="90">
        <f t="shared" si="17"/>
        <v>8</v>
      </c>
      <c r="M375" s="110"/>
      <c r="N375" s="110"/>
      <c r="O375" s="88"/>
      <c r="P375" s="103"/>
      <c r="Q375" s="88"/>
      <c r="R375" s="110"/>
      <c r="S375" s="110"/>
      <c r="T375" s="110"/>
      <c r="U375" s="110"/>
      <c r="V375" s="88"/>
      <c r="W375" s="88"/>
      <c r="X375" s="107"/>
      <c r="Y375" s="111"/>
      <c r="Z375" s="90"/>
      <c r="AA375" s="109"/>
      <c r="AB375" s="110"/>
      <c r="AC375" s="88"/>
      <c r="AD375" s="103"/>
      <c r="AE375" s="110"/>
      <c r="AF375" s="103"/>
      <c r="AG375" s="88"/>
      <c r="AH375" s="110"/>
      <c r="AI375" s="110"/>
      <c r="AJ375" s="88"/>
    </row>
    <row r="376" spans="1:112" s="85" customFormat="1" ht="13.15" customHeight="1" outlineLevel="1">
      <c r="A376" s="91" t="s">
        <v>137</v>
      </c>
      <c r="B376" s="91">
        <v>25</v>
      </c>
      <c r="C376" s="103"/>
      <c r="D376" s="188"/>
      <c r="E376" s="104"/>
      <c r="F376" s="105" t="s">
        <v>271</v>
      </c>
      <c r="G376" s="88"/>
      <c r="H376" s="106"/>
      <c r="I376" s="88"/>
      <c r="J376" s="107">
        <v>1</v>
      </c>
      <c r="K376" s="111">
        <v>10</v>
      </c>
      <c r="L376" s="90">
        <f t="shared" si="17"/>
        <v>10</v>
      </c>
      <c r="M376" s="110"/>
      <c r="N376" s="110"/>
      <c r="O376" s="88"/>
      <c r="P376" s="103"/>
      <c r="Q376" s="88"/>
      <c r="R376" s="110"/>
      <c r="S376" s="110"/>
      <c r="T376" s="110"/>
      <c r="U376" s="110"/>
      <c r="V376" s="88"/>
      <c r="W376" s="88"/>
      <c r="X376" s="107"/>
      <c r="Y376" s="111"/>
      <c r="Z376" s="90"/>
      <c r="AA376" s="109"/>
      <c r="AB376" s="110"/>
      <c r="AC376" s="88"/>
      <c r="AD376" s="103"/>
      <c r="AE376" s="110"/>
      <c r="AF376" s="103"/>
      <c r="AG376" s="88"/>
      <c r="AH376" s="110"/>
      <c r="AI376" s="110"/>
      <c r="AJ376" s="88"/>
    </row>
    <row r="377" spans="1:112" s="85" customFormat="1" ht="13.15" customHeight="1" outlineLevel="1">
      <c r="A377" s="91"/>
      <c r="B377" s="91"/>
      <c r="C377" s="103"/>
      <c r="D377" s="188"/>
      <c r="E377" s="104"/>
      <c r="F377" s="105" t="s">
        <v>152</v>
      </c>
      <c r="G377" s="88"/>
      <c r="H377" s="106"/>
      <c r="I377" s="88"/>
      <c r="J377" s="107">
        <v>1</v>
      </c>
      <c r="K377" s="111">
        <v>10</v>
      </c>
      <c r="L377" s="90">
        <f t="shared" si="17"/>
        <v>10</v>
      </c>
      <c r="M377" s="110"/>
      <c r="N377" s="110"/>
      <c r="O377" s="88"/>
      <c r="P377" s="103"/>
      <c r="Q377" s="88"/>
      <c r="R377" s="110"/>
      <c r="S377" s="110"/>
      <c r="T377" s="110"/>
      <c r="U377" s="110"/>
      <c r="V377" s="88"/>
      <c r="W377" s="88"/>
      <c r="X377" s="107"/>
      <c r="Y377" s="111"/>
      <c r="Z377" s="90"/>
      <c r="AA377" s="109"/>
      <c r="AB377" s="110"/>
      <c r="AC377" s="88"/>
      <c r="AD377" s="103"/>
      <c r="AE377" s="110"/>
      <c r="AF377" s="103"/>
      <c r="AG377" s="88"/>
      <c r="AH377" s="110"/>
      <c r="AI377" s="110"/>
      <c r="AJ377" s="88"/>
    </row>
    <row r="378" spans="1:112" s="85" customFormat="1" ht="13.15" customHeight="1" outlineLevel="1">
      <c r="A378" s="91" t="s">
        <v>137</v>
      </c>
      <c r="B378" s="91">
        <v>25</v>
      </c>
      <c r="C378" s="103"/>
      <c r="D378" s="188"/>
      <c r="E378" s="104"/>
      <c r="F378" s="105" t="s">
        <v>317</v>
      </c>
      <c r="G378" s="88"/>
      <c r="H378" s="106"/>
      <c r="I378" s="88"/>
      <c r="J378" s="107">
        <v>1</v>
      </c>
      <c r="K378" s="111">
        <v>10</v>
      </c>
      <c r="L378" s="90">
        <f t="shared" si="17"/>
        <v>10</v>
      </c>
      <c r="M378" s="110"/>
      <c r="N378" s="110"/>
      <c r="O378" s="88"/>
      <c r="P378" s="103"/>
      <c r="Q378" s="88"/>
      <c r="R378" s="110"/>
      <c r="S378" s="110"/>
      <c r="T378" s="110"/>
      <c r="U378" s="110"/>
      <c r="V378" s="88"/>
      <c r="W378" s="88"/>
      <c r="X378" s="107"/>
      <c r="Y378" s="111"/>
      <c r="Z378" s="90"/>
      <c r="AA378" s="109"/>
      <c r="AB378" s="110"/>
      <c r="AC378" s="88"/>
      <c r="AD378" s="103"/>
      <c r="AE378" s="110"/>
      <c r="AF378" s="103"/>
      <c r="AG378" s="88"/>
      <c r="AH378" s="110"/>
      <c r="AI378" s="110"/>
      <c r="AJ378" s="88"/>
    </row>
    <row r="379" spans="1:112" s="25" customFormat="1" ht="4.1500000000000004" customHeight="1" outlineLevel="1">
      <c r="A379" s="128"/>
      <c r="B379" s="128"/>
      <c r="C379" s="64"/>
      <c r="D379" s="190"/>
      <c r="E379" s="191"/>
      <c r="F379" s="192"/>
      <c r="G379" s="112"/>
      <c r="H379" s="64"/>
      <c r="I379" s="112"/>
      <c r="J379" s="128"/>
      <c r="K379" s="112"/>
      <c r="L379" s="128"/>
      <c r="M379" s="109"/>
      <c r="N379" s="112"/>
      <c r="O379" s="112"/>
      <c r="P379" s="64"/>
      <c r="Q379" s="112"/>
      <c r="R379" s="112"/>
      <c r="S379" s="112"/>
      <c r="T379" s="110"/>
      <c r="U379" s="110"/>
      <c r="V379" s="88"/>
      <c r="W379" s="88"/>
      <c r="X379" s="107"/>
      <c r="Y379" s="111"/>
      <c r="Z379" s="90"/>
      <c r="AA379" s="109"/>
      <c r="AB379" s="110"/>
      <c r="AC379" s="88"/>
      <c r="AD379" s="103"/>
      <c r="AE379" s="110"/>
      <c r="AF379" s="103"/>
      <c r="AG379" s="88"/>
      <c r="AH379" s="110"/>
      <c r="AI379" s="110"/>
      <c r="AJ379" s="88"/>
    </row>
    <row r="380" spans="1:112" ht="6.75" customHeight="1">
      <c r="A380" s="68"/>
      <c r="B380" s="68"/>
      <c r="C380" s="64"/>
      <c r="D380" s="69"/>
      <c r="E380" s="70"/>
      <c r="F380" s="71"/>
      <c r="G380" s="72"/>
      <c r="H380" s="65"/>
      <c r="I380" s="73"/>
      <c r="J380" s="74"/>
      <c r="K380" s="74"/>
      <c r="L380" s="74"/>
      <c r="M380" s="74"/>
      <c r="N380" s="74"/>
      <c r="O380" s="75"/>
      <c r="P380" s="64"/>
      <c r="Q380" s="76"/>
      <c r="R380" s="74"/>
      <c r="S380" s="76"/>
      <c r="T380" s="74"/>
      <c r="U380" s="74"/>
      <c r="V380" s="75"/>
      <c r="W380" s="73"/>
      <c r="X380" s="74"/>
      <c r="Y380" s="74"/>
      <c r="Z380" s="74"/>
      <c r="AA380" s="74"/>
      <c r="AB380" s="74"/>
      <c r="AC380" s="75"/>
      <c r="AD380" s="64"/>
      <c r="AE380" s="74"/>
      <c r="AF380" s="64"/>
      <c r="AG380" s="76"/>
      <c r="AH380" s="74"/>
      <c r="AI380" s="74"/>
      <c r="AJ380" s="75"/>
    </row>
    <row r="381" spans="1:112" s="27" customFormat="1" ht="24" customHeight="1">
      <c r="A381" s="77" t="s">
        <v>61</v>
      </c>
      <c r="B381" s="77"/>
      <c r="C381" s="66"/>
      <c r="D381" s="362" t="s">
        <v>318</v>
      </c>
      <c r="E381" s="363"/>
      <c r="F381" s="363"/>
      <c r="G381" s="364"/>
      <c r="H381" s="78"/>
      <c r="I381" s="79"/>
      <c r="J381" s="250"/>
      <c r="K381" s="81"/>
      <c r="L381" s="81"/>
      <c r="M381" s="81"/>
      <c r="N381" s="82">
        <f>SUM(M380:M450)</f>
        <v>1127</v>
      </c>
      <c r="O381" s="79"/>
      <c r="P381" s="66"/>
      <c r="Q381" s="240">
        <f>U381/N381</f>
        <v>1.2999999999999998</v>
      </c>
      <c r="R381" s="251"/>
      <c r="S381" s="84"/>
      <c r="T381" s="81"/>
      <c r="U381" s="82">
        <f>SUM(T380:T450)</f>
        <v>1465.1</v>
      </c>
      <c r="V381" s="83"/>
      <c r="W381" s="79"/>
      <c r="X381" s="80"/>
      <c r="Y381" s="81"/>
      <c r="Z381" s="81"/>
      <c r="AA381" s="81"/>
      <c r="AB381" s="82">
        <f>SUM(AA380:AA450)</f>
        <v>0</v>
      </c>
      <c r="AC381" s="83"/>
      <c r="AD381" s="66"/>
      <c r="AE381" s="240" t="e">
        <f>AI381/AB381</f>
        <v>#DIV/0!</v>
      </c>
      <c r="AF381" s="66"/>
      <c r="AG381" s="84"/>
      <c r="AH381" s="81"/>
      <c r="AI381" s="82">
        <f>SUM(AH380:AH450)</f>
        <v>0</v>
      </c>
      <c r="AJ381" s="83"/>
    </row>
    <row r="382" spans="1:112" s="85" customFormat="1" ht="4.1500000000000004" customHeight="1">
      <c r="A382" s="86"/>
      <c r="B382" s="86"/>
      <c r="E382" s="87"/>
      <c r="F382" s="88"/>
      <c r="G382" s="88"/>
      <c r="I382" s="88"/>
      <c r="J382" s="89"/>
      <c r="K382" s="89"/>
      <c r="L382" s="90"/>
      <c r="M382" s="89"/>
      <c r="N382" s="89"/>
      <c r="O382" s="88"/>
      <c r="Q382" s="88"/>
      <c r="R382" s="89"/>
      <c r="S382" s="89"/>
      <c r="T382" s="110"/>
      <c r="U382" s="110"/>
      <c r="V382" s="88"/>
      <c r="W382" s="88"/>
      <c r="X382" s="107"/>
      <c r="Y382" s="111"/>
      <c r="Z382" s="90"/>
      <c r="AA382" s="109"/>
      <c r="AB382" s="110"/>
      <c r="AC382" s="88"/>
      <c r="AD382" s="103"/>
      <c r="AE382" s="110"/>
      <c r="AF382" s="103"/>
      <c r="AG382" s="88"/>
      <c r="AH382" s="110"/>
      <c r="AI382" s="110"/>
      <c r="AJ382" s="88"/>
    </row>
    <row r="383" spans="1:112" s="27" customFormat="1" ht="16.899999999999999" customHeight="1" collapsed="1">
      <c r="A383" s="92" t="s">
        <v>116</v>
      </c>
      <c r="B383" s="92"/>
      <c r="C383" s="93"/>
      <c r="D383" s="94"/>
      <c r="E383" s="94" t="s">
        <v>303</v>
      </c>
      <c r="F383" s="96"/>
      <c r="G383" s="97"/>
      <c r="H383" s="78"/>
      <c r="I383" s="98"/>
      <c r="J383" s="99"/>
      <c r="K383" s="99"/>
      <c r="L383" s="100">
        <f>J383*K383</f>
        <v>0</v>
      </c>
      <c r="M383" s="99">
        <f>SUM(L383:L386)</f>
        <v>3</v>
      </c>
      <c r="N383" s="99"/>
      <c r="O383" s="98"/>
      <c r="P383" s="93"/>
      <c r="Q383" s="102"/>
      <c r="R383" s="99">
        <f>SUM(X383:X387)</f>
        <v>0</v>
      </c>
      <c r="S383" s="99"/>
      <c r="T383" s="99">
        <v>3.9000000000000004</v>
      </c>
      <c r="U383" s="99"/>
      <c r="V383" s="98"/>
      <c r="W383" s="98"/>
      <c r="X383" s="99"/>
      <c r="Y383" s="99"/>
      <c r="Z383" s="100">
        <f>X383*Y383</f>
        <v>0</v>
      </c>
      <c r="AA383" s="99">
        <f>SUM(Z383:Z386)</f>
        <v>0</v>
      </c>
      <c r="AB383" s="99"/>
      <c r="AC383" s="98"/>
      <c r="AD383" s="93"/>
      <c r="AE383" s="99"/>
      <c r="AF383" s="93"/>
      <c r="AG383" s="102"/>
      <c r="AH383" s="99">
        <f>SUM(AI384:AI386)</f>
        <v>0</v>
      </c>
      <c r="AI383" s="99"/>
      <c r="AJ383" s="98"/>
    </row>
    <row r="384" spans="1:112" ht="13.15" customHeight="1" outlineLevel="1">
      <c r="A384" s="112"/>
      <c r="B384" s="112"/>
      <c r="C384" s="65"/>
      <c r="D384" s="177"/>
      <c r="E384" s="113" t="s">
        <v>117</v>
      </c>
      <c r="F384" s="114"/>
      <c r="G384" s="114"/>
      <c r="H384" s="115"/>
      <c r="I384" s="114"/>
      <c r="J384" s="116"/>
      <c r="K384" s="108"/>
      <c r="L384" s="117"/>
      <c r="M384" s="109"/>
      <c r="N384" s="118"/>
      <c r="O384" s="114"/>
      <c r="P384" s="65"/>
      <c r="Q384" s="114"/>
      <c r="R384" s="118"/>
      <c r="S384" s="118"/>
      <c r="T384" s="110"/>
      <c r="U384" s="110"/>
      <c r="V384" s="88"/>
      <c r="W384" s="88"/>
      <c r="X384" s="107"/>
      <c r="Y384" s="111"/>
      <c r="Z384" s="90"/>
      <c r="AA384" s="109"/>
      <c r="AB384" s="110"/>
      <c r="AC384" s="88"/>
      <c r="AD384" s="103"/>
      <c r="AE384" s="110"/>
      <c r="AF384" s="103"/>
      <c r="AG384" s="88"/>
      <c r="AH384" s="110"/>
      <c r="AI384" s="110"/>
      <c r="AJ384" s="88"/>
    </row>
    <row r="385" spans="1:112" ht="13.15" customHeight="1" outlineLevel="1">
      <c r="A385" s="178" t="s">
        <v>118</v>
      </c>
      <c r="B385" s="178">
        <v>49</v>
      </c>
      <c r="C385" s="65"/>
      <c r="D385" s="179"/>
      <c r="E385" s="113"/>
      <c r="F385" s="105" t="s">
        <v>119</v>
      </c>
      <c r="G385" s="114"/>
      <c r="H385" s="115"/>
      <c r="I385" s="114"/>
      <c r="J385" s="180"/>
      <c r="K385" s="181" t="s">
        <v>70</v>
      </c>
      <c r="L385" s="180"/>
      <c r="M385" s="109"/>
      <c r="N385" s="118"/>
      <c r="O385" s="114"/>
      <c r="P385" s="65"/>
      <c r="Q385" s="114"/>
      <c r="R385" s="118"/>
      <c r="S385" s="118"/>
      <c r="T385" s="110"/>
      <c r="U385" s="110"/>
      <c r="V385" s="88"/>
      <c r="W385" s="88"/>
      <c r="X385" s="107"/>
      <c r="Y385" s="111"/>
      <c r="Z385" s="90"/>
      <c r="AA385" s="109"/>
      <c r="AB385" s="110"/>
      <c r="AC385" s="88"/>
      <c r="AD385" s="103"/>
      <c r="AE385" s="110"/>
      <c r="AF385" s="103"/>
      <c r="AG385" s="88"/>
      <c r="AH385" s="110"/>
      <c r="AI385" s="110"/>
      <c r="AJ385" s="88"/>
    </row>
    <row r="386" spans="1:112" s="85" customFormat="1" ht="13.9" customHeight="1" outlineLevel="1">
      <c r="A386" s="91" t="s">
        <v>74</v>
      </c>
      <c r="B386" s="91">
        <v>24</v>
      </c>
      <c r="C386" s="103"/>
      <c r="D386" s="183"/>
      <c r="E386" s="104"/>
      <c r="F386" s="105" t="s">
        <v>120</v>
      </c>
      <c r="G386" s="88"/>
      <c r="H386" s="106"/>
      <c r="I386" s="88"/>
      <c r="J386" s="107">
        <v>1</v>
      </c>
      <c r="K386" s="126">
        <v>3</v>
      </c>
      <c r="L386" s="90">
        <f>J386*K386</f>
        <v>3</v>
      </c>
      <c r="M386" s="110"/>
      <c r="N386" s="110"/>
      <c r="O386" s="88"/>
      <c r="P386" s="103"/>
      <c r="Q386" s="88"/>
      <c r="R386" s="110"/>
      <c r="S386" s="110"/>
      <c r="T386" s="110"/>
      <c r="U386" s="110"/>
      <c r="V386" s="88"/>
      <c r="W386" s="88"/>
      <c r="X386" s="107"/>
      <c r="Y386" s="111"/>
      <c r="Z386" s="90"/>
      <c r="AA386" s="110"/>
      <c r="AB386" s="110"/>
      <c r="AC386" s="88"/>
      <c r="AD386" s="103"/>
      <c r="AE386" s="110"/>
      <c r="AF386" s="103"/>
      <c r="AG386" s="88"/>
      <c r="AH386" s="110"/>
      <c r="AI386" s="110"/>
      <c r="AJ386" s="88"/>
    </row>
    <row r="387" spans="1:112" s="85" customFormat="1" ht="4.1500000000000004" customHeight="1" outlineLevel="1">
      <c r="A387" s="86"/>
      <c r="B387" s="86"/>
      <c r="D387" s="142"/>
      <c r="E387" s="87"/>
      <c r="F387" s="88"/>
      <c r="G387" s="88"/>
      <c r="I387" s="88"/>
      <c r="J387" s="89"/>
      <c r="K387" s="89"/>
      <c r="L387" s="90"/>
      <c r="M387" s="89"/>
      <c r="N387" s="89"/>
      <c r="O387" s="88"/>
      <c r="Q387" s="88"/>
      <c r="R387" s="89"/>
      <c r="S387" s="89"/>
      <c r="T387" s="110"/>
      <c r="U387" s="110"/>
      <c r="V387" s="88"/>
      <c r="W387" s="88"/>
      <c r="X387" s="107"/>
      <c r="Y387" s="111"/>
      <c r="Z387" s="90"/>
      <c r="AA387" s="89"/>
      <c r="AB387" s="110"/>
      <c r="AC387" s="88"/>
      <c r="AD387" s="103"/>
      <c r="AE387" s="110"/>
      <c r="AF387" s="103"/>
      <c r="AG387" s="88"/>
      <c r="AH387" s="110"/>
      <c r="AI387" s="110"/>
      <c r="AJ387" s="88"/>
      <c r="AK387" s="67"/>
      <c r="AL387" s="67"/>
      <c r="AM387" s="67"/>
      <c r="AP387" s="244"/>
      <c r="AR387" s="245"/>
      <c r="AS387" s="67"/>
      <c r="AT387" s="67"/>
      <c r="AU387" s="67"/>
      <c r="AW387" s="67"/>
      <c r="AX387" s="67"/>
      <c r="AY387" s="67"/>
      <c r="BA387" s="67"/>
      <c r="BB387" s="67"/>
      <c r="BC387" s="67"/>
      <c r="BE387" s="67"/>
      <c r="BF387" s="67"/>
      <c r="BG387" s="67"/>
      <c r="BJ387" s="244"/>
      <c r="BN387" s="246"/>
      <c r="BO387" s="67"/>
      <c r="BP387" s="67"/>
      <c r="BQ387" s="67"/>
      <c r="BS387" s="67"/>
      <c r="BT387" s="67"/>
      <c r="BU387" s="67"/>
      <c r="BW387" s="67"/>
      <c r="BX387" s="67"/>
      <c r="BY387" s="67"/>
      <c r="CA387" s="67"/>
      <c r="CB387" s="67"/>
      <c r="CC387" s="67"/>
      <c r="CE387" s="67"/>
      <c r="CF387" s="67"/>
      <c r="CG387" s="67"/>
      <c r="CI387" s="67"/>
      <c r="CJ387" s="67"/>
      <c r="CK387" s="67"/>
      <c r="CM387" s="67"/>
      <c r="CN387" s="67"/>
      <c r="CO387" s="67"/>
      <c r="CQ387" s="67"/>
      <c r="CR387" s="67"/>
      <c r="CS387" s="67"/>
      <c r="CU387" s="67"/>
      <c r="CV387" s="67"/>
      <c r="CW387" s="67"/>
      <c r="CY387" s="67"/>
      <c r="CZ387" s="67"/>
      <c r="DA387" s="67"/>
      <c r="DC387" s="67"/>
      <c r="DD387" s="67"/>
      <c r="DE387" s="67"/>
      <c r="DH387" s="125"/>
    </row>
    <row r="388" spans="1:112" s="27" customFormat="1" ht="16.899999999999999" customHeight="1">
      <c r="A388" s="92" t="s">
        <v>116</v>
      </c>
      <c r="B388" s="92"/>
      <c r="C388" s="93"/>
      <c r="D388" s="94"/>
      <c r="E388" s="94" t="s">
        <v>319</v>
      </c>
      <c r="F388" s="96"/>
      <c r="G388" s="97"/>
      <c r="H388" s="78"/>
      <c r="I388" s="98"/>
      <c r="J388" s="99"/>
      <c r="K388" s="99"/>
      <c r="L388" s="100">
        <f>J388*K388</f>
        <v>0</v>
      </c>
      <c r="M388" s="99">
        <f>SUM(L388:L393)</f>
        <v>311</v>
      </c>
      <c r="N388" s="99"/>
      <c r="O388" s="98"/>
      <c r="P388" s="93"/>
      <c r="Q388" s="102"/>
      <c r="R388" s="99">
        <f>SUM(X388:X393)</f>
        <v>0</v>
      </c>
      <c r="S388" s="99"/>
      <c r="T388" s="99">
        <v>404.30000000000007</v>
      </c>
      <c r="U388" s="99"/>
      <c r="V388" s="98"/>
      <c r="W388" s="98"/>
      <c r="X388" s="99"/>
      <c r="Y388" s="99"/>
      <c r="Z388" s="100">
        <f>X388*Y388</f>
        <v>0</v>
      </c>
      <c r="AA388" s="99">
        <f>SUM(Z388:Z393)</f>
        <v>0</v>
      </c>
      <c r="AB388" s="99"/>
      <c r="AC388" s="98"/>
      <c r="AD388" s="93"/>
      <c r="AE388" s="99"/>
      <c r="AF388" s="93"/>
      <c r="AG388" s="102"/>
      <c r="AH388" s="99">
        <f>SUM(AI389:AI392)</f>
        <v>0</v>
      </c>
      <c r="AI388" s="99"/>
      <c r="AJ388" s="98"/>
    </row>
    <row r="389" spans="1:112" ht="13.15" customHeight="1" outlineLevel="1">
      <c r="A389" s="178" t="s">
        <v>118</v>
      </c>
      <c r="B389" s="178">
        <v>49</v>
      </c>
      <c r="C389" s="65"/>
      <c r="D389" s="179"/>
      <c r="E389" s="113"/>
      <c r="F389" s="105" t="s">
        <v>121</v>
      </c>
      <c r="G389" s="114"/>
      <c r="H389" s="115"/>
      <c r="I389" s="114"/>
      <c r="J389" s="180">
        <v>13</v>
      </c>
      <c r="K389" s="181">
        <v>21</v>
      </c>
      <c r="L389" s="180">
        <f>J389*K389</f>
        <v>273</v>
      </c>
      <c r="M389" s="109"/>
      <c r="N389" s="118"/>
      <c r="O389" s="114"/>
      <c r="P389" s="65"/>
      <c r="Q389" s="114"/>
      <c r="R389" s="118"/>
      <c r="S389" s="118"/>
      <c r="T389" s="110"/>
      <c r="U389" s="110"/>
      <c r="V389" s="88"/>
      <c r="W389" s="88"/>
      <c r="X389" s="107"/>
      <c r="Y389" s="111"/>
      <c r="Z389" s="90"/>
      <c r="AA389" s="109"/>
      <c r="AB389" s="110"/>
      <c r="AC389" s="88"/>
      <c r="AD389" s="103"/>
      <c r="AE389" s="110"/>
      <c r="AF389" s="103"/>
      <c r="AG389" s="88"/>
      <c r="AH389" s="110"/>
      <c r="AI389" s="110"/>
      <c r="AJ389" s="88"/>
    </row>
    <row r="390" spans="1:112" ht="13.15" customHeight="1" outlineLevel="1">
      <c r="A390" s="178" t="s">
        <v>118</v>
      </c>
      <c r="B390" s="178">
        <v>49</v>
      </c>
      <c r="C390" s="65"/>
      <c r="D390" s="179"/>
      <c r="E390" s="113"/>
      <c r="F390" s="120" t="s">
        <v>320</v>
      </c>
      <c r="G390" s="114"/>
      <c r="H390" s="115"/>
      <c r="I390" s="114"/>
      <c r="J390" s="180">
        <v>1</v>
      </c>
      <c r="K390" s="181">
        <v>26</v>
      </c>
      <c r="L390" s="180">
        <f>J390*K390</f>
        <v>26</v>
      </c>
      <c r="M390" s="109"/>
      <c r="N390" s="118"/>
      <c r="O390" s="114"/>
      <c r="P390" s="65"/>
      <c r="Q390" s="114"/>
      <c r="R390" s="118"/>
      <c r="S390" s="118"/>
      <c r="T390" s="110"/>
      <c r="U390" s="110"/>
      <c r="V390" s="88"/>
      <c r="W390" s="88"/>
      <c r="X390" s="107"/>
      <c r="Y390" s="111"/>
      <c r="Z390" s="90"/>
      <c r="AA390" s="109"/>
      <c r="AB390" s="110"/>
      <c r="AC390" s="88"/>
      <c r="AD390" s="103"/>
      <c r="AE390" s="110"/>
      <c r="AF390" s="103"/>
      <c r="AG390" s="88"/>
      <c r="AH390" s="110"/>
      <c r="AI390" s="110"/>
      <c r="AJ390" s="88"/>
    </row>
    <row r="391" spans="1:112" ht="13.15" customHeight="1" outlineLevel="1">
      <c r="A391" s="178"/>
      <c r="B391" s="178"/>
      <c r="C391" s="65"/>
      <c r="D391" s="179"/>
      <c r="E391" s="113"/>
      <c r="F391" s="120" t="s">
        <v>321</v>
      </c>
      <c r="G391" s="114"/>
      <c r="H391" s="115"/>
      <c r="I391" s="114"/>
      <c r="J391" s="180">
        <v>1</v>
      </c>
      <c r="K391" s="108">
        <v>6</v>
      </c>
      <c r="L391" s="180">
        <f>J391*K391</f>
        <v>6</v>
      </c>
      <c r="M391" s="109"/>
      <c r="N391" s="118"/>
      <c r="O391" s="114"/>
      <c r="P391" s="65"/>
      <c r="Q391" s="114"/>
      <c r="R391" s="118"/>
      <c r="S391" s="118"/>
      <c r="T391" s="110"/>
      <c r="U391" s="110"/>
      <c r="V391" s="88"/>
      <c r="W391" s="88"/>
      <c r="X391" s="107"/>
      <c r="Y391" s="111"/>
      <c r="Z391" s="90"/>
      <c r="AA391" s="109"/>
      <c r="AB391" s="110"/>
      <c r="AC391" s="88"/>
      <c r="AD391" s="103"/>
      <c r="AE391" s="110"/>
      <c r="AF391" s="103"/>
      <c r="AG391" s="88"/>
      <c r="AH391" s="110"/>
      <c r="AI391" s="110"/>
      <c r="AJ391" s="88"/>
    </row>
    <row r="392" spans="1:112" ht="13.15" customHeight="1" outlineLevel="1">
      <c r="A392" s="178"/>
      <c r="B392" s="178"/>
      <c r="C392" s="65"/>
      <c r="D392" s="179"/>
      <c r="E392" s="113"/>
      <c r="F392" s="120" t="s">
        <v>157</v>
      </c>
      <c r="G392" s="114"/>
      <c r="H392" s="115"/>
      <c r="I392" s="114"/>
      <c r="J392" s="180">
        <v>1</v>
      </c>
      <c r="K392" s="108">
        <v>6</v>
      </c>
      <c r="L392" s="180">
        <f>J392*K392</f>
        <v>6</v>
      </c>
      <c r="M392" s="109"/>
      <c r="N392" s="118"/>
      <c r="O392" s="114"/>
      <c r="P392" s="65"/>
      <c r="Q392" s="114"/>
      <c r="R392" s="118"/>
      <c r="S392" s="118"/>
      <c r="T392" s="110"/>
      <c r="U392" s="110"/>
      <c r="V392" s="88"/>
      <c r="W392" s="88"/>
      <c r="X392" s="107"/>
      <c r="Y392" s="111"/>
      <c r="Z392" s="90"/>
      <c r="AA392" s="109"/>
      <c r="AB392" s="110"/>
      <c r="AC392" s="88"/>
      <c r="AD392" s="103"/>
      <c r="AE392" s="110"/>
      <c r="AF392" s="103"/>
      <c r="AG392" s="88"/>
      <c r="AH392" s="110"/>
      <c r="AI392" s="110"/>
      <c r="AJ392" s="88"/>
    </row>
    <row r="393" spans="1:112" s="85" customFormat="1" ht="4.1500000000000004" customHeight="1" outlineLevel="1">
      <c r="A393" s="86"/>
      <c r="B393" s="86"/>
      <c r="D393" s="142"/>
      <c r="E393" s="87"/>
      <c r="F393" s="88"/>
      <c r="G393" s="88"/>
      <c r="I393" s="88"/>
      <c r="J393" s="89"/>
      <c r="K393" s="89"/>
      <c r="L393" s="90"/>
      <c r="M393" s="89"/>
      <c r="N393" s="89"/>
      <c r="O393" s="88"/>
      <c r="Q393" s="88"/>
      <c r="R393" s="89"/>
      <c r="S393" s="89"/>
      <c r="T393" s="110"/>
      <c r="U393" s="110"/>
      <c r="V393" s="88"/>
      <c r="W393" s="88"/>
      <c r="X393" s="107"/>
      <c r="Y393" s="111"/>
      <c r="Z393" s="90"/>
      <c r="AA393" s="89"/>
      <c r="AB393" s="110"/>
      <c r="AC393" s="88"/>
      <c r="AD393" s="103"/>
      <c r="AE393" s="110"/>
      <c r="AF393" s="103"/>
      <c r="AG393" s="88"/>
      <c r="AH393" s="110"/>
      <c r="AI393" s="110"/>
      <c r="AJ393" s="88"/>
      <c r="AK393" s="67"/>
      <c r="AL393" s="67"/>
      <c r="AM393" s="67"/>
      <c r="AP393" s="244"/>
      <c r="AR393" s="245"/>
      <c r="AS393" s="67"/>
      <c r="AT393" s="67"/>
      <c r="AU393" s="67"/>
      <c r="AW393" s="67"/>
      <c r="AX393" s="67"/>
      <c r="AY393" s="67"/>
      <c r="BA393" s="67"/>
      <c r="BB393" s="67"/>
      <c r="BC393" s="67"/>
      <c r="BE393" s="67"/>
      <c r="BF393" s="67"/>
      <c r="BG393" s="67"/>
      <c r="BJ393" s="244"/>
      <c r="BN393" s="246"/>
      <c r="BO393" s="67"/>
      <c r="BP393" s="67"/>
      <c r="BQ393" s="67"/>
      <c r="BS393" s="67"/>
      <c r="BT393" s="67"/>
      <c r="BU393" s="67"/>
      <c r="BW393" s="67"/>
      <c r="BX393" s="67"/>
      <c r="BY393" s="67"/>
      <c r="CA393" s="67"/>
      <c r="CB393" s="67"/>
      <c r="CC393" s="67"/>
      <c r="CE393" s="67"/>
      <c r="CF393" s="67"/>
      <c r="CG393" s="67"/>
      <c r="CI393" s="67"/>
      <c r="CJ393" s="67"/>
      <c r="CK393" s="67"/>
      <c r="CM393" s="67"/>
      <c r="CN393" s="67"/>
      <c r="CO393" s="67"/>
      <c r="CQ393" s="67"/>
      <c r="CR393" s="67"/>
      <c r="CS393" s="67"/>
      <c r="CU393" s="67"/>
      <c r="CV393" s="67"/>
      <c r="CW393" s="67"/>
      <c r="CY393" s="67"/>
      <c r="CZ393" s="67"/>
      <c r="DA393" s="67"/>
      <c r="DC393" s="67"/>
      <c r="DD393" s="67"/>
      <c r="DE393" s="67"/>
      <c r="DH393" s="125"/>
    </row>
    <row r="394" spans="1:112" s="27" customFormat="1" ht="16.899999999999999" customHeight="1">
      <c r="A394" s="92" t="s">
        <v>116</v>
      </c>
      <c r="B394" s="92"/>
      <c r="C394" s="93"/>
      <c r="D394" s="94"/>
      <c r="E394" s="94" t="s">
        <v>322</v>
      </c>
      <c r="F394" s="94"/>
      <c r="G394" s="97"/>
      <c r="H394" s="78"/>
      <c r="I394" s="98"/>
      <c r="J394" s="99"/>
      <c r="K394" s="99"/>
      <c r="L394" s="100">
        <f t="shared" ref="L394:L399" si="18">J394*K394</f>
        <v>0</v>
      </c>
      <c r="M394" s="99">
        <f>SUM(L394:L400)</f>
        <v>311</v>
      </c>
      <c r="N394" s="99"/>
      <c r="O394" s="98"/>
      <c r="P394" s="93"/>
      <c r="Q394" s="102"/>
      <c r="R394" s="99">
        <f>SUM(X394:X400)</f>
        <v>0</v>
      </c>
      <c r="S394" s="99"/>
      <c r="T394" s="99">
        <v>404.30000000000007</v>
      </c>
      <c r="U394" s="99"/>
      <c r="V394" s="98"/>
      <c r="W394" s="98"/>
      <c r="X394" s="99"/>
      <c r="Y394" s="99"/>
      <c r="Z394" s="100">
        <f>X394*Y394</f>
        <v>0</v>
      </c>
      <c r="AA394" s="99">
        <f>SUM(Z394:Z400)</f>
        <v>0</v>
      </c>
      <c r="AB394" s="99"/>
      <c r="AC394" s="98"/>
      <c r="AD394" s="93"/>
      <c r="AE394" s="99"/>
      <c r="AF394" s="93"/>
      <c r="AG394" s="102"/>
      <c r="AH394" s="99">
        <f>SUM(AI396:AI399)</f>
        <v>0</v>
      </c>
      <c r="AI394" s="99"/>
      <c r="AJ394" s="98"/>
    </row>
    <row r="395" spans="1:112" ht="13.15" customHeight="1" outlineLevel="1">
      <c r="A395" s="178" t="s">
        <v>118</v>
      </c>
      <c r="B395" s="178">
        <v>49</v>
      </c>
      <c r="C395" s="65"/>
      <c r="D395" s="179"/>
      <c r="E395" s="113"/>
      <c r="F395" s="105" t="s">
        <v>121</v>
      </c>
      <c r="G395" s="114"/>
      <c r="H395" s="115"/>
      <c r="I395" s="114"/>
      <c r="J395" s="180">
        <v>12</v>
      </c>
      <c r="K395" s="181">
        <v>21</v>
      </c>
      <c r="L395" s="180">
        <f t="shared" si="18"/>
        <v>252</v>
      </c>
      <c r="M395" s="109"/>
      <c r="N395" s="118"/>
      <c r="O395" s="114"/>
      <c r="P395" s="65"/>
      <c r="Q395" s="114"/>
      <c r="R395" s="118"/>
      <c r="S395" s="118"/>
      <c r="T395" s="110"/>
      <c r="U395" s="110"/>
      <c r="V395" s="88"/>
      <c r="W395" s="88"/>
      <c r="X395" s="107"/>
      <c r="Y395" s="111"/>
      <c r="Z395" s="90"/>
      <c r="AA395" s="109"/>
      <c r="AB395" s="110"/>
      <c r="AC395" s="88"/>
      <c r="AD395" s="103"/>
      <c r="AE395" s="110"/>
      <c r="AF395" s="103"/>
      <c r="AG395" s="88"/>
      <c r="AH395" s="110"/>
      <c r="AI395" s="110"/>
      <c r="AJ395" s="88"/>
    </row>
    <row r="396" spans="1:112" ht="13.15" customHeight="1" outlineLevel="1">
      <c r="A396" s="178" t="s">
        <v>118</v>
      </c>
      <c r="B396" s="178">
        <v>49</v>
      </c>
      <c r="C396" s="65"/>
      <c r="D396" s="179"/>
      <c r="E396" s="113"/>
      <c r="F396" s="120" t="s">
        <v>320</v>
      </c>
      <c r="G396" s="114"/>
      <c r="H396" s="115"/>
      <c r="I396" s="114"/>
      <c r="J396" s="180">
        <v>1</v>
      </c>
      <c r="K396" s="181">
        <v>26</v>
      </c>
      <c r="L396" s="180">
        <f t="shared" si="18"/>
        <v>26</v>
      </c>
      <c r="M396" s="109"/>
      <c r="N396" s="118"/>
      <c r="O396" s="114"/>
      <c r="P396" s="65"/>
      <c r="Q396" s="114"/>
      <c r="R396" s="118"/>
      <c r="S396" s="118"/>
      <c r="T396" s="110"/>
      <c r="U396" s="110"/>
      <c r="V396" s="88"/>
      <c r="W396" s="88"/>
      <c r="X396" s="107"/>
      <c r="Y396" s="111"/>
      <c r="Z396" s="90"/>
      <c r="AA396" s="109"/>
      <c r="AB396" s="110"/>
      <c r="AC396" s="88"/>
      <c r="AD396" s="103"/>
      <c r="AE396" s="110"/>
      <c r="AF396" s="103"/>
      <c r="AG396" s="88"/>
      <c r="AH396" s="110"/>
      <c r="AI396" s="110"/>
      <c r="AJ396" s="88"/>
    </row>
    <row r="397" spans="1:112" ht="13.15" customHeight="1" outlineLevel="1">
      <c r="A397" s="178"/>
      <c r="B397" s="178"/>
      <c r="C397" s="65"/>
      <c r="D397" s="288"/>
      <c r="E397" s="289"/>
      <c r="F397" s="120" t="s">
        <v>323</v>
      </c>
      <c r="G397" s="290"/>
      <c r="H397" s="115"/>
      <c r="I397" s="114"/>
      <c r="J397" s="180">
        <v>1</v>
      </c>
      <c r="K397" s="181">
        <v>21</v>
      </c>
      <c r="L397" s="180">
        <f t="shared" si="18"/>
        <v>21</v>
      </c>
      <c r="M397" s="109"/>
      <c r="N397" s="118"/>
      <c r="O397" s="114"/>
      <c r="P397" s="65"/>
      <c r="Q397" s="114"/>
      <c r="R397" s="118"/>
      <c r="S397" s="118"/>
      <c r="T397" s="110"/>
      <c r="U397" s="110"/>
      <c r="V397" s="88"/>
      <c r="W397" s="88"/>
      <c r="X397" s="107"/>
      <c r="Y397" s="111"/>
      <c r="Z397" s="90"/>
      <c r="AA397" s="109"/>
      <c r="AB397" s="110"/>
      <c r="AC397" s="88"/>
      <c r="AD397" s="103"/>
      <c r="AE397" s="110"/>
      <c r="AF397" s="103"/>
      <c r="AG397" s="88"/>
      <c r="AH397" s="110"/>
      <c r="AI397" s="110"/>
      <c r="AJ397" s="88"/>
    </row>
    <row r="398" spans="1:112" ht="13.15" customHeight="1" outlineLevel="1">
      <c r="A398" s="178"/>
      <c r="B398" s="178"/>
      <c r="C398" s="65"/>
      <c r="D398" s="179"/>
      <c r="E398" s="113"/>
      <c r="F398" s="120" t="s">
        <v>321</v>
      </c>
      <c r="G398" s="114"/>
      <c r="H398" s="115"/>
      <c r="I398" s="114"/>
      <c r="J398" s="180">
        <v>1</v>
      </c>
      <c r="K398" s="181">
        <v>6</v>
      </c>
      <c r="L398" s="180">
        <f t="shared" si="18"/>
        <v>6</v>
      </c>
      <c r="M398" s="109"/>
      <c r="N398" s="118"/>
      <c r="O398" s="114"/>
      <c r="P398" s="65"/>
      <c r="Q398" s="114"/>
      <c r="R398" s="118"/>
      <c r="S398" s="118"/>
      <c r="T398" s="110"/>
      <c r="U398" s="110"/>
      <c r="V398" s="88"/>
      <c r="W398" s="88"/>
      <c r="X398" s="107"/>
      <c r="Y398" s="111"/>
      <c r="Z398" s="90"/>
      <c r="AA398" s="109"/>
      <c r="AB398" s="110"/>
      <c r="AC398" s="88"/>
      <c r="AD398" s="103"/>
      <c r="AE398" s="110"/>
      <c r="AF398" s="103"/>
      <c r="AG398" s="88"/>
      <c r="AH398" s="110"/>
      <c r="AI398" s="110"/>
      <c r="AJ398" s="88"/>
    </row>
    <row r="399" spans="1:112" ht="13.15" customHeight="1" outlineLevel="1">
      <c r="A399" s="178"/>
      <c r="B399" s="178"/>
      <c r="C399" s="65"/>
      <c r="D399" s="179"/>
      <c r="E399" s="113"/>
      <c r="F399" s="120" t="s">
        <v>157</v>
      </c>
      <c r="G399" s="114"/>
      <c r="H399" s="115"/>
      <c r="I399" s="114"/>
      <c r="J399" s="180">
        <v>1</v>
      </c>
      <c r="K399" s="181">
        <v>6</v>
      </c>
      <c r="L399" s="180">
        <f t="shared" si="18"/>
        <v>6</v>
      </c>
      <c r="M399" s="109"/>
      <c r="N399" s="118"/>
      <c r="O399" s="114"/>
      <c r="P399" s="65"/>
      <c r="Q399" s="114"/>
      <c r="R399" s="118"/>
      <c r="S399" s="118"/>
      <c r="T399" s="110"/>
      <c r="U399" s="110"/>
      <c r="V399" s="88"/>
      <c r="W399" s="88"/>
      <c r="X399" s="107"/>
      <c r="Y399" s="111"/>
      <c r="Z399" s="90"/>
      <c r="AA399" s="109"/>
      <c r="AB399" s="110"/>
      <c r="AC399" s="88"/>
      <c r="AD399" s="103"/>
      <c r="AE399" s="110"/>
      <c r="AF399" s="103"/>
      <c r="AG399" s="88"/>
      <c r="AH399" s="110"/>
      <c r="AI399" s="110"/>
      <c r="AJ399" s="88"/>
    </row>
    <row r="400" spans="1:112" s="85" customFormat="1" ht="4.1500000000000004" customHeight="1" outlineLevel="1">
      <c r="A400" s="86"/>
      <c r="B400" s="86"/>
      <c r="D400" s="142"/>
      <c r="E400" s="87"/>
      <c r="F400" s="88"/>
      <c r="G400" s="88"/>
      <c r="I400" s="88"/>
      <c r="J400" s="89"/>
      <c r="K400" s="89"/>
      <c r="L400" s="90"/>
      <c r="M400" s="89"/>
      <c r="N400" s="89"/>
      <c r="O400" s="88"/>
      <c r="Q400" s="88"/>
      <c r="R400" s="89"/>
      <c r="S400" s="89"/>
      <c r="T400" s="110"/>
      <c r="U400" s="110"/>
      <c r="V400" s="88"/>
      <c r="W400" s="88"/>
      <c r="X400" s="107"/>
      <c r="Y400" s="111"/>
      <c r="Z400" s="90"/>
      <c r="AA400" s="89"/>
      <c r="AB400" s="110"/>
      <c r="AC400" s="88"/>
      <c r="AD400" s="103"/>
      <c r="AE400" s="110"/>
      <c r="AF400" s="103"/>
      <c r="AG400" s="88"/>
      <c r="AH400" s="110"/>
      <c r="AI400" s="110"/>
      <c r="AJ400" s="88"/>
      <c r="AK400" s="67"/>
      <c r="AL400" s="67"/>
      <c r="AM400" s="67"/>
      <c r="AP400" s="244"/>
      <c r="AR400" s="245"/>
      <c r="AS400" s="67"/>
      <c r="AT400" s="67"/>
      <c r="AU400" s="67"/>
      <c r="AW400" s="67"/>
      <c r="AX400" s="67"/>
      <c r="AY400" s="67"/>
      <c r="BA400" s="67"/>
      <c r="BB400" s="67"/>
      <c r="BC400" s="67"/>
      <c r="BE400" s="67"/>
      <c r="BF400" s="67"/>
      <c r="BG400" s="67"/>
      <c r="BJ400" s="244"/>
      <c r="BN400" s="246"/>
      <c r="BO400" s="67"/>
      <c r="BP400" s="67"/>
      <c r="BQ400" s="67"/>
      <c r="BS400" s="67"/>
      <c r="BT400" s="67"/>
      <c r="BU400" s="67"/>
      <c r="BW400" s="67"/>
      <c r="BX400" s="67"/>
      <c r="BY400" s="67"/>
      <c r="CA400" s="67"/>
      <c r="CB400" s="67"/>
      <c r="CC400" s="67"/>
      <c r="CE400" s="67"/>
      <c r="CF400" s="67"/>
      <c r="CG400" s="67"/>
      <c r="CI400" s="67"/>
      <c r="CJ400" s="67"/>
      <c r="CK400" s="67"/>
      <c r="CM400" s="67"/>
      <c r="CN400" s="67"/>
      <c r="CO400" s="67"/>
      <c r="CQ400" s="67"/>
      <c r="CR400" s="67"/>
      <c r="CS400" s="67"/>
      <c r="CU400" s="67"/>
      <c r="CV400" s="67"/>
      <c r="CW400" s="67"/>
      <c r="CY400" s="67"/>
      <c r="CZ400" s="67"/>
      <c r="DA400" s="67"/>
      <c r="DC400" s="67"/>
      <c r="DD400" s="67"/>
      <c r="DE400" s="67"/>
      <c r="DH400" s="125"/>
    </row>
    <row r="401" spans="1:112" s="27" customFormat="1" ht="16.899999999999999" customHeight="1">
      <c r="A401" s="92" t="s">
        <v>116</v>
      </c>
      <c r="B401" s="92"/>
      <c r="C401" s="93"/>
      <c r="D401" s="94"/>
      <c r="E401" s="94" t="s">
        <v>324</v>
      </c>
      <c r="F401" s="96"/>
      <c r="G401" s="97"/>
      <c r="H401" s="78"/>
      <c r="I401" s="98"/>
      <c r="J401" s="99"/>
      <c r="K401" s="99"/>
      <c r="L401" s="100">
        <f>J401*K401</f>
        <v>0</v>
      </c>
      <c r="M401" s="99">
        <f>SUM(L401:L429)</f>
        <v>295</v>
      </c>
      <c r="N401" s="99"/>
      <c r="O401" s="98"/>
      <c r="P401" s="93"/>
      <c r="Q401" s="102"/>
      <c r="R401" s="99">
        <f>SUM(X401:X430)</f>
        <v>0</v>
      </c>
      <c r="S401" s="99"/>
      <c r="T401" s="99">
        <v>383.5</v>
      </c>
      <c r="U401" s="99"/>
      <c r="V401" s="98"/>
      <c r="W401" s="98"/>
      <c r="X401" s="99"/>
      <c r="Y401" s="99"/>
      <c r="Z401" s="100">
        <f>X401*Y401</f>
        <v>0</v>
      </c>
      <c r="AA401" s="99">
        <f>SUM(Z401:Z429)</f>
        <v>0</v>
      </c>
      <c r="AB401" s="99"/>
      <c r="AC401" s="98"/>
      <c r="AD401" s="93"/>
      <c r="AE401" s="99"/>
      <c r="AF401" s="93"/>
      <c r="AG401" s="102"/>
      <c r="AH401" s="99">
        <f>SUM(AI404:AI429)</f>
        <v>0</v>
      </c>
      <c r="AI401" s="99"/>
      <c r="AJ401" s="98"/>
    </row>
    <row r="402" spans="1:112" s="85" customFormat="1" ht="4.1500000000000004" customHeight="1" outlineLevel="1">
      <c r="A402" s="86"/>
      <c r="B402" s="86"/>
      <c r="D402" s="142"/>
      <c r="E402" s="87"/>
      <c r="F402" s="88"/>
      <c r="G402" s="88"/>
      <c r="I402" s="88"/>
      <c r="J402" s="89"/>
      <c r="K402" s="89"/>
      <c r="L402" s="90"/>
      <c r="M402" s="89"/>
      <c r="N402" s="89"/>
      <c r="O402" s="88"/>
      <c r="Q402" s="88"/>
      <c r="R402" s="89"/>
      <c r="S402" s="89"/>
      <c r="T402" s="110"/>
      <c r="U402" s="110"/>
      <c r="V402" s="88"/>
      <c r="W402" s="88"/>
      <c r="X402" s="107"/>
      <c r="Y402" s="111"/>
      <c r="Z402" s="90"/>
      <c r="AA402" s="89"/>
      <c r="AB402" s="110"/>
      <c r="AC402" s="88"/>
      <c r="AD402" s="103"/>
      <c r="AE402" s="110"/>
      <c r="AF402" s="103"/>
      <c r="AG402" s="88"/>
      <c r="AH402" s="110"/>
      <c r="AI402" s="110"/>
      <c r="AJ402" s="88"/>
      <c r="AK402" s="67"/>
      <c r="AL402" s="67"/>
      <c r="AM402" s="67"/>
      <c r="AP402" s="244"/>
      <c r="AR402" s="245"/>
      <c r="AS402" s="67"/>
      <c r="AT402" s="67"/>
      <c r="AU402" s="67"/>
      <c r="AW402" s="67"/>
      <c r="AX402" s="67"/>
      <c r="AY402" s="67"/>
      <c r="BA402" s="67"/>
      <c r="BB402" s="67"/>
      <c r="BC402" s="67"/>
      <c r="BE402" s="67"/>
      <c r="BF402" s="67"/>
      <c r="BG402" s="67"/>
      <c r="BJ402" s="244"/>
      <c r="BN402" s="246"/>
      <c r="BO402" s="67"/>
      <c r="BP402" s="67"/>
      <c r="BQ402" s="67"/>
      <c r="BS402" s="67"/>
      <c r="BT402" s="67"/>
      <c r="BU402" s="67"/>
      <c r="BW402" s="67"/>
      <c r="BX402" s="67"/>
      <c r="BY402" s="67"/>
      <c r="CA402" s="67"/>
      <c r="CB402" s="67"/>
      <c r="CC402" s="67"/>
      <c r="CE402" s="67"/>
      <c r="CF402" s="67"/>
      <c r="CG402" s="67"/>
      <c r="CI402" s="67"/>
      <c r="CJ402" s="67"/>
      <c r="CK402" s="67"/>
      <c r="CM402" s="67"/>
      <c r="CN402" s="67"/>
      <c r="CO402" s="67"/>
      <c r="CQ402" s="67"/>
      <c r="CR402" s="67"/>
      <c r="CS402" s="67"/>
      <c r="CU402" s="67"/>
      <c r="CV402" s="67"/>
      <c r="CW402" s="67"/>
      <c r="CY402" s="67"/>
      <c r="CZ402" s="67"/>
      <c r="DA402" s="67"/>
      <c r="DC402" s="67"/>
      <c r="DD402" s="67"/>
      <c r="DE402" s="67"/>
      <c r="DH402" s="125"/>
    </row>
    <row r="403" spans="1:112" ht="13.15" customHeight="1" outlineLevel="1">
      <c r="A403" s="112"/>
      <c r="B403" s="112"/>
      <c r="C403" s="65"/>
      <c r="D403" s="179"/>
      <c r="E403" s="113" t="s">
        <v>123</v>
      </c>
      <c r="F403" s="114"/>
      <c r="G403" s="114"/>
      <c r="H403" s="115"/>
      <c r="I403" s="114"/>
      <c r="J403" s="116"/>
      <c r="K403" s="108"/>
      <c r="L403" s="117"/>
      <c r="M403" s="109"/>
      <c r="N403" s="118"/>
      <c r="O403" s="114"/>
      <c r="P403" s="65"/>
      <c r="Q403" s="114"/>
      <c r="R403" s="118"/>
      <c r="S403" s="118"/>
      <c r="T403" s="110"/>
      <c r="U403" s="110"/>
      <c r="V403" s="88"/>
      <c r="W403" s="88"/>
      <c r="X403" s="107"/>
      <c r="Y403" s="111"/>
      <c r="Z403" s="90"/>
      <c r="AA403" s="109"/>
      <c r="AB403" s="110"/>
      <c r="AC403" s="88"/>
      <c r="AD403" s="103"/>
      <c r="AE403" s="110"/>
      <c r="AF403" s="103"/>
      <c r="AG403" s="88"/>
      <c r="AH403" s="110"/>
      <c r="AI403" s="110"/>
      <c r="AJ403" s="88"/>
    </row>
    <row r="404" spans="1:112" ht="13.15" customHeight="1" outlineLevel="1">
      <c r="A404" s="178" t="s">
        <v>124</v>
      </c>
      <c r="B404" s="178">
        <v>52</v>
      </c>
      <c r="C404" s="65"/>
      <c r="D404" s="179"/>
      <c r="E404" s="113"/>
      <c r="F404" s="124" t="s">
        <v>140</v>
      </c>
      <c r="G404" s="114"/>
      <c r="H404" s="115"/>
      <c r="I404" s="114"/>
      <c r="J404" s="180">
        <v>1</v>
      </c>
      <c r="K404" s="181">
        <v>25</v>
      </c>
      <c r="L404" s="180">
        <f>J404*K404</f>
        <v>25</v>
      </c>
      <c r="M404" s="109"/>
      <c r="N404" s="118"/>
      <c r="O404" s="114"/>
      <c r="P404" s="65"/>
      <c r="Q404" s="114"/>
      <c r="R404" s="118"/>
      <c r="S404" s="118"/>
      <c r="T404" s="110"/>
      <c r="U404" s="110"/>
      <c r="V404" s="88"/>
      <c r="W404" s="88"/>
      <c r="X404" s="107"/>
      <c r="Y404" s="111"/>
      <c r="Z404" s="90"/>
      <c r="AA404" s="109"/>
      <c r="AB404" s="110"/>
      <c r="AC404" s="88"/>
      <c r="AD404" s="103"/>
      <c r="AE404" s="110"/>
      <c r="AF404" s="103"/>
      <c r="AG404" s="88"/>
      <c r="AH404" s="110"/>
      <c r="AI404" s="110"/>
      <c r="AJ404" s="88"/>
    </row>
    <row r="405" spans="1:112" ht="13.15" customHeight="1" outlineLevel="1">
      <c r="A405" s="178" t="s">
        <v>125</v>
      </c>
      <c r="B405" s="178">
        <v>52</v>
      </c>
      <c r="C405" s="65"/>
      <c r="D405" s="179"/>
      <c r="E405" s="113"/>
      <c r="F405" s="291" t="s">
        <v>151</v>
      </c>
      <c r="G405" s="114"/>
      <c r="H405" s="115"/>
      <c r="I405" s="114"/>
      <c r="J405" s="180">
        <v>1</v>
      </c>
      <c r="K405" s="181">
        <v>25</v>
      </c>
      <c r="L405" s="180">
        <f>J405*K405</f>
        <v>25</v>
      </c>
      <c r="M405" s="109"/>
      <c r="N405" s="118"/>
      <c r="O405" s="114"/>
      <c r="P405" s="65"/>
      <c r="Q405" s="114"/>
      <c r="R405" s="118"/>
      <c r="S405" s="118"/>
      <c r="T405" s="110"/>
      <c r="U405" s="110"/>
      <c r="V405" s="88"/>
      <c r="W405" s="88"/>
      <c r="X405" s="107"/>
      <c r="Y405" s="111"/>
      <c r="Z405" s="90"/>
      <c r="AA405" s="109"/>
      <c r="AB405" s="110"/>
      <c r="AC405" s="88"/>
      <c r="AD405" s="103"/>
      <c r="AE405" s="110"/>
      <c r="AF405" s="103"/>
      <c r="AG405" s="88"/>
      <c r="AH405" s="110"/>
      <c r="AI405" s="110"/>
      <c r="AJ405" s="88"/>
    </row>
    <row r="406" spans="1:112" s="85" customFormat="1" ht="4.1500000000000004" customHeight="1" outlineLevel="1">
      <c r="A406" s="86"/>
      <c r="B406" s="86"/>
      <c r="D406" s="142"/>
      <c r="E406" s="87"/>
      <c r="F406" s="88"/>
      <c r="G406" s="88"/>
      <c r="I406" s="88"/>
      <c r="J406" s="89"/>
      <c r="K406" s="89"/>
      <c r="L406" s="90"/>
      <c r="M406" s="89"/>
      <c r="N406" s="89"/>
      <c r="O406" s="88"/>
      <c r="Q406" s="88"/>
      <c r="R406" s="89"/>
      <c r="S406" s="89"/>
      <c r="T406" s="110"/>
      <c r="U406" s="110"/>
      <c r="V406" s="88"/>
      <c r="W406" s="88"/>
      <c r="X406" s="107"/>
      <c r="Y406" s="111"/>
      <c r="Z406" s="90"/>
      <c r="AA406" s="89"/>
      <c r="AB406" s="110"/>
      <c r="AC406" s="88"/>
      <c r="AD406" s="103"/>
      <c r="AE406" s="110"/>
      <c r="AF406" s="103"/>
      <c r="AG406" s="88"/>
      <c r="AH406" s="110"/>
      <c r="AI406" s="110"/>
      <c r="AJ406" s="88"/>
      <c r="AK406" s="67"/>
      <c r="AL406" s="67"/>
      <c r="AM406" s="67"/>
      <c r="AP406" s="244"/>
      <c r="AR406" s="245"/>
      <c r="AS406" s="67"/>
      <c r="AT406" s="67"/>
      <c r="AU406" s="67"/>
      <c r="AW406" s="67"/>
      <c r="AX406" s="67"/>
      <c r="AY406" s="67"/>
      <c r="BA406" s="67"/>
      <c r="BB406" s="67"/>
      <c r="BC406" s="67"/>
      <c r="BE406" s="67"/>
      <c r="BF406" s="67"/>
      <c r="BG406" s="67"/>
      <c r="BJ406" s="244"/>
      <c r="BN406" s="246"/>
      <c r="BO406" s="67"/>
      <c r="BP406" s="67"/>
      <c r="BQ406" s="67"/>
      <c r="BS406" s="67"/>
      <c r="BT406" s="67"/>
      <c r="BU406" s="67"/>
      <c r="BW406" s="67"/>
      <c r="BX406" s="67"/>
      <c r="BY406" s="67"/>
      <c r="CA406" s="67"/>
      <c r="CB406" s="67"/>
      <c r="CC406" s="67"/>
      <c r="CE406" s="67"/>
      <c r="CF406" s="67"/>
      <c r="CG406" s="67"/>
      <c r="CI406" s="67"/>
      <c r="CJ406" s="67"/>
      <c r="CK406" s="67"/>
      <c r="CM406" s="67"/>
      <c r="CN406" s="67"/>
      <c r="CO406" s="67"/>
      <c r="CQ406" s="67"/>
      <c r="CR406" s="67"/>
      <c r="CS406" s="67"/>
      <c r="CU406" s="67"/>
      <c r="CV406" s="67"/>
      <c r="CW406" s="67"/>
      <c r="CY406" s="67"/>
      <c r="CZ406" s="67"/>
      <c r="DA406" s="67"/>
      <c r="DC406" s="67"/>
      <c r="DD406" s="67"/>
      <c r="DE406" s="67"/>
      <c r="DH406" s="125"/>
    </row>
    <row r="407" spans="1:112" ht="13.15" customHeight="1" outlineLevel="1">
      <c r="A407" s="112"/>
      <c r="B407" s="112"/>
      <c r="C407" s="65"/>
      <c r="D407" s="179"/>
      <c r="E407" s="113" t="s">
        <v>126</v>
      </c>
      <c r="F407" s="114"/>
      <c r="G407" s="114"/>
      <c r="H407" s="115"/>
      <c r="I407" s="114"/>
      <c r="J407" s="116"/>
      <c r="K407" s="108"/>
      <c r="L407" s="117"/>
      <c r="M407" s="109"/>
      <c r="N407" s="118"/>
      <c r="O407" s="114"/>
      <c r="P407" s="65"/>
      <c r="Q407" s="114"/>
      <c r="R407" s="118"/>
      <c r="S407" s="118"/>
      <c r="T407" s="110"/>
      <c r="U407" s="110"/>
      <c r="V407" s="88"/>
      <c r="W407" s="88"/>
      <c r="X407" s="107"/>
      <c r="Y407" s="111"/>
      <c r="Z407" s="90"/>
      <c r="AA407" s="109"/>
      <c r="AB407" s="110"/>
      <c r="AC407" s="88"/>
      <c r="AD407" s="103"/>
      <c r="AE407" s="110"/>
      <c r="AF407" s="103"/>
      <c r="AG407" s="88"/>
      <c r="AH407" s="110"/>
      <c r="AI407" s="110"/>
      <c r="AJ407" s="88"/>
    </row>
    <row r="408" spans="1:112" ht="13.15" customHeight="1" outlineLevel="1">
      <c r="A408" s="178" t="s">
        <v>124</v>
      </c>
      <c r="B408" s="178">
        <v>52</v>
      </c>
      <c r="C408" s="65"/>
      <c r="D408" s="139"/>
      <c r="E408" s="113"/>
      <c r="F408" s="124" t="s">
        <v>309</v>
      </c>
      <c r="G408" s="114"/>
      <c r="H408" s="115"/>
      <c r="I408" s="114"/>
      <c r="J408" s="180">
        <v>1</v>
      </c>
      <c r="K408" s="181">
        <v>50</v>
      </c>
      <c r="L408" s="180">
        <f>J408*K408</f>
        <v>50</v>
      </c>
      <c r="M408" s="109"/>
      <c r="N408" s="118"/>
      <c r="O408" s="114"/>
      <c r="P408" s="65"/>
      <c r="Q408" s="114"/>
      <c r="R408" s="118"/>
      <c r="S408" s="118"/>
      <c r="T408" s="110"/>
      <c r="U408" s="110"/>
      <c r="V408" s="88"/>
      <c r="W408" s="88"/>
      <c r="X408" s="107"/>
      <c r="Y408" s="111"/>
      <c r="Z408" s="90"/>
      <c r="AA408" s="109"/>
      <c r="AB408" s="110"/>
      <c r="AC408" s="88"/>
      <c r="AD408" s="103"/>
      <c r="AE408" s="110"/>
      <c r="AF408" s="103"/>
      <c r="AG408" s="88"/>
      <c r="AH408" s="110"/>
      <c r="AI408" s="110"/>
      <c r="AJ408" s="88"/>
    </row>
    <row r="409" spans="1:112" s="85" customFormat="1" ht="15" customHeight="1" outlineLevel="1">
      <c r="A409" s="91"/>
      <c r="B409" s="91"/>
      <c r="C409" s="103"/>
      <c r="D409" s="121"/>
      <c r="E409" s="119"/>
      <c r="F409" s="120" t="s">
        <v>325</v>
      </c>
      <c r="G409" s="110"/>
      <c r="H409" s="106"/>
      <c r="I409" s="110"/>
      <c r="J409" s="107">
        <v>1</v>
      </c>
      <c r="K409" s="111">
        <v>20</v>
      </c>
      <c r="L409" s="90">
        <f>J409*K409</f>
        <v>20</v>
      </c>
      <c r="M409" s="122"/>
      <c r="N409" s="122"/>
      <c r="O409" s="110"/>
      <c r="P409" s="103"/>
      <c r="Q409" s="110"/>
      <c r="R409" s="122"/>
      <c r="S409" s="122"/>
      <c r="T409" s="110"/>
      <c r="U409" s="110"/>
      <c r="V409" s="88"/>
      <c r="W409" s="88"/>
      <c r="X409" s="107"/>
      <c r="Y409" s="111"/>
      <c r="Z409" s="90"/>
      <c r="AA409" s="122"/>
      <c r="AB409" s="110"/>
      <c r="AC409" s="88"/>
      <c r="AD409" s="103"/>
      <c r="AE409" s="110"/>
      <c r="AF409" s="103"/>
      <c r="AG409" s="88"/>
      <c r="AH409" s="110"/>
      <c r="AI409" s="110"/>
      <c r="AJ409" s="88"/>
    </row>
    <row r="410" spans="1:112" s="85" customFormat="1" ht="15" customHeight="1" outlineLevel="1">
      <c r="A410" s="91"/>
      <c r="B410" s="91"/>
      <c r="C410" s="103"/>
      <c r="D410" s="121"/>
      <c r="E410" s="123"/>
      <c r="F410" s="120" t="s">
        <v>326</v>
      </c>
      <c r="G410" s="110"/>
      <c r="H410" s="106"/>
      <c r="I410" s="110"/>
      <c r="J410" s="107">
        <v>1</v>
      </c>
      <c r="K410" s="111">
        <v>20</v>
      </c>
      <c r="L410" s="90">
        <f>J410*K410</f>
        <v>20</v>
      </c>
      <c r="M410" s="122"/>
      <c r="N410" s="122"/>
      <c r="O410" s="110"/>
      <c r="P410" s="103"/>
      <c r="Q410" s="110"/>
      <c r="R410" s="122"/>
      <c r="S410" s="122"/>
      <c r="T410" s="110"/>
      <c r="U410" s="110"/>
      <c r="V410" s="88"/>
      <c r="W410" s="88"/>
      <c r="X410" s="107"/>
      <c r="Y410" s="111"/>
      <c r="Z410" s="90"/>
      <c r="AA410" s="122"/>
      <c r="AB410" s="110"/>
      <c r="AC410" s="88"/>
      <c r="AD410" s="103"/>
      <c r="AE410" s="110"/>
      <c r="AF410" s="103"/>
      <c r="AG410" s="88"/>
      <c r="AH410" s="110"/>
      <c r="AI410" s="110"/>
      <c r="AJ410" s="88"/>
    </row>
    <row r="411" spans="1:112" s="85" customFormat="1" ht="15" customHeight="1" outlineLevel="1">
      <c r="A411" s="91"/>
      <c r="B411" s="91"/>
      <c r="C411" s="103"/>
      <c r="D411" s="121"/>
      <c r="E411" s="123"/>
      <c r="F411" s="120" t="s">
        <v>327</v>
      </c>
      <c r="G411" s="110"/>
      <c r="H411" s="106"/>
      <c r="I411" s="110"/>
      <c r="J411" s="107">
        <v>1</v>
      </c>
      <c r="K411" s="111">
        <v>20</v>
      </c>
      <c r="L411" s="90">
        <f>J411*K411</f>
        <v>20</v>
      </c>
      <c r="M411" s="122"/>
      <c r="N411" s="122"/>
      <c r="O411" s="110"/>
      <c r="P411" s="103"/>
      <c r="Q411" s="110"/>
      <c r="R411" s="122"/>
      <c r="S411" s="122"/>
      <c r="T411" s="110"/>
      <c r="U411" s="110"/>
      <c r="V411" s="88"/>
      <c r="W411" s="88"/>
      <c r="X411" s="107"/>
      <c r="Y411" s="111"/>
      <c r="Z411" s="90"/>
      <c r="AA411" s="122"/>
      <c r="AB411" s="110"/>
      <c r="AC411" s="88"/>
      <c r="AD411" s="103"/>
      <c r="AE411" s="110"/>
      <c r="AF411" s="103"/>
      <c r="AG411" s="88"/>
      <c r="AH411" s="110"/>
      <c r="AI411" s="110"/>
      <c r="AJ411" s="88"/>
    </row>
    <row r="412" spans="1:112" s="85" customFormat="1" ht="15" customHeight="1" outlineLevel="1">
      <c r="A412" s="91"/>
      <c r="B412" s="91"/>
      <c r="C412" s="103"/>
      <c r="D412" s="121"/>
      <c r="E412" s="123"/>
      <c r="F412" s="120" t="s">
        <v>328</v>
      </c>
      <c r="G412" s="110"/>
      <c r="H412" s="106"/>
      <c r="I412" s="110"/>
      <c r="J412" s="103">
        <v>1</v>
      </c>
      <c r="K412" s="292">
        <v>4</v>
      </c>
      <c r="L412" s="67">
        <f>J412*K412</f>
        <v>4</v>
      </c>
      <c r="M412" s="106"/>
      <c r="N412" s="122"/>
      <c r="O412" s="110"/>
      <c r="P412" s="103"/>
      <c r="Q412" s="110"/>
      <c r="R412" s="122"/>
      <c r="S412" s="122"/>
      <c r="T412" s="110"/>
      <c r="U412" s="110"/>
      <c r="V412" s="88"/>
      <c r="W412" s="88"/>
      <c r="X412" s="107"/>
      <c r="Y412" s="111"/>
      <c r="Z412" s="90"/>
      <c r="AA412" s="106"/>
      <c r="AB412" s="110"/>
      <c r="AC412" s="88"/>
      <c r="AD412" s="103"/>
      <c r="AE412" s="110"/>
      <c r="AF412" s="103"/>
      <c r="AG412" s="88"/>
      <c r="AH412" s="110"/>
      <c r="AI412" s="110"/>
      <c r="AJ412" s="88"/>
    </row>
    <row r="413" spans="1:112" s="161" customFormat="1" ht="13.15" customHeight="1" outlineLevel="1">
      <c r="A413" s="150"/>
      <c r="B413" s="150"/>
      <c r="C413" s="151"/>
      <c r="D413" s="152"/>
      <c r="E413" s="186"/>
      <c r="F413" s="154" t="s">
        <v>130</v>
      </c>
      <c r="G413" s="155"/>
      <c r="H413" s="156"/>
      <c r="I413" s="155"/>
      <c r="J413" s="67" t="s">
        <v>70</v>
      </c>
      <c r="K413" s="195"/>
      <c r="L413" s="160"/>
      <c r="M413" s="156"/>
      <c r="N413" s="159"/>
      <c r="O413" s="155"/>
      <c r="P413" s="151"/>
      <c r="Q413" s="155"/>
      <c r="R413" s="159"/>
      <c r="S413" s="159"/>
      <c r="T413" s="110"/>
      <c r="U413" s="110"/>
      <c r="V413" s="88"/>
      <c r="W413" s="88"/>
      <c r="X413" s="107"/>
      <c r="Y413" s="111"/>
      <c r="Z413" s="90"/>
      <c r="AA413" s="156"/>
      <c r="AB413" s="110"/>
      <c r="AC413" s="88"/>
      <c r="AD413" s="103"/>
      <c r="AE413" s="110"/>
      <c r="AF413" s="103"/>
      <c r="AG413" s="88"/>
      <c r="AH413" s="110"/>
      <c r="AI413" s="110"/>
      <c r="AJ413" s="88"/>
      <c r="AK413" s="160"/>
      <c r="AL413" s="156"/>
      <c r="AM413" s="156"/>
      <c r="AN413" s="156"/>
      <c r="AO413" s="156"/>
      <c r="AP413" s="255"/>
      <c r="AQ413" s="156"/>
      <c r="AR413" s="256"/>
      <c r="AS413" s="160"/>
      <c r="AT413" s="156"/>
      <c r="AU413" s="156"/>
      <c r="AV413" s="156"/>
      <c r="AW413" s="160"/>
      <c r="AX413" s="156"/>
      <c r="AY413" s="156"/>
      <c r="AZ413" s="156"/>
      <c r="BA413" s="160"/>
      <c r="BB413" s="156"/>
      <c r="BC413" s="156"/>
      <c r="BD413" s="156"/>
      <c r="BE413" s="160"/>
      <c r="BF413" s="156"/>
      <c r="BG413" s="156"/>
      <c r="BH413" s="156"/>
      <c r="BI413" s="156"/>
      <c r="BJ413" s="255"/>
      <c r="BL413" s="156"/>
      <c r="BM413" s="156"/>
      <c r="BN413" s="257"/>
      <c r="BO413" s="160"/>
      <c r="BP413" s="156"/>
      <c r="BQ413" s="156"/>
      <c r="BR413" s="156"/>
      <c r="BS413" s="160"/>
      <c r="BT413" s="156"/>
      <c r="BU413" s="156"/>
      <c r="BV413" s="156"/>
      <c r="BW413" s="160"/>
      <c r="BX413" s="156"/>
      <c r="BY413" s="156"/>
      <c r="BZ413" s="156"/>
      <c r="CA413" s="160"/>
      <c r="CB413" s="156"/>
      <c r="CC413" s="156"/>
      <c r="CD413" s="156"/>
      <c r="CE413" s="160"/>
      <c r="CF413" s="156"/>
      <c r="CG413" s="156"/>
      <c r="CH413" s="156"/>
      <c r="CI413" s="160"/>
      <c r="CJ413" s="156"/>
      <c r="CK413" s="156"/>
      <c r="CL413" s="156"/>
      <c r="CM413" s="160"/>
      <c r="CN413" s="156"/>
      <c r="CO413" s="156"/>
      <c r="CP413" s="156"/>
      <c r="CQ413" s="160"/>
      <c r="CR413" s="156"/>
      <c r="CS413" s="156"/>
      <c r="CT413" s="156"/>
      <c r="CU413" s="160"/>
      <c r="CV413" s="156"/>
      <c r="CW413" s="156"/>
      <c r="CX413" s="156"/>
      <c r="CY413" s="160"/>
      <c r="CZ413" s="156"/>
      <c r="DA413" s="156"/>
      <c r="DB413" s="156"/>
      <c r="DC413" s="160"/>
      <c r="DD413" s="156"/>
      <c r="DE413" s="156"/>
      <c r="DF413" s="156"/>
      <c r="DG413" s="151"/>
      <c r="DH413" s="162"/>
    </row>
    <row r="414" spans="1:112" s="85" customFormat="1" ht="4.1500000000000004" customHeight="1" outlineLevel="1">
      <c r="A414" s="86"/>
      <c r="B414" s="86"/>
      <c r="D414" s="121"/>
      <c r="E414" s="87"/>
      <c r="F414" s="88"/>
      <c r="G414" s="88"/>
      <c r="I414" s="88"/>
      <c r="J414" s="89"/>
      <c r="K414" s="89"/>
      <c r="L414" s="90"/>
      <c r="M414" s="89"/>
      <c r="N414" s="89"/>
      <c r="O414" s="88"/>
      <c r="Q414" s="88"/>
      <c r="R414" s="89"/>
      <c r="S414" s="89"/>
      <c r="T414" s="110"/>
      <c r="U414" s="110"/>
      <c r="V414" s="88"/>
      <c r="W414" s="88"/>
      <c r="X414" s="107"/>
      <c r="Y414" s="111"/>
      <c r="Z414" s="90"/>
      <c r="AA414" s="89"/>
      <c r="AB414" s="110"/>
      <c r="AC414" s="88"/>
      <c r="AD414" s="103"/>
      <c r="AE414" s="110"/>
      <c r="AF414" s="103"/>
      <c r="AG414" s="88"/>
      <c r="AH414" s="110"/>
      <c r="AI414" s="110"/>
      <c r="AJ414" s="88"/>
      <c r="AK414" s="67"/>
      <c r="AL414" s="67"/>
      <c r="AM414" s="67"/>
      <c r="AP414" s="244"/>
      <c r="AR414" s="245"/>
      <c r="AS414" s="67"/>
      <c r="AT414" s="67"/>
      <c r="AU414" s="67"/>
      <c r="AW414" s="67"/>
      <c r="AX414" s="67"/>
      <c r="AY414" s="67"/>
      <c r="BA414" s="67"/>
      <c r="BB414" s="67"/>
      <c r="BC414" s="67"/>
      <c r="BE414" s="67"/>
      <c r="BF414" s="67"/>
      <c r="BG414" s="67"/>
      <c r="BJ414" s="244"/>
      <c r="BN414" s="246"/>
      <c r="BO414" s="67"/>
      <c r="BP414" s="67"/>
      <c r="BQ414" s="67"/>
      <c r="BS414" s="67"/>
      <c r="BT414" s="67"/>
      <c r="BU414" s="67"/>
      <c r="BW414" s="67"/>
      <c r="BX414" s="67"/>
      <c r="BY414" s="67"/>
      <c r="CA414" s="67"/>
      <c r="CB414" s="67"/>
      <c r="CC414" s="67"/>
      <c r="CE414" s="67"/>
      <c r="CF414" s="67"/>
      <c r="CG414" s="67"/>
      <c r="CI414" s="67"/>
      <c r="CJ414" s="67"/>
      <c r="CK414" s="67"/>
      <c r="CM414" s="67"/>
      <c r="CN414" s="67"/>
      <c r="CO414" s="67"/>
      <c r="CQ414" s="67"/>
      <c r="CR414" s="67"/>
      <c r="CS414" s="67"/>
      <c r="CU414" s="67"/>
      <c r="CV414" s="67"/>
      <c r="CW414" s="67"/>
      <c r="CY414" s="67"/>
      <c r="CZ414" s="67"/>
      <c r="DA414" s="67"/>
      <c r="DC414" s="67"/>
      <c r="DD414" s="67"/>
      <c r="DE414" s="67"/>
      <c r="DH414" s="125"/>
    </row>
    <row r="415" spans="1:112" ht="13.15" customHeight="1" outlineLevel="1">
      <c r="A415" s="112"/>
      <c r="B415" s="112"/>
      <c r="C415" s="65"/>
      <c r="D415" s="139"/>
      <c r="E415" s="113" t="s">
        <v>133</v>
      </c>
      <c r="F415" s="114"/>
      <c r="G415" s="114"/>
      <c r="H415" s="115"/>
      <c r="I415" s="114"/>
      <c r="J415" s="116"/>
      <c r="K415" s="108"/>
      <c r="L415" s="117"/>
      <c r="M415" s="109"/>
      <c r="N415" s="118"/>
      <c r="O415" s="114"/>
      <c r="P415" s="65"/>
      <c r="Q415" s="114"/>
      <c r="R415" s="118"/>
      <c r="S415" s="118"/>
      <c r="T415" s="110"/>
      <c r="U415" s="110"/>
      <c r="V415" s="88"/>
      <c r="W415" s="88"/>
      <c r="X415" s="107"/>
      <c r="Y415" s="111"/>
      <c r="Z415" s="90"/>
      <c r="AA415" s="109"/>
      <c r="AB415" s="110"/>
      <c r="AC415" s="88"/>
      <c r="AD415" s="103"/>
      <c r="AE415" s="110"/>
      <c r="AF415" s="103"/>
      <c r="AG415" s="88"/>
      <c r="AH415" s="110"/>
      <c r="AI415" s="110"/>
      <c r="AJ415" s="88"/>
    </row>
    <row r="416" spans="1:112" s="85" customFormat="1" ht="13.15" customHeight="1" outlineLevel="1">
      <c r="A416" s="91" t="s">
        <v>74</v>
      </c>
      <c r="B416" s="91">
        <v>24</v>
      </c>
      <c r="C416" s="103"/>
      <c r="D416" s="183"/>
      <c r="E416" s="104"/>
      <c r="F416" s="120" t="s">
        <v>45</v>
      </c>
      <c r="G416" s="88"/>
      <c r="H416" s="106"/>
      <c r="I416" s="88"/>
      <c r="J416" s="107">
        <v>1</v>
      </c>
      <c r="K416" s="126">
        <v>12</v>
      </c>
      <c r="L416" s="90">
        <f>J416*K416</f>
        <v>12</v>
      </c>
      <c r="M416" s="110"/>
      <c r="N416" s="110"/>
      <c r="O416" s="88"/>
      <c r="P416" s="103"/>
      <c r="Q416" s="88"/>
      <c r="R416" s="110"/>
      <c r="S416" s="110"/>
      <c r="T416" s="110"/>
      <c r="U416" s="110"/>
      <c r="V416" s="88"/>
      <c r="W416" s="88"/>
      <c r="X416" s="107"/>
      <c r="Y416" s="111"/>
      <c r="Z416" s="90"/>
      <c r="AA416" s="110"/>
      <c r="AB416" s="110"/>
      <c r="AC416" s="88"/>
      <c r="AD416" s="103"/>
      <c r="AE416" s="110"/>
      <c r="AF416" s="103"/>
      <c r="AG416" s="88"/>
      <c r="AH416" s="110"/>
      <c r="AI416" s="110"/>
      <c r="AJ416" s="88"/>
    </row>
    <row r="417" spans="1:112" s="85" customFormat="1" ht="13.15" customHeight="1" outlineLevel="1">
      <c r="A417" s="91" t="s">
        <v>74</v>
      </c>
      <c r="B417" s="91">
        <v>24</v>
      </c>
      <c r="C417" s="103"/>
      <c r="D417" s="183"/>
      <c r="E417" s="104"/>
      <c r="F417" s="120" t="s">
        <v>329</v>
      </c>
      <c r="G417" s="88"/>
      <c r="H417" s="106"/>
      <c r="I417" s="88"/>
      <c r="J417" s="107">
        <v>1</v>
      </c>
      <c r="K417" s="111">
        <v>12</v>
      </c>
      <c r="L417" s="90">
        <f>J417*K417</f>
        <v>12</v>
      </c>
      <c r="M417" s="110"/>
      <c r="N417" s="110"/>
      <c r="O417" s="88"/>
      <c r="P417" s="103"/>
      <c r="Q417" s="88"/>
      <c r="R417" s="110"/>
      <c r="S417" s="110"/>
      <c r="T417" s="110"/>
      <c r="U417" s="110"/>
      <c r="V417" s="88"/>
      <c r="W417" s="88"/>
      <c r="X417" s="107"/>
      <c r="Y417" s="111"/>
      <c r="Z417" s="90"/>
      <c r="AA417" s="110"/>
      <c r="AB417" s="110"/>
      <c r="AC417" s="88"/>
      <c r="AD417" s="103"/>
      <c r="AE417" s="110"/>
      <c r="AF417" s="103"/>
      <c r="AG417" s="88"/>
      <c r="AH417" s="110"/>
      <c r="AI417" s="110"/>
      <c r="AJ417" s="88"/>
    </row>
    <row r="418" spans="1:112" s="85" customFormat="1" ht="13.15" customHeight="1" outlineLevel="1">
      <c r="A418" s="91"/>
      <c r="B418" s="91"/>
      <c r="C418" s="103"/>
      <c r="D418" s="143"/>
      <c r="E418" s="104"/>
      <c r="F418" s="120" t="s">
        <v>330</v>
      </c>
      <c r="G418" s="88"/>
      <c r="H418" s="106"/>
      <c r="I418" s="88"/>
      <c r="J418" s="107">
        <v>2</v>
      </c>
      <c r="K418" s="111">
        <v>12</v>
      </c>
      <c r="L418" s="90">
        <f>J418*K418</f>
        <v>24</v>
      </c>
      <c r="M418" s="110"/>
      <c r="N418" s="110"/>
      <c r="O418" s="88"/>
      <c r="P418" s="103"/>
      <c r="Q418" s="88"/>
      <c r="R418" s="110"/>
      <c r="S418" s="110"/>
      <c r="T418" s="110"/>
      <c r="U418" s="110"/>
      <c r="V418" s="88"/>
      <c r="W418" s="88"/>
      <c r="X418" s="107"/>
      <c r="Y418" s="111"/>
      <c r="Z418" s="90"/>
      <c r="AA418" s="110"/>
      <c r="AB418" s="110"/>
      <c r="AC418" s="88"/>
      <c r="AD418" s="103"/>
      <c r="AE418" s="110"/>
      <c r="AF418" s="103"/>
      <c r="AG418" s="88"/>
      <c r="AH418" s="110"/>
      <c r="AI418" s="110"/>
      <c r="AJ418" s="88"/>
    </row>
    <row r="419" spans="1:112" s="85" customFormat="1" ht="13.15" customHeight="1" outlineLevel="1">
      <c r="A419" s="91"/>
      <c r="B419" s="91"/>
      <c r="C419" s="103"/>
      <c r="D419" s="143"/>
      <c r="E419" s="104"/>
      <c r="F419" s="120" t="s">
        <v>331</v>
      </c>
      <c r="G419" s="88"/>
      <c r="H419" s="106"/>
      <c r="I419" s="88"/>
      <c r="J419" s="107">
        <v>1</v>
      </c>
      <c r="K419" s="111">
        <v>12</v>
      </c>
      <c r="L419" s="90">
        <f>J419*K419</f>
        <v>12</v>
      </c>
      <c r="M419" s="110"/>
      <c r="N419" s="110"/>
      <c r="O419" s="88"/>
      <c r="P419" s="103"/>
      <c r="Q419" s="88"/>
      <c r="R419" s="110"/>
      <c r="S419" s="110"/>
      <c r="T419" s="110"/>
      <c r="U419" s="110"/>
      <c r="V419" s="88"/>
      <c r="W419" s="88"/>
      <c r="X419" s="107"/>
      <c r="Y419" s="111"/>
      <c r="Z419" s="90"/>
      <c r="AA419" s="110"/>
      <c r="AB419" s="110"/>
      <c r="AC419" s="88"/>
      <c r="AD419" s="103"/>
      <c r="AE419" s="110"/>
      <c r="AF419" s="103"/>
      <c r="AG419" s="88"/>
      <c r="AH419" s="110"/>
      <c r="AI419" s="110"/>
      <c r="AJ419" s="88"/>
    </row>
    <row r="420" spans="1:112" s="85" customFormat="1" ht="4.1500000000000004" customHeight="1" outlineLevel="1">
      <c r="A420" s="86"/>
      <c r="B420" s="86"/>
      <c r="D420" s="142"/>
      <c r="E420" s="87"/>
      <c r="F420" s="88"/>
      <c r="G420" s="88"/>
      <c r="I420" s="88"/>
      <c r="J420" s="89"/>
      <c r="K420" s="89"/>
      <c r="L420" s="90"/>
      <c r="M420" s="89"/>
      <c r="N420" s="89"/>
      <c r="O420" s="88"/>
      <c r="Q420" s="88"/>
      <c r="R420" s="89"/>
      <c r="S420" s="89"/>
      <c r="T420" s="110"/>
      <c r="U420" s="110"/>
      <c r="V420" s="88"/>
      <c r="W420" s="88"/>
      <c r="X420" s="107"/>
      <c r="Y420" s="111"/>
      <c r="Z420" s="90"/>
      <c r="AA420" s="89"/>
      <c r="AB420" s="110"/>
      <c r="AC420" s="88"/>
      <c r="AD420" s="103"/>
      <c r="AE420" s="110"/>
      <c r="AF420" s="103"/>
      <c r="AG420" s="88"/>
      <c r="AH420" s="110"/>
      <c r="AI420" s="110"/>
      <c r="AJ420" s="88"/>
      <c r="AK420" s="67"/>
      <c r="AL420" s="67"/>
      <c r="AM420" s="67"/>
      <c r="AP420" s="244"/>
      <c r="AR420" s="245"/>
      <c r="AS420" s="67"/>
      <c r="AT420" s="67"/>
      <c r="AU420" s="67"/>
      <c r="AW420" s="67"/>
      <c r="AX420" s="67"/>
      <c r="AY420" s="67"/>
      <c r="BA420" s="67"/>
      <c r="BB420" s="67"/>
      <c r="BC420" s="67"/>
      <c r="BE420" s="67"/>
      <c r="BF420" s="67"/>
      <c r="BG420" s="67"/>
      <c r="BJ420" s="244"/>
      <c r="BN420" s="246"/>
      <c r="BO420" s="67"/>
      <c r="BP420" s="67"/>
      <c r="BQ420" s="67"/>
      <c r="BS420" s="67"/>
      <c r="BT420" s="67"/>
      <c r="BU420" s="67"/>
      <c r="BW420" s="67"/>
      <c r="BX420" s="67"/>
      <c r="BY420" s="67"/>
      <c r="CA420" s="67"/>
      <c r="CB420" s="67"/>
      <c r="CC420" s="67"/>
      <c r="CE420" s="67"/>
      <c r="CF420" s="67"/>
      <c r="CG420" s="67"/>
      <c r="CI420" s="67"/>
      <c r="CJ420" s="67"/>
      <c r="CK420" s="67"/>
      <c r="CM420" s="67"/>
      <c r="CN420" s="67"/>
      <c r="CO420" s="67"/>
      <c r="CQ420" s="67"/>
      <c r="CR420" s="67"/>
      <c r="CS420" s="67"/>
      <c r="CU420" s="67"/>
      <c r="CV420" s="67"/>
      <c r="CW420" s="67"/>
      <c r="CY420" s="67"/>
      <c r="CZ420" s="67"/>
      <c r="DA420" s="67"/>
      <c r="DC420" s="67"/>
      <c r="DD420" s="67"/>
      <c r="DE420" s="67"/>
      <c r="DH420" s="125"/>
    </row>
    <row r="421" spans="1:112" ht="13.15" customHeight="1" outlineLevel="1">
      <c r="A421" s="112"/>
      <c r="B421" s="112"/>
      <c r="C421" s="65"/>
      <c r="D421" s="179"/>
      <c r="E421" s="113" t="s">
        <v>135</v>
      </c>
      <c r="F421" s="114"/>
      <c r="G421" s="114"/>
      <c r="H421" s="115"/>
      <c r="I421" s="114"/>
      <c r="J421" s="116"/>
      <c r="K421" s="108"/>
      <c r="L421" s="117"/>
      <c r="M421" s="109"/>
      <c r="N421" s="118"/>
      <c r="O421" s="114"/>
      <c r="P421" s="65"/>
      <c r="Q421" s="114"/>
      <c r="R421" s="118"/>
      <c r="S421" s="118"/>
      <c r="T421" s="110"/>
      <c r="U421" s="110"/>
      <c r="V421" s="88"/>
      <c r="W421" s="88"/>
      <c r="X421" s="107"/>
      <c r="Y421" s="111"/>
      <c r="Z421" s="90"/>
      <c r="AA421" s="109"/>
      <c r="AB421" s="110"/>
      <c r="AC421" s="88"/>
      <c r="AD421" s="103"/>
      <c r="AE421" s="110"/>
      <c r="AF421" s="103"/>
      <c r="AG421" s="88"/>
      <c r="AH421" s="110"/>
      <c r="AI421" s="110"/>
      <c r="AJ421" s="88"/>
    </row>
    <row r="422" spans="1:112" s="85" customFormat="1" ht="13.15" customHeight="1" outlineLevel="1">
      <c r="A422" s="91" t="s">
        <v>74</v>
      </c>
      <c r="B422" s="91">
        <v>24</v>
      </c>
      <c r="C422" s="103"/>
      <c r="D422" s="183"/>
      <c r="E422" s="104"/>
      <c r="F422" s="105" t="s">
        <v>136</v>
      </c>
      <c r="G422" s="88"/>
      <c r="H422" s="106"/>
      <c r="I422" s="88"/>
      <c r="J422" s="107">
        <v>1</v>
      </c>
      <c r="K422" s="126">
        <v>12</v>
      </c>
      <c r="L422" s="90">
        <f t="shared" ref="L422:L429" si="19">J422*K422</f>
        <v>12</v>
      </c>
      <c r="M422" s="110"/>
      <c r="N422" s="110"/>
      <c r="O422" s="88"/>
      <c r="P422" s="103"/>
      <c r="Q422" s="88"/>
      <c r="R422" s="110"/>
      <c r="S422" s="110"/>
      <c r="T422" s="110"/>
      <c r="U422" s="110"/>
      <c r="V422" s="88"/>
      <c r="W422" s="88"/>
      <c r="X422" s="107"/>
      <c r="Y422" s="111"/>
      <c r="Z422" s="90"/>
      <c r="AA422" s="110"/>
      <c r="AB422" s="110"/>
      <c r="AC422" s="88"/>
      <c r="AD422" s="103"/>
      <c r="AE422" s="110"/>
      <c r="AF422" s="103"/>
      <c r="AG422" s="88"/>
      <c r="AH422" s="110"/>
      <c r="AI422" s="110"/>
      <c r="AJ422" s="88"/>
    </row>
    <row r="423" spans="1:112" s="85" customFormat="1" ht="13.15" customHeight="1" outlineLevel="1">
      <c r="A423" s="91" t="s">
        <v>74</v>
      </c>
      <c r="B423" s="91">
        <v>24</v>
      </c>
      <c r="C423" s="103"/>
      <c r="D423" s="188"/>
      <c r="E423" s="104"/>
      <c r="F423" s="105" t="s">
        <v>106</v>
      </c>
      <c r="G423" s="88"/>
      <c r="H423" s="106"/>
      <c r="I423" s="88"/>
      <c r="J423" s="107">
        <v>1</v>
      </c>
      <c r="K423" s="111">
        <v>3</v>
      </c>
      <c r="L423" s="90">
        <f t="shared" si="19"/>
        <v>3</v>
      </c>
      <c r="M423" s="110"/>
      <c r="N423" s="110"/>
      <c r="O423" s="88"/>
      <c r="P423" s="103"/>
      <c r="Q423" s="88"/>
      <c r="R423" s="110"/>
      <c r="S423" s="110"/>
      <c r="T423" s="110"/>
      <c r="U423" s="110"/>
      <c r="V423" s="88"/>
      <c r="W423" s="88"/>
      <c r="X423" s="107"/>
      <c r="Y423" s="111"/>
      <c r="Z423" s="90"/>
      <c r="AA423" s="110"/>
      <c r="AB423" s="110"/>
      <c r="AC423" s="88"/>
      <c r="AD423" s="103"/>
      <c r="AE423" s="110"/>
      <c r="AF423" s="103"/>
      <c r="AG423" s="88"/>
      <c r="AH423" s="110"/>
      <c r="AI423" s="110"/>
      <c r="AJ423" s="88"/>
    </row>
    <row r="424" spans="1:112" s="85" customFormat="1" ht="13.15" customHeight="1" outlineLevel="1">
      <c r="A424" s="91"/>
      <c r="B424" s="91"/>
      <c r="C424" s="103"/>
      <c r="D424" s="188"/>
      <c r="E424" s="104"/>
      <c r="F424" s="105" t="s">
        <v>332</v>
      </c>
      <c r="G424" s="88"/>
      <c r="H424" s="106"/>
      <c r="I424" s="88"/>
      <c r="J424" s="107">
        <v>1</v>
      </c>
      <c r="K424" s="111">
        <v>20</v>
      </c>
      <c r="L424" s="90">
        <f t="shared" si="19"/>
        <v>20</v>
      </c>
      <c r="M424" s="110"/>
      <c r="N424" s="110"/>
      <c r="O424" s="88"/>
      <c r="P424" s="103"/>
      <c r="Q424" s="88"/>
      <c r="R424" s="110"/>
      <c r="S424" s="110"/>
      <c r="T424" s="110"/>
      <c r="U424" s="110"/>
      <c r="V424" s="88"/>
      <c r="W424" s="88"/>
      <c r="X424" s="107"/>
      <c r="Y424" s="111"/>
      <c r="Z424" s="90"/>
      <c r="AA424" s="110"/>
      <c r="AB424" s="110"/>
      <c r="AC424" s="88"/>
      <c r="AD424" s="103"/>
      <c r="AE424" s="110"/>
      <c r="AF424" s="103"/>
      <c r="AG424" s="88"/>
      <c r="AH424" s="110"/>
      <c r="AI424" s="110"/>
      <c r="AJ424" s="88"/>
    </row>
    <row r="425" spans="1:112" s="85" customFormat="1" ht="13.9" customHeight="1" outlineLevel="1">
      <c r="A425" s="91" t="s">
        <v>137</v>
      </c>
      <c r="B425" s="91">
        <v>25</v>
      </c>
      <c r="C425" s="103"/>
      <c r="D425" s="188"/>
      <c r="E425" s="104"/>
      <c r="F425" s="105" t="s">
        <v>268</v>
      </c>
      <c r="G425" s="88"/>
      <c r="H425" s="106"/>
      <c r="I425" s="88"/>
      <c r="J425" s="107">
        <v>1</v>
      </c>
      <c r="K425" s="111">
        <v>6</v>
      </c>
      <c r="L425" s="90">
        <f t="shared" si="19"/>
        <v>6</v>
      </c>
      <c r="M425" s="110"/>
      <c r="N425" s="110"/>
      <c r="O425" s="88"/>
      <c r="P425" s="103"/>
      <c r="Q425" s="88"/>
      <c r="R425" s="110"/>
      <c r="S425" s="110"/>
      <c r="T425" s="110"/>
      <c r="U425" s="110"/>
      <c r="V425" s="88"/>
      <c r="W425" s="88"/>
      <c r="X425" s="107"/>
      <c r="Y425" s="111"/>
      <c r="Z425" s="90"/>
      <c r="AA425" s="110"/>
      <c r="AB425" s="110"/>
      <c r="AC425" s="88"/>
      <c r="AD425" s="103"/>
      <c r="AE425" s="110"/>
      <c r="AF425" s="103"/>
      <c r="AG425" s="88"/>
      <c r="AH425" s="110"/>
      <c r="AI425" s="110"/>
      <c r="AJ425" s="88"/>
    </row>
    <row r="426" spans="1:112" s="85" customFormat="1" ht="13.15" customHeight="1" outlineLevel="1">
      <c r="A426" s="91" t="s">
        <v>137</v>
      </c>
      <c r="B426" s="91">
        <v>25</v>
      </c>
      <c r="C426" s="103"/>
      <c r="D426" s="188"/>
      <c r="E426" s="104"/>
      <c r="F426" s="105" t="s">
        <v>269</v>
      </c>
      <c r="G426" s="88"/>
      <c r="H426" s="106"/>
      <c r="I426" s="88"/>
      <c r="J426" s="107">
        <v>1</v>
      </c>
      <c r="K426" s="111">
        <v>6</v>
      </c>
      <c r="L426" s="90">
        <f t="shared" si="19"/>
        <v>6</v>
      </c>
      <c r="M426" s="110"/>
      <c r="N426" s="110"/>
      <c r="O426" s="88"/>
      <c r="P426" s="103"/>
      <c r="Q426" s="88"/>
      <c r="R426" s="110"/>
      <c r="S426" s="110"/>
      <c r="T426" s="110"/>
      <c r="U426" s="110"/>
      <c r="V426" s="88"/>
      <c r="W426" s="88"/>
      <c r="X426" s="107"/>
      <c r="Y426" s="111"/>
      <c r="Z426" s="90"/>
      <c r="AA426" s="110"/>
      <c r="AB426" s="110"/>
      <c r="AC426" s="88"/>
      <c r="AD426" s="103"/>
      <c r="AE426" s="110"/>
      <c r="AF426" s="103"/>
      <c r="AG426" s="88"/>
      <c r="AH426" s="110"/>
      <c r="AI426" s="110"/>
      <c r="AJ426" s="88"/>
    </row>
    <row r="427" spans="1:112" s="85" customFormat="1" ht="13.15" customHeight="1" outlineLevel="1">
      <c r="A427" s="91" t="s">
        <v>137</v>
      </c>
      <c r="B427" s="91">
        <v>25</v>
      </c>
      <c r="C427" s="103"/>
      <c r="D427" s="188"/>
      <c r="E427" s="104"/>
      <c r="F427" s="105" t="s">
        <v>270</v>
      </c>
      <c r="G427" s="88"/>
      <c r="H427" s="106"/>
      <c r="I427" s="88"/>
      <c r="J427" s="107">
        <v>1</v>
      </c>
      <c r="K427" s="111">
        <v>8</v>
      </c>
      <c r="L427" s="90">
        <f t="shared" si="19"/>
        <v>8</v>
      </c>
      <c r="M427" s="110"/>
      <c r="N427" s="110"/>
      <c r="O427" s="88"/>
      <c r="P427" s="103"/>
      <c r="Q427" s="88"/>
      <c r="R427" s="110"/>
      <c r="S427" s="110"/>
      <c r="T427" s="110"/>
      <c r="U427" s="110"/>
      <c r="V427" s="88"/>
      <c r="W427" s="88"/>
      <c r="X427" s="107"/>
      <c r="Y427" s="111"/>
      <c r="Z427" s="90"/>
      <c r="AA427" s="110"/>
      <c r="AB427" s="110"/>
      <c r="AC427" s="88"/>
      <c r="AD427" s="103"/>
      <c r="AE427" s="110"/>
      <c r="AF427" s="103"/>
      <c r="AG427" s="88"/>
      <c r="AH427" s="110"/>
      <c r="AI427" s="110"/>
      <c r="AJ427" s="88"/>
    </row>
    <row r="428" spans="1:112" s="85" customFormat="1" ht="13.15" customHeight="1" outlineLevel="1">
      <c r="A428" s="91" t="s">
        <v>137</v>
      </c>
      <c r="B428" s="91">
        <v>25</v>
      </c>
      <c r="C428" s="103"/>
      <c r="D428" s="188"/>
      <c r="E428" s="104"/>
      <c r="F428" s="105" t="s">
        <v>271</v>
      </c>
      <c r="G428" s="88"/>
      <c r="H428" s="106"/>
      <c r="I428" s="88"/>
      <c r="J428" s="107">
        <v>1</v>
      </c>
      <c r="K428" s="111">
        <v>10</v>
      </c>
      <c r="L428" s="90">
        <f t="shared" si="19"/>
        <v>10</v>
      </c>
      <c r="M428" s="110"/>
      <c r="N428" s="110"/>
      <c r="O428" s="88"/>
      <c r="P428" s="103"/>
      <c r="Q428" s="88"/>
      <c r="R428" s="110"/>
      <c r="S428" s="110"/>
      <c r="T428" s="110"/>
      <c r="U428" s="110"/>
      <c r="V428" s="88"/>
      <c r="W428" s="88"/>
      <c r="X428" s="107"/>
      <c r="Y428" s="111"/>
      <c r="Z428" s="90"/>
      <c r="AA428" s="110"/>
      <c r="AB428" s="110"/>
      <c r="AC428" s="88"/>
      <c r="AD428" s="103"/>
      <c r="AE428" s="110"/>
      <c r="AF428" s="103"/>
      <c r="AG428" s="88"/>
      <c r="AH428" s="110"/>
      <c r="AI428" s="110"/>
      <c r="AJ428" s="88"/>
    </row>
    <row r="429" spans="1:112" s="85" customFormat="1" ht="13.15" customHeight="1" outlineLevel="1">
      <c r="A429" s="91" t="s">
        <v>137</v>
      </c>
      <c r="B429" s="91">
        <v>25</v>
      </c>
      <c r="C429" s="103"/>
      <c r="D429" s="188"/>
      <c r="E429" s="104"/>
      <c r="F429" s="120" t="s">
        <v>278</v>
      </c>
      <c r="G429" s="88"/>
      <c r="H429" s="106"/>
      <c r="I429" s="88"/>
      <c r="J429" s="107">
        <v>1</v>
      </c>
      <c r="K429" s="111">
        <v>6</v>
      </c>
      <c r="L429" s="90">
        <f t="shared" si="19"/>
        <v>6</v>
      </c>
      <c r="M429" s="110"/>
      <c r="N429" s="110"/>
      <c r="O429" s="88"/>
      <c r="P429" s="103"/>
      <c r="Q429" s="88"/>
      <c r="R429" s="110"/>
      <c r="S429" s="110"/>
      <c r="T429" s="110"/>
      <c r="U429" s="110"/>
      <c r="V429" s="88"/>
      <c r="W429" s="88"/>
      <c r="X429" s="107"/>
      <c r="Y429" s="111"/>
      <c r="Z429" s="90"/>
      <c r="AA429" s="110"/>
      <c r="AB429" s="110"/>
      <c r="AC429" s="88"/>
      <c r="AD429" s="103"/>
      <c r="AE429" s="110"/>
      <c r="AF429" s="103"/>
      <c r="AG429" s="88"/>
      <c r="AH429" s="110"/>
      <c r="AI429" s="110"/>
      <c r="AJ429" s="88"/>
    </row>
    <row r="430" spans="1:112" s="85" customFormat="1" ht="4.1500000000000004" customHeight="1">
      <c r="A430" s="86"/>
      <c r="B430" s="86"/>
      <c r="E430" s="87"/>
      <c r="F430" s="88"/>
      <c r="G430" s="88"/>
      <c r="I430" s="88"/>
      <c r="J430" s="89"/>
      <c r="K430" s="89"/>
      <c r="L430" s="90"/>
      <c r="M430" s="89"/>
      <c r="N430" s="89"/>
      <c r="O430" s="88"/>
      <c r="Q430" s="88"/>
      <c r="R430" s="89"/>
      <c r="S430" s="89"/>
      <c r="T430" s="110"/>
      <c r="U430" s="110"/>
      <c r="V430" s="88"/>
      <c r="W430" s="88"/>
      <c r="X430" s="107"/>
      <c r="Y430" s="111"/>
      <c r="Z430" s="90"/>
      <c r="AA430" s="89"/>
      <c r="AB430" s="110"/>
      <c r="AC430" s="88"/>
      <c r="AD430" s="103"/>
      <c r="AE430" s="110"/>
      <c r="AF430" s="103"/>
      <c r="AG430" s="88"/>
      <c r="AH430" s="110"/>
      <c r="AI430" s="110"/>
      <c r="AJ430" s="88"/>
    </row>
    <row r="431" spans="1:112" s="27" customFormat="1" ht="16.899999999999999" customHeight="1" collapsed="1">
      <c r="A431" s="92" t="s">
        <v>116</v>
      </c>
      <c r="B431" s="92"/>
      <c r="C431" s="93"/>
      <c r="D431" s="94"/>
      <c r="E431" s="94" t="s">
        <v>333</v>
      </c>
      <c r="F431" s="96"/>
      <c r="G431" s="97"/>
      <c r="H431" s="78"/>
      <c r="I431" s="98"/>
      <c r="J431" s="99"/>
      <c r="K431" s="99"/>
      <c r="L431" s="100">
        <f>J431*K431</f>
        <v>0</v>
      </c>
      <c r="M431" s="99">
        <f>SUM(L431:L450)</f>
        <v>207</v>
      </c>
      <c r="N431" s="99"/>
      <c r="O431" s="98"/>
      <c r="P431" s="93"/>
      <c r="Q431" s="102"/>
      <c r="R431" s="99">
        <f>SUM(X431:X450)</f>
        <v>0</v>
      </c>
      <c r="S431" s="99"/>
      <c r="T431" s="99">
        <v>269.09999999999997</v>
      </c>
      <c r="U431" s="99"/>
      <c r="V431" s="98"/>
      <c r="W431" s="98"/>
      <c r="X431" s="99"/>
      <c r="Y431" s="99"/>
      <c r="Z431" s="100">
        <f>X431*Y431</f>
        <v>0</v>
      </c>
      <c r="AA431" s="99">
        <f>SUM(Z431:Z450)</f>
        <v>0</v>
      </c>
      <c r="AB431" s="99"/>
      <c r="AC431" s="98"/>
      <c r="AD431" s="93"/>
      <c r="AE431" s="99"/>
      <c r="AF431" s="93"/>
      <c r="AG431" s="102"/>
      <c r="AH431" s="99">
        <f>SUM(AI432:AI449)</f>
        <v>0</v>
      </c>
      <c r="AI431" s="99"/>
      <c r="AJ431" s="98"/>
    </row>
    <row r="432" spans="1:112" ht="13.15" customHeight="1" outlineLevel="1">
      <c r="A432" s="112"/>
      <c r="B432" s="112"/>
      <c r="C432" s="65"/>
      <c r="D432" s="177"/>
      <c r="E432" s="113" t="s">
        <v>117</v>
      </c>
      <c r="F432" s="114"/>
      <c r="G432" s="114"/>
      <c r="H432" s="115"/>
      <c r="I432" s="114"/>
      <c r="J432" s="116"/>
      <c r="K432" s="108"/>
      <c r="L432" s="117"/>
      <c r="M432" s="109"/>
      <c r="N432" s="118"/>
      <c r="O432" s="114"/>
      <c r="P432" s="65"/>
      <c r="Q432" s="114"/>
      <c r="R432" s="118"/>
      <c r="S432" s="118"/>
      <c r="T432" s="110"/>
      <c r="U432" s="110"/>
      <c r="V432" s="88"/>
      <c r="W432" s="88"/>
      <c r="X432" s="107"/>
      <c r="Y432" s="111"/>
      <c r="Z432" s="90"/>
      <c r="AA432" s="109"/>
      <c r="AB432" s="110"/>
      <c r="AC432" s="88"/>
      <c r="AD432" s="103"/>
      <c r="AE432" s="110"/>
      <c r="AF432" s="103"/>
      <c r="AG432" s="88"/>
      <c r="AH432" s="110"/>
      <c r="AI432" s="110"/>
      <c r="AJ432" s="88"/>
    </row>
    <row r="433" spans="1:112" ht="13.15" customHeight="1" outlineLevel="1">
      <c r="A433" s="178" t="s">
        <v>118</v>
      </c>
      <c r="B433" s="178">
        <v>49</v>
      </c>
      <c r="C433" s="65"/>
      <c r="D433" s="179"/>
      <c r="E433" s="113"/>
      <c r="F433" s="105" t="s">
        <v>158</v>
      </c>
      <c r="G433" s="114"/>
      <c r="H433" s="115"/>
      <c r="I433" s="114"/>
      <c r="J433" s="180"/>
      <c r="K433" s="181" t="s">
        <v>70</v>
      </c>
      <c r="L433" s="180"/>
      <c r="M433" s="109"/>
      <c r="N433" s="118"/>
      <c r="O433" s="114"/>
      <c r="P433" s="65"/>
      <c r="Q433" s="114"/>
      <c r="R433" s="118"/>
      <c r="S433" s="118"/>
      <c r="T433" s="110"/>
      <c r="U433" s="110"/>
      <c r="V433" s="88"/>
      <c r="W433" s="88"/>
      <c r="X433" s="107"/>
      <c r="Y433" s="111"/>
      <c r="Z433" s="90"/>
      <c r="AA433" s="109"/>
      <c r="AB433" s="110"/>
      <c r="AC433" s="88"/>
      <c r="AD433" s="103"/>
      <c r="AE433" s="110"/>
      <c r="AF433" s="103"/>
      <c r="AG433" s="88"/>
      <c r="AH433" s="110"/>
      <c r="AI433" s="110"/>
      <c r="AJ433" s="88"/>
    </row>
    <row r="434" spans="1:112" s="85" customFormat="1" ht="13.9" customHeight="1" outlineLevel="1">
      <c r="A434" s="91" t="s">
        <v>74</v>
      </c>
      <c r="B434" s="91">
        <v>24</v>
      </c>
      <c r="C434" s="103"/>
      <c r="D434" s="183"/>
      <c r="E434" s="104"/>
      <c r="F434" s="105" t="s">
        <v>159</v>
      </c>
      <c r="G434" s="88"/>
      <c r="H434" s="106"/>
      <c r="I434" s="88"/>
      <c r="J434" s="107">
        <v>2</v>
      </c>
      <c r="K434" s="126">
        <v>4</v>
      </c>
      <c r="L434" s="90">
        <f>J434*K434</f>
        <v>8</v>
      </c>
      <c r="M434" s="110"/>
      <c r="N434" s="110"/>
      <c r="O434" s="88"/>
      <c r="P434" s="103"/>
      <c r="Q434" s="88"/>
      <c r="R434" s="110"/>
      <c r="S434" s="110"/>
      <c r="T434" s="110"/>
      <c r="U434" s="110"/>
      <c r="V434" s="88"/>
      <c r="W434" s="88"/>
      <c r="X434" s="107"/>
      <c r="Y434" s="111"/>
      <c r="Z434" s="90"/>
      <c r="AA434" s="109"/>
      <c r="AB434" s="110"/>
      <c r="AC434" s="88"/>
      <c r="AD434" s="103"/>
      <c r="AE434" s="110"/>
      <c r="AF434" s="103"/>
      <c r="AG434" s="88"/>
      <c r="AH434" s="110"/>
      <c r="AI434" s="110"/>
      <c r="AJ434" s="88"/>
    </row>
    <row r="435" spans="1:112" s="85" customFormat="1" ht="4.1500000000000004" customHeight="1" outlineLevel="1">
      <c r="A435" s="86"/>
      <c r="B435" s="86"/>
      <c r="D435" s="142"/>
      <c r="E435" s="87"/>
      <c r="F435" s="88"/>
      <c r="G435" s="88"/>
      <c r="I435" s="88"/>
      <c r="J435" s="89"/>
      <c r="K435" s="89"/>
      <c r="L435" s="90"/>
      <c r="M435" s="89"/>
      <c r="N435" s="89"/>
      <c r="O435" s="88"/>
      <c r="Q435" s="88"/>
      <c r="R435" s="89"/>
      <c r="S435" s="89"/>
      <c r="T435" s="110"/>
      <c r="U435" s="110"/>
      <c r="V435" s="88"/>
      <c r="W435" s="88"/>
      <c r="X435" s="107"/>
      <c r="Y435" s="111"/>
      <c r="Z435" s="90"/>
      <c r="AA435" s="109"/>
      <c r="AB435" s="110"/>
      <c r="AC435" s="88"/>
      <c r="AD435" s="103"/>
      <c r="AE435" s="110"/>
      <c r="AF435" s="103"/>
      <c r="AG435" s="88"/>
      <c r="AH435" s="110"/>
      <c r="AI435" s="110"/>
      <c r="AJ435" s="88"/>
      <c r="AK435" s="67"/>
      <c r="AL435" s="67"/>
      <c r="AM435" s="67"/>
      <c r="AP435" s="244"/>
      <c r="AR435" s="245"/>
      <c r="AS435" s="67"/>
      <c r="AT435" s="67"/>
      <c r="AU435" s="67"/>
      <c r="AW435" s="67"/>
      <c r="AX435" s="67"/>
      <c r="AY435" s="67"/>
      <c r="BA435" s="67"/>
      <c r="BB435" s="67"/>
      <c r="BC435" s="67"/>
      <c r="BE435" s="67"/>
      <c r="BF435" s="67"/>
      <c r="BG435" s="67"/>
      <c r="BJ435" s="244"/>
      <c r="BN435" s="246"/>
      <c r="BO435" s="67"/>
      <c r="BP435" s="67"/>
      <c r="BQ435" s="67"/>
      <c r="BS435" s="67"/>
      <c r="BT435" s="67"/>
      <c r="BU435" s="67"/>
      <c r="BW435" s="67"/>
      <c r="BX435" s="67"/>
      <c r="BY435" s="67"/>
      <c r="CA435" s="67"/>
      <c r="CB435" s="67"/>
      <c r="CC435" s="67"/>
      <c r="CE435" s="67"/>
      <c r="CF435" s="67"/>
      <c r="CG435" s="67"/>
      <c r="CI435" s="67"/>
      <c r="CJ435" s="67"/>
      <c r="CK435" s="67"/>
      <c r="CM435" s="67"/>
      <c r="CN435" s="67"/>
      <c r="CO435" s="67"/>
      <c r="CQ435" s="67"/>
      <c r="CR435" s="67"/>
      <c r="CS435" s="67"/>
      <c r="CU435" s="67"/>
      <c r="CV435" s="67"/>
      <c r="CW435" s="67"/>
      <c r="CY435" s="67"/>
      <c r="CZ435" s="67"/>
      <c r="DA435" s="67"/>
      <c r="DC435" s="67"/>
      <c r="DD435" s="67"/>
      <c r="DE435" s="67"/>
      <c r="DH435" s="125"/>
    </row>
    <row r="436" spans="1:112" ht="13.15" customHeight="1" outlineLevel="1">
      <c r="A436" s="112"/>
      <c r="B436" s="112"/>
      <c r="C436" s="65"/>
      <c r="D436" s="179"/>
      <c r="E436" s="113" t="s">
        <v>160</v>
      </c>
      <c r="F436" s="114"/>
      <c r="G436" s="114"/>
      <c r="H436" s="115"/>
      <c r="I436" s="114"/>
      <c r="J436" s="116"/>
      <c r="K436" s="108"/>
      <c r="L436" s="117"/>
      <c r="M436" s="109"/>
      <c r="N436" s="118"/>
      <c r="O436" s="114"/>
      <c r="P436" s="65"/>
      <c r="Q436" s="114"/>
      <c r="R436" s="118"/>
      <c r="S436" s="118"/>
      <c r="T436" s="110"/>
      <c r="U436" s="110"/>
      <c r="V436" s="88"/>
      <c r="W436" s="88"/>
      <c r="X436" s="107"/>
      <c r="Y436" s="111"/>
      <c r="Z436" s="90"/>
      <c r="AA436" s="109"/>
      <c r="AB436" s="110"/>
      <c r="AC436" s="88"/>
      <c r="AD436" s="103"/>
      <c r="AE436" s="110"/>
      <c r="AF436" s="103"/>
      <c r="AG436" s="88"/>
      <c r="AH436" s="110"/>
      <c r="AI436" s="110"/>
      <c r="AJ436" s="88"/>
    </row>
    <row r="437" spans="1:112" s="85" customFormat="1" ht="15" customHeight="1" outlineLevel="1">
      <c r="A437" s="91"/>
      <c r="B437" s="91"/>
      <c r="C437" s="103"/>
      <c r="D437" s="121"/>
      <c r="E437" s="119"/>
      <c r="F437" s="105" t="s">
        <v>161</v>
      </c>
      <c r="G437" s="110"/>
      <c r="H437" s="106"/>
      <c r="I437" s="110"/>
      <c r="J437" s="107">
        <v>2</v>
      </c>
      <c r="K437" s="111">
        <v>40</v>
      </c>
      <c r="L437" s="90">
        <f>J437*K437</f>
        <v>80</v>
      </c>
      <c r="M437" s="122"/>
      <c r="N437" s="122"/>
      <c r="O437" s="110"/>
      <c r="P437" s="103"/>
      <c r="Q437" s="110"/>
      <c r="R437" s="122"/>
      <c r="S437" s="122"/>
      <c r="T437" s="110"/>
      <c r="U437" s="110"/>
      <c r="V437" s="88"/>
      <c r="W437" s="88"/>
      <c r="X437" s="107"/>
      <c r="Y437" s="111"/>
      <c r="Z437" s="90"/>
      <c r="AA437" s="109"/>
      <c r="AB437" s="110"/>
      <c r="AC437" s="88"/>
      <c r="AD437" s="103"/>
      <c r="AE437" s="110"/>
      <c r="AF437" s="103"/>
      <c r="AG437" s="88"/>
      <c r="AH437" s="110"/>
      <c r="AI437" s="110"/>
      <c r="AJ437" s="88"/>
    </row>
    <row r="438" spans="1:112" s="85" customFormat="1" ht="15" customHeight="1" outlineLevel="1">
      <c r="A438" s="91"/>
      <c r="B438" s="91"/>
      <c r="C438" s="103"/>
      <c r="D438" s="121"/>
      <c r="E438" s="119"/>
      <c r="F438" s="105" t="s">
        <v>162</v>
      </c>
      <c r="G438" s="110"/>
      <c r="H438" s="106"/>
      <c r="I438" s="110"/>
      <c r="J438" s="107">
        <v>1</v>
      </c>
      <c r="K438" s="111">
        <v>30</v>
      </c>
      <c r="L438" s="90">
        <f>J438*K438</f>
        <v>30</v>
      </c>
      <c r="M438" s="122"/>
      <c r="N438" s="122"/>
      <c r="O438" s="110"/>
      <c r="P438" s="103"/>
      <c r="Q438" s="110"/>
      <c r="R438" s="122"/>
      <c r="S438" s="122"/>
      <c r="T438" s="110"/>
      <c r="U438" s="110"/>
      <c r="V438" s="88"/>
      <c r="W438" s="88"/>
      <c r="X438" s="107"/>
      <c r="Y438" s="111"/>
      <c r="Z438" s="90"/>
      <c r="AA438" s="109"/>
      <c r="AB438" s="110"/>
      <c r="AC438" s="88"/>
      <c r="AD438" s="103"/>
      <c r="AE438" s="110"/>
      <c r="AF438" s="103"/>
      <c r="AG438" s="88"/>
      <c r="AH438" s="110"/>
      <c r="AI438" s="110"/>
      <c r="AJ438" s="88"/>
    </row>
    <row r="439" spans="1:112" s="85" customFormat="1" ht="13.15" customHeight="1" outlineLevel="1">
      <c r="A439" s="91"/>
      <c r="B439" s="91"/>
      <c r="C439" s="103"/>
      <c r="D439" s="121"/>
      <c r="E439" s="87"/>
      <c r="F439" s="105" t="s">
        <v>163</v>
      </c>
      <c r="G439" s="110"/>
      <c r="H439" s="106"/>
      <c r="I439" s="110"/>
      <c r="J439" s="189">
        <v>1</v>
      </c>
      <c r="K439" s="126">
        <v>30</v>
      </c>
      <c r="L439" s="89">
        <f>J439*K439</f>
        <v>30</v>
      </c>
      <c r="M439" s="110"/>
      <c r="N439" s="122"/>
      <c r="O439" s="110"/>
      <c r="P439" s="103"/>
      <c r="Q439" s="110"/>
      <c r="R439" s="122"/>
      <c r="S439" s="122"/>
      <c r="T439" s="110"/>
      <c r="U439" s="110"/>
      <c r="V439" s="88"/>
      <c r="W439" s="88"/>
      <c r="X439" s="107"/>
      <c r="Y439" s="111"/>
      <c r="Z439" s="90"/>
      <c r="AA439" s="109"/>
      <c r="AB439" s="110"/>
      <c r="AC439" s="88"/>
      <c r="AD439" s="103"/>
      <c r="AE439" s="110"/>
      <c r="AF439" s="103"/>
      <c r="AG439" s="88"/>
      <c r="AH439" s="110"/>
      <c r="AI439" s="110"/>
      <c r="AJ439" s="88"/>
    </row>
    <row r="440" spans="1:112" ht="13.15" customHeight="1" outlineLevel="1">
      <c r="A440" s="178" t="s">
        <v>124</v>
      </c>
      <c r="B440" s="178">
        <v>52</v>
      </c>
      <c r="C440" s="65"/>
      <c r="D440" s="139"/>
      <c r="E440" s="113"/>
      <c r="F440" s="105" t="s">
        <v>334</v>
      </c>
      <c r="G440" s="114"/>
      <c r="H440" s="115"/>
      <c r="I440" s="114"/>
      <c r="J440" s="180">
        <v>1</v>
      </c>
      <c r="K440" s="181">
        <v>20</v>
      </c>
      <c r="L440" s="180">
        <f>J440*K440</f>
        <v>20</v>
      </c>
      <c r="M440" s="109"/>
      <c r="N440" s="118"/>
      <c r="O440" s="114"/>
      <c r="P440" s="65"/>
      <c r="Q440" s="114"/>
      <c r="R440" s="118"/>
      <c r="S440" s="118"/>
      <c r="T440" s="110"/>
      <c r="U440" s="110"/>
      <c r="V440" s="88"/>
      <c r="W440" s="88"/>
      <c r="X440" s="107"/>
      <c r="Y440" s="111"/>
      <c r="Z440" s="90"/>
      <c r="AA440" s="109"/>
      <c r="AB440" s="110"/>
      <c r="AC440" s="88"/>
      <c r="AD440" s="103"/>
      <c r="AE440" s="110"/>
      <c r="AF440" s="103"/>
      <c r="AG440" s="88"/>
      <c r="AH440" s="110"/>
      <c r="AI440" s="110"/>
      <c r="AJ440" s="88"/>
    </row>
    <row r="441" spans="1:112" ht="13.15" customHeight="1" outlineLevel="1">
      <c r="A441" s="178" t="s">
        <v>125</v>
      </c>
      <c r="B441" s="178">
        <v>52</v>
      </c>
      <c r="C441" s="65"/>
      <c r="D441" s="139"/>
      <c r="E441" s="113"/>
      <c r="F441" s="105" t="s">
        <v>335</v>
      </c>
      <c r="G441" s="114"/>
      <c r="H441" s="115"/>
      <c r="I441" s="114"/>
      <c r="J441" s="180">
        <v>1</v>
      </c>
      <c r="K441" s="181">
        <v>10</v>
      </c>
      <c r="L441" s="180">
        <f>J441*K441</f>
        <v>10</v>
      </c>
      <c r="M441" s="109"/>
      <c r="N441" s="118"/>
      <c r="O441" s="114"/>
      <c r="P441" s="65"/>
      <c r="Q441" s="114"/>
      <c r="R441" s="118"/>
      <c r="S441" s="118"/>
      <c r="T441" s="110"/>
      <c r="U441" s="110"/>
      <c r="V441" s="88"/>
      <c r="W441" s="88"/>
      <c r="X441" s="107"/>
      <c r="Y441" s="111"/>
      <c r="Z441" s="90"/>
      <c r="AA441" s="109"/>
      <c r="AB441" s="110"/>
      <c r="AC441" s="88"/>
      <c r="AD441" s="103"/>
      <c r="AE441" s="110"/>
      <c r="AF441" s="103"/>
      <c r="AG441" s="88"/>
      <c r="AH441" s="110"/>
      <c r="AI441" s="110"/>
      <c r="AJ441" s="88"/>
    </row>
    <row r="442" spans="1:112" s="85" customFormat="1" ht="4.1500000000000004" customHeight="1" outlineLevel="1">
      <c r="A442" s="86"/>
      <c r="B442" s="86"/>
      <c r="D442" s="121"/>
      <c r="E442" s="87"/>
      <c r="F442" s="88"/>
      <c r="G442" s="88"/>
      <c r="I442" s="88"/>
      <c r="J442" s="89"/>
      <c r="K442" s="89"/>
      <c r="L442" s="90"/>
      <c r="M442" s="89"/>
      <c r="N442" s="89"/>
      <c r="O442" s="88"/>
      <c r="Q442" s="88"/>
      <c r="R442" s="89"/>
      <c r="S442" s="89"/>
      <c r="T442" s="110"/>
      <c r="U442" s="110"/>
      <c r="V442" s="88"/>
      <c r="W442" s="88"/>
      <c r="X442" s="107"/>
      <c r="Y442" s="111"/>
      <c r="Z442" s="90"/>
      <c r="AA442" s="109"/>
      <c r="AB442" s="110"/>
      <c r="AC442" s="88"/>
      <c r="AD442" s="103"/>
      <c r="AE442" s="110"/>
      <c r="AF442" s="103"/>
      <c r="AG442" s="88"/>
      <c r="AH442" s="110"/>
      <c r="AI442" s="110"/>
      <c r="AJ442" s="88"/>
      <c r="AK442" s="67"/>
      <c r="AL442" s="67"/>
      <c r="AM442" s="67"/>
      <c r="AP442" s="244"/>
      <c r="AR442" s="245"/>
      <c r="AS442" s="67"/>
      <c r="AT442" s="67"/>
      <c r="AU442" s="67"/>
      <c r="AW442" s="67"/>
      <c r="AX442" s="67"/>
      <c r="AY442" s="67"/>
      <c r="BA442" s="67"/>
      <c r="BB442" s="67"/>
      <c r="BC442" s="67"/>
      <c r="BE442" s="67"/>
      <c r="BF442" s="67"/>
      <c r="BG442" s="67"/>
      <c r="BJ442" s="244"/>
      <c r="BN442" s="246"/>
      <c r="BO442" s="67"/>
      <c r="BP442" s="67"/>
      <c r="BQ442" s="67"/>
      <c r="BS442" s="67"/>
      <c r="BT442" s="67"/>
      <c r="BU442" s="67"/>
      <c r="BW442" s="67"/>
      <c r="BX442" s="67"/>
      <c r="BY442" s="67"/>
      <c r="CA442" s="67"/>
      <c r="CB442" s="67"/>
      <c r="CC442" s="67"/>
      <c r="CE442" s="67"/>
      <c r="CF442" s="67"/>
      <c r="CG442" s="67"/>
      <c r="CI442" s="67"/>
      <c r="CJ442" s="67"/>
      <c r="CK442" s="67"/>
      <c r="CM442" s="67"/>
      <c r="CN442" s="67"/>
      <c r="CO442" s="67"/>
      <c r="CQ442" s="67"/>
      <c r="CR442" s="67"/>
      <c r="CS442" s="67"/>
      <c r="CU442" s="67"/>
      <c r="CV442" s="67"/>
      <c r="CW442" s="67"/>
      <c r="CY442" s="67"/>
      <c r="CZ442" s="67"/>
      <c r="DA442" s="67"/>
      <c r="DC442" s="67"/>
      <c r="DD442" s="67"/>
      <c r="DE442" s="67"/>
      <c r="DH442" s="125"/>
    </row>
    <row r="443" spans="1:112" ht="13.15" customHeight="1" outlineLevel="1">
      <c r="A443" s="112"/>
      <c r="B443" s="112"/>
      <c r="C443" s="65"/>
      <c r="D443" s="139"/>
      <c r="E443" s="113" t="s">
        <v>133</v>
      </c>
      <c r="F443" s="114"/>
      <c r="G443" s="114"/>
      <c r="H443" s="115"/>
      <c r="I443" s="114"/>
      <c r="J443" s="116"/>
      <c r="K443" s="108"/>
      <c r="L443" s="117"/>
      <c r="M443" s="109"/>
      <c r="N443" s="118"/>
      <c r="O443" s="114"/>
      <c r="P443" s="65"/>
      <c r="Q443" s="114"/>
      <c r="R443" s="118"/>
      <c r="S443" s="118"/>
      <c r="T443" s="110"/>
      <c r="U443" s="110"/>
      <c r="V443" s="88"/>
      <c r="W443" s="88"/>
      <c r="X443" s="107"/>
      <c r="Y443" s="111"/>
      <c r="Z443" s="90"/>
      <c r="AA443" s="109"/>
      <c r="AB443" s="110"/>
      <c r="AC443" s="88"/>
      <c r="AD443" s="103"/>
      <c r="AE443" s="110"/>
      <c r="AF443" s="103"/>
      <c r="AG443" s="88"/>
      <c r="AH443" s="110"/>
      <c r="AI443" s="110"/>
      <c r="AJ443" s="88"/>
    </row>
    <row r="444" spans="1:112" s="85" customFormat="1" ht="13.15" customHeight="1" outlineLevel="1">
      <c r="A444" s="91" t="s">
        <v>74</v>
      </c>
      <c r="B444" s="91">
        <v>24</v>
      </c>
      <c r="C444" s="103"/>
      <c r="D444" s="183"/>
      <c r="E444" s="104"/>
      <c r="F444" s="287" t="s">
        <v>164</v>
      </c>
      <c r="G444" s="88"/>
      <c r="H444" s="106"/>
      <c r="I444" s="88"/>
      <c r="J444" s="107">
        <v>1</v>
      </c>
      <c r="K444" s="126">
        <v>20</v>
      </c>
      <c r="L444" s="90">
        <f>J444*K444</f>
        <v>20</v>
      </c>
      <c r="M444" s="110"/>
      <c r="N444" s="110"/>
      <c r="O444" s="88"/>
      <c r="P444" s="103"/>
      <c r="Q444" s="88"/>
      <c r="R444" s="110"/>
      <c r="S444" s="110"/>
      <c r="T444" s="110"/>
      <c r="U444" s="110"/>
      <c r="V444" s="88"/>
      <c r="W444" s="88"/>
      <c r="X444" s="107"/>
      <c r="Y444" s="111"/>
      <c r="Z444" s="90"/>
      <c r="AA444" s="109"/>
      <c r="AB444" s="110"/>
      <c r="AC444" s="88"/>
      <c r="AD444" s="103"/>
      <c r="AE444" s="110"/>
      <c r="AF444" s="103"/>
      <c r="AG444" s="88"/>
      <c r="AH444" s="110"/>
      <c r="AI444" s="110"/>
      <c r="AJ444" s="88"/>
    </row>
    <row r="445" spans="1:112" s="85" customFormat="1" ht="4.1500000000000004" customHeight="1" outlineLevel="1">
      <c r="A445" s="86"/>
      <c r="B445" s="86"/>
      <c r="D445" s="142"/>
      <c r="E445" s="87"/>
      <c r="F445" s="88"/>
      <c r="G445" s="88"/>
      <c r="I445" s="88"/>
      <c r="J445" s="89"/>
      <c r="K445" s="89"/>
      <c r="L445" s="90"/>
      <c r="M445" s="89"/>
      <c r="N445" s="89"/>
      <c r="O445" s="88"/>
      <c r="Q445" s="88"/>
      <c r="R445" s="89"/>
      <c r="S445" s="89"/>
      <c r="T445" s="110"/>
      <c r="U445" s="110"/>
      <c r="V445" s="88"/>
      <c r="W445" s="88"/>
      <c r="X445" s="107"/>
      <c r="Y445" s="111"/>
      <c r="Z445" s="90"/>
      <c r="AA445" s="109"/>
      <c r="AB445" s="110"/>
      <c r="AC445" s="88"/>
      <c r="AD445" s="103"/>
      <c r="AE445" s="110"/>
      <c r="AF445" s="103"/>
      <c r="AG445" s="88"/>
      <c r="AH445" s="110"/>
      <c r="AI445" s="110"/>
      <c r="AJ445" s="88"/>
      <c r="AK445" s="67"/>
      <c r="AL445" s="67"/>
      <c r="AM445" s="67"/>
      <c r="AP445" s="244"/>
      <c r="AR445" s="245"/>
      <c r="AS445" s="67"/>
      <c r="AT445" s="67"/>
      <c r="AU445" s="67"/>
      <c r="AW445" s="67"/>
      <c r="AX445" s="67"/>
      <c r="AY445" s="67"/>
      <c r="BA445" s="67"/>
      <c r="BB445" s="67"/>
      <c r="BC445" s="67"/>
      <c r="BE445" s="67"/>
      <c r="BF445" s="67"/>
      <c r="BG445" s="67"/>
      <c r="BJ445" s="244"/>
      <c r="BN445" s="246"/>
      <c r="BO445" s="67"/>
      <c r="BP445" s="67"/>
      <c r="BQ445" s="67"/>
      <c r="BS445" s="67"/>
      <c r="BT445" s="67"/>
      <c r="BU445" s="67"/>
      <c r="BW445" s="67"/>
      <c r="BX445" s="67"/>
      <c r="BY445" s="67"/>
      <c r="CA445" s="67"/>
      <c r="CB445" s="67"/>
      <c r="CC445" s="67"/>
      <c r="CE445" s="67"/>
      <c r="CF445" s="67"/>
      <c r="CG445" s="67"/>
      <c r="CI445" s="67"/>
      <c r="CJ445" s="67"/>
      <c r="CK445" s="67"/>
      <c r="CM445" s="67"/>
      <c r="CN445" s="67"/>
      <c r="CO445" s="67"/>
      <c r="CQ445" s="67"/>
      <c r="CR445" s="67"/>
      <c r="CS445" s="67"/>
      <c r="CU445" s="67"/>
      <c r="CV445" s="67"/>
      <c r="CW445" s="67"/>
      <c r="CY445" s="67"/>
      <c r="CZ445" s="67"/>
      <c r="DA445" s="67"/>
      <c r="DC445" s="67"/>
      <c r="DD445" s="67"/>
      <c r="DE445" s="67"/>
      <c r="DH445" s="125"/>
    </row>
    <row r="446" spans="1:112" ht="13.15" customHeight="1" outlineLevel="1">
      <c r="A446" s="112"/>
      <c r="B446" s="112"/>
      <c r="C446" s="65"/>
      <c r="D446" s="179"/>
      <c r="E446" s="113" t="s">
        <v>135</v>
      </c>
      <c r="F446" s="114"/>
      <c r="G446" s="114"/>
      <c r="H446" s="115"/>
      <c r="I446" s="114"/>
      <c r="J446" s="116"/>
      <c r="K446" s="108"/>
      <c r="L446" s="117"/>
      <c r="M446" s="109"/>
      <c r="N446" s="118"/>
      <c r="O446" s="114"/>
      <c r="P446" s="65"/>
      <c r="Q446" s="114"/>
      <c r="R446" s="118"/>
      <c r="S446" s="118"/>
      <c r="T446" s="110"/>
      <c r="U446" s="110"/>
      <c r="V446" s="88"/>
      <c r="W446" s="88"/>
      <c r="X446" s="107"/>
      <c r="Y446" s="111"/>
      <c r="Z446" s="90"/>
      <c r="AA446" s="109"/>
      <c r="AB446" s="110"/>
      <c r="AC446" s="88"/>
      <c r="AD446" s="103"/>
      <c r="AE446" s="110"/>
      <c r="AF446" s="103"/>
      <c r="AG446" s="88"/>
      <c r="AH446" s="110"/>
      <c r="AI446" s="110"/>
      <c r="AJ446" s="88"/>
    </row>
    <row r="447" spans="1:112" s="85" customFormat="1" ht="13.15" customHeight="1" outlineLevel="1">
      <c r="A447" s="91" t="s">
        <v>74</v>
      </c>
      <c r="B447" s="91">
        <v>24</v>
      </c>
      <c r="C447" s="103"/>
      <c r="D447" s="183"/>
      <c r="E447" s="104"/>
      <c r="F447" s="105" t="s">
        <v>136</v>
      </c>
      <c r="G447" s="88"/>
      <c r="H447" s="106"/>
      <c r="I447" s="88"/>
      <c r="J447" s="107"/>
      <c r="K447" s="126" t="s">
        <v>70</v>
      </c>
      <c r="L447" s="90"/>
      <c r="M447" s="110"/>
      <c r="N447" s="110"/>
      <c r="O447" s="88"/>
      <c r="P447" s="103"/>
      <c r="Q447" s="88"/>
      <c r="R447" s="110"/>
      <c r="S447" s="110"/>
      <c r="T447" s="110"/>
      <c r="U447" s="110"/>
      <c r="V447" s="88"/>
      <c r="W447" s="88"/>
      <c r="X447" s="107"/>
      <c r="Y447" s="111"/>
      <c r="Z447" s="90"/>
      <c r="AA447" s="109"/>
      <c r="AB447" s="110"/>
      <c r="AC447" s="88"/>
      <c r="AD447" s="103"/>
      <c r="AE447" s="110"/>
      <c r="AF447" s="103"/>
      <c r="AG447" s="88"/>
      <c r="AH447" s="110"/>
      <c r="AI447" s="110"/>
      <c r="AJ447" s="88"/>
    </row>
    <row r="448" spans="1:112" s="85" customFormat="1" ht="13.15" customHeight="1" outlineLevel="1">
      <c r="A448" s="91" t="s">
        <v>74</v>
      </c>
      <c r="B448" s="91">
        <v>24</v>
      </c>
      <c r="C448" s="103"/>
      <c r="D448" s="188"/>
      <c r="E448" s="104"/>
      <c r="F448" s="105" t="s">
        <v>106</v>
      </c>
      <c r="G448" s="88"/>
      <c r="H448" s="106"/>
      <c r="I448" s="88"/>
      <c r="J448" s="107">
        <v>1</v>
      </c>
      <c r="K448" s="111">
        <v>3</v>
      </c>
      <c r="L448" s="90">
        <f>J448*K448</f>
        <v>3</v>
      </c>
      <c r="M448" s="110"/>
      <c r="N448" s="110"/>
      <c r="O448" s="88"/>
      <c r="P448" s="103"/>
      <c r="Q448" s="88"/>
      <c r="R448" s="110"/>
      <c r="S448" s="110"/>
      <c r="T448" s="110"/>
      <c r="U448" s="110"/>
      <c r="V448" s="88"/>
      <c r="W448" s="88"/>
      <c r="X448" s="107"/>
      <c r="Y448" s="111"/>
      <c r="Z448" s="90"/>
      <c r="AA448" s="109"/>
      <c r="AB448" s="110"/>
      <c r="AC448" s="88"/>
      <c r="AD448" s="103"/>
      <c r="AE448" s="110"/>
      <c r="AF448" s="103"/>
      <c r="AG448" s="88"/>
      <c r="AH448" s="110"/>
      <c r="AI448" s="110"/>
      <c r="AJ448" s="88"/>
    </row>
    <row r="449" spans="1:112" s="85" customFormat="1" ht="13.15" customHeight="1" outlineLevel="1">
      <c r="A449" s="91" t="s">
        <v>137</v>
      </c>
      <c r="B449" s="91">
        <v>25</v>
      </c>
      <c r="C449" s="103"/>
      <c r="D449" s="188"/>
      <c r="E449" s="104"/>
      <c r="F449" s="105" t="s">
        <v>165</v>
      </c>
      <c r="G449" s="88"/>
      <c r="H449" s="106"/>
      <c r="I449" s="88"/>
      <c r="J449" s="107">
        <v>1</v>
      </c>
      <c r="K449" s="111">
        <v>6</v>
      </c>
      <c r="L449" s="90">
        <f>J449*K449</f>
        <v>6</v>
      </c>
      <c r="M449" s="110"/>
      <c r="N449" s="110"/>
      <c r="O449" s="88"/>
      <c r="P449" s="103"/>
      <c r="Q449" s="88"/>
      <c r="R449" s="110"/>
      <c r="S449" s="110"/>
      <c r="T449" s="110"/>
      <c r="U449" s="110"/>
      <c r="V449" s="88"/>
      <c r="W449" s="88"/>
      <c r="X449" s="107"/>
      <c r="Y449" s="111"/>
      <c r="Z449" s="90"/>
      <c r="AA449" s="109"/>
      <c r="AB449" s="110"/>
      <c r="AC449" s="88"/>
      <c r="AD449" s="103"/>
      <c r="AE449" s="110"/>
      <c r="AF449" s="103"/>
      <c r="AG449" s="88"/>
      <c r="AH449" s="110"/>
      <c r="AI449" s="110"/>
      <c r="AJ449" s="88"/>
    </row>
    <row r="450" spans="1:112" s="25" customFormat="1" ht="4.1500000000000004" customHeight="1" outlineLevel="1">
      <c r="A450" s="128"/>
      <c r="B450" s="128"/>
      <c r="C450" s="64"/>
      <c r="D450" s="190"/>
      <c r="E450" s="191"/>
      <c r="F450" s="192"/>
      <c r="G450" s="112"/>
      <c r="H450" s="64"/>
      <c r="I450" s="112"/>
      <c r="J450" s="128"/>
      <c r="K450" s="112"/>
      <c r="L450" s="128"/>
      <c r="M450" s="109"/>
      <c r="N450" s="112"/>
      <c r="O450" s="112"/>
      <c r="P450" s="64"/>
      <c r="Q450" s="112"/>
      <c r="R450" s="112"/>
      <c r="S450" s="112"/>
      <c r="T450" s="110"/>
      <c r="U450" s="110"/>
      <c r="V450" s="88"/>
      <c r="W450" s="88"/>
      <c r="X450" s="107"/>
      <c r="Y450" s="111"/>
      <c r="Z450" s="90"/>
      <c r="AA450" s="109"/>
      <c r="AB450" s="110"/>
      <c r="AC450" s="88"/>
      <c r="AD450" s="103"/>
      <c r="AE450" s="110"/>
      <c r="AF450" s="103"/>
      <c r="AG450" s="88"/>
      <c r="AH450" s="110"/>
      <c r="AI450" s="110"/>
      <c r="AJ450" s="88"/>
    </row>
    <row r="451" spans="1:112" ht="6.75" customHeight="1">
      <c r="A451" s="68"/>
      <c r="B451" s="68"/>
      <c r="C451" s="64"/>
      <c r="D451" s="69"/>
      <c r="E451" s="70"/>
      <c r="F451" s="71"/>
      <c r="G451" s="72"/>
      <c r="H451" s="65"/>
      <c r="I451" s="73"/>
      <c r="J451" s="74"/>
      <c r="K451" s="74"/>
      <c r="L451" s="74"/>
      <c r="M451" s="74"/>
      <c r="N451" s="74"/>
      <c r="O451" s="75"/>
      <c r="P451" s="64"/>
      <c r="Q451" s="76"/>
      <c r="R451" s="74"/>
      <c r="S451" s="76"/>
      <c r="T451" s="74"/>
      <c r="U451" s="74"/>
      <c r="V451" s="75"/>
      <c r="W451" s="73"/>
      <c r="X451" s="74"/>
      <c r="Y451" s="74"/>
      <c r="Z451" s="74"/>
      <c r="AA451" s="74"/>
      <c r="AB451" s="74"/>
      <c r="AC451" s="75"/>
      <c r="AD451" s="64"/>
      <c r="AE451" s="74"/>
      <c r="AF451" s="64"/>
      <c r="AG451" s="76"/>
      <c r="AH451" s="74"/>
      <c r="AI451" s="74"/>
      <c r="AJ451" s="75"/>
    </row>
    <row r="452" spans="1:112" s="27" customFormat="1" ht="18" customHeight="1">
      <c r="A452" s="77" t="s">
        <v>166</v>
      </c>
      <c r="B452" s="77"/>
      <c r="C452" s="66"/>
      <c r="D452" s="362" t="s">
        <v>336</v>
      </c>
      <c r="E452" s="363"/>
      <c r="F452" s="363"/>
      <c r="G452" s="364"/>
      <c r="H452" s="78"/>
      <c r="I452" s="79"/>
      <c r="J452" s="250"/>
      <c r="K452" s="81"/>
      <c r="L452" s="81"/>
      <c r="M452" s="81"/>
      <c r="N452" s="82">
        <f>SUM(M452:M519)</f>
        <v>857.75</v>
      </c>
      <c r="O452" s="79"/>
      <c r="P452" s="66"/>
      <c r="Q452" s="240">
        <f>U452/N452</f>
        <v>1.2070387642086857</v>
      </c>
      <c r="R452" s="251"/>
      <c r="S452" s="84"/>
      <c r="T452" s="81"/>
      <c r="U452" s="82">
        <f>SUM(T452:T519)</f>
        <v>1035.3375000000001</v>
      </c>
      <c r="V452" s="83"/>
      <c r="W452" s="79"/>
      <c r="X452" s="80"/>
      <c r="Y452" s="81"/>
      <c r="Z452" s="81"/>
      <c r="AA452" s="81"/>
      <c r="AB452" s="82">
        <f>SUM(AA452:AA519)</f>
        <v>0</v>
      </c>
      <c r="AC452" s="83"/>
      <c r="AD452" s="66"/>
      <c r="AE452" s="240" t="e">
        <f>AI452/AB452</f>
        <v>#DIV/0!</v>
      </c>
      <c r="AF452" s="66"/>
      <c r="AG452" s="84"/>
      <c r="AH452" s="81"/>
      <c r="AI452" s="82">
        <f>SUM(AH452:AH519)</f>
        <v>0</v>
      </c>
      <c r="AJ452" s="83"/>
    </row>
    <row r="453" spans="1:112" ht="4.1500000000000004" customHeight="1">
      <c r="A453" s="112"/>
      <c r="B453" s="112"/>
      <c r="E453" s="113"/>
      <c r="F453" s="114"/>
      <c r="G453" s="114"/>
      <c r="I453" s="114"/>
      <c r="J453" s="108"/>
      <c r="K453" s="108"/>
      <c r="L453" s="117"/>
      <c r="M453" s="108"/>
      <c r="N453" s="108"/>
      <c r="O453" s="114"/>
      <c r="Q453" s="114"/>
      <c r="R453" s="108"/>
      <c r="S453" s="108"/>
      <c r="T453" s="110"/>
      <c r="U453" s="110"/>
      <c r="V453" s="88"/>
      <c r="W453" s="88"/>
      <c r="X453" s="107"/>
      <c r="Y453" s="111"/>
      <c r="Z453" s="90"/>
      <c r="AA453" s="109"/>
      <c r="AB453" s="110"/>
      <c r="AC453" s="88"/>
      <c r="AD453" s="103"/>
      <c r="AE453" s="110"/>
      <c r="AF453" s="103"/>
      <c r="AG453" s="88"/>
      <c r="AH453" s="110"/>
      <c r="AI453" s="110"/>
      <c r="AJ453" s="88"/>
    </row>
    <row r="454" spans="1:112" s="27" customFormat="1" ht="16.899999999999999" customHeight="1">
      <c r="A454" s="92" t="s">
        <v>116</v>
      </c>
      <c r="B454" s="92"/>
      <c r="C454" s="93"/>
      <c r="D454" s="94" t="s">
        <v>167</v>
      </c>
      <c r="E454" s="94"/>
      <c r="F454" s="96"/>
      <c r="G454" s="97"/>
      <c r="H454" s="78"/>
      <c r="I454" s="98"/>
      <c r="J454" s="99"/>
      <c r="K454" s="99"/>
      <c r="L454" s="100">
        <f>J454*K454</f>
        <v>0</v>
      </c>
      <c r="M454" s="99">
        <f>SUM(L454:L465)</f>
        <v>240.75</v>
      </c>
      <c r="N454" s="99"/>
      <c r="O454" s="98"/>
      <c r="P454" s="93"/>
      <c r="Q454" s="102"/>
      <c r="R454" s="99">
        <f>SUM(X454:X465)</f>
        <v>0</v>
      </c>
      <c r="S454" s="99"/>
      <c r="T454" s="99">
        <v>300.9375</v>
      </c>
      <c r="U454" s="99"/>
      <c r="V454" s="98"/>
      <c r="W454" s="98"/>
      <c r="X454" s="99"/>
      <c r="Y454" s="99"/>
      <c r="Z454" s="100">
        <f>X454*Y454</f>
        <v>0</v>
      </c>
      <c r="AA454" s="99">
        <f>SUM(Z454:Z465)</f>
        <v>0</v>
      </c>
      <c r="AB454" s="99"/>
      <c r="AC454" s="98"/>
      <c r="AD454" s="93"/>
      <c r="AE454" s="99"/>
      <c r="AF454" s="93"/>
      <c r="AG454" s="102"/>
      <c r="AH454" s="99">
        <f>SUM(AI456:AI464)</f>
        <v>0</v>
      </c>
      <c r="AI454" s="99"/>
      <c r="AJ454" s="98"/>
    </row>
    <row r="455" spans="1:112" ht="13.15" customHeight="1" outlineLevel="1">
      <c r="A455" s="112"/>
      <c r="B455" s="112"/>
      <c r="C455" s="65"/>
      <c r="E455" s="113" t="s">
        <v>168</v>
      </c>
      <c r="F455" s="114"/>
      <c r="G455" s="114"/>
      <c r="H455" s="115"/>
      <c r="I455" s="114"/>
      <c r="J455" s="116"/>
      <c r="K455" s="108"/>
      <c r="L455" s="117"/>
      <c r="M455" s="109"/>
      <c r="N455" s="118"/>
      <c r="O455" s="114"/>
      <c r="P455" s="65"/>
      <c r="Q455" s="114"/>
      <c r="R455" s="118"/>
      <c r="S455" s="118"/>
      <c r="T455" s="110"/>
      <c r="U455" s="110"/>
      <c r="V455" s="88"/>
      <c r="W455" s="88"/>
      <c r="X455" s="107"/>
      <c r="Y455" s="111"/>
      <c r="Z455" s="90"/>
      <c r="AA455" s="109"/>
      <c r="AB455" s="110"/>
      <c r="AC455" s="88"/>
      <c r="AD455" s="103"/>
      <c r="AE455" s="110"/>
      <c r="AF455" s="103"/>
      <c r="AG455" s="88"/>
      <c r="AH455" s="110"/>
      <c r="AI455" s="110"/>
      <c r="AJ455" s="88"/>
    </row>
    <row r="456" spans="1:112" s="85" customFormat="1" ht="13.15" customHeight="1" outlineLevel="1">
      <c r="A456" s="91" t="s">
        <v>74</v>
      </c>
      <c r="B456" s="91">
        <v>24</v>
      </c>
      <c r="C456" s="103"/>
      <c r="D456" s="87"/>
      <c r="E456" s="104"/>
      <c r="F456" s="105" t="s">
        <v>169</v>
      </c>
      <c r="G456" s="88"/>
      <c r="H456" s="106"/>
      <c r="I456" s="88"/>
      <c r="J456" s="107">
        <v>1</v>
      </c>
      <c r="K456" s="126">
        <f>25*1.75+10</f>
        <v>53.75</v>
      </c>
      <c r="L456" s="90">
        <f>J456*K456</f>
        <v>53.75</v>
      </c>
      <c r="M456" s="110"/>
      <c r="N456" s="110"/>
      <c r="O456" s="88"/>
      <c r="P456" s="103"/>
      <c r="Q456" s="88"/>
      <c r="R456" s="110"/>
      <c r="S456" s="110"/>
      <c r="T456" s="110"/>
      <c r="U456" s="110"/>
      <c r="V456" s="88"/>
      <c r="W456" s="88"/>
      <c r="X456" s="107"/>
      <c r="Y456" s="111"/>
      <c r="Z456" s="90"/>
      <c r="AA456" s="110"/>
      <c r="AB456" s="110"/>
      <c r="AC456" s="88"/>
      <c r="AD456" s="103"/>
      <c r="AE456" s="110"/>
      <c r="AF456" s="103"/>
      <c r="AG456" s="88"/>
      <c r="AH456" s="110"/>
      <c r="AI456" s="110"/>
      <c r="AJ456" s="88"/>
    </row>
    <row r="457" spans="1:112" s="85" customFormat="1" ht="13.15" customHeight="1" outlineLevel="1">
      <c r="A457" s="91" t="s">
        <v>74</v>
      </c>
      <c r="B457" s="91">
        <v>24</v>
      </c>
      <c r="C457" s="103"/>
      <c r="D457" s="87"/>
      <c r="E457" s="104"/>
      <c r="F457" s="105" t="s">
        <v>170</v>
      </c>
      <c r="G457" s="88"/>
      <c r="H457" s="106"/>
      <c r="I457" s="88"/>
      <c r="J457" s="107">
        <v>1</v>
      </c>
      <c r="K457" s="126">
        <v>20</v>
      </c>
      <c r="L457" s="90">
        <f>J457*K457</f>
        <v>20</v>
      </c>
      <c r="M457" s="110"/>
      <c r="N457" s="110"/>
      <c r="O457" s="88"/>
      <c r="P457" s="103"/>
      <c r="Q457" s="88"/>
      <c r="R457" s="110"/>
      <c r="S457" s="110"/>
      <c r="T457" s="110"/>
      <c r="U457" s="110"/>
      <c r="V457" s="88"/>
      <c r="W457" s="88"/>
      <c r="X457" s="107"/>
      <c r="Y457" s="111"/>
      <c r="Z457" s="90"/>
      <c r="AA457" s="110"/>
      <c r="AB457" s="110"/>
      <c r="AC457" s="88"/>
      <c r="AD457" s="103"/>
      <c r="AE457" s="110"/>
      <c r="AF457" s="103"/>
      <c r="AG457" s="88"/>
      <c r="AH457" s="110"/>
      <c r="AI457" s="110"/>
      <c r="AJ457" s="88"/>
    </row>
    <row r="458" spans="1:112" s="85" customFormat="1" ht="13.15" customHeight="1" outlineLevel="1">
      <c r="A458" s="91" t="s">
        <v>74</v>
      </c>
      <c r="B458" s="91">
        <v>24</v>
      </c>
      <c r="C458" s="103"/>
      <c r="D458" s="87"/>
      <c r="E458" s="104"/>
      <c r="F458" s="105" t="s">
        <v>106</v>
      </c>
      <c r="G458" s="88"/>
      <c r="H458" s="106"/>
      <c r="I458" s="88"/>
      <c r="J458" s="107">
        <v>2</v>
      </c>
      <c r="K458" s="111">
        <v>3</v>
      </c>
      <c r="L458" s="90">
        <f>J458*K458</f>
        <v>6</v>
      </c>
      <c r="M458" s="110"/>
      <c r="N458" s="110"/>
      <c r="O458" s="88"/>
      <c r="P458" s="103"/>
      <c r="Q458" s="88"/>
      <c r="R458" s="110"/>
      <c r="S458" s="110"/>
      <c r="T458" s="110"/>
      <c r="U458" s="110"/>
      <c r="V458" s="88"/>
      <c r="W458" s="88"/>
      <c r="X458" s="107"/>
      <c r="Y458" s="111"/>
      <c r="Z458" s="90"/>
      <c r="AA458" s="110"/>
      <c r="AB458" s="110"/>
      <c r="AC458" s="88"/>
      <c r="AD458" s="103"/>
      <c r="AE458" s="110"/>
      <c r="AF458" s="103"/>
      <c r="AG458" s="88"/>
      <c r="AH458" s="110"/>
      <c r="AI458" s="110"/>
      <c r="AJ458" s="88"/>
    </row>
    <row r="459" spans="1:112" s="85" customFormat="1" ht="13.15" customHeight="1" outlineLevel="1">
      <c r="A459" s="91" t="s">
        <v>74</v>
      </c>
      <c r="B459" s="91">
        <v>24</v>
      </c>
      <c r="C459" s="103"/>
      <c r="D459" s="87"/>
      <c r="E459" s="104"/>
      <c r="F459" s="105" t="s">
        <v>171</v>
      </c>
      <c r="G459" s="88"/>
      <c r="H459" s="106"/>
      <c r="I459" s="88"/>
      <c r="J459" s="107">
        <v>1</v>
      </c>
      <c r="K459" s="111">
        <v>14</v>
      </c>
      <c r="L459" s="90">
        <f>J459*K459</f>
        <v>14</v>
      </c>
      <c r="M459" s="110"/>
      <c r="N459" s="110"/>
      <c r="O459" s="88"/>
      <c r="P459" s="103"/>
      <c r="Q459" s="88"/>
      <c r="R459" s="110"/>
      <c r="S459" s="110"/>
      <c r="T459" s="110"/>
      <c r="U459" s="110"/>
      <c r="V459" s="88"/>
      <c r="W459" s="88"/>
      <c r="X459" s="107"/>
      <c r="Y459" s="111"/>
      <c r="Z459" s="90"/>
      <c r="AA459" s="110"/>
      <c r="AB459" s="110"/>
      <c r="AC459" s="88"/>
      <c r="AD459" s="103"/>
      <c r="AE459" s="110"/>
      <c r="AF459" s="103"/>
      <c r="AG459" s="88"/>
      <c r="AH459" s="110"/>
      <c r="AI459" s="110"/>
      <c r="AJ459" s="88"/>
    </row>
    <row r="460" spans="1:112" s="161" customFormat="1" ht="13.15" customHeight="1" outlineLevel="1">
      <c r="A460" s="150"/>
      <c r="B460" s="150"/>
      <c r="C460" s="151"/>
      <c r="E460" s="194"/>
      <c r="F460" s="154" t="s">
        <v>172</v>
      </c>
      <c r="G460" s="155"/>
      <c r="H460" s="156"/>
      <c r="I460" s="155"/>
      <c r="J460" s="90"/>
      <c r="K460" s="168" t="s">
        <v>70</v>
      </c>
      <c r="L460" s="157"/>
      <c r="M460" s="159"/>
      <c r="N460" s="159"/>
      <c r="O460" s="155"/>
      <c r="P460" s="151"/>
      <c r="Q460" s="155"/>
      <c r="R460" s="159"/>
      <c r="S460" s="159"/>
      <c r="T460" s="110"/>
      <c r="U460" s="110"/>
      <c r="V460" s="88"/>
      <c r="W460" s="88"/>
      <c r="X460" s="107"/>
      <c r="Y460" s="111"/>
      <c r="Z460" s="90"/>
      <c r="AA460" s="159"/>
      <c r="AB460" s="110"/>
      <c r="AC460" s="88"/>
      <c r="AD460" s="103"/>
      <c r="AE460" s="110"/>
      <c r="AF460" s="103"/>
      <c r="AG460" s="88"/>
      <c r="AH460" s="110"/>
      <c r="AI460" s="110"/>
      <c r="AJ460" s="88"/>
      <c r="AK460" s="160"/>
      <c r="AL460" s="156"/>
      <c r="AM460" s="156"/>
      <c r="AN460" s="156"/>
      <c r="AO460" s="156"/>
      <c r="AP460" s="255"/>
      <c r="AQ460" s="156"/>
      <c r="AR460" s="256"/>
      <c r="AS460" s="160"/>
      <c r="AT460" s="156"/>
      <c r="AU460" s="156"/>
      <c r="AV460" s="156"/>
      <c r="AW460" s="160"/>
      <c r="AX460" s="156"/>
      <c r="AY460" s="156"/>
      <c r="AZ460" s="156"/>
      <c r="BA460" s="160"/>
      <c r="BB460" s="156"/>
      <c r="BC460" s="156"/>
      <c r="BD460" s="156"/>
      <c r="BE460" s="160"/>
      <c r="BF460" s="156"/>
      <c r="BG460" s="156"/>
      <c r="BH460" s="156"/>
      <c r="BI460" s="156"/>
      <c r="BJ460" s="255"/>
      <c r="BL460" s="156"/>
      <c r="BM460" s="156"/>
      <c r="BN460" s="257"/>
      <c r="BO460" s="160"/>
      <c r="BP460" s="156"/>
      <c r="BQ460" s="156"/>
      <c r="BR460" s="156"/>
      <c r="BS460" s="160"/>
      <c r="BT460" s="156"/>
      <c r="BU460" s="156"/>
      <c r="BV460" s="156"/>
      <c r="BW460" s="160"/>
      <c r="BX460" s="156"/>
      <c r="BY460" s="156"/>
      <c r="BZ460" s="156"/>
      <c r="CA460" s="160"/>
      <c r="CB460" s="156"/>
      <c r="CC460" s="156"/>
      <c r="CD460" s="156"/>
      <c r="CE460" s="160"/>
      <c r="CF460" s="156"/>
      <c r="CG460" s="156"/>
      <c r="CH460" s="156"/>
      <c r="CI460" s="160"/>
      <c r="CJ460" s="156"/>
      <c r="CK460" s="156"/>
      <c r="CL460" s="156"/>
      <c r="CM460" s="160"/>
      <c r="CN460" s="156"/>
      <c r="CO460" s="156"/>
      <c r="CP460" s="156"/>
      <c r="CQ460" s="160"/>
      <c r="CR460" s="156"/>
      <c r="CS460" s="156"/>
      <c r="CT460" s="156"/>
      <c r="CU460" s="160"/>
      <c r="CV460" s="156"/>
      <c r="CW460" s="156"/>
      <c r="CX460" s="156"/>
      <c r="CY460" s="160"/>
      <c r="CZ460" s="156"/>
      <c r="DA460" s="156"/>
      <c r="DB460" s="156"/>
      <c r="DC460" s="160"/>
      <c r="DD460" s="156"/>
      <c r="DE460" s="156"/>
      <c r="DF460" s="156"/>
      <c r="DG460" s="151"/>
      <c r="DH460" s="162"/>
    </row>
    <row r="461" spans="1:112" ht="13.15" customHeight="1" outlineLevel="1">
      <c r="A461" s="112"/>
      <c r="B461" s="112"/>
      <c r="C461" s="65"/>
      <c r="D461" s="139"/>
      <c r="E461" s="113" t="s">
        <v>173</v>
      </c>
      <c r="F461" s="114"/>
      <c r="G461" s="114"/>
      <c r="H461" s="115"/>
      <c r="I461" s="114"/>
      <c r="J461" s="116"/>
      <c r="K461" s="108"/>
      <c r="L461" s="117"/>
      <c r="M461" s="109"/>
      <c r="N461" s="118"/>
      <c r="O461" s="114"/>
      <c r="P461" s="65"/>
      <c r="Q461" s="114"/>
      <c r="R461" s="118"/>
      <c r="S461" s="118"/>
      <c r="T461" s="110"/>
      <c r="U461" s="110"/>
      <c r="V461" s="88"/>
      <c r="W461" s="88"/>
      <c r="X461" s="107"/>
      <c r="Y461" s="111"/>
      <c r="Z461" s="90"/>
      <c r="AA461" s="109"/>
      <c r="AB461" s="110"/>
      <c r="AC461" s="88"/>
      <c r="AD461" s="103"/>
      <c r="AE461" s="110"/>
      <c r="AF461" s="103"/>
      <c r="AG461" s="88"/>
      <c r="AH461" s="110"/>
      <c r="AI461" s="110"/>
      <c r="AJ461" s="88"/>
    </row>
    <row r="462" spans="1:112" s="85" customFormat="1" ht="13.15" customHeight="1" outlineLevel="1">
      <c r="A462" s="91" t="s">
        <v>64</v>
      </c>
      <c r="B462" s="91">
        <v>1</v>
      </c>
      <c r="C462" s="103"/>
      <c r="D462" s="121"/>
      <c r="E462" s="104"/>
      <c r="F462" s="105" t="s">
        <v>174</v>
      </c>
      <c r="G462" s="110"/>
      <c r="H462" s="106"/>
      <c r="I462" s="110"/>
      <c r="J462" s="107">
        <v>1</v>
      </c>
      <c r="K462" s="126">
        <v>12</v>
      </c>
      <c r="L462" s="90">
        <f>J462*K462</f>
        <v>12</v>
      </c>
      <c r="M462" s="110"/>
      <c r="N462" s="110"/>
      <c r="O462" s="110"/>
      <c r="P462" s="103"/>
      <c r="Q462" s="110"/>
      <c r="R462" s="110"/>
      <c r="S462" s="110"/>
      <c r="T462" s="110"/>
      <c r="U462" s="110"/>
      <c r="V462" s="88"/>
      <c r="W462" s="88"/>
      <c r="X462" s="107"/>
      <c r="Y462" s="111"/>
      <c r="Z462" s="90"/>
      <c r="AA462" s="110"/>
      <c r="AB462" s="110"/>
      <c r="AC462" s="88"/>
      <c r="AD462" s="103"/>
      <c r="AE462" s="110"/>
      <c r="AF462" s="103"/>
      <c r="AG462" s="88"/>
      <c r="AH462" s="110"/>
      <c r="AI462" s="110"/>
      <c r="AJ462" s="88"/>
    </row>
    <row r="463" spans="1:112" ht="13.15" customHeight="1" outlineLevel="1">
      <c r="A463" s="112" t="s">
        <v>175</v>
      </c>
      <c r="B463" s="112">
        <v>62</v>
      </c>
      <c r="D463" s="139"/>
      <c r="E463" s="113"/>
      <c r="F463" s="114" t="s">
        <v>176</v>
      </c>
      <c r="G463" s="114"/>
      <c r="H463" s="115"/>
      <c r="I463" s="114"/>
      <c r="J463" s="108">
        <v>7</v>
      </c>
      <c r="K463" s="181">
        <v>15</v>
      </c>
      <c r="L463" s="90">
        <f>J463*K463</f>
        <v>105</v>
      </c>
      <c r="M463" s="118"/>
      <c r="N463" s="108"/>
      <c r="O463" s="114"/>
      <c r="Q463" s="114"/>
      <c r="R463" s="108"/>
      <c r="S463" s="108"/>
      <c r="T463" s="110"/>
      <c r="U463" s="110"/>
      <c r="V463" s="88"/>
      <c r="W463" s="88"/>
      <c r="X463" s="107"/>
      <c r="Y463" s="111"/>
      <c r="Z463" s="90"/>
      <c r="AA463" s="118"/>
      <c r="AB463" s="110"/>
      <c r="AC463" s="88"/>
      <c r="AD463" s="103"/>
      <c r="AE463" s="110"/>
      <c r="AF463" s="103"/>
      <c r="AG463" s="88"/>
      <c r="AH463" s="110"/>
      <c r="AI463" s="110"/>
      <c r="AJ463" s="88"/>
    </row>
    <row r="464" spans="1:112" ht="13.9" customHeight="1" outlineLevel="1">
      <c r="A464" s="178" t="s">
        <v>177</v>
      </c>
      <c r="B464" s="178">
        <v>63</v>
      </c>
      <c r="C464" s="65"/>
      <c r="D464" s="139"/>
      <c r="E464" s="113"/>
      <c r="F464" s="114" t="s">
        <v>178</v>
      </c>
      <c r="G464" s="114"/>
      <c r="H464" s="115"/>
      <c r="I464" s="114"/>
      <c r="J464" s="180">
        <v>2</v>
      </c>
      <c r="K464" s="181">
        <v>15</v>
      </c>
      <c r="L464" s="90">
        <f>J464*K464</f>
        <v>30</v>
      </c>
      <c r="M464" s="118"/>
      <c r="N464" s="118"/>
      <c r="O464" s="114"/>
      <c r="P464" s="65"/>
      <c r="Q464" s="114"/>
      <c r="R464" s="118"/>
      <c r="S464" s="118"/>
      <c r="T464" s="110"/>
      <c r="U464" s="110"/>
      <c r="V464" s="88"/>
      <c r="W464" s="88"/>
      <c r="X464" s="107"/>
      <c r="Y464" s="111"/>
      <c r="Z464" s="90"/>
      <c r="AA464" s="118"/>
      <c r="AB464" s="110"/>
      <c r="AC464" s="88"/>
      <c r="AD464" s="103"/>
      <c r="AE464" s="110"/>
      <c r="AF464" s="103"/>
      <c r="AG464" s="88"/>
      <c r="AH464" s="110"/>
      <c r="AI464" s="110"/>
      <c r="AJ464" s="88"/>
    </row>
    <row r="465" spans="1:36" s="85" customFormat="1" ht="4.9000000000000004" customHeight="1" outlineLevel="1">
      <c r="A465" s="86"/>
      <c r="B465" s="86"/>
      <c r="D465" s="121"/>
      <c r="E465" s="87"/>
      <c r="F465" s="88"/>
      <c r="G465" s="88"/>
      <c r="I465" s="88"/>
      <c r="J465" s="89"/>
      <c r="K465" s="89"/>
      <c r="L465" s="90"/>
      <c r="M465" s="89"/>
      <c r="N465" s="89"/>
      <c r="O465" s="88"/>
      <c r="Q465" s="88"/>
      <c r="R465" s="89"/>
      <c r="S465" s="89"/>
      <c r="T465" s="110"/>
      <c r="U465" s="110"/>
      <c r="V465" s="88"/>
      <c r="W465" s="88"/>
      <c r="X465" s="107"/>
      <c r="Y465" s="111"/>
      <c r="Z465" s="90"/>
      <c r="AA465" s="89"/>
      <c r="AB465" s="110"/>
      <c r="AC465" s="88"/>
      <c r="AD465" s="103"/>
      <c r="AE465" s="110"/>
      <c r="AF465" s="103"/>
      <c r="AG465" s="88"/>
      <c r="AH465" s="110"/>
      <c r="AI465" s="110"/>
      <c r="AJ465" s="88"/>
    </row>
    <row r="466" spans="1:36" s="27" customFormat="1" ht="16.899999999999999" customHeight="1">
      <c r="A466" s="92" t="s">
        <v>62</v>
      </c>
      <c r="B466" s="92"/>
      <c r="C466" s="93"/>
      <c r="D466" s="94" t="s">
        <v>179</v>
      </c>
      <c r="E466" s="95"/>
      <c r="F466" s="96"/>
      <c r="G466" s="97"/>
      <c r="H466" s="78"/>
      <c r="I466" s="98"/>
      <c r="J466" s="99"/>
      <c r="K466" s="99"/>
      <c r="L466" s="100">
        <f>J466*K466</f>
        <v>0</v>
      </c>
      <c r="M466" s="99">
        <f>SUM(L466:L468)</f>
        <v>0</v>
      </c>
      <c r="N466" s="99"/>
      <c r="O466" s="98"/>
      <c r="P466" s="93"/>
      <c r="Q466" s="102"/>
      <c r="R466" s="99">
        <f>SUM(X466:X468)</f>
        <v>0</v>
      </c>
      <c r="S466" s="99"/>
      <c r="T466" s="99">
        <v>0</v>
      </c>
      <c r="U466" s="99"/>
      <c r="V466" s="98"/>
      <c r="W466" s="98"/>
      <c r="X466" s="99"/>
      <c r="Y466" s="99"/>
      <c r="Z466" s="100">
        <f>X466*Y466</f>
        <v>0</v>
      </c>
      <c r="AA466" s="99">
        <f>SUM(Z466:Z468)</f>
        <v>0</v>
      </c>
      <c r="AB466" s="99"/>
      <c r="AC466" s="98"/>
      <c r="AD466" s="93"/>
      <c r="AE466" s="99"/>
      <c r="AF466" s="93"/>
      <c r="AG466" s="102"/>
      <c r="AH466" s="99"/>
      <c r="AI466" s="99"/>
      <c r="AJ466" s="98"/>
    </row>
    <row r="467" spans="1:36" ht="13.15" customHeight="1" outlineLevel="1">
      <c r="A467" s="128"/>
      <c r="B467" s="128"/>
      <c r="C467" s="115"/>
      <c r="E467" s="196"/>
      <c r="F467" s="198" t="s">
        <v>70</v>
      </c>
      <c r="G467" s="114"/>
      <c r="H467" s="65"/>
      <c r="I467" s="114"/>
      <c r="J467" s="117"/>
      <c r="K467" s="181"/>
      <c r="L467" s="117"/>
      <c r="M467" s="117"/>
      <c r="N467" s="117"/>
      <c r="O467" s="114"/>
      <c r="P467" s="115"/>
      <c r="Q467" s="114"/>
      <c r="R467" s="117"/>
      <c r="S467" s="117"/>
      <c r="T467" s="110"/>
      <c r="U467" s="110"/>
      <c r="V467" s="88"/>
      <c r="W467" s="88"/>
      <c r="X467" s="107"/>
      <c r="Y467" s="111"/>
      <c r="Z467" s="90"/>
      <c r="AA467" s="117"/>
      <c r="AB467" s="110"/>
      <c r="AC467" s="88"/>
      <c r="AD467" s="103"/>
      <c r="AE467" s="110"/>
      <c r="AF467" s="103"/>
      <c r="AG467" s="88"/>
      <c r="AH467" s="110"/>
      <c r="AI467" s="110"/>
      <c r="AJ467" s="88"/>
    </row>
    <row r="468" spans="1:36" ht="4.1500000000000004" customHeight="1" outlineLevel="1">
      <c r="A468" s="128"/>
      <c r="B468" s="128"/>
      <c r="D468" s="114"/>
      <c r="E468" s="113"/>
      <c r="F468" s="198"/>
      <c r="J468" s="65"/>
      <c r="K468" s="65"/>
      <c r="L468" s="65"/>
      <c r="M468" s="65"/>
      <c r="N468" s="65"/>
      <c r="R468" s="117"/>
      <c r="S468" s="117"/>
      <c r="T468" s="110"/>
      <c r="U468" s="110"/>
      <c r="V468" s="88"/>
      <c r="W468" s="88"/>
      <c r="X468" s="107"/>
      <c r="Y468" s="111"/>
      <c r="Z468" s="90"/>
      <c r="AA468" s="65"/>
      <c r="AB468" s="110"/>
      <c r="AC468" s="88"/>
      <c r="AD468" s="103"/>
      <c r="AE468" s="110"/>
      <c r="AF468" s="103"/>
      <c r="AG468" s="88"/>
      <c r="AH468" s="110"/>
      <c r="AI468" s="110"/>
      <c r="AJ468" s="88"/>
    </row>
    <row r="469" spans="1:36" s="27" customFormat="1" ht="16.899999999999999" customHeight="1">
      <c r="A469" s="92" t="s">
        <v>62</v>
      </c>
      <c r="B469" s="92"/>
      <c r="C469" s="93"/>
      <c r="D469" s="94" t="s">
        <v>180</v>
      </c>
      <c r="E469" s="95"/>
      <c r="F469" s="96"/>
      <c r="G469" s="95"/>
      <c r="H469" s="78"/>
      <c r="I469" s="199"/>
      <c r="J469" s="199"/>
      <c r="K469" s="199"/>
      <c r="L469" s="200">
        <f>J469*K469</f>
        <v>0</v>
      </c>
      <c r="M469" s="199">
        <f>SUM(L469:L471)</f>
        <v>0</v>
      </c>
      <c r="N469" s="199"/>
      <c r="O469" s="199"/>
      <c r="P469" s="93"/>
      <c r="Q469" s="201"/>
      <c r="R469" s="99">
        <f>SUM(X469:X470)</f>
        <v>0</v>
      </c>
      <c r="S469" s="99"/>
      <c r="T469" s="99">
        <v>0</v>
      </c>
      <c r="U469" s="99"/>
      <c r="V469" s="98"/>
      <c r="W469" s="98"/>
      <c r="X469" s="99"/>
      <c r="Y469" s="99"/>
      <c r="Z469" s="100">
        <f>X469*Y469</f>
        <v>0</v>
      </c>
      <c r="AA469" s="199">
        <f>SUM(Z469:Z471)</f>
        <v>0</v>
      </c>
      <c r="AB469" s="99"/>
      <c r="AC469" s="98"/>
      <c r="AD469" s="93"/>
      <c r="AE469" s="99"/>
      <c r="AF469" s="93"/>
      <c r="AG469" s="102"/>
      <c r="AH469" s="99"/>
      <c r="AI469" s="99"/>
      <c r="AJ469" s="98"/>
    </row>
    <row r="470" spans="1:36" s="85" customFormat="1" ht="13.15" customHeight="1" outlineLevel="1">
      <c r="A470" s="91" t="s">
        <v>64</v>
      </c>
      <c r="B470" s="91">
        <v>1</v>
      </c>
      <c r="C470" s="103"/>
      <c r="D470" s="121"/>
      <c r="E470" s="104"/>
      <c r="F470" s="105" t="s">
        <v>181</v>
      </c>
      <c r="G470" s="110"/>
      <c r="H470" s="106"/>
      <c r="I470" s="110"/>
      <c r="J470" s="107">
        <v>1</v>
      </c>
      <c r="K470" s="126">
        <v>40</v>
      </c>
      <c r="L470" s="90"/>
      <c r="M470" s="110"/>
      <c r="N470" s="110"/>
      <c r="O470" s="110"/>
      <c r="P470" s="103"/>
      <c r="Q470" s="110"/>
      <c r="R470" s="110"/>
      <c r="S470" s="110"/>
      <c r="T470" s="110"/>
      <c r="U470" s="110"/>
      <c r="V470" s="88"/>
      <c r="W470" s="88"/>
      <c r="X470" s="107"/>
      <c r="Y470" s="111"/>
      <c r="Z470" s="90"/>
      <c r="AA470" s="110"/>
      <c r="AB470" s="110"/>
      <c r="AC470" s="88"/>
      <c r="AD470" s="103"/>
      <c r="AE470" s="110"/>
      <c r="AF470" s="103"/>
      <c r="AG470" s="88"/>
      <c r="AH470" s="110"/>
      <c r="AI470" s="110"/>
      <c r="AJ470" s="88"/>
    </row>
    <row r="471" spans="1:36" ht="4.1500000000000004" customHeight="1" outlineLevel="1">
      <c r="A471" s="112"/>
      <c r="B471" s="112"/>
      <c r="E471" s="113"/>
      <c r="F471" s="114"/>
      <c r="G471" s="114"/>
      <c r="I471" s="139"/>
      <c r="J471" s="202"/>
      <c r="K471" s="202"/>
      <c r="L471" s="65"/>
      <c r="M471" s="203"/>
      <c r="N471" s="203"/>
      <c r="O471" s="139"/>
      <c r="Q471" s="114"/>
      <c r="R471" s="108"/>
      <c r="S471" s="108"/>
      <c r="T471" s="110"/>
      <c r="U471" s="110"/>
      <c r="V471" s="88"/>
      <c r="W471" s="88"/>
      <c r="X471" s="107"/>
      <c r="Y471" s="111"/>
      <c r="Z471" s="90"/>
      <c r="AA471" s="203"/>
      <c r="AB471" s="110"/>
      <c r="AC471" s="88"/>
      <c r="AD471" s="103"/>
      <c r="AE471" s="110"/>
      <c r="AF471" s="103"/>
      <c r="AG471" s="88"/>
      <c r="AH471" s="110"/>
      <c r="AI471" s="110"/>
      <c r="AJ471" s="88"/>
    </row>
    <row r="472" spans="1:36" s="27" customFormat="1" ht="16.899999999999999" customHeight="1">
      <c r="A472" s="92" t="s">
        <v>182</v>
      </c>
      <c r="B472" s="92"/>
      <c r="C472" s="93"/>
      <c r="D472" s="94" t="s">
        <v>183</v>
      </c>
      <c r="E472" s="95"/>
      <c r="F472" s="96"/>
      <c r="G472" s="97"/>
      <c r="H472" s="78"/>
      <c r="I472" s="199"/>
      <c r="J472" s="199"/>
      <c r="K472" s="199"/>
      <c r="L472" s="200">
        <f>J472*K472</f>
        <v>0</v>
      </c>
      <c r="M472" s="199">
        <f>SUM(L473:L477)</f>
        <v>39</v>
      </c>
      <c r="N472" s="199"/>
      <c r="O472" s="199"/>
      <c r="P472" s="93"/>
      <c r="Q472" s="102"/>
      <c r="R472" s="99">
        <f>SUM(X474:X476)</f>
        <v>0</v>
      </c>
      <c r="S472" s="99"/>
      <c r="T472" s="99">
        <v>40.799999999999997</v>
      </c>
      <c r="U472" s="99"/>
      <c r="V472" s="98"/>
      <c r="W472" s="98"/>
      <c r="X472" s="99"/>
      <c r="Y472" s="99"/>
      <c r="Z472" s="100">
        <f>X472*Y472</f>
        <v>0</v>
      </c>
      <c r="AA472" s="199">
        <f>SUM(Z473:Z477)</f>
        <v>0</v>
      </c>
      <c r="AB472" s="99"/>
      <c r="AC472" s="98"/>
      <c r="AD472" s="93"/>
      <c r="AE472" s="99"/>
      <c r="AF472" s="93"/>
      <c r="AG472" s="102"/>
      <c r="AH472" s="99">
        <f>SUM(AI473:AI476)</f>
        <v>0</v>
      </c>
      <c r="AI472" s="99"/>
      <c r="AJ472" s="98"/>
    </row>
    <row r="473" spans="1:36" s="27" customFormat="1" ht="16.899999999999999" customHeight="1" outlineLevel="1">
      <c r="A473" s="92"/>
      <c r="B473" s="92"/>
      <c r="C473" s="93"/>
      <c r="D473" s="139"/>
      <c r="E473" s="113"/>
      <c r="F473" s="204" t="s">
        <v>184</v>
      </c>
      <c r="G473" s="114"/>
      <c r="H473" s="115"/>
      <c r="I473" s="114"/>
      <c r="J473" s="108">
        <v>1</v>
      </c>
      <c r="K473" s="205">
        <v>5</v>
      </c>
      <c r="L473" s="117">
        <f>J473*K473</f>
        <v>5</v>
      </c>
      <c r="M473" s="118"/>
      <c r="N473" s="108"/>
      <c r="O473" s="114"/>
      <c r="P473" s="28"/>
      <c r="Q473" s="114"/>
      <c r="R473" s="118"/>
      <c r="S473" s="108"/>
      <c r="T473" s="110"/>
      <c r="U473" s="110"/>
      <c r="V473" s="88"/>
      <c r="W473" s="88"/>
      <c r="X473" s="107"/>
      <c r="Y473" s="111"/>
      <c r="Z473" s="90"/>
      <c r="AA473" s="118"/>
      <c r="AB473" s="110"/>
      <c r="AC473" s="88"/>
      <c r="AD473" s="103"/>
      <c r="AE473" s="110"/>
      <c r="AF473" s="103"/>
      <c r="AG473" s="88"/>
      <c r="AH473" s="110"/>
      <c r="AI473" s="110"/>
      <c r="AJ473" s="88"/>
    </row>
    <row r="474" spans="1:36" ht="13.15" customHeight="1" outlineLevel="1">
      <c r="A474" s="112" t="s">
        <v>185</v>
      </c>
      <c r="B474" s="112">
        <v>66</v>
      </c>
      <c r="C474" s="28"/>
      <c r="D474" s="139"/>
      <c r="E474" s="113"/>
      <c r="F474" s="204" t="s">
        <v>186</v>
      </c>
      <c r="G474" s="114"/>
      <c r="H474" s="115"/>
      <c r="I474" s="114"/>
      <c r="J474" s="108">
        <v>1</v>
      </c>
      <c r="K474" s="205">
        <v>4</v>
      </c>
      <c r="L474" s="117">
        <f>J474*K474</f>
        <v>4</v>
      </c>
      <c r="M474" s="118"/>
      <c r="N474" s="108"/>
      <c r="O474" s="114"/>
      <c r="P474" s="28"/>
      <c r="Q474" s="114"/>
      <c r="R474" s="118"/>
      <c r="S474" s="108"/>
      <c r="T474" s="110"/>
      <c r="U474" s="110"/>
      <c r="V474" s="88"/>
      <c r="W474" s="88"/>
      <c r="X474" s="107"/>
      <c r="Y474" s="111"/>
      <c r="Z474" s="90"/>
      <c r="AA474" s="118"/>
      <c r="AB474" s="110"/>
      <c r="AC474" s="88"/>
      <c r="AD474" s="103"/>
      <c r="AE474" s="110"/>
      <c r="AF474" s="103"/>
      <c r="AG474" s="88"/>
      <c r="AH474" s="110"/>
      <c r="AI474" s="110"/>
      <c r="AJ474" s="88"/>
    </row>
    <row r="475" spans="1:36" ht="13.15" customHeight="1" outlineLevel="1">
      <c r="A475" s="112" t="s">
        <v>185</v>
      </c>
      <c r="B475" s="112">
        <v>66</v>
      </c>
      <c r="C475" s="28"/>
      <c r="D475" s="139"/>
      <c r="E475" s="113"/>
      <c r="F475" s="204" t="s">
        <v>187</v>
      </c>
      <c r="G475" s="114"/>
      <c r="H475" s="115"/>
      <c r="I475" s="114"/>
      <c r="J475" s="108">
        <v>1</v>
      </c>
      <c r="K475" s="205">
        <v>15</v>
      </c>
      <c r="L475" s="117">
        <f>J475*K475</f>
        <v>15</v>
      </c>
      <c r="M475" s="118"/>
      <c r="N475" s="108"/>
      <c r="O475" s="114"/>
      <c r="P475" s="28"/>
      <c r="Q475" s="114"/>
      <c r="R475" s="118"/>
      <c r="S475" s="108"/>
      <c r="T475" s="110"/>
      <c r="U475" s="110"/>
      <c r="V475" s="88"/>
      <c r="W475" s="88"/>
      <c r="X475" s="107"/>
      <c r="Y475" s="111"/>
      <c r="Z475" s="90"/>
      <c r="AA475" s="118"/>
      <c r="AB475" s="110"/>
      <c r="AC475" s="88"/>
      <c r="AD475" s="103"/>
      <c r="AE475" s="110"/>
      <c r="AF475" s="103"/>
      <c r="AG475" s="88"/>
      <c r="AH475" s="110"/>
      <c r="AI475" s="110"/>
      <c r="AJ475" s="88"/>
    </row>
    <row r="476" spans="1:36" ht="13.15" customHeight="1" outlineLevel="1">
      <c r="A476" s="112" t="s">
        <v>185</v>
      </c>
      <c r="B476" s="112">
        <v>66</v>
      </c>
      <c r="C476" s="28"/>
      <c r="D476" s="139"/>
      <c r="E476" s="113"/>
      <c r="F476" s="204" t="s">
        <v>188</v>
      </c>
      <c r="G476" s="114"/>
      <c r="H476" s="115"/>
      <c r="I476" s="114"/>
      <c r="J476" s="108">
        <v>1</v>
      </c>
      <c r="K476" s="205">
        <v>15</v>
      </c>
      <c r="L476" s="117">
        <f>J476*K476</f>
        <v>15</v>
      </c>
      <c r="M476" s="118"/>
      <c r="N476" s="108"/>
      <c r="O476" s="114"/>
      <c r="P476" s="28"/>
      <c r="Q476" s="114"/>
      <c r="R476" s="118"/>
      <c r="S476" s="108"/>
      <c r="T476" s="110"/>
      <c r="U476" s="110"/>
      <c r="V476" s="88"/>
      <c r="W476" s="88"/>
      <c r="X476" s="107"/>
      <c r="Y476" s="111"/>
      <c r="Z476" s="90"/>
      <c r="AA476" s="118"/>
      <c r="AB476" s="110"/>
      <c r="AC476" s="88"/>
      <c r="AD476" s="103"/>
      <c r="AE476" s="110"/>
      <c r="AF476" s="103"/>
      <c r="AG476" s="88"/>
      <c r="AH476" s="110"/>
      <c r="AI476" s="110"/>
      <c r="AJ476" s="88"/>
    </row>
    <row r="477" spans="1:36" ht="4.1500000000000004" customHeight="1" outlineLevel="1">
      <c r="A477" s="128"/>
      <c r="B477" s="128"/>
      <c r="D477" s="114"/>
      <c r="E477" s="113"/>
      <c r="F477" s="198"/>
      <c r="J477" s="202"/>
      <c r="K477" s="202"/>
      <c r="L477" s="65"/>
      <c r="M477" s="65"/>
      <c r="N477" s="65"/>
      <c r="R477" s="117"/>
      <c r="S477" s="117"/>
      <c r="T477" s="110"/>
      <c r="U477" s="110"/>
      <c r="V477" s="88"/>
      <c r="W477" s="88"/>
      <c r="X477" s="107"/>
      <c r="Y477" s="111"/>
      <c r="Z477" s="90"/>
      <c r="AA477" s="65"/>
      <c r="AB477" s="110"/>
      <c r="AC477" s="88"/>
      <c r="AD477" s="103"/>
      <c r="AE477" s="110"/>
      <c r="AF477" s="103"/>
      <c r="AG477" s="88"/>
      <c r="AH477" s="110"/>
      <c r="AI477" s="110"/>
      <c r="AJ477" s="88"/>
    </row>
    <row r="478" spans="1:36" s="27" customFormat="1" ht="16.899999999999999" customHeight="1">
      <c r="A478" s="92" t="s">
        <v>182</v>
      </c>
      <c r="B478" s="92"/>
      <c r="C478" s="93"/>
      <c r="D478" s="94" t="s">
        <v>337</v>
      </c>
      <c r="E478" s="95"/>
      <c r="F478" s="96"/>
      <c r="G478" s="95"/>
      <c r="H478" s="78"/>
      <c r="I478" s="199"/>
      <c r="J478" s="199"/>
      <c r="K478" s="199"/>
      <c r="L478" s="200">
        <f>J478*K478</f>
        <v>0</v>
      </c>
      <c r="M478" s="199">
        <f>SUM(L478:L480)</f>
        <v>40</v>
      </c>
      <c r="N478" s="199"/>
      <c r="O478" s="199"/>
      <c r="P478" s="93"/>
      <c r="Q478" s="201"/>
      <c r="R478" s="99">
        <f>SUM(X478:X480)</f>
        <v>0</v>
      </c>
      <c r="S478" s="99"/>
      <c r="T478" s="99">
        <v>48</v>
      </c>
      <c r="U478" s="99"/>
      <c r="V478" s="98"/>
      <c r="W478" s="98"/>
      <c r="X478" s="99"/>
      <c r="Y478" s="99"/>
      <c r="Z478" s="100">
        <f>X478*Y478</f>
        <v>0</v>
      </c>
      <c r="AA478" s="199">
        <f>SUM(Z478:Z480)</f>
        <v>0</v>
      </c>
      <c r="AB478" s="99"/>
      <c r="AC478" s="98"/>
      <c r="AD478" s="93"/>
      <c r="AE478" s="99"/>
      <c r="AF478" s="93"/>
      <c r="AG478" s="102"/>
      <c r="AH478" s="99">
        <f>SUM(AI479)</f>
        <v>0</v>
      </c>
      <c r="AI478" s="99"/>
      <c r="AJ478" s="98"/>
    </row>
    <row r="479" spans="1:36" ht="13.15" customHeight="1" outlineLevel="1">
      <c r="A479" s="112" t="s">
        <v>185</v>
      </c>
      <c r="B479" s="112">
        <v>66</v>
      </c>
      <c r="C479" s="28"/>
      <c r="E479" s="113"/>
      <c r="F479" s="204" t="s">
        <v>338</v>
      </c>
      <c r="G479" s="114"/>
      <c r="H479" s="115"/>
      <c r="I479" s="114"/>
      <c r="J479" s="108">
        <v>1</v>
      </c>
      <c r="K479" s="181">
        <v>40</v>
      </c>
      <c r="L479" s="117">
        <f>J479*K479</f>
        <v>40</v>
      </c>
      <c r="M479" s="118"/>
      <c r="N479" s="108"/>
      <c r="O479" s="114"/>
      <c r="P479" s="28"/>
      <c r="Q479" s="114"/>
      <c r="R479" s="118"/>
      <c r="S479" s="108"/>
      <c r="T479" s="110"/>
      <c r="U479" s="110"/>
      <c r="V479" s="88"/>
      <c r="W479" s="88"/>
      <c r="X479" s="107"/>
      <c r="Y479" s="111"/>
      <c r="Z479" s="90"/>
      <c r="AA479" s="118"/>
      <c r="AB479" s="110"/>
      <c r="AC479" s="88"/>
      <c r="AD479" s="103"/>
      <c r="AE479" s="110"/>
      <c r="AF479" s="103"/>
      <c r="AG479" s="88"/>
      <c r="AH479" s="110"/>
      <c r="AI479" s="110"/>
      <c r="AJ479" s="88"/>
    </row>
    <row r="480" spans="1:36" ht="4.1500000000000004" customHeight="1" outlineLevel="1">
      <c r="A480" s="112"/>
      <c r="B480" s="112"/>
      <c r="D480" s="114"/>
      <c r="E480" s="113"/>
      <c r="F480" s="114"/>
      <c r="G480" s="114"/>
      <c r="I480" s="139"/>
      <c r="J480" s="202"/>
      <c r="K480" s="202"/>
      <c r="L480" s="65"/>
      <c r="M480" s="203"/>
      <c r="N480" s="203"/>
      <c r="O480" s="139"/>
      <c r="Q480" s="114"/>
      <c r="R480" s="108"/>
      <c r="S480" s="108"/>
      <c r="T480" s="110"/>
      <c r="U480" s="110"/>
      <c r="V480" s="88"/>
      <c r="W480" s="88"/>
      <c r="X480" s="107"/>
      <c r="Y480" s="111"/>
      <c r="Z480" s="90"/>
      <c r="AA480" s="203"/>
      <c r="AB480" s="110"/>
      <c r="AC480" s="88"/>
      <c r="AD480" s="103"/>
      <c r="AE480" s="110"/>
      <c r="AF480" s="103"/>
      <c r="AG480" s="88"/>
      <c r="AH480" s="110"/>
      <c r="AI480" s="110"/>
      <c r="AJ480" s="88"/>
    </row>
    <row r="481" spans="1:36" s="27" customFormat="1" ht="16.899999999999999" customHeight="1">
      <c r="A481" s="92" t="s">
        <v>182</v>
      </c>
      <c r="B481" s="92"/>
      <c r="C481" s="93"/>
      <c r="D481" s="94" t="s">
        <v>190</v>
      </c>
      <c r="E481" s="95"/>
      <c r="F481" s="96"/>
      <c r="G481" s="95"/>
      <c r="H481" s="78"/>
      <c r="I481" s="199"/>
      <c r="J481" s="199"/>
      <c r="K481" s="199"/>
      <c r="L481" s="200">
        <f>J481*K481</f>
        <v>0</v>
      </c>
      <c r="M481" s="199">
        <f>SUM(L481:L487)</f>
        <v>110</v>
      </c>
      <c r="N481" s="199"/>
      <c r="O481" s="199"/>
      <c r="P481" s="93"/>
      <c r="Q481" s="201"/>
      <c r="R481" s="99">
        <f>SUM(X481:X487)</f>
        <v>0</v>
      </c>
      <c r="S481" s="99"/>
      <c r="T481" s="99">
        <v>132</v>
      </c>
      <c r="U481" s="99"/>
      <c r="V481" s="98"/>
      <c r="W481" s="98"/>
      <c r="X481" s="99"/>
      <c r="Y481" s="99"/>
      <c r="Z481" s="100">
        <f>X481*Y481</f>
        <v>0</v>
      </c>
      <c r="AA481" s="199">
        <f>SUM(Z481:Z487)</f>
        <v>0</v>
      </c>
      <c r="AB481" s="99"/>
      <c r="AC481" s="98"/>
      <c r="AD481" s="93"/>
      <c r="AE481" s="99"/>
      <c r="AF481" s="93"/>
      <c r="AG481" s="102"/>
      <c r="AH481" s="99">
        <f>SUM(AI482:AI484)</f>
        <v>0</v>
      </c>
      <c r="AI481" s="99"/>
      <c r="AJ481" s="98"/>
    </row>
    <row r="482" spans="1:36" s="27" customFormat="1" ht="16.899999999999999" customHeight="1" outlineLevel="1">
      <c r="A482" s="92"/>
      <c r="B482" s="92"/>
      <c r="C482" s="93"/>
      <c r="D482" s="26"/>
      <c r="E482" s="113"/>
      <c r="F482" s="204" t="s">
        <v>510</v>
      </c>
      <c r="G482" s="114"/>
      <c r="H482" s="115"/>
      <c r="I482" s="114"/>
      <c r="J482" s="108">
        <v>1</v>
      </c>
      <c r="K482" s="117">
        <v>13</v>
      </c>
      <c r="L482" s="117">
        <f>J482*K482</f>
        <v>13</v>
      </c>
      <c r="M482" s="118"/>
      <c r="N482" s="108"/>
      <c r="O482" s="114"/>
      <c r="P482" s="28"/>
      <c r="Q482" s="114"/>
      <c r="R482" s="118"/>
      <c r="S482" s="108"/>
      <c r="T482" s="110"/>
      <c r="U482" s="110"/>
      <c r="V482" s="88"/>
      <c r="W482" s="88"/>
      <c r="X482" s="107"/>
      <c r="Y482" s="111"/>
      <c r="Z482" s="90"/>
      <c r="AA482" s="118"/>
      <c r="AB482" s="110"/>
      <c r="AC482" s="88"/>
      <c r="AD482" s="103"/>
      <c r="AE482" s="110"/>
      <c r="AF482" s="103"/>
      <c r="AG482" s="88"/>
      <c r="AH482" s="110"/>
      <c r="AI482" s="110"/>
      <c r="AJ482" s="88"/>
    </row>
    <row r="483" spans="1:36" s="27" customFormat="1" ht="16.899999999999999" customHeight="1" outlineLevel="1">
      <c r="A483" s="92"/>
      <c r="B483" s="92"/>
      <c r="C483" s="93"/>
      <c r="D483" s="26"/>
      <c r="E483" s="113"/>
      <c r="F483" s="204" t="s">
        <v>511</v>
      </c>
      <c r="G483" s="114"/>
      <c r="H483" s="115"/>
      <c r="I483" s="114"/>
      <c r="J483" s="108">
        <v>1</v>
      </c>
      <c r="K483" s="117">
        <v>60</v>
      </c>
      <c r="L483" s="117">
        <f>J483*K483</f>
        <v>60</v>
      </c>
      <c r="M483" s="118"/>
      <c r="N483" s="108"/>
      <c r="O483" s="114"/>
      <c r="P483" s="28"/>
      <c r="Q483" s="114"/>
      <c r="R483" s="118"/>
      <c r="S483" s="108"/>
      <c r="T483" s="110"/>
      <c r="U483" s="110"/>
      <c r="V483" s="88"/>
      <c r="W483" s="88"/>
      <c r="X483" s="107"/>
      <c r="Y483" s="111"/>
      <c r="Z483" s="90"/>
      <c r="AA483" s="118"/>
      <c r="AB483" s="110"/>
      <c r="AC483" s="88"/>
      <c r="AD483" s="103"/>
      <c r="AE483" s="110"/>
      <c r="AF483" s="103"/>
      <c r="AG483" s="88"/>
      <c r="AH483" s="110"/>
      <c r="AI483" s="110"/>
      <c r="AJ483" s="88"/>
    </row>
    <row r="484" spans="1:36" ht="13.15" customHeight="1" outlineLevel="1">
      <c r="A484" s="112" t="s">
        <v>185</v>
      </c>
      <c r="B484" s="112">
        <v>66</v>
      </c>
      <c r="C484" s="28"/>
      <c r="E484" s="113"/>
      <c r="F484" s="204" t="s">
        <v>403</v>
      </c>
      <c r="G484" s="114"/>
      <c r="H484" s="115"/>
      <c r="I484" s="114"/>
      <c r="J484" s="108">
        <v>1</v>
      </c>
      <c r="K484" s="117">
        <v>37</v>
      </c>
      <c r="L484" s="117">
        <f>J484*K484</f>
        <v>37</v>
      </c>
      <c r="M484" s="118"/>
      <c r="N484" s="108"/>
      <c r="O484" s="114"/>
      <c r="P484" s="28"/>
      <c r="Q484" s="114"/>
      <c r="R484" s="118"/>
      <c r="S484" s="108"/>
      <c r="T484" s="110"/>
      <c r="U484" s="110"/>
      <c r="V484" s="88"/>
      <c r="W484" s="88"/>
      <c r="X484" s="107"/>
      <c r="Y484" s="111"/>
      <c r="Z484" s="90"/>
      <c r="AA484" s="118"/>
      <c r="AB484" s="110"/>
      <c r="AC484" s="88"/>
      <c r="AD484" s="103"/>
      <c r="AE484" s="110"/>
      <c r="AF484" s="103"/>
      <c r="AG484" s="88"/>
      <c r="AH484" s="110"/>
      <c r="AI484" s="110"/>
      <c r="AJ484" s="88"/>
    </row>
    <row r="485" spans="1:36" ht="4.1500000000000004" customHeight="1" outlineLevel="1">
      <c r="A485" s="112"/>
      <c r="B485" s="112"/>
      <c r="D485" s="114"/>
      <c r="E485" s="113"/>
      <c r="F485" s="114"/>
      <c r="G485" s="114"/>
      <c r="I485" s="139"/>
      <c r="J485" s="202"/>
      <c r="K485" s="202"/>
      <c r="L485" s="65"/>
      <c r="M485" s="203"/>
      <c r="N485" s="203"/>
      <c r="O485" s="139"/>
      <c r="Q485" s="114"/>
      <c r="R485" s="108"/>
      <c r="S485" s="108"/>
      <c r="T485" s="110"/>
      <c r="U485" s="110"/>
      <c r="V485" s="88"/>
      <c r="W485" s="88"/>
      <c r="X485" s="107"/>
      <c r="Y485" s="111"/>
      <c r="Z485" s="90"/>
      <c r="AA485" s="203"/>
      <c r="AB485" s="110"/>
      <c r="AC485" s="88"/>
      <c r="AD485" s="103"/>
      <c r="AE485" s="110"/>
      <c r="AF485" s="103"/>
      <c r="AG485" s="88"/>
      <c r="AH485" s="110"/>
      <c r="AI485" s="110"/>
      <c r="AJ485" s="88"/>
    </row>
    <row r="486" spans="1:36" s="27" customFormat="1" ht="16.899999999999999" customHeight="1">
      <c r="A486" s="92" t="s">
        <v>182</v>
      </c>
      <c r="B486" s="92"/>
      <c r="C486" s="93"/>
      <c r="D486" s="94" t="s">
        <v>339</v>
      </c>
      <c r="E486" s="95"/>
      <c r="F486" s="96"/>
      <c r="G486" s="97"/>
      <c r="H486" s="78"/>
      <c r="I486" s="199"/>
      <c r="J486" s="199"/>
      <c r="K486" s="199"/>
      <c r="L486" s="200">
        <f>J486*K486</f>
        <v>0</v>
      </c>
      <c r="M486" s="199">
        <f>SUM(L486:L506)</f>
        <v>258</v>
      </c>
      <c r="N486" s="199"/>
      <c r="O486" s="199"/>
      <c r="P486" s="93"/>
      <c r="Q486" s="102"/>
      <c r="R486" s="99">
        <f>SUM(X486:X506)</f>
        <v>0</v>
      </c>
      <c r="S486" s="99"/>
      <c r="T486" s="99">
        <v>309.60000000000002</v>
      </c>
      <c r="U486" s="99"/>
      <c r="V486" s="98"/>
      <c r="W486" s="98"/>
      <c r="X486" s="99"/>
      <c r="Y486" s="99"/>
      <c r="Z486" s="100">
        <f>X486*Y486</f>
        <v>0</v>
      </c>
      <c r="AA486" s="199">
        <f>SUM(Z486:Z506)</f>
        <v>0</v>
      </c>
      <c r="AB486" s="99"/>
      <c r="AC486" s="98"/>
      <c r="AD486" s="93"/>
      <c r="AE486" s="99"/>
      <c r="AF486" s="93"/>
      <c r="AG486" s="102"/>
      <c r="AH486" s="99">
        <f>SUM(AI488:AI505)</f>
        <v>0</v>
      </c>
      <c r="AI486" s="99"/>
      <c r="AJ486" s="98"/>
    </row>
    <row r="487" spans="1:36" ht="4.1500000000000004" customHeight="1" outlineLevel="1">
      <c r="A487" s="112"/>
      <c r="B487" s="112"/>
      <c r="D487" s="114"/>
      <c r="E487" s="113"/>
      <c r="F487" s="114"/>
      <c r="G487" s="114"/>
      <c r="I487" s="139"/>
      <c r="J487" s="202"/>
      <c r="K487" s="202"/>
      <c r="L487" s="65"/>
      <c r="M487" s="203"/>
      <c r="N487" s="203"/>
      <c r="O487" s="139"/>
      <c r="Q487" s="114"/>
      <c r="R487" s="108"/>
      <c r="S487" s="108"/>
      <c r="T487" s="110"/>
      <c r="U487" s="110"/>
      <c r="V487" s="88"/>
      <c r="W487" s="88"/>
      <c r="X487" s="107"/>
      <c r="Y487" s="111"/>
      <c r="Z487" s="90"/>
      <c r="AA487" s="203"/>
      <c r="AB487" s="110"/>
      <c r="AC487" s="88"/>
      <c r="AD487" s="103"/>
      <c r="AE487" s="110"/>
      <c r="AF487" s="103"/>
      <c r="AG487" s="88"/>
      <c r="AH487" s="110"/>
      <c r="AI487" s="110"/>
      <c r="AJ487" s="88"/>
    </row>
    <row r="488" spans="1:36" ht="13.15" customHeight="1" outlineLevel="1">
      <c r="A488" s="112"/>
      <c r="B488" s="112"/>
      <c r="C488" s="28"/>
      <c r="E488" s="113" t="s">
        <v>340</v>
      </c>
      <c r="F488" s="204"/>
      <c r="G488" s="114"/>
      <c r="H488" s="115"/>
      <c r="I488" s="139"/>
      <c r="J488" s="108"/>
      <c r="K488" s="181"/>
      <c r="L488" s="117"/>
      <c r="M488" s="217"/>
      <c r="N488" s="203"/>
      <c r="O488" s="139"/>
      <c r="P488" s="28"/>
      <c r="Q488" s="114"/>
      <c r="R488" s="118"/>
      <c r="S488" s="108"/>
      <c r="T488" s="110"/>
      <c r="U488" s="110"/>
      <c r="V488" s="88"/>
      <c r="W488" s="88"/>
      <c r="X488" s="107"/>
      <c r="Y488" s="111"/>
      <c r="Z488" s="90"/>
      <c r="AA488" s="217"/>
      <c r="AB488" s="110"/>
      <c r="AC488" s="88"/>
      <c r="AD488" s="103"/>
      <c r="AE488" s="110"/>
      <c r="AF488" s="103"/>
      <c r="AG488" s="88"/>
      <c r="AH488" s="110"/>
      <c r="AI488" s="110"/>
      <c r="AJ488" s="88"/>
    </row>
    <row r="489" spans="1:36" ht="13.15" customHeight="1" outlineLevel="1">
      <c r="A489" s="112"/>
      <c r="B489" s="112"/>
      <c r="C489" s="28"/>
      <c r="E489" s="113"/>
      <c r="F489" s="204" t="s">
        <v>341</v>
      </c>
      <c r="G489" s="114"/>
      <c r="H489" s="115"/>
      <c r="I489" s="139"/>
      <c r="J489" s="108">
        <v>1</v>
      </c>
      <c r="K489" s="181">
        <v>10</v>
      </c>
      <c r="L489" s="117">
        <f t="shared" ref="L489:L494" si="20">J489*K489</f>
        <v>10</v>
      </c>
      <c r="M489" s="217"/>
      <c r="N489" s="203"/>
      <c r="O489" s="139"/>
      <c r="P489" s="28"/>
      <c r="Q489" s="114"/>
      <c r="R489" s="118"/>
      <c r="S489" s="108"/>
      <c r="T489" s="110"/>
      <c r="U489" s="110"/>
      <c r="V489" s="88"/>
      <c r="W489" s="88"/>
      <c r="X489" s="107"/>
      <c r="Y489" s="111"/>
      <c r="Z489" s="90"/>
      <c r="AA489" s="217"/>
      <c r="AB489" s="110"/>
      <c r="AC489" s="88"/>
      <c r="AD489" s="103"/>
      <c r="AE489" s="110"/>
      <c r="AF489" s="103"/>
      <c r="AG489" s="88"/>
      <c r="AH489" s="110"/>
      <c r="AI489" s="110"/>
      <c r="AJ489" s="88"/>
    </row>
    <row r="490" spans="1:36" ht="13.15" customHeight="1" outlineLevel="1">
      <c r="A490" s="112"/>
      <c r="B490" s="112"/>
      <c r="C490" s="28"/>
      <c r="E490" s="113"/>
      <c r="F490" s="204" t="s">
        <v>342</v>
      </c>
      <c r="G490" s="114"/>
      <c r="H490" s="115"/>
      <c r="I490" s="139"/>
      <c r="J490" s="108">
        <v>1</v>
      </c>
      <c r="K490" s="181">
        <v>2</v>
      </c>
      <c r="L490" s="117">
        <f t="shared" si="20"/>
        <v>2</v>
      </c>
      <c r="M490" s="217"/>
      <c r="N490" s="203"/>
      <c r="O490" s="139"/>
      <c r="P490" s="28"/>
      <c r="Q490" s="114"/>
      <c r="R490" s="118"/>
      <c r="S490" s="108"/>
      <c r="T490" s="110"/>
      <c r="U490" s="110"/>
      <c r="V490" s="88"/>
      <c r="W490" s="88"/>
      <c r="X490" s="107"/>
      <c r="Y490" s="111"/>
      <c r="Z490" s="90"/>
      <c r="AA490" s="217"/>
      <c r="AB490" s="110"/>
      <c r="AC490" s="88"/>
      <c r="AD490" s="103"/>
      <c r="AE490" s="110"/>
      <c r="AF490" s="103"/>
      <c r="AG490" s="88"/>
      <c r="AH490" s="110"/>
      <c r="AI490" s="110"/>
      <c r="AJ490" s="88"/>
    </row>
    <row r="491" spans="1:36" ht="13.15" customHeight="1" outlineLevel="1">
      <c r="A491" s="112"/>
      <c r="B491" s="112"/>
      <c r="C491" s="28"/>
      <c r="E491" s="113"/>
      <c r="F491" s="204" t="s">
        <v>343</v>
      </c>
      <c r="G491" s="114"/>
      <c r="H491" s="115"/>
      <c r="I491" s="139"/>
      <c r="J491" s="108">
        <v>1</v>
      </c>
      <c r="K491" s="181">
        <v>35</v>
      </c>
      <c r="L491" s="117">
        <f t="shared" si="20"/>
        <v>35</v>
      </c>
      <c r="M491" s="217"/>
      <c r="N491" s="203"/>
      <c r="O491" s="139"/>
      <c r="P491" s="28"/>
      <c r="Q491" s="114"/>
      <c r="R491" s="118"/>
      <c r="S491" s="108"/>
      <c r="T491" s="110"/>
      <c r="U491" s="110"/>
      <c r="V491" s="88"/>
      <c r="W491" s="88"/>
      <c r="X491" s="107"/>
      <c r="Y491" s="111"/>
      <c r="Z491" s="90"/>
      <c r="AA491" s="217"/>
      <c r="AB491" s="110"/>
      <c r="AC491" s="88"/>
      <c r="AD491" s="103"/>
      <c r="AE491" s="110"/>
      <c r="AF491" s="103"/>
      <c r="AG491" s="88"/>
      <c r="AH491" s="110"/>
      <c r="AI491" s="110"/>
      <c r="AJ491" s="88"/>
    </row>
    <row r="492" spans="1:36" ht="13.15" customHeight="1" outlineLevel="1">
      <c r="A492" s="112"/>
      <c r="B492" s="112"/>
      <c r="C492" s="28"/>
      <c r="E492" s="113"/>
      <c r="F492" s="204" t="s">
        <v>344</v>
      </c>
      <c r="G492" s="114"/>
      <c r="H492" s="115"/>
      <c r="I492" s="139"/>
      <c r="J492" s="108">
        <v>1</v>
      </c>
      <c r="K492" s="181">
        <v>85</v>
      </c>
      <c r="L492" s="117">
        <f t="shared" si="20"/>
        <v>85</v>
      </c>
      <c r="M492" s="217"/>
      <c r="N492" s="203"/>
      <c r="O492" s="139"/>
      <c r="P492" s="28"/>
      <c r="Q492" s="114"/>
      <c r="R492" s="118"/>
      <c r="S492" s="108"/>
      <c r="T492" s="110"/>
      <c r="U492" s="110"/>
      <c r="V492" s="88"/>
      <c r="W492" s="88"/>
      <c r="X492" s="107"/>
      <c r="Y492" s="111"/>
      <c r="Z492" s="90"/>
      <c r="AA492" s="217"/>
      <c r="AB492" s="110"/>
      <c r="AC492" s="88"/>
      <c r="AD492" s="103"/>
      <c r="AE492" s="110"/>
      <c r="AF492" s="103"/>
      <c r="AG492" s="88"/>
      <c r="AH492" s="110"/>
      <c r="AI492" s="110"/>
      <c r="AJ492" s="88"/>
    </row>
    <row r="493" spans="1:36" ht="13.15" customHeight="1" outlineLevel="1">
      <c r="A493" s="112"/>
      <c r="B493" s="112"/>
      <c r="C493" s="28"/>
      <c r="E493" s="113"/>
      <c r="F493" s="204" t="s">
        <v>345</v>
      </c>
      <c r="G493" s="114"/>
      <c r="H493" s="115"/>
      <c r="I493" s="139"/>
      <c r="J493" s="108">
        <v>1</v>
      </c>
      <c r="K493" s="181">
        <v>16</v>
      </c>
      <c r="L493" s="117">
        <f t="shared" si="20"/>
        <v>16</v>
      </c>
      <c r="M493" s="217"/>
      <c r="N493" s="203"/>
      <c r="O493" s="139"/>
      <c r="P493" s="28"/>
      <c r="Q493" s="114"/>
      <c r="R493" s="118"/>
      <c r="S493" s="108"/>
      <c r="T493" s="110"/>
      <c r="U493" s="110"/>
      <c r="V493" s="88"/>
      <c r="W493" s="88"/>
      <c r="X493" s="107"/>
      <c r="Y493" s="111"/>
      <c r="Z493" s="90"/>
      <c r="AA493" s="217"/>
      <c r="AB493" s="110"/>
      <c r="AC493" s="88"/>
      <c r="AD493" s="103"/>
      <c r="AE493" s="110"/>
      <c r="AF493" s="103"/>
      <c r="AG493" s="88"/>
      <c r="AH493" s="110"/>
      <c r="AI493" s="110"/>
      <c r="AJ493" s="88"/>
    </row>
    <row r="494" spans="1:36" ht="13.15" customHeight="1" outlineLevel="1">
      <c r="A494" s="112"/>
      <c r="B494" s="112"/>
      <c r="C494" s="28"/>
      <c r="E494" s="113"/>
      <c r="F494" s="204" t="s">
        <v>346</v>
      </c>
      <c r="G494" s="114"/>
      <c r="H494" s="115"/>
      <c r="I494" s="139"/>
      <c r="J494" s="108">
        <v>2</v>
      </c>
      <c r="K494" s="181">
        <v>25</v>
      </c>
      <c r="L494" s="117">
        <f t="shared" si="20"/>
        <v>50</v>
      </c>
      <c r="M494" s="217"/>
      <c r="N494" s="203"/>
      <c r="O494" s="139"/>
      <c r="P494" s="28"/>
      <c r="Q494" s="114"/>
      <c r="R494" s="118"/>
      <c r="S494" s="108"/>
      <c r="T494" s="110"/>
      <c r="U494" s="110"/>
      <c r="V494" s="88"/>
      <c r="W494" s="88"/>
      <c r="X494" s="107"/>
      <c r="Y494" s="111"/>
      <c r="Z494" s="90"/>
      <c r="AA494" s="217"/>
      <c r="AB494" s="110"/>
      <c r="AC494" s="88"/>
      <c r="AD494" s="103"/>
      <c r="AE494" s="110"/>
      <c r="AF494" s="103"/>
      <c r="AG494" s="88"/>
      <c r="AH494" s="110"/>
      <c r="AI494" s="110"/>
      <c r="AJ494" s="88"/>
    </row>
    <row r="495" spans="1:36" ht="13.15" customHeight="1" outlineLevel="1">
      <c r="A495" s="112"/>
      <c r="B495" s="112"/>
      <c r="C495" s="28"/>
      <c r="E495" s="113"/>
      <c r="F495" s="204" t="s">
        <v>347</v>
      </c>
      <c r="G495" s="114"/>
      <c r="H495" s="115"/>
      <c r="I495" s="139"/>
      <c r="J495" s="108"/>
      <c r="K495" s="181" t="s">
        <v>70</v>
      </c>
      <c r="L495" s="181" t="s">
        <v>70</v>
      </c>
      <c r="M495" s="217"/>
      <c r="N495" s="203"/>
      <c r="O495" s="139"/>
      <c r="P495" s="28"/>
      <c r="Q495" s="114"/>
      <c r="R495" s="118"/>
      <c r="S495" s="108"/>
      <c r="T495" s="110"/>
      <c r="U495" s="110"/>
      <c r="V495" s="88"/>
      <c r="W495" s="88"/>
      <c r="X495" s="107"/>
      <c r="Y495" s="111"/>
      <c r="Z495" s="90"/>
      <c r="AA495" s="217"/>
      <c r="AB495" s="110"/>
      <c r="AC495" s="88"/>
      <c r="AD495" s="103"/>
      <c r="AE495" s="110"/>
      <c r="AF495" s="103"/>
      <c r="AG495" s="88"/>
      <c r="AH495" s="110"/>
      <c r="AI495" s="110"/>
      <c r="AJ495" s="88"/>
    </row>
    <row r="496" spans="1:36" ht="13.15" customHeight="1" outlineLevel="1">
      <c r="A496" s="112"/>
      <c r="B496" s="112"/>
      <c r="C496" s="28"/>
      <c r="E496" s="113" t="s">
        <v>348</v>
      </c>
      <c r="F496" s="204"/>
      <c r="G496" s="114"/>
      <c r="H496" s="115"/>
      <c r="I496" s="139"/>
      <c r="J496" s="108"/>
      <c r="K496" s="181"/>
      <c r="L496" s="117"/>
      <c r="M496" s="217"/>
      <c r="N496" s="203"/>
      <c r="O496" s="139"/>
      <c r="P496" s="28"/>
      <c r="Q496" s="114"/>
      <c r="R496" s="118"/>
      <c r="S496" s="108"/>
      <c r="T496" s="110"/>
      <c r="U496" s="110"/>
      <c r="V496" s="88"/>
      <c r="W496" s="88"/>
      <c r="X496" s="107"/>
      <c r="Y496" s="111"/>
      <c r="Z496" s="90"/>
      <c r="AA496" s="217"/>
      <c r="AB496" s="110"/>
      <c r="AC496" s="88"/>
      <c r="AD496" s="103"/>
      <c r="AE496" s="110"/>
      <c r="AF496" s="103"/>
      <c r="AG496" s="88"/>
      <c r="AH496" s="110"/>
      <c r="AI496" s="110"/>
      <c r="AJ496" s="88"/>
    </row>
    <row r="497" spans="1:36" ht="13.15" customHeight="1" outlineLevel="1">
      <c r="A497" s="112"/>
      <c r="B497" s="112"/>
      <c r="C497" s="28"/>
      <c r="E497" s="113"/>
      <c r="F497" s="204" t="s">
        <v>349</v>
      </c>
      <c r="G497" s="114"/>
      <c r="H497" s="115"/>
      <c r="I497" s="139"/>
      <c r="J497" s="108">
        <v>2</v>
      </c>
      <c r="K497" s="181">
        <v>10</v>
      </c>
      <c r="L497" s="117">
        <f t="shared" ref="L497:L505" si="21">J497*K497</f>
        <v>20</v>
      </c>
      <c r="M497" s="217"/>
      <c r="N497" s="203"/>
      <c r="O497" s="139"/>
      <c r="P497" s="28"/>
      <c r="Q497" s="114"/>
      <c r="R497" s="118"/>
      <c r="S497" s="108"/>
      <c r="T497" s="110"/>
      <c r="U497" s="110"/>
      <c r="V497" s="88"/>
      <c r="W497" s="88"/>
      <c r="X497" s="107"/>
      <c r="Y497" s="111"/>
      <c r="Z497" s="90"/>
      <c r="AA497" s="217"/>
      <c r="AB497" s="110"/>
      <c r="AC497" s="88"/>
      <c r="AD497" s="103"/>
      <c r="AE497" s="110"/>
      <c r="AF497" s="103"/>
      <c r="AG497" s="88"/>
      <c r="AH497" s="110"/>
      <c r="AI497" s="110"/>
      <c r="AJ497" s="88"/>
    </row>
    <row r="498" spans="1:36" ht="13.15" customHeight="1" outlineLevel="1">
      <c r="A498" s="112"/>
      <c r="B498" s="112"/>
      <c r="C498" s="28"/>
      <c r="E498" s="113"/>
      <c r="F498" s="204" t="s">
        <v>350</v>
      </c>
      <c r="G498" s="114"/>
      <c r="H498" s="115"/>
      <c r="I498" s="139"/>
      <c r="J498" s="108">
        <v>1</v>
      </c>
      <c r="K498" s="181">
        <v>12</v>
      </c>
      <c r="L498" s="117">
        <f t="shared" si="21"/>
        <v>12</v>
      </c>
      <c r="M498" s="217"/>
      <c r="N498" s="203"/>
      <c r="O498" s="139"/>
      <c r="P498" s="28"/>
      <c r="Q498" s="114"/>
      <c r="R498" s="118"/>
      <c r="S498" s="108"/>
      <c r="T498" s="110"/>
      <c r="U498" s="110"/>
      <c r="V498" s="88"/>
      <c r="W498" s="88"/>
      <c r="X498" s="107"/>
      <c r="Y498" s="111"/>
      <c r="Z498" s="90"/>
      <c r="AA498" s="217"/>
      <c r="AB498" s="110"/>
      <c r="AC498" s="88"/>
      <c r="AD498" s="103"/>
      <c r="AE498" s="110"/>
      <c r="AF498" s="103"/>
      <c r="AG498" s="88"/>
      <c r="AH498" s="110"/>
      <c r="AI498" s="110"/>
      <c r="AJ498" s="88"/>
    </row>
    <row r="499" spans="1:36" ht="13.15" customHeight="1" outlineLevel="1">
      <c r="A499" s="112"/>
      <c r="B499" s="112"/>
      <c r="C499" s="28"/>
      <c r="E499" s="113"/>
      <c r="F499" s="204" t="s">
        <v>351</v>
      </c>
      <c r="G499" s="114"/>
      <c r="H499" s="115"/>
      <c r="I499" s="139"/>
      <c r="J499" s="108">
        <v>1</v>
      </c>
      <c r="K499" s="181">
        <v>18</v>
      </c>
      <c r="L499" s="117">
        <f t="shared" si="21"/>
        <v>18</v>
      </c>
      <c r="M499" s="217"/>
      <c r="N499" s="203"/>
      <c r="O499" s="139"/>
      <c r="P499" s="28"/>
      <c r="Q499" s="114"/>
      <c r="R499" s="118"/>
      <c r="S499" s="108"/>
      <c r="T499" s="110"/>
      <c r="U499" s="110"/>
      <c r="V499" s="88"/>
      <c r="W499" s="88"/>
      <c r="X499" s="107"/>
      <c r="Y499" s="111"/>
      <c r="Z499" s="90"/>
      <c r="AA499" s="217"/>
      <c r="AB499" s="110"/>
      <c r="AC499" s="88"/>
      <c r="AD499" s="103"/>
      <c r="AE499" s="110"/>
      <c r="AF499" s="103"/>
      <c r="AG499" s="88"/>
      <c r="AH499" s="110"/>
      <c r="AI499" s="110"/>
      <c r="AJ499" s="88"/>
    </row>
    <row r="500" spans="1:36" ht="13.15" customHeight="1" outlineLevel="1">
      <c r="A500" s="112"/>
      <c r="B500" s="112"/>
      <c r="C500" s="28"/>
      <c r="E500" s="113" t="s">
        <v>352</v>
      </c>
      <c r="F500" s="204"/>
      <c r="G500" s="114"/>
      <c r="H500" s="115"/>
      <c r="I500" s="139"/>
      <c r="J500" s="108"/>
      <c r="K500" s="181"/>
      <c r="L500" s="117"/>
      <c r="M500" s="217"/>
      <c r="N500" s="203"/>
      <c r="O500" s="139"/>
      <c r="P500" s="28"/>
      <c r="Q500" s="114"/>
      <c r="R500" s="118"/>
      <c r="S500" s="108"/>
      <c r="T500" s="110"/>
      <c r="U500" s="110"/>
      <c r="V500" s="88"/>
      <c r="W500" s="88"/>
      <c r="X500" s="107"/>
      <c r="Y500" s="111"/>
      <c r="Z500" s="90"/>
      <c r="AA500" s="217"/>
      <c r="AB500" s="110"/>
      <c r="AC500" s="88"/>
      <c r="AD500" s="103"/>
      <c r="AE500" s="110"/>
      <c r="AF500" s="103"/>
      <c r="AG500" s="88"/>
      <c r="AH500" s="110"/>
      <c r="AI500" s="110"/>
      <c r="AJ500" s="88"/>
    </row>
    <row r="501" spans="1:36" ht="13.15" customHeight="1" outlineLevel="1">
      <c r="A501" s="112"/>
      <c r="B501" s="112"/>
      <c r="C501" s="28"/>
      <c r="E501" s="113"/>
      <c r="F501" s="204" t="s">
        <v>353</v>
      </c>
      <c r="G501" s="114"/>
      <c r="H501" s="115"/>
      <c r="I501" s="139"/>
      <c r="J501" s="108">
        <v>1</v>
      </c>
      <c r="K501" s="181">
        <v>2</v>
      </c>
      <c r="L501" s="117">
        <f t="shared" si="21"/>
        <v>2</v>
      </c>
      <c r="M501" s="217"/>
      <c r="N501" s="203"/>
      <c r="O501" s="139"/>
      <c r="P501" s="28"/>
      <c r="Q501" s="114"/>
      <c r="R501" s="118"/>
      <c r="S501" s="108"/>
      <c r="T501" s="110"/>
      <c r="U501" s="110"/>
      <c r="V501" s="88"/>
      <c r="W501" s="88"/>
      <c r="X501" s="107"/>
      <c r="Y501" s="111"/>
      <c r="Z501" s="90"/>
      <c r="AA501" s="217"/>
      <c r="AB501" s="110"/>
      <c r="AC501" s="88"/>
      <c r="AD501" s="103"/>
      <c r="AE501" s="110"/>
      <c r="AF501" s="103"/>
      <c r="AG501" s="88"/>
      <c r="AH501" s="110"/>
      <c r="AI501" s="110"/>
      <c r="AJ501" s="88"/>
    </row>
    <row r="502" spans="1:36" ht="13.15" customHeight="1" outlineLevel="1">
      <c r="A502" s="112"/>
      <c r="B502" s="112"/>
      <c r="C502" s="28"/>
      <c r="E502" s="113"/>
      <c r="F502" s="204" t="s">
        <v>354</v>
      </c>
      <c r="G502" s="114"/>
      <c r="H502" s="115"/>
      <c r="I502" s="139"/>
      <c r="J502" s="108">
        <v>1</v>
      </c>
      <c r="K502" s="181">
        <v>4</v>
      </c>
      <c r="L502" s="117">
        <f t="shared" si="21"/>
        <v>4</v>
      </c>
      <c r="M502" s="217"/>
      <c r="N502" s="203"/>
      <c r="O502" s="139"/>
      <c r="P502" s="28"/>
      <c r="Q502" s="114"/>
      <c r="R502" s="118"/>
      <c r="S502" s="108"/>
      <c r="T502" s="110"/>
      <c r="U502" s="110"/>
      <c r="V502" s="88"/>
      <c r="W502" s="88"/>
      <c r="X502" s="107"/>
      <c r="Y502" s="111"/>
      <c r="Z502" s="90"/>
      <c r="AA502" s="217"/>
      <c r="AB502" s="110"/>
      <c r="AC502" s="88"/>
      <c r="AD502" s="103"/>
      <c r="AE502" s="110"/>
      <c r="AF502" s="103"/>
      <c r="AG502" s="88"/>
      <c r="AH502" s="110"/>
      <c r="AI502" s="110"/>
      <c r="AJ502" s="88"/>
    </row>
    <row r="503" spans="1:36" ht="13.15" customHeight="1" outlineLevel="1">
      <c r="A503" s="112"/>
      <c r="B503" s="112"/>
      <c r="C503" s="28"/>
      <c r="E503" s="113" t="s">
        <v>355</v>
      </c>
      <c r="F503" s="204"/>
      <c r="G503" s="114"/>
      <c r="H503" s="115"/>
      <c r="I503" s="139"/>
      <c r="J503" s="108"/>
      <c r="K503" s="181"/>
      <c r="L503" s="117"/>
      <c r="M503" s="217"/>
      <c r="N503" s="203"/>
      <c r="O503" s="139"/>
      <c r="P503" s="28"/>
      <c r="Q503" s="114"/>
      <c r="R503" s="118"/>
      <c r="S503" s="108"/>
      <c r="T503" s="110"/>
      <c r="U503" s="110"/>
      <c r="V503" s="88"/>
      <c r="W503" s="88"/>
      <c r="X503" s="107"/>
      <c r="Y503" s="111"/>
      <c r="Z503" s="90"/>
      <c r="AA503" s="217"/>
      <c r="AB503" s="110"/>
      <c r="AC503" s="88"/>
      <c r="AD503" s="103"/>
      <c r="AE503" s="110"/>
      <c r="AF503" s="103"/>
      <c r="AG503" s="88"/>
      <c r="AH503" s="110"/>
      <c r="AI503" s="110"/>
      <c r="AJ503" s="88"/>
    </row>
    <row r="504" spans="1:36" ht="13.15" customHeight="1" outlineLevel="1">
      <c r="A504" s="112"/>
      <c r="B504" s="112"/>
      <c r="C504" s="28"/>
      <c r="E504" s="113"/>
      <c r="F504" s="204" t="s">
        <v>356</v>
      </c>
      <c r="G504" s="114"/>
      <c r="H504" s="115"/>
      <c r="I504" s="139"/>
      <c r="J504" s="108"/>
      <c r="K504" s="181" t="s">
        <v>70</v>
      </c>
      <c r="L504" s="181" t="s">
        <v>70</v>
      </c>
      <c r="M504" s="217"/>
      <c r="N504" s="203"/>
      <c r="O504" s="139"/>
      <c r="P504" s="28"/>
      <c r="Q504" s="114"/>
      <c r="R504" s="118"/>
      <c r="S504" s="108"/>
      <c r="T504" s="110"/>
      <c r="U504" s="110"/>
      <c r="V504" s="88"/>
      <c r="W504" s="88"/>
      <c r="X504" s="107"/>
      <c r="Y504" s="111"/>
      <c r="Z504" s="90"/>
      <c r="AA504" s="217"/>
      <c r="AB504" s="110"/>
      <c r="AC504" s="88"/>
      <c r="AD504" s="103"/>
      <c r="AE504" s="110"/>
      <c r="AF504" s="103"/>
      <c r="AG504" s="88"/>
      <c r="AH504" s="110"/>
      <c r="AI504" s="110"/>
      <c r="AJ504" s="88"/>
    </row>
    <row r="505" spans="1:36" ht="13.15" customHeight="1" outlineLevel="1">
      <c r="A505" s="112"/>
      <c r="B505" s="112"/>
      <c r="C505" s="28"/>
      <c r="E505" s="113"/>
      <c r="F505" s="204" t="s">
        <v>357</v>
      </c>
      <c r="G505" s="114"/>
      <c r="H505" s="115"/>
      <c r="I505" s="139"/>
      <c r="J505" s="108">
        <v>1</v>
      </c>
      <c r="K505" s="181">
        <v>4</v>
      </c>
      <c r="L505" s="117">
        <f t="shared" si="21"/>
        <v>4</v>
      </c>
      <c r="M505" s="217"/>
      <c r="N505" s="203"/>
      <c r="O505" s="139"/>
      <c r="P505" s="28"/>
      <c r="Q505" s="114"/>
      <c r="R505" s="118"/>
      <c r="S505" s="108"/>
      <c r="T505" s="110"/>
      <c r="U505" s="110"/>
      <c r="V505" s="88"/>
      <c r="W505" s="88"/>
      <c r="X505" s="107"/>
      <c r="Y505" s="111"/>
      <c r="Z505" s="90"/>
      <c r="AA505" s="217"/>
      <c r="AB505" s="110"/>
      <c r="AC505" s="88"/>
      <c r="AD505" s="103"/>
      <c r="AE505" s="110"/>
      <c r="AF505" s="103"/>
      <c r="AG505" s="88"/>
      <c r="AH505" s="110"/>
      <c r="AI505" s="110"/>
      <c r="AJ505" s="88"/>
    </row>
    <row r="506" spans="1:36" ht="4.1500000000000004" customHeight="1" outlineLevel="1">
      <c r="A506" s="112"/>
      <c r="B506" s="112"/>
      <c r="D506" s="114"/>
      <c r="E506" s="113"/>
      <c r="F506" s="114"/>
      <c r="G506" s="114"/>
      <c r="I506" s="139"/>
      <c r="J506" s="202"/>
      <c r="K506" s="202"/>
      <c r="L506" s="65"/>
      <c r="M506" s="203"/>
      <c r="N506" s="203"/>
      <c r="O506" s="139"/>
      <c r="Q506" s="114"/>
      <c r="R506" s="108"/>
      <c r="S506" s="108"/>
      <c r="T506" s="110"/>
      <c r="U506" s="110"/>
      <c r="V506" s="88"/>
      <c r="W506" s="88"/>
      <c r="X506" s="107"/>
      <c r="Y506" s="111"/>
      <c r="Z506" s="90"/>
      <c r="AA506" s="203"/>
      <c r="AB506" s="110"/>
      <c r="AC506" s="88"/>
      <c r="AD506" s="103"/>
      <c r="AE506" s="110"/>
      <c r="AF506" s="103"/>
      <c r="AG506" s="88"/>
      <c r="AH506" s="110"/>
      <c r="AI506" s="110"/>
      <c r="AJ506" s="88"/>
    </row>
    <row r="507" spans="1:36" s="27" customFormat="1" ht="16.899999999999999" customHeight="1">
      <c r="A507" s="92" t="s">
        <v>182</v>
      </c>
      <c r="B507" s="92"/>
      <c r="C507" s="93"/>
      <c r="D507" s="94" t="s">
        <v>191</v>
      </c>
      <c r="E507" s="95"/>
      <c r="F507" s="96"/>
      <c r="G507" s="97"/>
      <c r="H507" s="78"/>
      <c r="I507" s="199"/>
      <c r="J507" s="199"/>
      <c r="K507" s="199"/>
      <c r="L507" s="200">
        <f>J507*K507</f>
        <v>0</v>
      </c>
      <c r="M507" s="199">
        <f>SUM(L507:L512)</f>
        <v>115</v>
      </c>
      <c r="N507" s="199"/>
      <c r="O507" s="199"/>
      <c r="P507" s="93"/>
      <c r="Q507" s="102"/>
      <c r="R507" s="99">
        <f>SUM(X507:X512)</f>
        <v>0</v>
      </c>
      <c r="S507" s="99"/>
      <c r="T507" s="99">
        <v>138</v>
      </c>
      <c r="U507" s="99"/>
      <c r="V507" s="98"/>
      <c r="W507" s="98"/>
      <c r="X507" s="99"/>
      <c r="Y507" s="99"/>
      <c r="Z507" s="100">
        <f>X507*Y507</f>
        <v>0</v>
      </c>
      <c r="AA507" s="199">
        <f>SUM(Z507:Z512)</f>
        <v>0</v>
      </c>
      <c r="AB507" s="99"/>
      <c r="AC507" s="98"/>
      <c r="AD507" s="93"/>
      <c r="AE507" s="99"/>
      <c r="AF507" s="93"/>
      <c r="AG507" s="102"/>
      <c r="AH507" s="99">
        <f>SUM(AI508:AI511)</f>
        <v>0</v>
      </c>
      <c r="AI507" s="99"/>
      <c r="AJ507" s="98"/>
    </row>
    <row r="508" spans="1:36" ht="13.15" customHeight="1" outlineLevel="1">
      <c r="A508" s="112" t="s">
        <v>189</v>
      </c>
      <c r="B508" s="112">
        <v>68</v>
      </c>
      <c r="D508" s="139"/>
      <c r="E508" s="113"/>
      <c r="F508" s="114" t="s">
        <v>358</v>
      </c>
      <c r="G508" s="114"/>
      <c r="H508" s="115"/>
      <c r="I508" s="114"/>
      <c r="J508" s="108">
        <v>1</v>
      </c>
      <c r="K508" s="181">
        <v>20</v>
      </c>
      <c r="L508" s="117">
        <v>20</v>
      </c>
      <c r="M508" s="118"/>
      <c r="N508" s="108"/>
      <c r="O508" s="114"/>
      <c r="Q508" s="114"/>
      <c r="R508" s="108"/>
      <c r="S508" s="108"/>
      <c r="T508" s="110"/>
      <c r="U508" s="110"/>
      <c r="V508" s="88"/>
      <c r="W508" s="88"/>
      <c r="X508" s="107"/>
      <c r="Y508" s="111"/>
      <c r="Z508" s="90"/>
      <c r="AA508" s="118"/>
      <c r="AB508" s="110"/>
      <c r="AC508" s="88"/>
      <c r="AD508" s="103"/>
      <c r="AE508" s="110"/>
      <c r="AF508" s="103"/>
      <c r="AG508" s="88"/>
      <c r="AH508" s="110"/>
      <c r="AI508" s="110"/>
      <c r="AJ508" s="88"/>
    </row>
    <row r="509" spans="1:36" ht="13.15" customHeight="1" outlineLevel="1">
      <c r="A509" s="112" t="s">
        <v>189</v>
      </c>
      <c r="B509" s="112">
        <v>68</v>
      </c>
      <c r="D509" s="139"/>
      <c r="E509" s="113"/>
      <c r="F509" s="114" t="s">
        <v>359</v>
      </c>
      <c r="G509" s="114"/>
      <c r="H509" s="115"/>
      <c r="I509" s="114"/>
      <c r="J509" s="108">
        <v>1</v>
      </c>
      <c r="K509" s="181">
        <v>10</v>
      </c>
      <c r="L509" s="117">
        <f t="shared" ref="L509:L517" si="22">J509*K509</f>
        <v>10</v>
      </c>
      <c r="M509" s="118"/>
      <c r="N509" s="108"/>
      <c r="O509" s="114"/>
      <c r="Q509" s="114"/>
      <c r="R509" s="108"/>
      <c r="S509" s="108"/>
      <c r="T509" s="110"/>
      <c r="U509" s="110"/>
      <c r="V509" s="88"/>
      <c r="W509" s="88"/>
      <c r="X509" s="107"/>
      <c r="Y509" s="111"/>
      <c r="Z509" s="90"/>
      <c r="AA509" s="118"/>
      <c r="AB509" s="110"/>
      <c r="AC509" s="88"/>
      <c r="AD509" s="103"/>
      <c r="AE509" s="110"/>
      <c r="AF509" s="103"/>
      <c r="AG509" s="88"/>
      <c r="AH509" s="110"/>
      <c r="AI509" s="110"/>
      <c r="AJ509" s="88"/>
    </row>
    <row r="510" spans="1:36" ht="13.15" customHeight="1" outlineLevel="1">
      <c r="A510" s="112" t="s">
        <v>360</v>
      </c>
      <c r="B510" s="112">
        <v>67</v>
      </c>
      <c r="D510" s="139"/>
      <c r="E510" s="113"/>
      <c r="F510" s="114" t="s">
        <v>361</v>
      </c>
      <c r="G510" s="114"/>
      <c r="H510" s="115"/>
      <c r="I510" s="114"/>
      <c r="J510" s="108">
        <v>1</v>
      </c>
      <c r="K510" s="181">
        <v>60</v>
      </c>
      <c r="L510" s="117">
        <f t="shared" si="22"/>
        <v>60</v>
      </c>
      <c r="M510" s="118"/>
      <c r="N510" s="108"/>
      <c r="O510" s="114"/>
      <c r="Q510" s="114"/>
      <c r="R510" s="108"/>
      <c r="S510" s="108"/>
      <c r="T510" s="110"/>
      <c r="U510" s="110"/>
      <c r="V510" s="88"/>
      <c r="W510" s="88"/>
      <c r="X510" s="107"/>
      <c r="Y510" s="111"/>
      <c r="Z510" s="90"/>
      <c r="AA510" s="118"/>
      <c r="AB510" s="110"/>
      <c r="AC510" s="88"/>
      <c r="AD510" s="103"/>
      <c r="AE510" s="110"/>
      <c r="AF510" s="103"/>
      <c r="AG510" s="88"/>
      <c r="AH510" s="110"/>
      <c r="AI510" s="110"/>
      <c r="AJ510" s="88"/>
    </row>
    <row r="511" spans="1:36" ht="13.15" customHeight="1" outlineLevel="1">
      <c r="A511" s="112" t="s">
        <v>189</v>
      </c>
      <c r="B511" s="112">
        <v>68</v>
      </c>
      <c r="D511" s="139"/>
      <c r="E511" s="113"/>
      <c r="F511" s="114" t="s">
        <v>192</v>
      </c>
      <c r="G511" s="114"/>
      <c r="H511" s="115"/>
      <c r="I511" s="114"/>
      <c r="J511" s="108">
        <v>1</v>
      </c>
      <c r="K511" s="181">
        <v>25</v>
      </c>
      <c r="L511" s="117">
        <f t="shared" si="22"/>
        <v>25</v>
      </c>
      <c r="M511" s="118"/>
      <c r="N511" s="108"/>
      <c r="O511" s="114"/>
      <c r="Q511" s="114"/>
      <c r="R511" s="108"/>
      <c r="S511" s="108"/>
      <c r="T511" s="110"/>
      <c r="U511" s="110"/>
      <c r="V511" s="88"/>
      <c r="W511" s="88"/>
      <c r="X511" s="107"/>
      <c r="Y511" s="111"/>
      <c r="Z511" s="90"/>
      <c r="AA511" s="118"/>
      <c r="AB511" s="110"/>
      <c r="AC511" s="88"/>
      <c r="AD511" s="103"/>
      <c r="AE511" s="110"/>
      <c r="AF511" s="103"/>
      <c r="AG511" s="88"/>
      <c r="AH511" s="110"/>
      <c r="AI511" s="110"/>
      <c r="AJ511" s="88"/>
    </row>
    <row r="512" spans="1:36" ht="4.1500000000000004" customHeight="1" outlineLevel="1">
      <c r="A512" s="112"/>
      <c r="B512" s="112"/>
      <c r="D512" s="114"/>
      <c r="E512" s="113"/>
      <c r="F512" s="114"/>
      <c r="G512" s="114"/>
      <c r="I512" s="114"/>
      <c r="J512" s="108"/>
      <c r="K512" s="108"/>
      <c r="L512" s="117">
        <f t="shared" si="22"/>
        <v>0</v>
      </c>
      <c r="M512" s="108"/>
      <c r="N512" s="108"/>
      <c r="O512" s="114"/>
      <c r="Q512" s="114"/>
      <c r="R512" s="108"/>
      <c r="S512" s="108"/>
      <c r="T512" s="110"/>
      <c r="U512" s="110"/>
      <c r="V512" s="88"/>
      <c r="W512" s="88"/>
      <c r="X512" s="107"/>
      <c r="Y512" s="111"/>
      <c r="Z512" s="90"/>
      <c r="AA512" s="108"/>
      <c r="AB512" s="110"/>
      <c r="AC512" s="88"/>
      <c r="AD512" s="103"/>
      <c r="AE512" s="110"/>
      <c r="AF512" s="103"/>
      <c r="AG512" s="88"/>
      <c r="AH512" s="110"/>
      <c r="AI512" s="110"/>
      <c r="AJ512" s="88"/>
    </row>
    <row r="513" spans="1:36" s="27" customFormat="1" ht="16.899999999999999" customHeight="1">
      <c r="A513" s="92" t="s">
        <v>193</v>
      </c>
      <c r="B513" s="92"/>
      <c r="C513" s="93"/>
      <c r="D513" s="94" t="s">
        <v>194</v>
      </c>
      <c r="E513" s="95"/>
      <c r="F513" s="96"/>
      <c r="G513" s="97"/>
      <c r="H513" s="78"/>
      <c r="I513" s="98"/>
      <c r="J513" s="99"/>
      <c r="K513" s="99"/>
      <c r="L513" s="100">
        <f t="shared" si="22"/>
        <v>0</v>
      </c>
      <c r="M513" s="99">
        <f>SUM(L513:L519)</f>
        <v>55</v>
      </c>
      <c r="N513" s="99"/>
      <c r="O513" s="98"/>
      <c r="P513" s="93"/>
      <c r="Q513" s="102"/>
      <c r="R513" s="99">
        <f>SUM(X513:X518)</f>
        <v>0</v>
      </c>
      <c r="S513" s="99"/>
      <c r="T513" s="99">
        <v>66</v>
      </c>
      <c r="U513" s="99"/>
      <c r="V513" s="98"/>
      <c r="W513" s="98"/>
      <c r="X513" s="99"/>
      <c r="Y513" s="99"/>
      <c r="Z513" s="100">
        <f>X513*Y513</f>
        <v>0</v>
      </c>
      <c r="AA513" s="99">
        <f>SUM(Z513:Z519)</f>
        <v>0</v>
      </c>
      <c r="AB513" s="99"/>
      <c r="AC513" s="98"/>
      <c r="AD513" s="93"/>
      <c r="AE513" s="99"/>
      <c r="AF513" s="93"/>
      <c r="AG513" s="102"/>
      <c r="AH513" s="99">
        <f>SUM(AI514:AI518)</f>
        <v>0</v>
      </c>
      <c r="AI513" s="99"/>
      <c r="AJ513" s="98"/>
    </row>
    <row r="514" spans="1:36" ht="13.15" customHeight="1" outlineLevel="1">
      <c r="A514" s="112" t="s">
        <v>195</v>
      </c>
      <c r="B514" s="112">
        <v>64</v>
      </c>
      <c r="E514" s="113"/>
      <c r="F514" s="204" t="s">
        <v>196</v>
      </c>
      <c r="G514" s="114"/>
      <c r="H514" s="115"/>
      <c r="I514" s="114"/>
      <c r="J514" s="108">
        <v>1</v>
      </c>
      <c r="K514" s="181">
        <v>20</v>
      </c>
      <c r="L514" s="117">
        <f t="shared" si="22"/>
        <v>20</v>
      </c>
      <c r="M514" s="118"/>
      <c r="N514" s="108"/>
      <c r="O514" s="114"/>
      <c r="Q514" s="114"/>
      <c r="R514" s="108"/>
      <c r="S514" s="108"/>
      <c r="T514" s="110"/>
      <c r="U514" s="110"/>
      <c r="V514" s="88"/>
      <c r="W514" s="88"/>
      <c r="X514" s="107"/>
      <c r="Y514" s="111"/>
      <c r="Z514" s="90"/>
      <c r="AA514" s="118"/>
      <c r="AB514" s="110"/>
      <c r="AC514" s="88"/>
      <c r="AD514" s="103"/>
      <c r="AE514" s="110"/>
      <c r="AF514" s="103"/>
      <c r="AG514" s="88"/>
      <c r="AH514" s="110"/>
      <c r="AI514" s="110"/>
      <c r="AJ514" s="88"/>
    </row>
    <row r="515" spans="1:36" ht="13.15" customHeight="1" outlineLevel="1">
      <c r="A515" s="112"/>
      <c r="B515" s="112"/>
      <c r="E515" s="113"/>
      <c r="F515" s="204" t="s">
        <v>197</v>
      </c>
      <c r="G515" s="114"/>
      <c r="H515" s="115"/>
      <c r="I515" s="114"/>
      <c r="J515" s="108">
        <v>1</v>
      </c>
      <c r="K515" s="181">
        <v>20</v>
      </c>
      <c r="L515" s="117">
        <f t="shared" si="22"/>
        <v>20</v>
      </c>
      <c r="M515" s="118"/>
      <c r="N515" s="108"/>
      <c r="O515" s="114"/>
      <c r="Q515" s="114"/>
      <c r="R515" s="108"/>
      <c r="S515" s="108"/>
      <c r="T515" s="110"/>
      <c r="U515" s="110"/>
      <c r="V515" s="88"/>
      <c r="W515" s="88"/>
      <c r="X515" s="107"/>
      <c r="Y515" s="111"/>
      <c r="Z515" s="90"/>
      <c r="AA515" s="118"/>
      <c r="AB515" s="110"/>
      <c r="AC515" s="88"/>
      <c r="AD515" s="103"/>
      <c r="AE515" s="110"/>
      <c r="AF515" s="103"/>
      <c r="AG515" s="88"/>
      <c r="AH515" s="110"/>
      <c r="AI515" s="110"/>
      <c r="AJ515" s="88"/>
    </row>
    <row r="516" spans="1:36" ht="13.9" customHeight="1" outlineLevel="1">
      <c r="A516" s="112" t="s">
        <v>195</v>
      </c>
      <c r="B516" s="112">
        <v>64</v>
      </c>
      <c r="D516" s="139"/>
      <c r="E516" s="113"/>
      <c r="F516" s="204" t="s">
        <v>198</v>
      </c>
      <c r="G516" s="114"/>
      <c r="H516" s="115"/>
      <c r="I516" s="114"/>
      <c r="J516" s="108">
        <v>1</v>
      </c>
      <c r="K516" s="181">
        <v>15</v>
      </c>
      <c r="L516" s="117">
        <f t="shared" si="22"/>
        <v>15</v>
      </c>
      <c r="M516" s="118"/>
      <c r="N516" s="108"/>
      <c r="O516" s="114"/>
      <c r="Q516" s="114"/>
      <c r="R516" s="108"/>
      <c r="S516" s="108"/>
      <c r="T516" s="110"/>
      <c r="U516" s="110"/>
      <c r="V516" s="88"/>
      <c r="W516" s="88"/>
      <c r="X516" s="107"/>
      <c r="Y516" s="111"/>
      <c r="Z516" s="90"/>
      <c r="AA516" s="118"/>
      <c r="AB516" s="110"/>
      <c r="AC516" s="88"/>
      <c r="AD516" s="103"/>
      <c r="AE516" s="110"/>
      <c r="AF516" s="103"/>
      <c r="AG516" s="88"/>
      <c r="AH516" s="110"/>
      <c r="AI516" s="110"/>
      <c r="AJ516" s="88"/>
    </row>
    <row r="517" spans="1:36" ht="13.9" customHeight="1" outlineLevel="1">
      <c r="A517" s="112" t="s">
        <v>195</v>
      </c>
      <c r="B517" s="112">
        <v>64</v>
      </c>
      <c r="D517" s="139"/>
      <c r="E517" s="113"/>
      <c r="F517" s="204" t="s">
        <v>199</v>
      </c>
      <c r="G517" s="114"/>
      <c r="H517" s="115"/>
      <c r="I517" s="114"/>
      <c r="J517" s="108">
        <v>1</v>
      </c>
      <c r="K517" s="181">
        <v>0</v>
      </c>
      <c r="L517" s="117">
        <f t="shared" si="22"/>
        <v>0</v>
      </c>
      <c r="M517" s="118"/>
      <c r="N517" s="108"/>
      <c r="O517" s="114"/>
      <c r="Q517" s="114"/>
      <c r="R517" s="108"/>
      <c r="S517" s="108"/>
      <c r="T517" s="110"/>
      <c r="U517" s="110"/>
      <c r="V517" s="88"/>
      <c r="W517" s="88"/>
      <c r="X517" s="107"/>
      <c r="Y517" s="111"/>
      <c r="Z517" s="90"/>
      <c r="AA517" s="118"/>
      <c r="AB517" s="110"/>
      <c r="AC517" s="88"/>
      <c r="AD517" s="103"/>
      <c r="AE517" s="110"/>
      <c r="AF517" s="103"/>
      <c r="AG517" s="88"/>
      <c r="AH517" s="110"/>
      <c r="AI517" s="110"/>
      <c r="AJ517" s="88"/>
    </row>
    <row r="518" spans="1:36" ht="13.9" customHeight="1" outlineLevel="1">
      <c r="A518" s="112" t="s">
        <v>195</v>
      </c>
      <c r="B518" s="112">
        <v>64</v>
      </c>
      <c r="D518" s="139"/>
      <c r="E518" s="113"/>
      <c r="F518" s="204" t="s">
        <v>200</v>
      </c>
      <c r="G518" s="114"/>
      <c r="H518" s="115"/>
      <c r="I518" s="114"/>
      <c r="J518" s="108"/>
      <c r="K518" s="181" t="s">
        <v>70</v>
      </c>
      <c r="L518" s="117"/>
      <c r="M518" s="118"/>
      <c r="N518" s="108"/>
      <c r="O518" s="114"/>
      <c r="Q518" s="114"/>
      <c r="R518" s="108"/>
      <c r="S518" s="108"/>
      <c r="T518" s="110"/>
      <c r="U518" s="110"/>
      <c r="V518" s="88"/>
      <c r="W518" s="88"/>
      <c r="X518" s="107"/>
      <c r="Y518" s="111"/>
      <c r="Z518" s="90"/>
      <c r="AA518" s="109"/>
      <c r="AB518" s="110"/>
      <c r="AC518" s="88"/>
      <c r="AD518" s="103"/>
      <c r="AE518" s="110"/>
      <c r="AF518" s="103"/>
      <c r="AG518" s="88"/>
      <c r="AH518" s="110"/>
      <c r="AI518" s="110"/>
      <c r="AJ518" s="88"/>
    </row>
    <row r="519" spans="1:36" ht="4.1500000000000004" customHeight="1" outlineLevel="1">
      <c r="A519" s="112"/>
      <c r="B519" s="112"/>
      <c r="C519" s="28"/>
      <c r="D519" s="139"/>
      <c r="E519" s="113"/>
      <c r="F519" s="114"/>
      <c r="G519" s="218"/>
      <c r="H519" s="65"/>
      <c r="I519" s="218"/>
      <c r="J519" s="108"/>
      <c r="K519" s="108"/>
      <c r="L519" s="117"/>
      <c r="M519" s="108"/>
      <c r="N519" s="108"/>
      <c r="O519" s="218"/>
      <c r="P519" s="28"/>
      <c r="Q519" s="218"/>
      <c r="R519" s="108"/>
      <c r="S519" s="108"/>
      <c r="T519" s="110"/>
      <c r="U519" s="110"/>
      <c r="V519" s="88"/>
      <c r="W519" s="88"/>
      <c r="X519" s="107"/>
      <c r="Y519" s="111"/>
      <c r="Z519" s="90"/>
      <c r="AA519" s="109"/>
      <c r="AB519" s="110"/>
      <c r="AC519" s="88"/>
      <c r="AD519" s="103"/>
      <c r="AE519" s="110"/>
      <c r="AF519" s="103"/>
      <c r="AG519" s="88"/>
      <c r="AH519" s="110"/>
      <c r="AI519" s="110"/>
      <c r="AJ519" s="88"/>
    </row>
    <row r="520" spans="1:36" ht="6.75" customHeight="1">
      <c r="A520" s="68"/>
      <c r="B520" s="68"/>
      <c r="C520" s="64"/>
      <c r="D520" s="69"/>
      <c r="E520" s="70"/>
      <c r="F520" s="71"/>
      <c r="G520" s="72"/>
      <c r="H520" s="65"/>
      <c r="I520" s="73"/>
      <c r="J520" s="74"/>
      <c r="K520" s="74"/>
      <c r="L520" s="74"/>
      <c r="M520" s="74"/>
      <c r="N520" s="74"/>
      <c r="O520" s="75"/>
      <c r="P520" s="64"/>
      <c r="Q520" s="73"/>
      <c r="R520" s="74"/>
      <c r="S520" s="76"/>
      <c r="T520" s="74"/>
      <c r="U520" s="74"/>
      <c r="V520" s="75"/>
      <c r="W520" s="73"/>
      <c r="X520" s="74"/>
      <c r="Y520" s="74"/>
      <c r="Z520" s="74"/>
      <c r="AA520" s="74"/>
      <c r="AB520" s="74"/>
      <c r="AC520" s="75"/>
      <c r="AD520" s="64"/>
      <c r="AE520" s="74"/>
      <c r="AF520" s="64"/>
      <c r="AG520" s="76"/>
      <c r="AH520" s="74"/>
      <c r="AI520" s="74"/>
      <c r="AJ520" s="75"/>
    </row>
    <row r="521" spans="1:36" s="27" customFormat="1" ht="18" customHeight="1">
      <c r="A521" s="77"/>
      <c r="B521" s="77"/>
      <c r="C521" s="66"/>
      <c r="D521" s="362" t="s">
        <v>201</v>
      </c>
      <c r="E521" s="363"/>
      <c r="F521" s="363"/>
      <c r="G521" s="364"/>
      <c r="H521" s="78"/>
      <c r="I521" s="79"/>
      <c r="J521" s="250"/>
      <c r="K521" s="81"/>
      <c r="L521" s="81"/>
      <c r="M521" s="81"/>
      <c r="N521" s="82">
        <f>SUM(M521:M527)</f>
        <v>0</v>
      </c>
      <c r="O521" s="79"/>
      <c r="P521" s="66"/>
      <c r="Q521" s="79"/>
      <c r="R521" s="251"/>
      <c r="S521" s="84"/>
      <c r="T521" s="81"/>
      <c r="U521" s="82">
        <f>SUM(T523:T546)</f>
        <v>986.98861499999998</v>
      </c>
      <c r="V521" s="83"/>
      <c r="W521" s="79"/>
      <c r="X521" s="80"/>
      <c r="Y521" s="81"/>
      <c r="Z521" s="81"/>
      <c r="AA521" s="81"/>
      <c r="AB521" s="82">
        <f>SUM(AA523:AA529)</f>
        <v>0</v>
      </c>
      <c r="AC521" s="83"/>
      <c r="AD521" s="66"/>
      <c r="AE521" s="240" t="e">
        <f>AI521/AB521</f>
        <v>#DIV/0!</v>
      </c>
      <c r="AF521" s="66"/>
      <c r="AG521" s="84"/>
      <c r="AH521" s="81"/>
      <c r="AI521" s="82">
        <f>SUM(AH523:AH527)</f>
        <v>0</v>
      </c>
      <c r="AJ521" s="83"/>
    </row>
    <row r="522" spans="1:36" ht="4.1500000000000004" customHeight="1">
      <c r="A522" s="112"/>
      <c r="B522" s="112"/>
      <c r="E522" s="113"/>
      <c r="F522" s="114"/>
      <c r="G522" s="114"/>
      <c r="I522" s="114"/>
      <c r="J522" s="108"/>
      <c r="K522" s="108"/>
      <c r="L522" s="117"/>
      <c r="M522" s="108"/>
      <c r="N522" s="108"/>
      <c r="O522" s="114"/>
      <c r="Q522" s="114"/>
      <c r="R522" s="108"/>
      <c r="S522" s="108"/>
      <c r="T522" s="110"/>
      <c r="U522" s="110"/>
      <c r="V522" s="88"/>
      <c r="W522" s="88"/>
      <c r="X522" s="107"/>
      <c r="Y522" s="111"/>
      <c r="Z522" s="90"/>
      <c r="AA522" s="109"/>
      <c r="AB522" s="110"/>
      <c r="AC522" s="88"/>
      <c r="AD522" s="103"/>
      <c r="AE522" s="110"/>
      <c r="AF522" s="103"/>
      <c r="AG522" s="88"/>
      <c r="AH522" s="110"/>
      <c r="AI522" s="110"/>
      <c r="AJ522" s="88"/>
    </row>
    <row r="523" spans="1:36" s="27" customFormat="1" ht="16.899999999999999" customHeight="1" collapsed="1">
      <c r="A523" s="92"/>
      <c r="B523" s="92"/>
      <c r="C523" s="93"/>
      <c r="D523" s="94" t="s">
        <v>362</v>
      </c>
      <c r="E523" s="95"/>
      <c r="F523" s="96"/>
      <c r="G523" s="97"/>
      <c r="H523" s="78"/>
      <c r="I523" s="98"/>
      <c r="J523" s="99"/>
      <c r="K523" s="99"/>
      <c r="L523" s="100">
        <f>J523*K523</f>
        <v>0</v>
      </c>
      <c r="M523" s="99">
        <f>SUM(L523:L524)</f>
        <v>0</v>
      </c>
      <c r="N523" s="99"/>
      <c r="O523" s="98"/>
      <c r="P523" s="93"/>
      <c r="Q523" s="102"/>
      <c r="R523" s="99">
        <f>SUM(X523:X524)</f>
        <v>0</v>
      </c>
      <c r="S523" s="99"/>
      <c r="T523" s="99">
        <v>263.43112500000001</v>
      </c>
      <c r="U523" s="99"/>
      <c r="V523" s="98"/>
      <c r="W523" s="98"/>
      <c r="X523" s="99"/>
      <c r="Y523" s="99"/>
      <c r="Z523" s="100">
        <f>X523*Y523</f>
        <v>0</v>
      </c>
      <c r="AA523" s="101">
        <f>SUM(Z523:Z544)</f>
        <v>0</v>
      </c>
      <c r="AB523" s="99"/>
      <c r="AC523" s="98"/>
      <c r="AD523" s="93"/>
      <c r="AE523" s="99"/>
      <c r="AF523" s="93"/>
      <c r="AG523" s="102"/>
      <c r="AH523" s="99">
        <f>AI524</f>
        <v>0</v>
      </c>
      <c r="AI523" s="99"/>
      <c r="AJ523" s="98"/>
    </row>
    <row r="524" spans="1:36" ht="13.15" customHeight="1" outlineLevel="1">
      <c r="A524" s="112"/>
      <c r="B524" s="112"/>
      <c r="C524" s="216"/>
      <c r="E524" s="113"/>
      <c r="F524" s="204" t="s">
        <v>202</v>
      </c>
      <c r="G524" s="114"/>
      <c r="H524" s="115"/>
      <c r="I524" s="114"/>
      <c r="J524" s="108"/>
      <c r="K524" s="181"/>
      <c r="L524" s="117">
        <f>J524*K524</f>
        <v>0</v>
      </c>
      <c r="M524" s="219"/>
      <c r="N524" s="220"/>
      <c r="O524" s="221"/>
      <c r="P524" s="216"/>
      <c r="Q524" s="221"/>
      <c r="R524" s="220"/>
      <c r="S524" s="220"/>
      <c r="T524" s="110"/>
      <c r="U524" s="110"/>
      <c r="V524" s="88"/>
      <c r="W524" s="88"/>
      <c r="X524" s="107"/>
      <c r="Y524" s="111"/>
      <c r="Z524" s="90"/>
      <c r="AA524" s="109"/>
      <c r="AB524" s="110"/>
      <c r="AC524" s="88"/>
      <c r="AD524" s="103"/>
      <c r="AE524" s="110"/>
      <c r="AF524" s="103"/>
      <c r="AG524" s="88"/>
      <c r="AH524" s="110"/>
      <c r="AI524" s="110"/>
      <c r="AJ524" s="88"/>
    </row>
    <row r="525" spans="1:36" ht="4.1500000000000004" customHeight="1" outlineLevel="1">
      <c r="A525" s="222"/>
      <c r="B525" s="222"/>
      <c r="D525" s="211"/>
      <c r="E525" s="223"/>
      <c r="F525" s="211"/>
      <c r="G525" s="211"/>
      <c r="H525" s="212"/>
      <c r="I525" s="211"/>
      <c r="J525" s="224"/>
      <c r="K525" s="224"/>
      <c r="L525" s="213"/>
      <c r="M525" s="224"/>
      <c r="N525" s="224"/>
      <c r="O525" s="211"/>
      <c r="P525" s="215"/>
      <c r="Q525" s="211"/>
      <c r="R525" s="224"/>
      <c r="S525" s="224"/>
      <c r="T525" s="110"/>
      <c r="U525" s="110"/>
      <c r="V525" s="88"/>
      <c r="W525" s="88"/>
      <c r="X525" s="107"/>
      <c r="Y525" s="111"/>
      <c r="Z525" s="90"/>
      <c r="AA525" s="109"/>
      <c r="AB525" s="110"/>
      <c r="AC525" s="88"/>
      <c r="AD525" s="103"/>
      <c r="AE525" s="110"/>
      <c r="AF525" s="103"/>
      <c r="AG525" s="88"/>
      <c r="AH525" s="110"/>
      <c r="AI525" s="110"/>
      <c r="AJ525" s="88"/>
    </row>
    <row r="526" spans="1:36" s="27" customFormat="1" ht="16.899999999999999" customHeight="1">
      <c r="A526" s="92"/>
      <c r="B526" s="92"/>
      <c r="C526" s="93"/>
      <c r="D526" s="94" t="s">
        <v>363</v>
      </c>
      <c r="E526" s="95"/>
      <c r="F526" s="96"/>
      <c r="G526" s="97"/>
      <c r="H526" s="78"/>
      <c r="I526" s="98"/>
      <c r="J526" s="99"/>
      <c r="K526" s="99"/>
      <c r="L526" s="100">
        <f>J526*K526</f>
        <v>0</v>
      </c>
      <c r="M526" s="99">
        <f>SUM(L526:L527)</f>
        <v>0</v>
      </c>
      <c r="N526" s="99"/>
      <c r="O526" s="98"/>
      <c r="P526" s="93"/>
      <c r="Q526" s="102"/>
      <c r="R526" s="99">
        <f>SUM(X526:X527)</f>
        <v>0</v>
      </c>
      <c r="S526" s="99"/>
      <c r="T526" s="99">
        <v>723.55749000000003</v>
      </c>
      <c r="U526" s="99"/>
      <c r="V526" s="98"/>
      <c r="W526" s="98"/>
      <c r="X526" s="99"/>
      <c r="Y526" s="99"/>
      <c r="Z526" s="100">
        <f>X526*Y526</f>
        <v>0</v>
      </c>
      <c r="AA526" s="101">
        <f>SUM(Z526:Z547)</f>
        <v>0</v>
      </c>
      <c r="AB526" s="99"/>
      <c r="AC526" s="98"/>
      <c r="AD526" s="93"/>
      <c r="AE526" s="99"/>
      <c r="AF526" s="93"/>
      <c r="AG526" s="102"/>
      <c r="AH526" s="99">
        <f>AI527</f>
        <v>0</v>
      </c>
      <c r="AI526" s="99"/>
      <c r="AJ526" s="98"/>
    </row>
    <row r="527" spans="1:36" ht="13.15" customHeight="1" outlineLevel="1">
      <c r="A527" s="112"/>
      <c r="B527" s="112"/>
      <c r="C527" s="216"/>
      <c r="E527" s="113"/>
      <c r="F527" s="204" t="s">
        <v>203</v>
      </c>
      <c r="G527" s="114"/>
      <c r="H527" s="115"/>
      <c r="I527" s="114"/>
      <c r="J527" s="108"/>
      <c r="K527" s="181"/>
      <c r="L527" s="117">
        <f>J527*K527</f>
        <v>0</v>
      </c>
      <c r="M527" s="219"/>
      <c r="N527" s="220"/>
      <c r="O527" s="221"/>
      <c r="P527" s="216"/>
      <c r="Q527" s="221"/>
      <c r="R527" s="220"/>
      <c r="S527" s="220"/>
      <c r="T527" s="110"/>
      <c r="U527" s="110"/>
      <c r="V527" s="88"/>
      <c r="W527" s="88"/>
      <c r="X527" s="107"/>
      <c r="Y527" s="111"/>
      <c r="Z527" s="90"/>
      <c r="AA527" s="109"/>
      <c r="AB527" s="110"/>
      <c r="AC527" s="88"/>
      <c r="AD527" s="103"/>
      <c r="AE527" s="110"/>
      <c r="AF527" s="103"/>
      <c r="AG527" s="88"/>
      <c r="AH527" s="110"/>
      <c r="AI527" s="110"/>
      <c r="AJ527" s="88"/>
    </row>
    <row r="528" spans="1:36" ht="4.1500000000000004" customHeight="1" outlineLevel="1">
      <c r="A528" s="112"/>
      <c r="B528" s="112"/>
      <c r="D528" s="139"/>
      <c r="E528" s="113"/>
      <c r="F528" s="114"/>
      <c r="G528" s="114"/>
      <c r="I528" s="114"/>
      <c r="J528" s="108"/>
      <c r="K528" s="108"/>
      <c r="L528" s="117">
        <f>J528*K528</f>
        <v>0</v>
      </c>
      <c r="M528" s="108"/>
      <c r="N528" s="108"/>
      <c r="O528" s="114"/>
      <c r="Q528" s="114"/>
      <c r="R528" s="108"/>
      <c r="S528" s="108"/>
      <c r="T528" s="110"/>
      <c r="U528" s="110"/>
      <c r="V528" s="88"/>
      <c r="W528" s="88"/>
      <c r="X528" s="107"/>
      <c r="Y528" s="111"/>
      <c r="Z528" s="90"/>
      <c r="AA528" s="109"/>
      <c r="AB528" s="110"/>
      <c r="AC528" s="88"/>
      <c r="AD528" s="103"/>
      <c r="AE528" s="110"/>
      <c r="AF528" s="103"/>
      <c r="AG528" s="88"/>
      <c r="AH528" s="110"/>
      <c r="AI528" s="110"/>
      <c r="AJ528" s="88"/>
    </row>
    <row r="529" spans="1:36" ht="6.75" customHeight="1">
      <c r="A529" s="225"/>
      <c r="B529" s="225"/>
      <c r="C529" s="28"/>
      <c r="D529" s="293"/>
      <c r="E529" s="294"/>
      <c r="F529" s="295"/>
      <c r="G529" s="296"/>
      <c r="H529" s="28"/>
      <c r="I529" s="230"/>
      <c r="J529" s="231"/>
      <c r="K529" s="232"/>
      <c r="L529" s="231"/>
      <c r="M529" s="231"/>
      <c r="N529" s="231"/>
      <c r="O529" s="233"/>
      <c r="P529" s="28"/>
      <c r="Q529" s="234"/>
      <c r="R529" s="231"/>
      <c r="S529" s="231"/>
      <c r="T529" s="233"/>
      <c r="U529" s="28"/>
      <c r="V529" s="230"/>
      <c r="W529" s="297"/>
      <c r="X529" s="231"/>
      <c r="Y529" s="229"/>
      <c r="Z529" s="215"/>
      <c r="AA529" s="215"/>
      <c r="AB529" s="215"/>
      <c r="AC529" s="215"/>
      <c r="AD529" s="215"/>
      <c r="AE529" s="215"/>
      <c r="AF529" s="215"/>
      <c r="AG529" s="28"/>
      <c r="AH529" s="234"/>
      <c r="AI529" s="298"/>
      <c r="AJ529" s="299">
        <f>IF($AI529=AJ$10,$L529, )</f>
        <v>0</v>
      </c>
    </row>
    <row r="530" spans="1:36" ht="7.9" customHeight="1" collapsed="1">
      <c r="A530" s="64"/>
      <c r="B530" s="64"/>
      <c r="C530" s="28"/>
      <c r="H530" s="65"/>
      <c r="J530" s="65"/>
      <c r="K530" s="65"/>
      <c r="L530" s="65"/>
      <c r="M530" s="65"/>
      <c r="N530" s="65"/>
      <c r="P530" s="28"/>
      <c r="R530" s="65"/>
      <c r="S530" s="65"/>
      <c r="U530" s="28"/>
      <c r="W530" s="300"/>
      <c r="X530" s="65"/>
      <c r="AG530" s="28"/>
      <c r="AI530" s="66"/>
      <c r="AJ530" s="65"/>
    </row>
    <row r="531" spans="1:36" ht="6.75" customHeight="1">
      <c r="A531" s="68"/>
      <c r="B531" s="68"/>
      <c r="C531" s="64"/>
      <c r="D531" s="69"/>
      <c r="E531" s="70"/>
      <c r="F531" s="71"/>
      <c r="G531" s="72"/>
      <c r="H531" s="65"/>
      <c r="I531" s="73"/>
      <c r="J531" s="74"/>
      <c r="K531" s="74"/>
      <c r="L531" s="74"/>
      <c r="M531" s="74"/>
      <c r="N531" s="74"/>
      <c r="O531" s="75"/>
      <c r="P531" s="64"/>
      <c r="Q531" s="73"/>
      <c r="R531" s="74"/>
      <c r="S531" s="76"/>
      <c r="T531" s="74"/>
      <c r="U531" s="74"/>
      <c r="V531" s="75"/>
      <c r="W531" s="73"/>
      <c r="X531" s="74"/>
      <c r="Y531" s="74"/>
      <c r="Z531" s="74"/>
      <c r="AA531" s="74"/>
      <c r="AB531" s="74"/>
      <c r="AC531" s="75"/>
      <c r="AD531" s="64"/>
      <c r="AE531" s="74"/>
      <c r="AF531" s="64"/>
      <c r="AG531" s="76"/>
      <c r="AH531" s="74"/>
      <c r="AI531" s="74"/>
      <c r="AJ531" s="75"/>
    </row>
    <row r="532" spans="1:36" s="27" customFormat="1" ht="18" customHeight="1">
      <c r="A532" s="77"/>
      <c r="B532" s="77"/>
      <c r="C532" s="66"/>
      <c r="D532" s="362" t="s">
        <v>204</v>
      </c>
      <c r="E532" s="363"/>
      <c r="F532" s="363"/>
      <c r="G532" s="364"/>
      <c r="H532" s="78"/>
      <c r="I532" s="79"/>
      <c r="J532" s="250"/>
      <c r="K532" s="81"/>
      <c r="L532" s="81"/>
      <c r="M532" s="81"/>
      <c r="N532" s="82">
        <f>SUM(M532:M545)</f>
        <v>2759.5345794565219</v>
      </c>
      <c r="O532" s="79"/>
      <c r="P532" s="66"/>
      <c r="Q532" s="79"/>
      <c r="R532" s="251"/>
      <c r="S532" s="84"/>
      <c r="T532" s="81"/>
      <c r="U532" s="82">
        <f>SUM(T532:T545)</f>
        <v>0</v>
      </c>
      <c r="V532" s="83"/>
      <c r="W532" s="79"/>
      <c r="X532" s="80"/>
      <c r="Y532" s="81"/>
      <c r="Z532" s="81"/>
      <c r="AA532" s="81"/>
      <c r="AB532" s="82">
        <f>SUM(AA532:AA545)</f>
        <v>0</v>
      </c>
      <c r="AC532" s="83"/>
      <c r="AD532" s="66"/>
      <c r="AE532" s="240" t="e">
        <f>AI532/AB532</f>
        <v>#DIV/0!</v>
      </c>
      <c r="AF532" s="66"/>
      <c r="AG532" s="84"/>
      <c r="AH532" s="81"/>
      <c r="AI532" s="82">
        <f>SUM(AH532:AH545)</f>
        <v>0</v>
      </c>
      <c r="AJ532" s="83"/>
    </row>
    <row r="533" spans="1:36" ht="4.1500000000000004" customHeight="1">
      <c r="A533" s="112"/>
      <c r="B533" s="112"/>
      <c r="E533" s="113"/>
      <c r="F533" s="114"/>
      <c r="G533" s="114"/>
      <c r="I533" s="114"/>
      <c r="J533" s="108"/>
      <c r="K533" s="108"/>
      <c r="L533" s="117"/>
      <c r="M533" s="108"/>
      <c r="N533" s="108"/>
      <c r="O533" s="114"/>
      <c r="Q533" s="114"/>
      <c r="R533" s="108"/>
      <c r="S533" s="108"/>
      <c r="T533" s="110"/>
      <c r="U533" s="110"/>
      <c r="V533" s="88"/>
      <c r="W533" s="88"/>
      <c r="X533" s="107"/>
      <c r="Y533" s="111"/>
      <c r="Z533" s="90"/>
      <c r="AA533" s="109"/>
      <c r="AB533" s="110"/>
      <c r="AC533" s="88"/>
      <c r="AD533" s="103"/>
      <c r="AE533" s="110"/>
      <c r="AF533" s="103"/>
      <c r="AG533" s="88"/>
      <c r="AH533" s="110"/>
      <c r="AI533" s="110"/>
      <c r="AJ533" s="88"/>
    </row>
    <row r="534" spans="1:36" s="27" customFormat="1" ht="16.899999999999999" customHeight="1" collapsed="1">
      <c r="A534" s="92"/>
      <c r="B534" s="92"/>
      <c r="C534" s="93"/>
      <c r="D534" s="94" t="s">
        <v>205</v>
      </c>
      <c r="E534" s="95"/>
      <c r="F534" s="96"/>
      <c r="G534" s="97"/>
      <c r="H534" s="78"/>
      <c r="I534" s="98"/>
      <c r="J534" s="99"/>
      <c r="K534" s="99"/>
      <c r="L534" s="100">
        <f>J534*K534</f>
        <v>0</v>
      </c>
      <c r="M534" s="99">
        <f>SUM(L534:L537)</f>
        <v>0</v>
      </c>
      <c r="N534" s="99"/>
      <c r="O534" s="98"/>
      <c r="P534" s="93"/>
      <c r="Q534" s="102"/>
      <c r="R534" s="99"/>
      <c r="S534" s="99"/>
      <c r="T534" s="99"/>
      <c r="U534" s="99"/>
      <c r="V534" s="98"/>
      <c r="W534" s="98"/>
      <c r="X534" s="99"/>
      <c r="Y534" s="99"/>
      <c r="Z534" s="100">
        <f>X534*Y534</f>
        <v>0</v>
      </c>
      <c r="AA534" s="101">
        <f>SUM(Z534:Z555)</f>
        <v>0</v>
      </c>
      <c r="AB534" s="99"/>
      <c r="AC534" s="98"/>
      <c r="AD534" s="93"/>
      <c r="AE534" s="99"/>
      <c r="AF534" s="93"/>
      <c r="AG534" s="102"/>
      <c r="AH534" s="99"/>
      <c r="AI534" s="99"/>
      <c r="AJ534" s="98"/>
    </row>
    <row r="535" spans="1:36" s="215" customFormat="1" ht="13.15" customHeight="1" outlineLevel="1">
      <c r="A535" s="206"/>
      <c r="B535" s="206"/>
      <c r="C535" s="207"/>
      <c r="E535" s="209"/>
      <c r="F535" s="210" t="s">
        <v>206</v>
      </c>
      <c r="G535" s="211"/>
      <c r="H535" s="212"/>
      <c r="I535" s="211"/>
      <c r="J535" s="213"/>
      <c r="K535" s="213" t="s">
        <v>70</v>
      </c>
      <c r="L535" s="213"/>
      <c r="M535" s="213"/>
      <c r="N535" s="213"/>
      <c r="O535" s="211"/>
      <c r="P535" s="207"/>
      <c r="Q535" s="211"/>
      <c r="R535" s="213"/>
      <c r="S535" s="213"/>
      <c r="T535" s="110"/>
      <c r="U535" s="110"/>
      <c r="V535" s="88"/>
      <c r="W535" s="88"/>
      <c r="X535" s="107"/>
      <c r="Y535" s="111"/>
      <c r="Z535" s="90"/>
      <c r="AA535" s="109"/>
      <c r="AB535" s="110"/>
      <c r="AC535" s="88"/>
      <c r="AD535" s="103"/>
      <c r="AE535" s="110"/>
      <c r="AF535" s="103"/>
      <c r="AG535" s="88"/>
      <c r="AH535" s="110"/>
      <c r="AI535" s="110"/>
      <c r="AJ535" s="88"/>
    </row>
    <row r="536" spans="1:36" s="215" customFormat="1" ht="13.15" customHeight="1" outlineLevel="1">
      <c r="A536" s="206"/>
      <c r="B536" s="206"/>
      <c r="C536" s="207"/>
      <c r="D536" s="208"/>
      <c r="E536" s="209"/>
      <c r="F536" s="210" t="s">
        <v>207</v>
      </c>
      <c r="G536" s="211"/>
      <c r="H536" s="212"/>
      <c r="I536" s="211"/>
      <c r="J536" s="213"/>
      <c r="K536" s="213" t="s">
        <v>70</v>
      </c>
      <c r="L536" s="213"/>
      <c r="M536" s="213"/>
      <c r="N536" s="213"/>
      <c r="O536" s="211"/>
      <c r="P536" s="207"/>
      <c r="Q536" s="211"/>
      <c r="R536" s="213"/>
      <c r="S536" s="213"/>
      <c r="T536" s="110"/>
      <c r="U536" s="110"/>
      <c r="V536" s="88"/>
      <c r="W536" s="88"/>
      <c r="X536" s="107"/>
      <c r="Y536" s="111"/>
      <c r="Z536" s="90"/>
      <c r="AA536" s="109"/>
      <c r="AB536" s="110"/>
      <c r="AC536" s="88"/>
      <c r="AD536" s="103"/>
      <c r="AE536" s="110"/>
      <c r="AF536" s="103"/>
      <c r="AG536" s="88"/>
      <c r="AH536" s="110"/>
      <c r="AI536" s="110"/>
      <c r="AJ536" s="88"/>
    </row>
    <row r="537" spans="1:36" ht="4.1500000000000004" customHeight="1" outlineLevel="1">
      <c r="A537" s="112"/>
      <c r="B537" s="112"/>
      <c r="D537" s="114"/>
      <c r="E537" s="113"/>
      <c r="F537" s="114"/>
      <c r="G537" s="114"/>
      <c r="I537" s="114"/>
      <c r="J537" s="108"/>
      <c r="K537" s="108"/>
      <c r="L537" s="117"/>
      <c r="M537" s="108"/>
      <c r="N537" s="108"/>
      <c r="O537" s="114"/>
      <c r="Q537" s="114"/>
      <c r="R537" s="108"/>
      <c r="S537" s="108"/>
      <c r="T537" s="110"/>
      <c r="U537" s="110"/>
      <c r="V537" s="88"/>
      <c r="W537" s="88"/>
      <c r="X537" s="107"/>
      <c r="Y537" s="111"/>
      <c r="Z537" s="90"/>
      <c r="AA537" s="109"/>
      <c r="AB537" s="110"/>
      <c r="AC537" s="88"/>
      <c r="AD537" s="103"/>
      <c r="AE537" s="110"/>
      <c r="AF537" s="103"/>
      <c r="AG537" s="88"/>
      <c r="AH537" s="110"/>
      <c r="AI537" s="110"/>
      <c r="AJ537" s="88"/>
    </row>
    <row r="538" spans="1:36" s="27" customFormat="1" ht="16.899999999999999" customHeight="1">
      <c r="A538" s="92"/>
      <c r="B538" s="92"/>
      <c r="C538" s="93"/>
      <c r="D538" s="94" t="s">
        <v>208</v>
      </c>
      <c r="E538" s="95"/>
      <c r="F538" s="96"/>
      <c r="G538" s="97"/>
      <c r="H538" s="78"/>
      <c r="I538" s="98"/>
      <c r="J538" s="99"/>
      <c r="K538" s="99"/>
      <c r="L538" s="100">
        <f>J538*K538</f>
        <v>0</v>
      </c>
      <c r="M538" s="99">
        <f>SUM(L538:L540)</f>
        <v>500</v>
      </c>
      <c r="N538" s="99"/>
      <c r="O538" s="98"/>
      <c r="P538" s="93"/>
      <c r="Q538" s="102"/>
      <c r="R538" s="99">
        <f>SUM(X526:X526)</f>
        <v>0</v>
      </c>
      <c r="S538" s="99"/>
      <c r="T538" s="99"/>
      <c r="U538" s="99"/>
      <c r="V538" s="98"/>
      <c r="W538" s="98"/>
      <c r="X538" s="99"/>
      <c r="Y538" s="99"/>
      <c r="Z538" s="100">
        <f>X538*Y538</f>
        <v>0</v>
      </c>
      <c r="AA538" s="99">
        <f>SUM(Z538:Z540)</f>
        <v>0</v>
      </c>
      <c r="AB538" s="99"/>
      <c r="AC538" s="98"/>
      <c r="AD538" s="93"/>
      <c r="AE538" s="99"/>
      <c r="AF538" s="93"/>
      <c r="AG538" s="102"/>
      <c r="AH538" s="99"/>
      <c r="AI538" s="99"/>
      <c r="AJ538" s="98"/>
    </row>
    <row r="539" spans="1:36" s="215" customFormat="1" ht="13.15" customHeight="1" outlineLevel="1">
      <c r="A539" s="206"/>
      <c r="B539" s="206"/>
      <c r="C539" s="207"/>
      <c r="D539" s="208"/>
      <c r="E539" s="209"/>
      <c r="F539" s="210" t="s">
        <v>209</v>
      </c>
      <c r="G539" s="211"/>
      <c r="H539" s="212"/>
      <c r="I539" s="211"/>
      <c r="J539" s="213">
        <v>1</v>
      </c>
      <c r="K539" s="235">
        <v>500</v>
      </c>
      <c r="L539" s="213">
        <f>J539*K539</f>
        <v>500</v>
      </c>
      <c r="M539" s="213"/>
      <c r="N539" s="213"/>
      <c r="O539" s="211"/>
      <c r="P539" s="207"/>
      <c r="Q539" s="211"/>
      <c r="R539" s="213"/>
      <c r="S539" s="213"/>
      <c r="T539" s="110"/>
      <c r="U539" s="110"/>
      <c r="V539" s="88"/>
      <c r="W539" s="88"/>
      <c r="X539" s="107"/>
      <c r="Y539" s="111"/>
      <c r="Z539" s="90"/>
      <c r="AA539" s="213"/>
      <c r="AB539" s="110"/>
      <c r="AC539" s="88"/>
      <c r="AD539" s="103"/>
      <c r="AE539" s="110"/>
      <c r="AF539" s="103"/>
      <c r="AG539" s="88"/>
      <c r="AH539" s="110"/>
      <c r="AI539" s="110"/>
      <c r="AJ539" s="88"/>
    </row>
    <row r="540" spans="1:36" ht="4.1500000000000004" customHeight="1" outlineLevel="1">
      <c r="A540" s="112"/>
      <c r="B540" s="112"/>
      <c r="D540" s="114"/>
      <c r="E540" s="113"/>
      <c r="F540" s="114"/>
      <c r="G540" s="114"/>
      <c r="I540" s="114"/>
      <c r="J540" s="108"/>
      <c r="K540" s="108"/>
      <c r="L540" s="117"/>
      <c r="M540" s="108"/>
      <c r="N540" s="108"/>
      <c r="O540" s="114"/>
      <c r="Q540" s="114"/>
      <c r="R540" s="108"/>
      <c r="S540" s="108"/>
      <c r="T540" s="110"/>
      <c r="U540" s="110"/>
      <c r="V540" s="88"/>
      <c r="W540" s="88"/>
      <c r="X540" s="107"/>
      <c r="Y540" s="111"/>
      <c r="Z540" s="90"/>
      <c r="AA540" s="108"/>
      <c r="AB540" s="110"/>
      <c r="AC540" s="88"/>
      <c r="AD540" s="103"/>
      <c r="AE540" s="110"/>
      <c r="AF540" s="103"/>
      <c r="AG540" s="88"/>
      <c r="AH540" s="110"/>
      <c r="AI540" s="110"/>
      <c r="AJ540" s="88"/>
    </row>
    <row r="541" spans="1:36" s="27" customFormat="1" ht="16.899999999999999" customHeight="1">
      <c r="A541" s="92"/>
      <c r="B541" s="92"/>
      <c r="C541" s="93"/>
      <c r="D541" s="94" t="s">
        <v>364</v>
      </c>
      <c r="E541" s="95"/>
      <c r="F541" s="96"/>
      <c r="G541" s="97"/>
      <c r="H541" s="78"/>
      <c r="I541" s="98"/>
      <c r="J541" s="99"/>
      <c r="K541" s="99"/>
      <c r="L541" s="100">
        <f t="shared" ref="L541:L546" si="23">J541*K541</f>
        <v>0</v>
      </c>
      <c r="M541" s="99">
        <f>SUM(L541:L545)</f>
        <v>2259.5345794565219</v>
      </c>
      <c r="N541" s="99"/>
      <c r="O541" s="98"/>
      <c r="P541" s="93"/>
      <c r="Q541" s="102"/>
      <c r="R541" s="99"/>
      <c r="S541" s="99"/>
      <c r="T541" s="99"/>
      <c r="U541" s="99"/>
      <c r="V541" s="98"/>
      <c r="W541" s="98"/>
      <c r="X541" s="99"/>
      <c r="Y541" s="99"/>
      <c r="Z541" s="100">
        <f>X541*Y541</f>
        <v>0</v>
      </c>
      <c r="AA541" s="99">
        <f>SUM(Z541:Z545)</f>
        <v>0</v>
      </c>
      <c r="AB541" s="99"/>
      <c r="AC541" s="98"/>
      <c r="AD541" s="93"/>
      <c r="AE541" s="99"/>
      <c r="AF541" s="93"/>
      <c r="AG541" s="102"/>
      <c r="AH541" s="99"/>
      <c r="AI541" s="99"/>
      <c r="AJ541" s="98"/>
    </row>
    <row r="542" spans="1:36" s="215" customFormat="1" ht="13.15" customHeight="1" outlineLevel="1">
      <c r="A542" s="206"/>
      <c r="B542" s="206"/>
      <c r="C542" s="207"/>
      <c r="E542" s="209"/>
      <c r="F542" s="210" t="s">
        <v>210</v>
      </c>
      <c r="G542" s="211"/>
      <c r="H542" s="212"/>
      <c r="I542" s="211"/>
      <c r="J542" s="213"/>
      <c r="K542" s="235">
        <v>25</v>
      </c>
      <c r="L542" s="213">
        <f t="shared" si="23"/>
        <v>0</v>
      </c>
      <c r="M542" s="213"/>
      <c r="N542" s="213"/>
      <c r="O542" s="211"/>
      <c r="P542" s="207"/>
      <c r="Q542" s="211"/>
      <c r="R542" s="213"/>
      <c r="S542" s="213"/>
      <c r="T542" s="110"/>
      <c r="U542" s="110"/>
      <c r="V542" s="88"/>
      <c r="W542" s="88"/>
      <c r="X542" s="107"/>
      <c r="Y542" s="111"/>
      <c r="Z542" s="90"/>
      <c r="AA542" s="109"/>
      <c r="AB542" s="110"/>
      <c r="AC542" s="88"/>
      <c r="AD542" s="103"/>
      <c r="AE542" s="110"/>
      <c r="AF542" s="103"/>
      <c r="AG542" s="88"/>
      <c r="AH542" s="110"/>
      <c r="AI542" s="110"/>
      <c r="AJ542" s="88"/>
    </row>
    <row r="543" spans="1:36" s="215" customFormat="1" ht="13.15" customHeight="1" outlineLevel="1">
      <c r="A543" s="206"/>
      <c r="B543" s="206"/>
      <c r="C543" s="207"/>
      <c r="E543" s="209"/>
      <c r="F543" s="210" t="s">
        <v>365</v>
      </c>
      <c r="G543" s="211"/>
      <c r="H543" s="212"/>
      <c r="I543" s="211"/>
      <c r="J543" s="213">
        <v>80.262</v>
      </c>
      <c r="K543" s="235">
        <v>25</v>
      </c>
      <c r="L543" s="213">
        <f t="shared" si="23"/>
        <v>2006.55</v>
      </c>
      <c r="M543" s="213"/>
      <c r="N543" s="213"/>
      <c r="O543" s="211"/>
      <c r="P543" s="207"/>
      <c r="Q543" s="211"/>
      <c r="R543" s="213"/>
      <c r="S543" s="213"/>
      <c r="T543" s="110"/>
      <c r="U543" s="110"/>
      <c r="V543" s="88"/>
      <c r="W543" s="88"/>
      <c r="X543" s="107"/>
      <c r="Y543" s="111"/>
      <c r="Z543" s="90"/>
      <c r="AA543" s="109"/>
      <c r="AB543" s="110"/>
      <c r="AC543" s="88"/>
      <c r="AD543" s="103"/>
      <c r="AE543" s="110"/>
      <c r="AF543" s="103"/>
      <c r="AG543" s="88"/>
      <c r="AH543" s="110"/>
      <c r="AI543" s="110"/>
      <c r="AJ543" s="88"/>
    </row>
    <row r="544" spans="1:36" s="215" customFormat="1" ht="13.15" customHeight="1" outlineLevel="1">
      <c r="A544" s="206"/>
      <c r="B544" s="206"/>
      <c r="C544" s="207"/>
      <c r="D544" s="208"/>
      <c r="E544" s="209"/>
      <c r="F544" s="210" t="s">
        <v>211</v>
      </c>
      <c r="G544" s="211"/>
      <c r="H544" s="212"/>
      <c r="I544" s="211"/>
      <c r="J544" s="213">
        <v>1.6380000000000001</v>
      </c>
      <c r="K544" s="214">
        <v>30</v>
      </c>
      <c r="L544" s="213">
        <f t="shared" si="23"/>
        <v>49.14</v>
      </c>
      <c r="M544" s="213"/>
      <c r="N544" s="213"/>
      <c r="O544" s="211"/>
      <c r="P544" s="207"/>
      <c r="Q544" s="211"/>
      <c r="R544" s="213"/>
      <c r="S544" s="213"/>
      <c r="T544" s="110"/>
      <c r="U544" s="110"/>
      <c r="V544" s="88"/>
      <c r="W544" s="88"/>
      <c r="X544" s="107"/>
      <c r="Y544" s="111"/>
      <c r="Z544" s="90"/>
      <c r="AA544" s="109"/>
      <c r="AB544" s="110"/>
      <c r="AC544" s="88"/>
      <c r="AD544" s="103"/>
      <c r="AE544" s="110"/>
      <c r="AF544" s="103"/>
      <c r="AG544" s="88"/>
      <c r="AH544" s="110"/>
      <c r="AI544" s="110"/>
      <c r="AJ544" s="88"/>
    </row>
    <row r="545" spans="1:36" s="215" customFormat="1" ht="13.15" customHeight="1" outlineLevel="1">
      <c r="A545" s="206"/>
      <c r="B545" s="206"/>
      <c r="C545" s="207"/>
      <c r="D545" s="208"/>
      <c r="E545" s="209"/>
      <c r="F545" s="210" t="s">
        <v>366</v>
      </c>
      <c r="G545" s="211"/>
      <c r="H545" s="212"/>
      <c r="I545" s="211"/>
      <c r="J545" s="213">
        <v>135.89638630434783</v>
      </c>
      <c r="K545" s="236">
        <v>1.5</v>
      </c>
      <c r="L545" s="213">
        <f t="shared" si="23"/>
        <v>203.84457945652173</v>
      </c>
      <c r="M545" s="213"/>
      <c r="N545" s="213"/>
      <c r="O545" s="211"/>
      <c r="P545" s="207"/>
      <c r="Q545" s="211"/>
      <c r="R545" s="213"/>
      <c r="S545" s="213"/>
      <c r="T545" s="110"/>
      <c r="U545" s="110"/>
      <c r="V545" s="88"/>
      <c r="W545" s="88"/>
      <c r="X545" s="107"/>
      <c r="Y545" s="111"/>
      <c r="Z545" s="90"/>
      <c r="AA545" s="109"/>
      <c r="AB545" s="110"/>
      <c r="AC545" s="88"/>
      <c r="AD545" s="103"/>
      <c r="AE545" s="110"/>
      <c r="AF545" s="103"/>
      <c r="AG545" s="88"/>
      <c r="AH545" s="110"/>
      <c r="AI545" s="110"/>
      <c r="AJ545" s="88"/>
    </row>
    <row r="546" spans="1:36" ht="4.1500000000000004" customHeight="1" outlineLevel="1">
      <c r="A546" s="112"/>
      <c r="B546" s="112"/>
      <c r="D546" s="139"/>
      <c r="E546" s="113"/>
      <c r="F546" s="114"/>
      <c r="G546" s="114"/>
      <c r="I546" s="114"/>
      <c r="J546" s="108"/>
      <c r="K546" s="108"/>
      <c r="L546" s="117">
        <f t="shared" si="23"/>
        <v>0</v>
      </c>
      <c r="M546" s="108"/>
      <c r="N546" s="108"/>
      <c r="O546" s="114"/>
      <c r="Q546" s="114"/>
      <c r="R546" s="108"/>
      <c r="S546" s="108"/>
      <c r="T546" s="110"/>
      <c r="U546" s="110"/>
      <c r="V546" s="88"/>
      <c r="W546" s="88"/>
      <c r="X546" s="107"/>
      <c r="Y546" s="111"/>
      <c r="Z546" s="90"/>
      <c r="AA546" s="109"/>
      <c r="AB546" s="110"/>
      <c r="AC546" s="88"/>
      <c r="AD546" s="103"/>
      <c r="AE546" s="110"/>
      <c r="AF546" s="103"/>
      <c r="AG546" s="88"/>
      <c r="AH546" s="110"/>
      <c r="AI546" s="110"/>
      <c r="AJ546" s="88"/>
    </row>
    <row r="547" spans="1:36" ht="13.15" customHeight="1">
      <c r="A547" s="64"/>
      <c r="B547" s="64"/>
      <c r="C547" s="237"/>
      <c r="D547" s="218"/>
      <c r="H547" s="65"/>
      <c r="J547" s="65"/>
      <c r="K547" s="238"/>
      <c r="L547" s="65"/>
      <c r="M547" s="65"/>
      <c r="N547" s="239"/>
      <c r="O547" s="216"/>
      <c r="P547" s="237"/>
      <c r="Q547" s="216"/>
      <c r="R547" s="239"/>
      <c r="S547" s="239"/>
      <c r="T547" s="110"/>
      <c r="U547" s="110"/>
      <c r="V547" s="88"/>
      <c r="W547" s="88"/>
      <c r="X547" s="107"/>
      <c r="Y547" s="111"/>
      <c r="Z547" s="90"/>
      <c r="AA547" s="109"/>
      <c r="AB547" s="110"/>
      <c r="AC547" s="88"/>
      <c r="AD547" s="103"/>
      <c r="AE547" s="110"/>
      <c r="AF547" s="103"/>
      <c r="AG547" s="88"/>
      <c r="AH547" s="110"/>
      <c r="AI547" s="110"/>
      <c r="AJ547" s="88"/>
    </row>
    <row r="548" spans="1:36" ht="6.75" customHeight="1">
      <c r="A548" s="225"/>
      <c r="B548" s="225"/>
      <c r="C548" s="28"/>
      <c r="D548" s="226"/>
      <c r="E548" s="227"/>
      <c r="F548" s="228"/>
      <c r="G548" s="229"/>
      <c r="H548" s="28"/>
      <c r="I548" s="230"/>
      <c r="J548" s="231"/>
      <c r="K548" s="232"/>
      <c r="L548" s="231"/>
      <c r="M548" s="231"/>
      <c r="N548" s="231"/>
      <c r="O548" s="233"/>
      <c r="P548" s="28"/>
      <c r="Q548" s="230"/>
      <c r="R548" s="231"/>
      <c r="S548" s="231"/>
      <c r="T548" s="233"/>
      <c r="U548" s="233"/>
      <c r="V548" s="233"/>
      <c r="W548" s="233"/>
      <c r="X548" s="233"/>
      <c r="Y548" s="233"/>
      <c r="Z548" s="233"/>
      <c r="AA548" s="233"/>
      <c r="AB548" s="233"/>
      <c r="AC548" s="233"/>
      <c r="AD548" s="233"/>
      <c r="AE548" s="233"/>
      <c r="AF548" s="233"/>
      <c r="AG548" s="233"/>
      <c r="AH548" s="233"/>
      <c r="AI548" s="233"/>
      <c r="AJ548" s="233"/>
    </row>
  </sheetData>
  <mergeCells count="39">
    <mergeCell ref="I1:V1"/>
    <mergeCell ref="W2:AC4"/>
    <mergeCell ref="W1:AH1"/>
    <mergeCell ref="AI1:AJ1"/>
    <mergeCell ref="AE2:AE4"/>
    <mergeCell ref="AG2:AJ4"/>
    <mergeCell ref="W5:X6"/>
    <mergeCell ref="Y5:Y6"/>
    <mergeCell ref="Z5:Z6"/>
    <mergeCell ref="AA5:AA6"/>
    <mergeCell ref="AB5:AC6"/>
    <mergeCell ref="AE5:AE6"/>
    <mergeCell ref="AG5:AH6"/>
    <mergeCell ref="AI5:AJ6"/>
    <mergeCell ref="D71:G71"/>
    <mergeCell ref="D150:F150"/>
    <mergeCell ref="S5:T6"/>
    <mergeCell ref="U5:V6"/>
    <mergeCell ref="D2:G6"/>
    <mergeCell ref="I2:O4"/>
    <mergeCell ref="S2:V4"/>
    <mergeCell ref="Q5:Q6"/>
    <mergeCell ref="Q2:Q4"/>
    <mergeCell ref="D13:G13"/>
    <mergeCell ref="I5:J6"/>
    <mergeCell ref="K5:K6"/>
    <mergeCell ref="L5:L6"/>
    <mergeCell ref="M5:M6"/>
    <mergeCell ref="N5:O6"/>
    <mergeCell ref="M178:N178"/>
    <mergeCell ref="M208:N208"/>
    <mergeCell ref="M209:N209"/>
    <mergeCell ref="D521:G521"/>
    <mergeCell ref="D532:G532"/>
    <mergeCell ref="M216:N216"/>
    <mergeCell ref="D272:G272"/>
    <mergeCell ref="D335:G335"/>
    <mergeCell ref="D381:G381"/>
    <mergeCell ref="D452:G452"/>
  </mergeCells>
  <conditionalFormatting sqref="X18:Z547 AI18:AI547">
    <cfRule type="expression" dxfId="0" priority="50">
      <formula>AND($J18&lt;&gt;"",X18="",$K18&lt;&gt;"pm")</formula>
    </cfRule>
  </conditionalFormatting>
  <dataValidations disablePrompts="1" count="1">
    <dataValidation type="list" allowBlank="1" showInputMessage="1" showErrorMessage="1" sqref="AC200 AC233">
      <formula1>$F$556:$F$573</formula1>
    </dataValidation>
  </dataValidations>
  <printOptions horizontalCentered="1"/>
  <pageMargins left="0.24" right="0.24" top="0.38" bottom="0.35" header="0.31" footer="0.16"/>
  <pageSetup paperSize="9" scale="40" fitToHeight="0" orientation="portrait" r:id="rId1"/>
  <headerFooter>
    <oddFooter>&amp;C&amp;"Avenir Book,Normal"Page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19" sqref="B19"/>
    </sheetView>
  </sheetViews>
  <sheetFormatPr baseColWidth="10" defaultRowHeight="12.75"/>
  <cols>
    <col min="1" max="1" width="57.5703125" customWidth="1"/>
    <col min="2" max="2" width="30.140625" customWidth="1"/>
  </cols>
  <sheetData>
    <row r="1" spans="1:2" ht="44.25" customHeight="1" thickBot="1">
      <c r="A1" s="370" t="s">
        <v>12</v>
      </c>
      <c r="B1" s="371"/>
    </row>
    <row r="2" spans="1:2">
      <c r="A2" s="2"/>
      <c r="B2" s="2"/>
    </row>
    <row r="3" spans="1:2">
      <c r="A3" s="3" t="s">
        <v>5</v>
      </c>
      <c r="B3" s="3" t="s">
        <v>6</v>
      </c>
    </row>
    <row r="4" spans="1:2">
      <c r="A4" s="4" t="s">
        <v>11</v>
      </c>
      <c r="B4" s="5"/>
    </row>
    <row r="5" spans="1:2">
      <c r="A5" s="4" t="s">
        <v>13</v>
      </c>
      <c r="B5" s="6">
        <v>8</v>
      </c>
    </row>
    <row r="6" spans="1:2">
      <c r="A6" s="7" t="s">
        <v>9</v>
      </c>
      <c r="B6" s="5"/>
    </row>
    <row r="7" spans="1:2" ht="12.75" customHeight="1">
      <c r="A7" s="4" t="s">
        <v>14</v>
      </c>
      <c r="B7" s="6">
        <v>10</v>
      </c>
    </row>
    <row r="8" spans="1:2">
      <c r="A8" s="7" t="s">
        <v>10</v>
      </c>
      <c r="B8" s="5"/>
    </row>
    <row r="9" spans="1:2">
      <c r="A9" s="4" t="s">
        <v>15</v>
      </c>
      <c r="B9" s="6">
        <v>9</v>
      </c>
    </row>
    <row r="10" spans="1:2">
      <c r="A10" s="4" t="s">
        <v>7</v>
      </c>
      <c r="B10" s="5"/>
    </row>
    <row r="11" spans="1:2">
      <c r="A11" s="4" t="s">
        <v>16</v>
      </c>
      <c r="B11" s="6">
        <v>4</v>
      </c>
    </row>
    <row r="12" spans="1:2">
      <c r="A12" s="4" t="s">
        <v>17</v>
      </c>
      <c r="B12" s="6">
        <v>6</v>
      </c>
    </row>
    <row r="13" spans="1:2">
      <c r="A13" s="4" t="s">
        <v>8</v>
      </c>
      <c r="B13" s="5"/>
    </row>
    <row r="14" spans="1:2">
      <c r="A14" s="4" t="s">
        <v>18</v>
      </c>
      <c r="B14" s="6">
        <v>2</v>
      </c>
    </row>
    <row r="15" spans="1:2">
      <c r="A15" s="4" t="s">
        <v>19</v>
      </c>
      <c r="B15" s="5"/>
    </row>
    <row r="16" spans="1:2">
      <c r="A16" s="8" t="s">
        <v>20</v>
      </c>
      <c r="B16" s="9">
        <f>SUM(B4:B15)</f>
        <v>39</v>
      </c>
    </row>
    <row r="17" spans="1:2">
      <c r="A17" s="8" t="s">
        <v>21</v>
      </c>
      <c r="B17" s="10">
        <f>+B16/4.33</f>
        <v>9.0069284064665123</v>
      </c>
    </row>
    <row r="18" spans="1:2" ht="15">
      <c r="A18" s="11" t="s">
        <v>213</v>
      </c>
      <c r="B18" s="12">
        <v>45931</v>
      </c>
    </row>
    <row r="19" spans="1:2" ht="15">
      <c r="A19" s="11" t="s">
        <v>22</v>
      </c>
      <c r="B19" s="12">
        <f>+B18+B16*7</f>
        <v>46204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3" workbookViewId="0">
      <selection activeCell="I25" sqref="I25"/>
    </sheetView>
  </sheetViews>
  <sheetFormatPr baseColWidth="10" defaultRowHeight="12.75"/>
  <cols>
    <col min="1" max="1" width="48.28515625" bestFit="1" customWidth="1"/>
    <col min="2" max="2" width="21" customWidth="1"/>
  </cols>
  <sheetData>
    <row r="1" spans="1:2" ht="15" hidden="1">
      <c r="A1" s="13"/>
      <c r="B1" s="13"/>
    </row>
    <row r="2" spans="1:2" ht="15" hidden="1">
      <c r="A2" s="13"/>
      <c r="B2" s="13"/>
    </row>
    <row r="3" spans="1:2" s="1" customFormat="1" ht="15">
      <c r="A3" s="372" t="s">
        <v>48</v>
      </c>
      <c r="B3" s="373"/>
    </row>
    <row r="4" spans="1:2" s="1" customFormat="1" ht="9.6" customHeight="1">
      <c r="A4" s="14"/>
      <c r="B4" s="15"/>
    </row>
    <row r="5" spans="1:2" s="1" customFormat="1" ht="15.75">
      <c r="A5" s="23" t="s">
        <v>23</v>
      </c>
      <c r="B5" s="24">
        <f>SUM(B6:B8)</f>
        <v>0</v>
      </c>
    </row>
    <row r="6" spans="1:2" s="1" customFormat="1" ht="15">
      <c r="A6" s="21" t="s">
        <v>24</v>
      </c>
      <c r="B6" s="22"/>
    </row>
    <row r="7" spans="1:2" s="1" customFormat="1" ht="15">
      <c r="A7" s="21" t="s">
        <v>25</v>
      </c>
      <c r="B7" s="22"/>
    </row>
    <row r="8" spans="1:2" s="1" customFormat="1" ht="15">
      <c r="A8" s="21" t="s">
        <v>26</v>
      </c>
      <c r="B8" s="22"/>
    </row>
    <row r="9" spans="1:2" s="1" customFormat="1" ht="15">
      <c r="A9" s="14"/>
      <c r="B9" s="15"/>
    </row>
    <row r="10" spans="1:2" s="1" customFormat="1" ht="15.75">
      <c r="A10" s="23" t="s">
        <v>27</v>
      </c>
      <c r="B10" s="24">
        <f>SUM(B11:B15)</f>
        <v>0</v>
      </c>
    </row>
    <row r="11" spans="1:2" s="1" customFormat="1" ht="15">
      <c r="A11" s="21" t="s">
        <v>28</v>
      </c>
      <c r="B11" s="22"/>
    </row>
    <row r="12" spans="1:2" s="1" customFormat="1" ht="15">
      <c r="A12" s="21" t="s">
        <v>29</v>
      </c>
      <c r="B12" s="22"/>
    </row>
    <row r="13" spans="1:2" s="1" customFormat="1" ht="15">
      <c r="A13" s="21" t="s">
        <v>30</v>
      </c>
      <c r="B13" s="22"/>
    </row>
    <row r="14" spans="1:2" s="1" customFormat="1" ht="15">
      <c r="A14" s="21" t="s">
        <v>31</v>
      </c>
      <c r="B14" s="22"/>
    </row>
    <row r="15" spans="1:2" s="1" customFormat="1" ht="15">
      <c r="A15" s="21" t="s">
        <v>32</v>
      </c>
      <c r="B15" s="22"/>
    </row>
    <row r="16" spans="1:2" s="1" customFormat="1" ht="15">
      <c r="A16" s="14"/>
      <c r="B16" s="15"/>
    </row>
    <row r="17" spans="1:2" s="1" customFormat="1" ht="15.75">
      <c r="A17" s="23" t="s">
        <v>214</v>
      </c>
      <c r="B17" s="24">
        <f>SUM(B18:B21)</f>
        <v>0</v>
      </c>
    </row>
    <row r="18" spans="1:2" s="1" customFormat="1" ht="15">
      <c r="A18" s="21" t="s">
        <v>33</v>
      </c>
      <c r="B18" s="22"/>
    </row>
    <row r="19" spans="1:2" s="1" customFormat="1" ht="15">
      <c r="A19" s="21" t="s">
        <v>34</v>
      </c>
      <c r="B19" s="22"/>
    </row>
    <row r="20" spans="1:2" s="1" customFormat="1" ht="15">
      <c r="A20" s="21" t="s">
        <v>35</v>
      </c>
      <c r="B20" s="22"/>
    </row>
    <row r="21" spans="1:2" s="1" customFormat="1" ht="15">
      <c r="A21" s="21" t="s">
        <v>36</v>
      </c>
      <c r="B21" s="22"/>
    </row>
    <row r="22" spans="1:2" s="1" customFormat="1" ht="15">
      <c r="A22" s="14"/>
      <c r="B22" s="15"/>
    </row>
    <row r="23" spans="1:2" s="1" customFormat="1" ht="15.75">
      <c r="A23" s="23" t="s">
        <v>44</v>
      </c>
      <c r="B23" s="24">
        <f>SUM(B24:B28)</f>
        <v>0</v>
      </c>
    </row>
    <row r="24" spans="1:2" s="1" customFormat="1" ht="15">
      <c r="A24" s="21" t="s">
        <v>37</v>
      </c>
      <c r="B24" s="22"/>
    </row>
    <row r="25" spans="1:2" s="1" customFormat="1" ht="15">
      <c r="A25" s="21" t="s">
        <v>38</v>
      </c>
      <c r="B25" s="22"/>
    </row>
    <row r="26" spans="1:2" s="1" customFormat="1" ht="15">
      <c r="A26" s="21" t="s">
        <v>39</v>
      </c>
      <c r="B26" s="22"/>
    </row>
    <row r="27" spans="1:2" s="1" customFormat="1" ht="15">
      <c r="A27" s="21" t="s">
        <v>40</v>
      </c>
      <c r="B27" s="22"/>
    </row>
    <row r="28" spans="1:2" s="1" customFormat="1" ht="15">
      <c r="A28" s="21" t="s">
        <v>43</v>
      </c>
      <c r="B28" s="22"/>
    </row>
    <row r="29" spans="1:2" s="1" customFormat="1" ht="15">
      <c r="A29" s="18"/>
      <c r="B29" s="15"/>
    </row>
    <row r="30" spans="1:2" s="1" customFormat="1" ht="15.75">
      <c r="A30" s="23" t="s">
        <v>41</v>
      </c>
      <c r="B30" s="24">
        <v>0</v>
      </c>
    </row>
    <row r="31" spans="1:2" s="1" customFormat="1" ht="15">
      <c r="A31" s="18"/>
      <c r="B31" s="15"/>
    </row>
    <row r="32" spans="1:2" s="1" customFormat="1" ht="15.75">
      <c r="A32" s="16" t="s">
        <v>47</v>
      </c>
      <c r="B32" s="17">
        <v>0</v>
      </c>
    </row>
    <row r="33" spans="1:2" s="1" customFormat="1" ht="15">
      <c r="A33" s="14"/>
      <c r="B33" s="15"/>
    </row>
    <row r="34" spans="1:2" s="1" customFormat="1" ht="15.75">
      <c r="A34" s="19" t="s">
        <v>42</v>
      </c>
      <c r="B34" s="20">
        <f>B30+B23+B17+B10+B5+B32</f>
        <v>0</v>
      </c>
    </row>
  </sheetData>
  <mergeCells count="1">
    <mergeCell ref="A3:B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1-Surfaces TF</vt:lpstr>
      <vt:lpstr>1-Surfaces TF+TC</vt:lpstr>
      <vt:lpstr>2-planning</vt:lpstr>
      <vt:lpstr>3-Coûts</vt:lpstr>
      <vt:lpstr>'1-Surfaces TF'!Impression_des_titres</vt:lpstr>
      <vt:lpstr>'1-Surfaces TF+TC'!Impression_des_titres</vt:lpstr>
      <vt:lpstr>'1-Surfaces TF'!Zone_d_impression</vt:lpstr>
      <vt:lpstr>'1-Surfaces TF+TC'!Zone_d_impression</vt:lpstr>
      <vt:lpstr>'3-Coûts'!Zone_d_impression</vt:lpstr>
    </vt:vector>
  </TitlesOfParts>
  <Company>ACOBA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</dc:creator>
  <cp:lastModifiedBy>PIGNON SOPHIE</cp:lastModifiedBy>
  <cp:lastPrinted>2016-12-02T16:11:36Z</cp:lastPrinted>
  <dcterms:created xsi:type="dcterms:W3CDTF">2003-03-24T10:45:51Z</dcterms:created>
  <dcterms:modified xsi:type="dcterms:W3CDTF">2025-01-24T14:54:15Z</dcterms:modified>
</cp:coreProperties>
</file>