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3045 - PARIS 7è - Hôtel National des Invalides - Accessibilité de la cour d'honneur\DCE\"/>
    </mc:Choice>
  </mc:AlternateContent>
  <xr:revisionPtr revIDLastSave="0" documentId="13_ncr:1_{850AFF47-DA96-4A5E-A6B1-ABBB7918B022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Page de garde" sheetId="1" r:id="rId1"/>
    <sheet name="BPU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BPU!$1:$3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9" i="2" l="1"/>
  <c r="J149" i="2"/>
  <c r="J156" i="2"/>
  <c r="J161" i="2"/>
  <c r="AA97" i="3"/>
  <c r="AA8" i="3"/>
  <c r="H931" i="2"/>
  <c r="J931" i="2" s="1"/>
  <c r="G931" i="2"/>
  <c r="H923" i="2"/>
  <c r="G923" i="2"/>
  <c r="J923" i="2" s="1"/>
  <c r="H918" i="2"/>
  <c r="G918" i="2"/>
  <c r="J918" i="2" s="1"/>
  <c r="J913" i="2"/>
  <c r="H913" i="2"/>
  <c r="G913" i="2"/>
  <c r="H898" i="2"/>
  <c r="G898" i="2"/>
  <c r="J898" i="2" s="1"/>
  <c r="H890" i="2"/>
  <c r="G890" i="2"/>
  <c r="J890" i="2" s="1"/>
  <c r="J885" i="2"/>
  <c r="H885" i="2"/>
  <c r="G885" i="2"/>
  <c r="H880" i="2"/>
  <c r="J880" i="2" s="1"/>
  <c r="G880" i="2"/>
  <c r="K869" i="2"/>
  <c r="H869" i="2"/>
  <c r="G869" i="2"/>
  <c r="J869" i="2" s="1"/>
  <c r="K868" i="2"/>
  <c r="J868" i="2"/>
  <c r="H868" i="2"/>
  <c r="G868" i="2"/>
  <c r="K867" i="2"/>
  <c r="H867" i="2"/>
  <c r="J867" i="2" s="1"/>
  <c r="G867" i="2"/>
  <c r="H866" i="2"/>
  <c r="G866" i="2"/>
  <c r="J866" i="2" s="1"/>
  <c r="H855" i="2"/>
  <c r="G855" i="2"/>
  <c r="J855" i="2" s="1"/>
  <c r="J850" i="2"/>
  <c r="H850" i="2"/>
  <c r="G850" i="2"/>
  <c r="H845" i="2"/>
  <c r="J845" i="2" s="1"/>
  <c r="G845" i="2"/>
  <c r="H837" i="2"/>
  <c r="G837" i="2"/>
  <c r="J837" i="2" s="1"/>
  <c r="H832" i="2"/>
  <c r="G832" i="2"/>
  <c r="J832" i="2" s="1"/>
  <c r="J827" i="2"/>
  <c r="H827" i="2"/>
  <c r="G827" i="2"/>
  <c r="H822" i="2"/>
  <c r="J822" i="2" s="1"/>
  <c r="G822" i="2"/>
  <c r="H817" i="2"/>
  <c r="G817" i="2"/>
  <c r="J817" i="2" s="1"/>
  <c r="H807" i="2"/>
  <c r="G807" i="2"/>
  <c r="J807" i="2" s="1"/>
  <c r="J799" i="2"/>
  <c r="H799" i="2"/>
  <c r="G799" i="2"/>
  <c r="H791" i="2"/>
  <c r="J791" i="2" s="1"/>
  <c r="G791" i="2"/>
  <c r="H786" i="2"/>
  <c r="G786" i="2"/>
  <c r="J786" i="2" s="1"/>
  <c r="H781" i="2"/>
  <c r="G781" i="2"/>
  <c r="J781" i="2" s="1"/>
  <c r="J776" i="2"/>
  <c r="H776" i="2"/>
  <c r="G776" i="2"/>
  <c r="H768" i="2"/>
  <c r="J768" i="2" s="1"/>
  <c r="G768" i="2"/>
  <c r="K760" i="2"/>
  <c r="H760" i="2"/>
  <c r="G760" i="2"/>
  <c r="J760" i="2" s="1"/>
  <c r="K759" i="2"/>
  <c r="J759" i="2"/>
  <c r="H759" i="2"/>
  <c r="G759" i="2"/>
  <c r="H758" i="2"/>
  <c r="G758" i="2"/>
  <c r="J758" i="2" s="1"/>
  <c r="K747" i="2"/>
  <c r="H747" i="2"/>
  <c r="G747" i="2"/>
  <c r="J747" i="2" s="1"/>
  <c r="K746" i="2"/>
  <c r="H746" i="2"/>
  <c r="J746" i="2" s="1"/>
  <c r="G746" i="2"/>
  <c r="J745" i="2"/>
  <c r="H745" i="2"/>
  <c r="G745" i="2"/>
  <c r="H734" i="2"/>
  <c r="G734" i="2"/>
  <c r="J734" i="2" s="1"/>
  <c r="H729" i="2"/>
  <c r="G729" i="2"/>
  <c r="J729" i="2" s="1"/>
  <c r="K721" i="2"/>
  <c r="J721" i="2"/>
  <c r="H721" i="2"/>
  <c r="G721" i="2"/>
  <c r="K720" i="2"/>
  <c r="H720" i="2"/>
  <c r="J720" i="2" s="1"/>
  <c r="G720" i="2"/>
  <c r="H719" i="2"/>
  <c r="G719" i="2"/>
  <c r="J719" i="2" s="1"/>
  <c r="H708" i="2"/>
  <c r="G708" i="2"/>
  <c r="J708" i="2" s="1"/>
  <c r="H703" i="2"/>
  <c r="J703" i="2" s="1"/>
  <c r="G703" i="2"/>
  <c r="K695" i="2"/>
  <c r="H695" i="2"/>
  <c r="G695" i="2"/>
  <c r="J695" i="2" s="1"/>
  <c r="K694" i="2"/>
  <c r="H694" i="2"/>
  <c r="G694" i="2"/>
  <c r="J694" i="2" s="1"/>
  <c r="J693" i="2"/>
  <c r="H693" i="2"/>
  <c r="G693" i="2"/>
  <c r="H682" i="2"/>
  <c r="G682" i="2"/>
  <c r="J682" i="2" s="1"/>
  <c r="K677" i="2"/>
  <c r="H677" i="2"/>
  <c r="G677" i="2"/>
  <c r="J677" i="2" s="1"/>
  <c r="K676" i="2"/>
  <c r="H676" i="2"/>
  <c r="J676" i="2" s="1"/>
  <c r="G676" i="2"/>
  <c r="J675" i="2"/>
  <c r="H675" i="2"/>
  <c r="G675" i="2"/>
  <c r="H664" i="2"/>
  <c r="G664" i="2"/>
  <c r="J664" i="2" s="1"/>
  <c r="K649" i="2"/>
  <c r="J649" i="2"/>
  <c r="H649" i="2"/>
  <c r="G649" i="2"/>
  <c r="K648" i="2"/>
  <c r="H648" i="2"/>
  <c r="J648" i="2" s="1"/>
  <c r="G648" i="2"/>
  <c r="K647" i="2"/>
  <c r="H647" i="2"/>
  <c r="G647" i="2"/>
  <c r="J647" i="2" s="1"/>
  <c r="H646" i="2"/>
  <c r="J646" i="2" s="1"/>
  <c r="G646" i="2"/>
  <c r="K635" i="2"/>
  <c r="H635" i="2"/>
  <c r="G635" i="2"/>
  <c r="J635" i="2" s="1"/>
  <c r="K634" i="2"/>
  <c r="H634" i="2"/>
  <c r="G634" i="2"/>
  <c r="J634" i="2" s="1"/>
  <c r="K633" i="2"/>
  <c r="H633" i="2"/>
  <c r="J633" i="2" s="1"/>
  <c r="G633" i="2"/>
  <c r="J632" i="2"/>
  <c r="H632" i="2"/>
  <c r="G632" i="2"/>
  <c r="J618" i="2"/>
  <c r="K614" i="2"/>
  <c r="H614" i="2"/>
  <c r="G614" i="2"/>
  <c r="J614" i="2" s="1"/>
  <c r="K613" i="2"/>
  <c r="H613" i="2"/>
  <c r="J613" i="2" s="1"/>
  <c r="G613" i="2"/>
  <c r="K612" i="2"/>
  <c r="H612" i="2"/>
  <c r="G612" i="2"/>
  <c r="J612" i="2" s="1"/>
  <c r="H611" i="2"/>
  <c r="G611" i="2"/>
  <c r="J611" i="2" s="1"/>
  <c r="K600" i="2"/>
  <c r="H600" i="2"/>
  <c r="G600" i="2"/>
  <c r="J600" i="2" s="1"/>
  <c r="K599" i="2"/>
  <c r="J599" i="2"/>
  <c r="H599" i="2"/>
  <c r="G599" i="2"/>
  <c r="K598" i="2"/>
  <c r="H598" i="2"/>
  <c r="G598" i="2"/>
  <c r="J598" i="2" s="1"/>
  <c r="H597" i="2"/>
  <c r="G597" i="2"/>
  <c r="J597" i="2" s="1"/>
  <c r="K586" i="2"/>
  <c r="H586" i="2"/>
  <c r="J586" i="2" s="1"/>
  <c r="G586" i="2"/>
  <c r="K585" i="2"/>
  <c r="H585" i="2"/>
  <c r="G585" i="2"/>
  <c r="J585" i="2" s="1"/>
  <c r="K584" i="2"/>
  <c r="H584" i="2"/>
  <c r="G584" i="2"/>
  <c r="J584" i="2" s="1"/>
  <c r="J583" i="2"/>
  <c r="H583" i="2"/>
  <c r="G583" i="2"/>
  <c r="K569" i="2"/>
  <c r="H569" i="2"/>
  <c r="J569" i="2" s="1"/>
  <c r="G569" i="2"/>
  <c r="K568" i="2"/>
  <c r="H568" i="2"/>
  <c r="G568" i="2"/>
  <c r="J568" i="2" s="1"/>
  <c r="K567" i="2"/>
  <c r="J567" i="2"/>
  <c r="H567" i="2"/>
  <c r="G567" i="2"/>
  <c r="H566" i="2"/>
  <c r="G566" i="2"/>
  <c r="J566" i="2" s="1"/>
  <c r="K552" i="2"/>
  <c r="H552" i="2"/>
  <c r="G552" i="2"/>
  <c r="J552" i="2" s="1"/>
  <c r="K551" i="2"/>
  <c r="H551" i="2"/>
  <c r="J551" i="2" s="1"/>
  <c r="G551" i="2"/>
  <c r="K550" i="2"/>
  <c r="H550" i="2"/>
  <c r="G550" i="2"/>
  <c r="J550" i="2" s="1"/>
  <c r="H549" i="2"/>
  <c r="G549" i="2"/>
  <c r="J549" i="2" s="1"/>
  <c r="K535" i="2"/>
  <c r="H535" i="2"/>
  <c r="G535" i="2"/>
  <c r="J535" i="2" s="1"/>
  <c r="K534" i="2"/>
  <c r="J534" i="2"/>
  <c r="H534" i="2"/>
  <c r="G534" i="2"/>
  <c r="K533" i="2"/>
  <c r="H533" i="2"/>
  <c r="G533" i="2"/>
  <c r="J533" i="2" s="1"/>
  <c r="H532" i="2"/>
  <c r="G532" i="2"/>
  <c r="J532" i="2" s="1"/>
  <c r="K518" i="2"/>
  <c r="H518" i="2"/>
  <c r="J518" i="2" s="1"/>
  <c r="G518" i="2"/>
  <c r="K517" i="2"/>
  <c r="H517" i="2"/>
  <c r="G517" i="2"/>
  <c r="J517" i="2" s="1"/>
  <c r="K516" i="2"/>
  <c r="H516" i="2"/>
  <c r="G516" i="2"/>
  <c r="J516" i="2" s="1"/>
  <c r="J515" i="2"/>
  <c r="H515" i="2"/>
  <c r="G515" i="2"/>
  <c r="K504" i="2"/>
  <c r="H504" i="2"/>
  <c r="J504" i="2" s="1"/>
  <c r="G504" i="2"/>
  <c r="K503" i="2"/>
  <c r="H503" i="2"/>
  <c r="G503" i="2"/>
  <c r="J503" i="2" s="1"/>
  <c r="K502" i="2"/>
  <c r="J502" i="2"/>
  <c r="H502" i="2"/>
  <c r="G502" i="2"/>
  <c r="H501" i="2"/>
  <c r="G501" i="2"/>
  <c r="J501" i="2" s="1"/>
  <c r="K487" i="2"/>
  <c r="H487" i="2"/>
  <c r="G487" i="2"/>
  <c r="J487" i="2" s="1"/>
  <c r="K486" i="2"/>
  <c r="H486" i="2"/>
  <c r="J486" i="2" s="1"/>
  <c r="G486" i="2"/>
  <c r="K485" i="2"/>
  <c r="H485" i="2"/>
  <c r="G485" i="2"/>
  <c r="J485" i="2" s="1"/>
  <c r="H484" i="2"/>
  <c r="G484" i="2"/>
  <c r="J484" i="2" s="1"/>
  <c r="K470" i="2"/>
  <c r="H470" i="2"/>
  <c r="G470" i="2"/>
  <c r="J470" i="2" s="1"/>
  <c r="K469" i="2"/>
  <c r="J469" i="2"/>
  <c r="H469" i="2"/>
  <c r="G469" i="2"/>
  <c r="K468" i="2"/>
  <c r="H468" i="2"/>
  <c r="G468" i="2"/>
  <c r="J468" i="2" s="1"/>
  <c r="H467" i="2"/>
  <c r="G467" i="2"/>
  <c r="J467" i="2" s="1"/>
  <c r="K453" i="2"/>
  <c r="H453" i="2"/>
  <c r="J453" i="2" s="1"/>
  <c r="G453" i="2"/>
  <c r="K452" i="2"/>
  <c r="H452" i="2"/>
  <c r="G452" i="2"/>
  <c r="J452" i="2" s="1"/>
  <c r="K451" i="2"/>
  <c r="H451" i="2"/>
  <c r="G451" i="2"/>
  <c r="J451" i="2" s="1"/>
  <c r="J450" i="2"/>
  <c r="H450" i="2"/>
  <c r="G450" i="2"/>
  <c r="K430" i="2"/>
  <c r="H430" i="2"/>
  <c r="J430" i="2" s="1"/>
  <c r="G430" i="2"/>
  <c r="K429" i="2"/>
  <c r="H429" i="2"/>
  <c r="G429" i="2"/>
  <c r="J429" i="2" s="1"/>
  <c r="H428" i="2"/>
  <c r="J428" i="2" s="1"/>
  <c r="G428" i="2"/>
  <c r="J420" i="2"/>
  <c r="H420" i="2"/>
  <c r="G420" i="2"/>
  <c r="K415" i="2"/>
  <c r="H415" i="2"/>
  <c r="G415" i="2"/>
  <c r="J415" i="2" s="1"/>
  <c r="K414" i="2"/>
  <c r="H414" i="2"/>
  <c r="G414" i="2"/>
  <c r="J414" i="2" s="1"/>
  <c r="H413" i="2"/>
  <c r="J413" i="2" s="1"/>
  <c r="G413" i="2"/>
  <c r="H394" i="2"/>
  <c r="G394" i="2"/>
  <c r="J394" i="2" s="1"/>
  <c r="H389" i="2"/>
  <c r="G389" i="2"/>
  <c r="J389" i="2" s="1"/>
  <c r="H375" i="2"/>
  <c r="J375" i="2" s="1"/>
  <c r="G375" i="2"/>
  <c r="H367" i="2"/>
  <c r="J367" i="2" s="1"/>
  <c r="G367" i="2"/>
  <c r="H359" i="2"/>
  <c r="G359" i="2"/>
  <c r="J359" i="2" s="1"/>
  <c r="H354" i="2"/>
  <c r="G354" i="2"/>
  <c r="J354" i="2" s="1"/>
  <c r="H339" i="2"/>
  <c r="J339" i="2" s="1"/>
  <c r="G339" i="2"/>
  <c r="H330" i="2"/>
  <c r="J330" i="2" s="1"/>
  <c r="G330" i="2"/>
  <c r="K320" i="2"/>
  <c r="H320" i="2"/>
  <c r="G320" i="2"/>
  <c r="J320" i="2" s="1"/>
  <c r="K319" i="2"/>
  <c r="J319" i="2"/>
  <c r="H319" i="2"/>
  <c r="G319" i="2"/>
  <c r="H318" i="2"/>
  <c r="G318" i="2"/>
  <c r="J318" i="2" s="1"/>
  <c r="K307" i="2"/>
  <c r="H307" i="2"/>
  <c r="G307" i="2"/>
  <c r="J307" i="2" s="1"/>
  <c r="K306" i="2"/>
  <c r="H306" i="2"/>
  <c r="J306" i="2" s="1"/>
  <c r="G306" i="2"/>
  <c r="J305" i="2"/>
  <c r="H305" i="2"/>
  <c r="G305" i="2"/>
  <c r="K294" i="2"/>
  <c r="H294" i="2"/>
  <c r="G294" i="2"/>
  <c r="J294" i="2" s="1"/>
  <c r="K293" i="2"/>
  <c r="H293" i="2"/>
  <c r="G293" i="2"/>
  <c r="J293" i="2" s="1"/>
  <c r="H292" i="2"/>
  <c r="J292" i="2" s="1"/>
  <c r="G292" i="2"/>
  <c r="K281" i="2"/>
  <c r="H281" i="2"/>
  <c r="G281" i="2"/>
  <c r="J281" i="2" s="1"/>
  <c r="K280" i="2"/>
  <c r="H280" i="2"/>
  <c r="G280" i="2"/>
  <c r="J280" i="2" s="1"/>
  <c r="J279" i="2"/>
  <c r="H279" i="2"/>
  <c r="G279" i="2"/>
  <c r="K268" i="2"/>
  <c r="H268" i="2"/>
  <c r="J268" i="2" s="1"/>
  <c r="G268" i="2"/>
  <c r="K267" i="2"/>
  <c r="H267" i="2"/>
  <c r="G267" i="2"/>
  <c r="J267" i="2" s="1"/>
  <c r="H266" i="2"/>
  <c r="J266" i="2" s="1"/>
  <c r="G266" i="2"/>
  <c r="H247" i="2"/>
  <c r="G247" i="2"/>
  <c r="J247" i="2" s="1"/>
  <c r="H242" i="2"/>
  <c r="G242" i="2"/>
  <c r="J242" i="2" s="1"/>
  <c r="H234" i="2"/>
  <c r="J234" i="2" s="1"/>
  <c r="G234" i="2"/>
  <c r="J229" i="2"/>
  <c r="H229" i="2"/>
  <c r="G229" i="2"/>
  <c r="H221" i="2"/>
  <c r="G221" i="2"/>
  <c r="J221" i="2" s="1"/>
  <c r="H213" i="2"/>
  <c r="G213" i="2"/>
  <c r="J213" i="2" s="1"/>
  <c r="K205" i="2"/>
  <c r="J205" i="2"/>
  <c r="H205" i="2"/>
  <c r="G205" i="2"/>
  <c r="K204" i="2"/>
  <c r="H204" i="2"/>
  <c r="J204" i="2" s="1"/>
  <c r="G204" i="2"/>
  <c r="K203" i="2"/>
  <c r="H203" i="2"/>
  <c r="G203" i="2"/>
  <c r="J203" i="2" s="1"/>
  <c r="H202" i="2"/>
  <c r="J202" i="2" s="1"/>
  <c r="G202" i="2"/>
  <c r="K191" i="2"/>
  <c r="H191" i="2"/>
  <c r="G191" i="2"/>
  <c r="J191" i="2" s="1"/>
  <c r="K190" i="2"/>
  <c r="H190" i="2"/>
  <c r="G190" i="2"/>
  <c r="J190" i="2" s="1"/>
  <c r="K189" i="2"/>
  <c r="H189" i="2"/>
  <c r="J189" i="2" s="1"/>
  <c r="G189" i="2"/>
  <c r="J188" i="2"/>
  <c r="H188" i="2"/>
  <c r="G188" i="2"/>
  <c r="H177" i="2"/>
  <c r="G177" i="2"/>
  <c r="J177" i="2" s="1"/>
  <c r="H169" i="2"/>
  <c r="G169" i="2"/>
  <c r="J169" i="2" s="1"/>
  <c r="H161" i="2"/>
  <c r="G161" i="2"/>
  <c r="H156" i="2"/>
  <c r="G156" i="2"/>
  <c r="H149" i="2"/>
  <c r="H134" i="2"/>
  <c r="J134" i="2" s="1"/>
  <c r="G134" i="2"/>
  <c r="J129" i="2"/>
  <c r="H129" i="2"/>
  <c r="G129" i="2"/>
  <c r="H121" i="2"/>
  <c r="G121" i="2"/>
  <c r="J121" i="2" s="1"/>
  <c r="H116" i="2"/>
  <c r="G116" i="2"/>
  <c r="J116" i="2" s="1"/>
  <c r="K111" i="2"/>
  <c r="J111" i="2"/>
  <c r="H111" i="2"/>
  <c r="G111" i="2"/>
  <c r="K110" i="2"/>
  <c r="H110" i="2"/>
  <c r="J110" i="2" s="1"/>
  <c r="G110" i="2"/>
  <c r="K109" i="2"/>
  <c r="H109" i="2"/>
  <c r="G109" i="2"/>
  <c r="J109" i="2" s="1"/>
  <c r="H108" i="2"/>
  <c r="J108" i="2" s="1"/>
  <c r="G108" i="2"/>
  <c r="J93" i="2"/>
  <c r="H93" i="2"/>
  <c r="G93" i="2"/>
  <c r="H88" i="2"/>
  <c r="G88" i="2"/>
  <c r="J88" i="2" s="1"/>
  <c r="H83" i="2"/>
  <c r="G83" i="2"/>
  <c r="J83" i="2" s="1"/>
  <c r="H75" i="2"/>
  <c r="J75" i="2" s="1"/>
  <c r="G75" i="2"/>
  <c r="J70" i="2"/>
  <c r="H70" i="2"/>
  <c r="G70" i="2"/>
  <c r="H65" i="2"/>
  <c r="G65" i="2"/>
  <c r="J65" i="2" s="1"/>
  <c r="H55" i="2"/>
  <c r="G55" i="2"/>
  <c r="J55" i="2" s="1"/>
  <c r="H47" i="2"/>
  <c r="J47" i="2" s="1"/>
  <c r="G47" i="2"/>
  <c r="J39" i="2"/>
  <c r="H39" i="2"/>
  <c r="G39" i="2"/>
  <c r="H34" i="2"/>
  <c r="G34" i="2"/>
  <c r="J34" i="2" s="1"/>
  <c r="H29" i="2"/>
  <c r="G29" i="2"/>
  <c r="J29" i="2" s="1"/>
  <c r="H21" i="2"/>
  <c r="J21" i="2" s="1"/>
  <c r="G21" i="2"/>
  <c r="J13" i="2"/>
  <c r="H13" i="2"/>
  <c r="G13" i="2"/>
  <c r="G84" i="1"/>
  <c r="G82" i="1"/>
  <c r="G80" i="1"/>
  <c r="G78" i="1"/>
  <c r="E70" i="1"/>
  <c r="E63" i="1"/>
  <c r="E60" i="1"/>
  <c r="E20" i="1"/>
  <c r="E11" i="1"/>
  <c r="F948" i="2" l="1"/>
  <c r="F253" i="2"/>
  <c r="F252" i="2"/>
  <c r="F949" i="2"/>
  <c r="F655" i="2"/>
  <c r="F654" i="2"/>
  <c r="F951" i="2"/>
  <c r="F945" i="2"/>
  <c r="F944" i="2"/>
  <c r="F943" i="2"/>
  <c r="F942" i="2"/>
  <c r="F401" i="2"/>
  <c r="F950" i="2"/>
  <c r="F400" i="2"/>
  <c r="F952" i="2"/>
  <c r="F904" i="2"/>
  <c r="F903" i="2"/>
  <c r="F905" i="2" s="1"/>
  <c r="F937" i="2"/>
  <c r="F140" i="2"/>
  <c r="F139" i="2"/>
  <c r="F141" i="2" s="1"/>
  <c r="F936" i="2"/>
  <c r="F938" i="2" s="1"/>
  <c r="F953" i="2"/>
  <c r="F956" i="2"/>
  <c r="F957" i="2"/>
  <c r="F254" i="2" l="1"/>
  <c r="F656" i="2"/>
  <c r="F958" i="2"/>
  <c r="AA1" i="3" s="1"/>
  <c r="F402" i="2"/>
  <c r="AA3" i="3" l="1"/>
  <c r="AA37" i="3"/>
  <c r="AA4" i="3" l="1"/>
  <c r="AA5" i="3" s="1"/>
  <c r="AA27" i="3"/>
  <c r="AA12" i="3"/>
  <c r="AA7" i="3" s="1"/>
  <c r="AA42" i="3"/>
  <c r="AA32" i="3" l="1"/>
  <c r="AA15" i="3"/>
  <c r="AA9" i="3" s="1"/>
  <c r="AA47" i="3" s="1"/>
  <c r="AA18" i="3"/>
  <c r="AA6" i="3"/>
  <c r="AA38" i="3" s="1"/>
  <c r="AA43" i="3"/>
  <c r="AA24" i="3"/>
  <c r="AA23" i="3"/>
  <c r="AA13" i="3"/>
  <c r="AA14" i="3" s="1"/>
  <c r="AA28" i="3" l="1"/>
  <c r="AA29" i="3"/>
  <c r="AA46" i="3"/>
  <c r="AA16" i="3"/>
  <c r="AA94" i="3" s="1"/>
  <c r="AA90" i="3" s="1"/>
  <c r="AA86" i="3" s="1"/>
  <c r="AA81" i="3" s="1"/>
  <c r="AA74" i="3" s="1"/>
  <c r="AA66" i="3" s="1"/>
  <c r="AA58" i="3" s="1"/>
  <c r="AA48" i="3" s="1"/>
  <c r="AA19" i="3"/>
  <c r="AA20" i="3" s="1"/>
  <c r="AA33" i="3"/>
  <c r="AA34" i="3"/>
  <c r="AA41" i="3"/>
  <c r="AA50" i="3"/>
  <c r="AA21" i="3"/>
  <c r="AA22" i="3" s="1"/>
  <c r="AA71" i="3" s="1"/>
  <c r="AA11" i="3"/>
  <c r="AA10" i="3"/>
  <c r="AA73" i="3"/>
  <c r="AA93" i="3"/>
  <c r="AA89" i="3" s="1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17" i="3" l="1"/>
  <c r="AA75" i="3" s="1"/>
  <c r="AA67" i="3" s="1"/>
  <c r="AA59" i="3" s="1"/>
  <c r="AA49" i="3" s="1"/>
  <c r="AA31" i="3" s="1"/>
  <c r="AA30" i="3"/>
  <c r="AA96" i="3"/>
  <c r="AA92" i="3" s="1"/>
  <c r="AA88" i="3" s="1"/>
  <c r="AA84" i="3" s="1"/>
  <c r="AA78" i="3" s="1"/>
  <c r="AA70" i="3" s="1"/>
  <c r="AA62" i="3" s="1"/>
  <c r="AA54" i="3" s="1"/>
  <c r="AA69" i="3"/>
  <c r="AA61" i="3" s="1"/>
  <c r="AA53" i="3" s="1"/>
  <c r="AA36" i="3" s="1"/>
  <c r="AA95" i="3"/>
  <c r="AA91" i="3" s="1"/>
  <c r="AA35" i="3" s="1"/>
  <c r="AA63" i="3"/>
  <c r="AA55" i="3" s="1"/>
  <c r="AA40" i="3" s="1"/>
  <c r="AA51" i="3"/>
  <c r="AA77" i="3"/>
  <c r="AA79" i="3"/>
  <c r="AA25" i="3"/>
  <c r="AA82" i="3" l="1"/>
  <c r="AA39" i="3"/>
  <c r="AA98" i="3" s="1"/>
  <c r="AA2" i="3" s="1"/>
  <c r="C961" i="2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<sst xmlns="http://schemas.openxmlformats.org/spreadsheetml/2006/main" count="1386" uniqueCount="446">
  <si>
    <t>Dossier</t>
  </si>
  <si>
    <t>Date</t>
  </si>
  <si>
    <t>Phase</t>
  </si>
  <si>
    <t>Indice</t>
  </si>
  <si>
    <t>MAÎTRE D'OUVRAGE
ESID
Île de France
75 - PARIS - 7ème</t>
  </si>
  <si>
    <t>MAÎTRE D'OEUVRE : 
    2BDM Architectes C. BATARD ACMH
    60-62 rue d'Hauteville
    75010 PARIS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</si>
  <si>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</si>
  <si>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</si>
  <si>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</si>
  <si>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</si>
  <si>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</si>
  <si>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</si>
  <si>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</si>
  <si>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</si>
  <si>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</si>
  <si>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</si>
  <si>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</si>
  <si>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</si>
  <si>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</si>
  <si>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</si>
  <si>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</si>
  <si>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</si>
  <si>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</si>
  <si>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</si>
  <si>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</si>
  <si>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</si>
  <si>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</si>
  <si>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</si>
  <si>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</si>
  <si>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</si>
  <si>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</si>
  <si>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</si>
  <si>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</si>
  <si>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</si>
  <si>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</si>
  <si>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</si>
  <si>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</si>
  <si>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MAÇONNERIE - PIERRE DE TAILLE - PAVAGE - VRD</t>
  </si>
  <si>
    <t>TRAVAUX D'INSTALLATION DE CHANTIER</t>
  </si>
  <si>
    <t>3.T</t>
  </si>
  <si>
    <t>1.1</t>
  </si>
  <si>
    <t>Constat d'huissier</t>
  </si>
  <si>
    <t>4.T</t>
  </si>
  <si>
    <t>1.1.1</t>
  </si>
  <si>
    <t>Constat d'huissier, avant et après travaux</t>
  </si>
  <si>
    <t>9.M.Z</t>
  </si>
  <si>
    <t>9.E.1.Localisations\Travaux communs pour toutes les phases</t>
  </si>
  <si>
    <t>Total Travaux communs pour toutes les phases</t>
  </si>
  <si>
    <t>9.R.Localisations\Travaux communs pour toutes les phases</t>
  </si>
  <si>
    <t>9.&amp;</t>
  </si>
  <si>
    <t>FT</t>
  </si>
  <si>
    <t>4.&amp;</t>
  </si>
  <si>
    <t>1.2</t>
  </si>
  <si>
    <t>Panneau de chantier</t>
  </si>
  <si>
    <t>1.2.1</t>
  </si>
  <si>
    <t>Panneau de chantier (côté rue)</t>
  </si>
  <si>
    <t>1.3</t>
  </si>
  <si>
    <t>Mise en place d'une base-vie</t>
  </si>
  <si>
    <t>1.3.1</t>
  </si>
  <si>
    <t>Transport aller, aménagement et installation</t>
  </si>
  <si>
    <t>1.3.2</t>
  </si>
  <si>
    <t>Location mensuelle</t>
  </si>
  <si>
    <t>MOIS</t>
  </si>
  <si>
    <t>1.3.3</t>
  </si>
  <si>
    <t>Dépose, transport retour et remise en état</t>
  </si>
  <si>
    <t>1.4</t>
  </si>
  <si>
    <t>Marquage-piquetage</t>
  </si>
  <si>
    <t>1.4.1</t>
  </si>
  <si>
    <t>1.5</t>
  </si>
  <si>
    <t>Protection des réseaux existants</t>
  </si>
  <si>
    <t>1.5.1</t>
  </si>
  <si>
    <t>1.6</t>
  </si>
  <si>
    <t>Branchements provisoires de chantier</t>
  </si>
  <si>
    <t>1.6.1</t>
  </si>
  <si>
    <t>Branchements provisoires de chantier en électricité à partir des installations existantes</t>
  </si>
  <si>
    <t>5.T</t>
  </si>
  <si>
    <t>1.6.1.1</t>
  </si>
  <si>
    <t>Amenée et installation</t>
  </si>
  <si>
    <t>1.6.1.2</t>
  </si>
  <si>
    <t>Location et entretien mensuel, compris remaniement si nécessaire</t>
  </si>
  <si>
    <t>1.6.1.3</t>
  </si>
  <si>
    <t>Dépose et repli en fin de chantier</t>
  </si>
  <si>
    <t>5.&amp;</t>
  </si>
  <si>
    <t>1.6.2</t>
  </si>
  <si>
    <t>Branchements provisoires de chantier en eau à partir des installations existantes</t>
  </si>
  <si>
    <t>1.6.2.1</t>
  </si>
  <si>
    <t>1.6.2.2</t>
  </si>
  <si>
    <t>1.6.2.3</t>
  </si>
  <si>
    <t>1.7</t>
  </si>
  <si>
    <t>Clôture de chantier grillagées, compris filet de camouflage ou panneaux rigides</t>
  </si>
  <si>
    <t>1.7.1</t>
  </si>
  <si>
    <t>Clôture de chantier grillagées, compris filet de camouflage - Pour les zones de tri et stockage selon phasages</t>
  </si>
  <si>
    <t>9.E.1.Localisations\Phase A : partie centrale de la cour</t>
  </si>
  <si>
    <t>9.E.1.Localisations\Phase B : pourtour de la cour</t>
  </si>
  <si>
    <t>9.E.1.Localisations\Phase C : sous et devant le porche Nord</t>
  </si>
  <si>
    <t>Total Phase A : partie centrale de la cour</t>
  </si>
  <si>
    <t>9.R.Localisations\Phase A : partie centrale de la cour</t>
  </si>
  <si>
    <t>Total Phase B : pourtour de la cour</t>
  </si>
  <si>
    <t>9.R.Localisations\Phase B : pourtour de la cour</t>
  </si>
  <si>
    <t>Total Phase C : sous et devant le porche Nord</t>
  </si>
  <si>
    <t>9.R.Localisations\Phase C : sous et devant le porche Nord</t>
  </si>
  <si>
    <t>ML</t>
  </si>
  <si>
    <t>1.7.2</t>
  </si>
  <si>
    <t>Panneaux rigides pour affichage sérigraphié (structure de support à fixer aux maçonnerie) au droit des arcades des galeries périphériques de la cour d'honneur</t>
  </si>
  <si>
    <t>1.7.3</t>
  </si>
  <si>
    <t>Panneaux rigides pour permettre la tenue d'événements pendant la phase C - provision pour une largeur de la cour compris supports</t>
  </si>
  <si>
    <t>1.8</t>
  </si>
  <si>
    <t>Éclairage périphérique des galeries et éclairage de secours</t>
  </si>
  <si>
    <t>1.8.1</t>
  </si>
  <si>
    <t>Éclairage périphérique des galeries par rubans LED</t>
  </si>
  <si>
    <t>1.8.2</t>
  </si>
  <si>
    <t>Mise en place de BAES autonomes</t>
  </si>
  <si>
    <t>3.&amp;</t>
  </si>
  <si>
    <t>Total H.T. :</t>
  </si>
  <si>
    <t>Total T.V.A. (20%) :</t>
  </si>
  <si>
    <t>Total T.T.C. :</t>
  </si>
  <si>
    <t>TRAVAUX PRÉPARATOIRES ET PROTECTIONS DIVERSES</t>
  </si>
  <si>
    <t>2.1</t>
  </si>
  <si>
    <t>Déplacement provisoire du poste de contrôle des sacs - à charge du Maître d'ouvrage</t>
  </si>
  <si>
    <t>2.1.1</t>
  </si>
  <si>
    <t>PM</t>
  </si>
  <si>
    <t>2.2</t>
  </si>
  <si>
    <t>Dépose repose des canons compris stockage - à charge du Maître d'ouvrage</t>
  </si>
  <si>
    <t>2.2.1</t>
  </si>
  <si>
    <t>Dépose et stockage sur site des canons - à charge du Maître d'ouvrage</t>
  </si>
  <si>
    <t>2.2.2</t>
  </si>
  <si>
    <t>Repose des canons - à charge du Maître d'ouvrage</t>
  </si>
  <si>
    <t>2.3</t>
  </si>
  <si>
    <t>Dépose de pierre en conservation compris repose (parapet vers rue de Grenelle)</t>
  </si>
  <si>
    <t>2.3.1</t>
  </si>
  <si>
    <t>Dépose-repose de pierre, stockage et protection</t>
  </si>
  <si>
    <t>M3</t>
  </si>
  <si>
    <t>2.4</t>
  </si>
  <si>
    <t>Protections des sols en plaques polyéthylène haute densité - installation multiple</t>
  </si>
  <si>
    <t>2.4.1</t>
  </si>
  <si>
    <t>Protections des sols au droit des zones de stockage et de tri des pavés - provision</t>
  </si>
  <si>
    <t>2.4.2</t>
  </si>
  <si>
    <t xml:space="preserve">En installation multiple (pour toutes les phases, nombre de déplacements multiples à définir en cours d'exécution) </t>
  </si>
  <si>
    <t>2.4.3</t>
  </si>
  <si>
    <t>Protections des sols pour cheminements - provision</t>
  </si>
  <si>
    <t>2.5</t>
  </si>
  <si>
    <t>Protections des élévations du porche d'entrée</t>
  </si>
  <si>
    <t>2.5.1</t>
  </si>
  <si>
    <t>Protections des élévations du porche d'entrée durant toutes les phases de travaux</t>
  </si>
  <si>
    <t>2.6</t>
  </si>
  <si>
    <t>Signalétique visiteurs, remaniement par phases et à la demande</t>
  </si>
  <si>
    <t>2.6.1</t>
  </si>
  <si>
    <t>Signalétique visiteurs jusqu'à la fin des travaux</t>
  </si>
  <si>
    <t>2.7</t>
  </si>
  <si>
    <t xml:space="preserve">Périmétrie de chantier en phase C au droit de l'escalier B </t>
  </si>
  <si>
    <t>2.7.1</t>
  </si>
  <si>
    <t>Cloison provisoire en phase C au droit de l'escalier B</t>
  </si>
  <si>
    <t>2.7.2</t>
  </si>
  <si>
    <t xml:space="preserve">Porte à 2 vantaux </t>
  </si>
  <si>
    <t>2.8</t>
  </si>
  <si>
    <t>Maintien d'une voie d'accès pompier par plaques de répartition au droit du porche</t>
  </si>
  <si>
    <t>2.8.1</t>
  </si>
  <si>
    <t>Plaques de répartition au droit du porche</t>
  </si>
  <si>
    <t>2.8.2</t>
  </si>
  <si>
    <t>Manutentions quotidiennes pour mise en place et retrait des plaques</t>
  </si>
  <si>
    <t>TRAVAUX DE MACONNERIE - PIERRE DE TAILLE</t>
  </si>
  <si>
    <t>3.1</t>
  </si>
  <si>
    <t>Restauration des extrados des galeries secondaires d'évacuation d'eau pluviale mis à jour durant les travaux</t>
  </si>
  <si>
    <t>3.1.1</t>
  </si>
  <si>
    <t>Nettoyage des extrados mis à jour</t>
  </si>
  <si>
    <t>3.1.1.1</t>
  </si>
  <si>
    <t>Nettoyage des sommets mis à jour</t>
  </si>
  <si>
    <t>3.1.2</t>
  </si>
  <si>
    <t>Refichage de l'extrados des galeries secondaires</t>
  </si>
  <si>
    <t>3.1.2.1</t>
  </si>
  <si>
    <t>Refichage par l'extrados (compté pour 10%)</t>
  </si>
  <si>
    <t>3.1.3</t>
  </si>
  <si>
    <t>Injection de coulis</t>
  </si>
  <si>
    <t>3.1.3.1</t>
  </si>
  <si>
    <t>injection de coulis (compté pour 20%)</t>
  </si>
  <si>
    <t>KG</t>
  </si>
  <si>
    <t>3.1.4</t>
  </si>
  <si>
    <t>Rejointoiement ponctuel</t>
  </si>
  <si>
    <t>3.1.4.1</t>
  </si>
  <si>
    <t>Rejointoiement ponctuel en recherche (compté pour 20%)</t>
  </si>
  <si>
    <t>3.1.5</t>
  </si>
  <si>
    <t>Protection des extrados des galeries mises à jour durant les travaux</t>
  </si>
  <si>
    <t>3.1.5.1</t>
  </si>
  <si>
    <t>Protection des sommets mis à jour durant les travaux</t>
  </si>
  <si>
    <t>3.2</t>
  </si>
  <si>
    <t>Restauration des perrons</t>
  </si>
  <si>
    <t>3.2.1</t>
  </si>
  <si>
    <t>Dépose-repose des marches compris nettoyage et traitement biocide</t>
  </si>
  <si>
    <t>3.2.1.1</t>
  </si>
  <si>
    <t>Analyses de caractérisation de pierre</t>
  </si>
  <si>
    <t>3.2.1.2</t>
  </si>
  <si>
    <t>Dépose-repose des marches compris calepins de l'existant</t>
  </si>
  <si>
    <t>3.2.1.3</t>
  </si>
  <si>
    <t>Nettoyage et traitement biocide</t>
  </si>
  <si>
    <t>(Z)</t>
  </si>
  <si>
    <t>3.2.1.4</t>
  </si>
  <si>
    <t>Remplacement des marches fracturées en recherche - compté pour 18,00 ml de marches</t>
  </si>
  <si>
    <t>3.2.2</t>
  </si>
  <si>
    <t>Ragréages en recherche</t>
  </si>
  <si>
    <t>3.2.2.1</t>
  </si>
  <si>
    <t>3.2.3</t>
  </si>
  <si>
    <t>Rejointoiement</t>
  </si>
  <si>
    <t>3.2.3.1</t>
  </si>
  <si>
    <t>3.3</t>
  </si>
  <si>
    <t>Reprise des fondations des perrons</t>
  </si>
  <si>
    <t>3.3.1</t>
  </si>
  <si>
    <t>Dépose-repose des massifs de support en maçonnerie de moellons</t>
  </si>
  <si>
    <t>3.3.1.1</t>
  </si>
  <si>
    <t>3.3.1.2</t>
  </si>
  <si>
    <t>Reprise des fondations compris démolition des existantes</t>
  </si>
  <si>
    <t>TRAVAUX DE RÉFECTION DU PAVAGE</t>
  </si>
  <si>
    <t>4.1</t>
  </si>
  <si>
    <t>Dépose-repose de bornes en pierre compris restauration</t>
  </si>
  <si>
    <t>4.1.1</t>
  </si>
  <si>
    <t>Dépose-repose de bornes en pierre, traitement biocide et petites réparations</t>
  </si>
  <si>
    <t>4.1.2</t>
  </si>
  <si>
    <t>Fourniture et pose de bornes en pierre en complément (bornes inexistantes)</t>
  </si>
  <si>
    <t>4.1.3</t>
  </si>
  <si>
    <t>Fourniture et pose de bornes en pierre pour remplacement des existants dégradés</t>
  </si>
  <si>
    <t>4.2</t>
  </si>
  <si>
    <t>Dépose en conservation des pavés compris forme de pose et stockage</t>
  </si>
  <si>
    <t>4.2.1</t>
  </si>
  <si>
    <t>Dépose en conservation des pavés compris stockage</t>
  </si>
  <si>
    <t>4.3</t>
  </si>
  <si>
    <t xml:space="preserve">Déblaiement complémentaire de l'ancien remblai compris évacuation </t>
  </si>
  <si>
    <t>4.3.1</t>
  </si>
  <si>
    <t>Déblaiement de l'ancien remblai sur 60 cm compris évacuation</t>
  </si>
  <si>
    <t>4.4</t>
  </si>
  <si>
    <t>Purge et matériaux de substitution</t>
  </si>
  <si>
    <t>4.4.1</t>
  </si>
  <si>
    <t>4.5</t>
  </si>
  <si>
    <t>Surfaçage et compactage du fond de fouille compris feutre géotextile</t>
  </si>
  <si>
    <t>4.5.1</t>
  </si>
  <si>
    <t>Surfaçage et compactage du fond de forme</t>
  </si>
  <si>
    <t>4.5.2</t>
  </si>
  <si>
    <t>Fourniture et pose d'un feutre géotextile</t>
  </si>
  <si>
    <t>4.6</t>
  </si>
  <si>
    <t>Réalisation de la couche de forme</t>
  </si>
  <si>
    <t>4.6.1</t>
  </si>
  <si>
    <t>4.7</t>
  </si>
  <si>
    <t>Mise en oeuvre d'une couche de réglage en grave naturelle 0/20 sur 6 cm</t>
  </si>
  <si>
    <t>4.7.1</t>
  </si>
  <si>
    <t>Fourniture et pose d'une couche de réglage en grave naturelle 0/20 sur 6 cm épaisseur</t>
  </si>
  <si>
    <t>4.8</t>
  </si>
  <si>
    <t>Mise en œuvre d'une couche de réglage en béton maigre</t>
  </si>
  <si>
    <t>4.8.1</t>
  </si>
  <si>
    <t>Fourniture et pose d'une couche de réglage en béton maigre sur 15 cm</t>
  </si>
  <si>
    <t>4.9</t>
  </si>
  <si>
    <t>Mise en oeuvre de pavés sur forme de pose en mortier de chaux (avec charge ciment ou chaux hydraulique) compris jointoiement</t>
  </si>
  <si>
    <t>4.9.1</t>
  </si>
  <si>
    <t>Repose de pavés en réemploi (compté pour environ 60%)</t>
  </si>
  <si>
    <t>4.9.2</t>
  </si>
  <si>
    <t>Plus-value pour tri renforcé des pavés avec récupération des éléments réguliers permettant le traitement des bandes de circulation</t>
  </si>
  <si>
    <t>4.9.3</t>
  </si>
  <si>
    <t>Fourniture et pose de pavés identiques à l'existant en grès de Fontainebleau (compté pour environ 40%)</t>
  </si>
  <si>
    <t>4.9.4</t>
  </si>
  <si>
    <t>Façon de fil de d'eau - inclus ci-dessus (prix pour mémoire)</t>
  </si>
  <si>
    <t>9.M.A</t>
  </si>
  <si>
    <t>4.10</t>
  </si>
  <si>
    <t>Plus-value pour fourniture et pose de pavés surfacés</t>
  </si>
  <si>
    <t xml:space="preserve"> Variante</t>
  </si>
  <si>
    <t>4.10.1</t>
  </si>
  <si>
    <t>Moins-value pour tri renforcé des pavés avec récupération des éléments réguliers permettant le traitement des bandes de circulation</t>
  </si>
  <si>
    <t>4.10.2</t>
  </si>
  <si>
    <t>Plus-values pour façon de pavés surfacés pour cheminement PMR</t>
  </si>
  <si>
    <t>TRAVAUX D'ASSAINISSEMENT</t>
  </si>
  <si>
    <t>5.1</t>
  </si>
  <si>
    <t>Sondages en tranchée</t>
  </si>
  <si>
    <t>5.1.1</t>
  </si>
  <si>
    <t>5.2</t>
  </si>
  <si>
    <t>Terrassement en tranchée</t>
  </si>
  <si>
    <t>5.2.1</t>
  </si>
  <si>
    <t>Terrassement en tranchée - Profondeur de 0 à 1,30 cm</t>
  </si>
  <si>
    <t>5.2.2</t>
  </si>
  <si>
    <t xml:space="preserve">Terrassement en tranchée - Profondeur supérieur ou égale à 1,30 cm </t>
  </si>
  <si>
    <t>5.3</t>
  </si>
  <si>
    <t>Évacuation des déblais de tranchée</t>
  </si>
  <si>
    <t>5.3.1</t>
  </si>
  <si>
    <t>5.4</t>
  </si>
  <si>
    <t>Tuyaux provisoires pour ruissellement des eaux (fils d'eaux des descentes EP)</t>
  </si>
  <si>
    <t>5.4.1</t>
  </si>
  <si>
    <t>Tuyaux provisoires pour ruissellement des eaux (fils d'eaux des descentes EP) - Phase A partie centrale</t>
  </si>
  <si>
    <t>5.4.2</t>
  </si>
  <si>
    <t>Tuyaux provisoires pour ruissellement des eaux (fils d'eaux des descentes EP) - Phase B pourtour</t>
  </si>
  <si>
    <t>5.5</t>
  </si>
  <si>
    <t>Lit de pose en sable</t>
  </si>
  <si>
    <t>5.5.1</t>
  </si>
  <si>
    <t>5.6</t>
  </si>
  <si>
    <t>Fourniture et pose d'une canalisation</t>
  </si>
  <si>
    <t>5.6.1</t>
  </si>
  <si>
    <t>Fourniture et pose d'une canalisation - Diamètre 250</t>
  </si>
  <si>
    <t>5.6.2</t>
  </si>
  <si>
    <t>Fourniture et pose d'une canalisation - Diamètre 200</t>
  </si>
  <si>
    <t>5.7</t>
  </si>
  <si>
    <t>Grillage avertisseur de couleur</t>
  </si>
  <si>
    <t>5.7.1</t>
  </si>
  <si>
    <t>5.8</t>
  </si>
  <si>
    <t>Remblaiement de tranchées</t>
  </si>
  <si>
    <t>5.8.1</t>
  </si>
  <si>
    <t>5.9</t>
  </si>
  <si>
    <t>Passage et raccordement de maçonnerie enterrée</t>
  </si>
  <si>
    <t>5.9.1</t>
  </si>
  <si>
    <t>5.10</t>
  </si>
  <si>
    <t>Mise à niveau de regard de visite</t>
  </si>
  <si>
    <t>5.10.1</t>
  </si>
  <si>
    <t>Tampon de sol</t>
  </si>
  <si>
    <t>5.10.2</t>
  </si>
  <si>
    <t>Regard en pied de façade</t>
  </si>
  <si>
    <t>5.10.3</t>
  </si>
  <si>
    <t>Bouche à clef</t>
  </si>
  <si>
    <t>5.10.4</t>
  </si>
  <si>
    <t>Bouche incendie</t>
  </si>
  <si>
    <t>5.11</t>
  </si>
  <si>
    <t>Création de regards d'eaux pluviales</t>
  </si>
  <si>
    <t>5.11.1</t>
  </si>
  <si>
    <t>5.12</t>
  </si>
  <si>
    <t>Réfection de regards d'eaux pluviales existants</t>
  </si>
  <si>
    <t>5.12.1</t>
  </si>
  <si>
    <t>5.13</t>
  </si>
  <si>
    <t>Fourniture ou restauration et pose ou repose de grilles avaloirs, tampons de sol en pierre, pierres d'évacuation et regard à remplissage pavés</t>
  </si>
  <si>
    <t>5.13.1</t>
  </si>
  <si>
    <t>Fourniture et pose</t>
  </si>
  <si>
    <t>5.13.1.1</t>
  </si>
  <si>
    <t>Fourniture et pose d'avaloirs en pierre avec grille centrale en fer forgé</t>
  </si>
  <si>
    <t>5.13.1.2</t>
  </si>
  <si>
    <t>Fourniture et pose de tampons de sol en pierre à système d'ouverture assistée</t>
  </si>
  <si>
    <t>5.13.1.3</t>
  </si>
  <si>
    <t>Fourniture et pose de pierres d'évacuation au droit des descentes EP</t>
  </si>
  <si>
    <t>5.13.1.4</t>
  </si>
  <si>
    <t>Fourniture et pose de grilles avaloirs double (sur nouveaux avaloirs)</t>
  </si>
  <si>
    <t>5.13.1.5</t>
  </si>
  <si>
    <t>Fourniture et pose de grilles avaloirs simple (sur avaloirs existants)</t>
  </si>
  <si>
    <t>5.13.2</t>
  </si>
  <si>
    <t>Restauration et repose</t>
  </si>
  <si>
    <t>5.13.2.1</t>
  </si>
  <si>
    <t>Restauration et repose d'avaloirs en pierre avec grille centrale en fer forgé</t>
  </si>
  <si>
    <t>5.13.2.2</t>
  </si>
  <si>
    <t>Restauration et repose de tampons de sol en pierre</t>
  </si>
  <si>
    <t>5.13.2.3</t>
  </si>
  <si>
    <t>Restauration et repose de pierres d'évacuation au droit des descentes EP</t>
  </si>
  <si>
    <t>5.13.2.4</t>
  </si>
  <si>
    <t>Restauration et repose de regards divers (à remplissage pavés)</t>
  </si>
  <si>
    <t>5.14</t>
  </si>
  <si>
    <t>Fourniture et pose d'un drain en pied de façade</t>
  </si>
  <si>
    <t>5.14.1</t>
  </si>
  <si>
    <t>Fouille en tranchée sur environ 1,30 ml profondeur</t>
  </si>
  <si>
    <t>5.14.2</t>
  </si>
  <si>
    <t>Fourniture et pose d'un drain périphérique</t>
  </si>
  <si>
    <t>5.14.3</t>
  </si>
  <si>
    <t>Remblaiement sur environ 0,80 m ht</t>
  </si>
  <si>
    <t>5.15</t>
  </si>
  <si>
    <t>Curage des réseaux et essais</t>
  </si>
  <si>
    <t>5.15.1</t>
  </si>
  <si>
    <t>TRAVAUX DIVERS</t>
  </si>
  <si>
    <t>6.1</t>
  </si>
  <si>
    <t>Travaux en dépenses contrôlées</t>
  </si>
  <si>
    <t>6.1.1</t>
  </si>
  <si>
    <t>Heures d'électricien pour petits travaux d'électricité (fixation des prises électriques des soupiraux)</t>
  </si>
  <si>
    <t>HEURE</t>
  </si>
  <si>
    <t>6.1.2</t>
  </si>
  <si>
    <t>Heures de compagnon</t>
  </si>
  <si>
    <t>6.1.3</t>
  </si>
  <si>
    <t>Heures d'aide compagnon</t>
  </si>
  <si>
    <t>6.2</t>
  </si>
  <si>
    <t>Dossier des ouvrages exécutés</t>
  </si>
  <si>
    <t>6.2.1</t>
  </si>
  <si>
    <t>RECAPITULATIF
Lot n°01 MAÇONNERIE - PIERRE DE TAILLE - PAVAGE - VRD</t>
  </si>
  <si>
    <t>RECAPITULATIF DES LOCALISATIONS</t>
  </si>
  <si>
    <t>Travaux communs pour toutes les phases</t>
  </si>
  <si>
    <t>Phase A : partie centrale de la cour</t>
  </si>
  <si>
    <t>Phase B : pourtour de la cour</t>
  </si>
  <si>
    <t>Phase C : sous et devant le porche Nord</t>
  </si>
  <si>
    <t>RECAPITULATIF DES CHAPITRES</t>
  </si>
  <si>
    <t>1 - TRAVAUX D'INSTALLATION DE CHANTIER</t>
  </si>
  <si>
    <t>2 - TRAVAUX PRÉPARATOIRES ET PROTECTIONS DIVERSES</t>
  </si>
  <si>
    <t>3 - TRAVAUX DE MACONNERIE - PIERRE DE TAILLE</t>
  </si>
  <si>
    <t>4 - TRAVAUX DE RÉFECTION DU PAVAGE</t>
  </si>
  <si>
    <t>5 - TRAVAUX D'ASSAINISSEMENT</t>
  </si>
  <si>
    <t>6 - TRAVAUX DIVERS</t>
  </si>
  <si>
    <t>Total du lot MAÇONNERIE - PIERRE DE TAILLE - PAVAGE - VRD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</si>
  <si>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</si>
  <si>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</si>
  <si>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</si>
  <si>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</si>
  <si>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</si>
  <si>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</si>
  <si>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</si>
  <si>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</si>
  <si>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</si>
  <si>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</si>
  <si>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</si>
  <si>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</si>
  <si>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</si>
  <si>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</si>
  <si>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</si>
  <si>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</si>
  <si>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</si>
  <si>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</si>
  <si>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</si>
  <si>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</si>
  <si>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</si>
  <si>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</si>
  <si>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</si>
  <si>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</si>
  <si>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</si>
  <si>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</si>
  <si>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</si>
  <si>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</si>
  <si>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</si>
  <si>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</si>
  <si>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</si>
  <si>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BPU</t>
  </si>
  <si>
    <t xml:space="preserve">PARIS 7ème - Hôtel National des Invalides - Accessibilité de la cour d'honneur </t>
  </si>
  <si>
    <t>Z-23045</t>
  </si>
  <si>
    <t>19/11/2024</t>
  </si>
  <si>
    <t>DCE</t>
  </si>
  <si>
    <t>A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</si>
  <si>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</si>
  <si>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</si>
  <si>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</si>
  <si>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</si>
  <si>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</si>
  <si>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</si>
  <si>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</si>
  <si>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</si>
  <si>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</si>
  <si>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</si>
  <si>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</si>
  <si>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</si>
  <si>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</si>
  <si>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</si>
  <si>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</si>
  <si>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</si>
  <si>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</si>
  <si>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</si>
  <si>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</si>
  <si>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</si>
  <si>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</si>
  <si>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</si>
  <si>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</si>
  <si>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</si>
  <si>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</si>
  <si>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</si>
  <si>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</si>
  <si>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</si>
  <si>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Prix à indiquer pour mémoire mais non comptabilisé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</si>
</sst>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€];[Red]\-#,##0.00\ [$€]"/>
    <numFmt numFmtId="165" formatCode="#,##0.000"/>
    <numFmt numFmtId="166" formatCode="#,##0.0"/>
    <numFmt numFmtId="167" formatCode="00000"/>
    <numFmt numFmtId="168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i/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2" xfId="0" applyFont="1" applyBorder="1" applyAlignment="1" applyProtection="1">
      <alignment vertical="top" wrapText="1"/>
      <protection locked="0"/>
    </xf>
    <xf numFmtId="0" fontId="10" fillId="0" borderId="13" xfId="0" applyFont="1" applyBorder="1" applyAlignment="1">
      <alignment horizontal="right" vertical="top" wrapText="1"/>
    </xf>
    <xf numFmtId="3" fontId="10" fillId="0" borderId="13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13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165" fontId="10" fillId="0" borderId="13" xfId="0" applyNumberFormat="1" applyFont="1" applyBorder="1" applyAlignment="1">
      <alignment horizontal="right"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166" fontId="1" fillId="0" borderId="9" xfId="0" applyNumberFormat="1" applyFont="1" applyBorder="1" applyAlignment="1">
      <alignment horizontal="right" vertical="top" wrapText="1"/>
    </xf>
    <xf numFmtId="166" fontId="10" fillId="0" borderId="13" xfId="0" applyNumberFormat="1" applyFont="1" applyBorder="1" applyAlignment="1">
      <alignment horizontal="right"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/>
    <xf numFmtId="0" fontId="1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164" fontId="12" fillId="0" borderId="22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0" fontId="1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261938</xdr:colOff>
      <xdr:row>27</xdr:row>
      <xdr:rowOff>0</xdr:rowOff>
    </xdr:from>
    <xdr:to>
      <xdr:col>7</xdr:col>
      <xdr:colOff>707553</xdr:colOff>
      <xdr:row>44</xdr:row>
      <xdr:rowOff>114043</xdr:rowOff>
    </xdr:to>
    <xdr:pic>
      <xdr:nvPicPr>
        <xdr:cNvPr id="2" name="Picture 1" descr="{78ec293c-ae9c-4043-81be-6b26aeba1aa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6113" y="3086100"/>
          <a:ext cx="3093566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48</xdr:row>
      <xdr:rowOff>52388</xdr:rowOff>
    </xdr:from>
    <xdr:to>
      <xdr:col>4</xdr:col>
      <xdr:colOff>922337</xdr:colOff>
      <xdr:row>55</xdr:row>
      <xdr:rowOff>61277</xdr:rowOff>
    </xdr:to>
    <xdr:pic>
      <xdr:nvPicPr>
        <xdr:cNvPr id="3" name="Picture 2" descr="{315b3a65-0f01-489e-b96b-f09816cab57c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538788"/>
          <a:ext cx="889000" cy="808990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77</xdr:row>
      <xdr:rowOff>47625</xdr:rowOff>
    </xdr:from>
    <xdr:to>
      <xdr:col>1</xdr:col>
      <xdr:colOff>621934</xdr:colOff>
      <xdr:row>83</xdr:row>
      <xdr:rowOff>60325</xdr:rowOff>
    </xdr:to>
    <xdr:pic>
      <xdr:nvPicPr>
        <xdr:cNvPr id="4" name="Picture 3" descr="{63b0e87a-6024-427f-8020-073d88ed4b8e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13" y="8848725"/>
          <a:ext cx="56954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3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3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3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3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3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3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3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3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35">
      <c r="B11" s="5"/>
      <c r="C11" s="6"/>
      <c r="D11" s="7"/>
      <c r="E11" s="52" t="str">
        <f>IF(Paramètres!C5&lt;&gt;"",Paramètres!C5,"")</f>
        <v xml:space="preserve">PARIS 7ème - Hôtel National des Invalides - Accessibilité de la cour d'honneur </v>
      </c>
      <c r="F11" s="52"/>
      <c r="G11" s="52"/>
      <c r="H11" s="52"/>
      <c r="I11" s="8"/>
    </row>
    <row r="12" spans="2:9" ht="9" customHeight="1" x14ac:dyDescent="0.3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3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3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3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3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3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3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3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3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52"/>
      <c r="G20" s="52"/>
      <c r="H20" s="52"/>
      <c r="I20" s="8"/>
    </row>
    <row r="21" spans="2:9" ht="9" customHeight="1" x14ac:dyDescent="0.3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3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3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3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3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3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3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3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3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3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3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3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3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3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3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3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3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3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3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3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3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3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3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3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3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51"/>
      <c r="F47" s="63" t="s">
        <v>4</v>
      </c>
      <c r="G47" s="51"/>
      <c r="H47" s="51"/>
      <c r="I47" s="8"/>
    </row>
    <row r="48" spans="2:9" ht="9" customHeight="1" x14ac:dyDescent="0.35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35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35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35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35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35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35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35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35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35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35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3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5">
      <c r="B60" s="5"/>
      <c r="C60" s="6"/>
      <c r="D60" s="7"/>
      <c r="E60" s="53" t="str">
        <f>IF(Paramètres!C9&lt;&gt;"",Paramètres!C9,"")</f>
        <v>Lot n°01</v>
      </c>
      <c r="F60" s="53"/>
      <c r="G60" s="53"/>
      <c r="H60" s="53"/>
      <c r="I60" s="8"/>
    </row>
    <row r="61" spans="2:9" ht="9" customHeight="1" x14ac:dyDescent="0.35">
      <c r="B61" s="5"/>
      <c r="C61" s="6"/>
      <c r="D61" s="7"/>
      <c r="E61" s="53"/>
      <c r="F61" s="53"/>
      <c r="G61" s="53"/>
      <c r="H61" s="53"/>
      <c r="I61" s="8"/>
    </row>
    <row r="62" spans="2:9" ht="9" customHeight="1" x14ac:dyDescent="0.35">
      <c r="B62" s="5"/>
      <c r="C62" s="6"/>
      <c r="D62" s="7"/>
      <c r="E62" s="53"/>
      <c r="F62" s="53"/>
      <c r="G62" s="53"/>
      <c r="H62" s="53"/>
      <c r="I62" s="8"/>
    </row>
    <row r="63" spans="2:9" ht="9" customHeight="1" x14ac:dyDescent="0.35">
      <c r="B63" s="5"/>
      <c r="C63" s="6"/>
      <c r="D63" s="7"/>
      <c r="E63" s="53" t="str">
        <f>IF(Paramètres!C11&lt;&gt;"",Paramètres!C11,"")</f>
        <v>MAÇONNERIE - PIERRE DE TAILLE - PAVAGE - VRD</v>
      </c>
      <c r="F63" s="53"/>
      <c r="G63" s="53"/>
      <c r="H63" s="53"/>
      <c r="I63" s="8"/>
    </row>
    <row r="64" spans="2:9" ht="9" customHeight="1" x14ac:dyDescent="0.35">
      <c r="B64" s="5"/>
      <c r="C64" s="6"/>
      <c r="D64" s="7"/>
      <c r="E64" s="53"/>
      <c r="F64" s="53"/>
      <c r="G64" s="53"/>
      <c r="H64" s="53"/>
      <c r="I64" s="8"/>
    </row>
    <row r="65" spans="2:9" ht="9" customHeight="1" x14ac:dyDescent="0.35">
      <c r="B65" s="5"/>
      <c r="C65" s="6"/>
      <c r="D65" s="7"/>
      <c r="E65" s="53"/>
      <c r="F65" s="53"/>
      <c r="G65" s="53"/>
      <c r="H65" s="53"/>
      <c r="I65" s="8"/>
    </row>
    <row r="66" spans="2:9" ht="9" customHeight="1" x14ac:dyDescent="0.35">
      <c r="B66" s="5"/>
      <c r="C66" s="6"/>
      <c r="D66" s="7"/>
      <c r="E66" s="53"/>
      <c r="F66" s="53"/>
      <c r="G66" s="53"/>
      <c r="H66" s="53"/>
      <c r="I66" s="8"/>
    </row>
    <row r="67" spans="2:9" ht="9" customHeight="1" x14ac:dyDescent="0.35">
      <c r="B67" s="5"/>
      <c r="C67" s="6"/>
      <c r="D67" s="7"/>
      <c r="E67" s="53"/>
      <c r="F67" s="53"/>
      <c r="G67" s="53"/>
      <c r="H67" s="53"/>
      <c r="I67" s="8"/>
    </row>
    <row r="68" spans="2:9" ht="9" customHeight="1" x14ac:dyDescent="0.35">
      <c r="B68" s="5"/>
      <c r="C68" s="6"/>
      <c r="D68" s="7"/>
      <c r="E68" s="53"/>
      <c r="F68" s="53"/>
      <c r="G68" s="53"/>
      <c r="H68" s="53"/>
      <c r="I68" s="8"/>
    </row>
    <row r="69" spans="2:9" ht="9" customHeight="1" x14ac:dyDescent="0.35">
      <c r="B69" s="5"/>
      <c r="C69" s="6"/>
      <c r="D69" s="7"/>
      <c r="E69" s="53"/>
      <c r="F69" s="53"/>
      <c r="G69" s="53"/>
      <c r="H69" s="53"/>
      <c r="I69" s="8"/>
    </row>
    <row r="70" spans="2:9" ht="9" customHeight="1" x14ac:dyDescent="0.35">
      <c r="B70" s="5"/>
      <c r="C70" s="6"/>
      <c r="D70" s="7"/>
      <c r="E70" s="54" t="str">
        <f>IF(Paramètres!C3&lt;&gt;"",Paramètres!C3,"")</f>
        <v>BPU</v>
      </c>
      <c r="F70" s="55"/>
      <c r="G70" s="55"/>
      <c r="H70" s="56"/>
      <c r="I70" s="8"/>
    </row>
    <row r="71" spans="2:9" ht="9" customHeight="1" x14ac:dyDescent="0.35">
      <c r="B71" s="5"/>
      <c r="C71" s="6"/>
      <c r="D71" s="7"/>
      <c r="E71" s="57"/>
      <c r="F71" s="52"/>
      <c r="G71" s="52"/>
      <c r="H71" s="58"/>
      <c r="I71" s="8"/>
    </row>
    <row r="72" spans="2:9" ht="9" customHeight="1" x14ac:dyDescent="0.35">
      <c r="B72" s="5"/>
      <c r="C72" s="6"/>
      <c r="D72" s="7"/>
      <c r="E72" s="57"/>
      <c r="F72" s="52"/>
      <c r="G72" s="52"/>
      <c r="H72" s="58"/>
      <c r="I72" s="8"/>
    </row>
    <row r="73" spans="2:9" ht="9" customHeight="1" x14ac:dyDescent="0.35">
      <c r="B73" s="5"/>
      <c r="C73" s="6"/>
      <c r="D73" s="7"/>
      <c r="E73" s="57"/>
      <c r="F73" s="52"/>
      <c r="G73" s="52"/>
      <c r="H73" s="58"/>
      <c r="I73" s="8"/>
    </row>
    <row r="74" spans="2:9" ht="9" customHeight="1" x14ac:dyDescent="0.35">
      <c r="B74" s="5"/>
      <c r="C74" s="6"/>
      <c r="D74" s="7"/>
      <c r="E74" s="57"/>
      <c r="F74" s="52"/>
      <c r="G74" s="52"/>
      <c r="H74" s="58"/>
      <c r="I74" s="8"/>
    </row>
    <row r="75" spans="2:9" ht="9" customHeight="1" x14ac:dyDescent="0.35">
      <c r="B75" s="5"/>
      <c r="C75" s="6"/>
      <c r="D75" s="7"/>
      <c r="E75" s="57"/>
      <c r="F75" s="52"/>
      <c r="G75" s="52"/>
      <c r="H75" s="58"/>
      <c r="I75" s="8"/>
    </row>
    <row r="76" spans="2:9" ht="9" customHeight="1" x14ac:dyDescent="0.35">
      <c r="B76" s="5"/>
      <c r="C76" s="6"/>
      <c r="D76" s="7"/>
      <c r="E76" s="59"/>
      <c r="F76" s="60"/>
      <c r="G76" s="60"/>
      <c r="H76" s="61"/>
      <c r="I76" s="8"/>
    </row>
    <row r="77" spans="2:9" ht="9" customHeight="1" x14ac:dyDescent="0.3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5">
      <c r="B78" s="66"/>
      <c r="C78" s="64" t="s">
        <v>5</v>
      </c>
      <c r="D78" s="7"/>
      <c r="E78" s="7"/>
      <c r="F78" s="62" t="s">
        <v>0</v>
      </c>
      <c r="G78" s="62" t="str">
        <f>IF(Paramètres!C7&lt;&gt;"",Paramètres!C7,"")</f>
        <v>Z-23045</v>
      </c>
      <c r="H78" s="7"/>
      <c r="I78" s="8"/>
    </row>
    <row r="79" spans="2:9" ht="9" customHeight="1" x14ac:dyDescent="0.35">
      <c r="B79" s="66"/>
      <c r="C79" s="65"/>
      <c r="D79" s="7"/>
      <c r="E79" s="7"/>
      <c r="F79" s="62"/>
      <c r="G79" s="62"/>
      <c r="H79" s="7"/>
      <c r="I79" s="8"/>
    </row>
    <row r="80" spans="2:9" ht="9" customHeight="1" x14ac:dyDescent="0.35">
      <c r="B80" s="66"/>
      <c r="C80" s="65"/>
      <c r="D80" s="7"/>
      <c r="E80" s="7"/>
      <c r="F80" s="62" t="s">
        <v>1</v>
      </c>
      <c r="G80" s="62" t="str">
        <f>IF(Paramètres!C13&lt;&gt;"",Paramètres!C13,"")</f>
        <v>19/11/2024</v>
      </c>
      <c r="H80" s="7"/>
      <c r="I80" s="8"/>
    </row>
    <row r="81" spans="2:9" ht="9" customHeight="1" x14ac:dyDescent="0.35">
      <c r="B81" s="66"/>
      <c r="C81" s="65"/>
      <c r="D81" s="7"/>
      <c r="E81" s="7"/>
      <c r="F81" s="62"/>
      <c r="G81" s="62"/>
      <c r="H81" s="7"/>
      <c r="I81" s="8"/>
    </row>
    <row r="82" spans="2:9" ht="9" customHeight="1" x14ac:dyDescent="0.35">
      <c r="B82" s="66"/>
      <c r="C82" s="65"/>
      <c r="D82" s="7"/>
      <c r="E82" s="7"/>
      <c r="F82" s="62" t="s">
        <v>2</v>
      </c>
      <c r="G82" s="62" t="str">
        <f>IF(Paramètres!C15&lt;&gt;"",Paramètres!C15,"")</f>
        <v>DCE</v>
      </c>
      <c r="H82" s="7"/>
      <c r="I82" s="8"/>
    </row>
    <row r="83" spans="2:9" ht="9" customHeight="1" x14ac:dyDescent="0.35">
      <c r="B83" s="66"/>
      <c r="C83" s="65"/>
      <c r="D83" s="7"/>
      <c r="E83" s="7"/>
      <c r="F83" s="62"/>
      <c r="G83" s="62"/>
      <c r="H83" s="7"/>
      <c r="I83" s="8"/>
    </row>
    <row r="84" spans="2:9" ht="9" customHeight="1" x14ac:dyDescent="0.35">
      <c r="B84" s="66"/>
      <c r="C84" s="65"/>
      <c r="D84" s="7"/>
      <c r="E84" s="7"/>
      <c r="F84" s="62" t="s">
        <v>3</v>
      </c>
      <c r="G84" s="62" t="str">
        <f>IF(Paramètres!C17&lt;&gt;"",Paramètres!C17,"")</f>
        <v>A</v>
      </c>
      <c r="H84" s="7"/>
      <c r="I84" s="8"/>
    </row>
    <row r="85" spans="2:9" ht="9" customHeight="1" x14ac:dyDescent="0.35">
      <c r="B85" s="5"/>
      <c r="C85" s="6"/>
      <c r="D85" s="7"/>
      <c r="E85" s="7"/>
      <c r="F85" s="62"/>
      <c r="G85" s="62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66"/>
  <sheetViews>
    <sheetView showGridLines="0" workbookViewId="0">
      <pane ySplit="3" topLeftCell="A4" activePane="bottomLeft" state="frozen"/>
      <selection pane="bottomLeft" activeCell="I13" sqref="I13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11" width="10.7265625" customWidth="1"/>
    <col min="12" max="17" width="0" hidden="1" customWidth="1"/>
    <col min="18" max="69" width="10.7265625" customWidth="1"/>
  </cols>
  <sheetData>
    <row r="1" spans="1:17" hidden="1" x14ac:dyDescent="0.3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" x14ac:dyDescent="0.35">
      <c r="A3" s="7" t="s">
        <v>22</v>
      </c>
      <c r="B3" s="13" t="s">
        <v>23</v>
      </c>
      <c r="C3" s="67" t="s">
        <v>24</v>
      </c>
      <c r="D3" s="67"/>
      <c r="E3" s="67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44.5" customHeight="1" x14ac:dyDescent="0.35">
      <c r="A4" s="7">
        <v>2</v>
      </c>
      <c r="B4" s="14" t="s">
        <v>36</v>
      </c>
      <c r="C4" s="68" t="s">
        <v>37</v>
      </c>
      <c r="D4" s="68"/>
      <c r="E4" s="68"/>
      <c r="F4" s="15"/>
      <c r="G4" s="15"/>
      <c r="H4" s="15"/>
      <c r="I4" s="15"/>
      <c r="J4" s="14"/>
      <c r="K4" s="7"/>
    </row>
    <row r="5" spans="1:17" ht="37.25" customHeight="1" x14ac:dyDescent="0.35">
      <c r="A5" s="7">
        <v>3</v>
      </c>
      <c r="B5" s="16">
        <v>1</v>
      </c>
      <c r="C5" s="69" t="s">
        <v>38</v>
      </c>
      <c r="D5" s="69"/>
      <c r="E5" s="69"/>
      <c r="F5" s="17"/>
      <c r="G5" s="17"/>
      <c r="H5" s="17"/>
      <c r="I5" s="17"/>
      <c r="J5" s="18"/>
      <c r="K5" s="7"/>
    </row>
    <row r="6" spans="1:17" hidden="1" x14ac:dyDescent="0.35">
      <c r="A6" s="7" t="s">
        <v>39</v>
      </c>
    </row>
    <row r="7" spans="1:17" x14ac:dyDescent="0.35">
      <c r="A7" s="7">
        <v>4</v>
      </c>
      <c r="B7" s="16" t="s">
        <v>40</v>
      </c>
      <c r="C7" s="70" t="s">
        <v>41</v>
      </c>
      <c r="D7" s="70"/>
      <c r="E7" s="70"/>
      <c r="F7" s="19"/>
      <c r="G7" s="19"/>
      <c r="H7" s="19"/>
      <c r="I7" s="19"/>
      <c r="J7" s="20"/>
      <c r="K7" s="7"/>
    </row>
    <row r="8" spans="1:17" hidden="1" x14ac:dyDescent="0.35">
      <c r="A8" s="7" t="s">
        <v>42</v>
      </c>
    </row>
    <row r="9" spans="1:17" x14ac:dyDescent="0.35">
      <c r="A9" s="7">
        <v>9</v>
      </c>
      <c r="B9" s="21" t="s">
        <v>43</v>
      </c>
      <c r="C9" s="71" t="s">
        <v>44</v>
      </c>
      <c r="D9" s="72"/>
      <c r="E9" s="72"/>
      <c r="F9" s="72"/>
      <c r="G9" s="72"/>
      <c r="H9" s="72"/>
      <c r="I9" s="72"/>
      <c r="J9" s="22"/>
    </row>
    <row r="10" spans="1:17" hidden="1" x14ac:dyDescent="0.35">
      <c r="A10" s="7" t="s">
        <v>45</v>
      </c>
    </row>
    <row r="11" spans="1:17" ht="60" hidden="1" x14ac:dyDescent="0.35">
      <c r="A11" s="7" t="s">
        <v>46</v>
      </c>
    </row>
    <row r="12" spans="1:17" x14ac:dyDescent="0.35">
      <c r="A12" s="23" t="s">
        <v>48</v>
      </c>
      <c r="B12" s="22"/>
      <c r="C12" s="73" t="s">
        <v>47</v>
      </c>
      <c r="D12" s="73"/>
      <c r="E12" s="73"/>
      <c r="F12" s="73"/>
      <c r="G12" s="24">
        <v>1</v>
      </c>
      <c r="H12" s="25"/>
      <c r="J12" s="22"/>
    </row>
    <row r="13" spans="1:17" x14ac:dyDescent="0.35">
      <c r="A13" s="7" t="s">
        <v>49</v>
      </c>
      <c r="B13" s="21"/>
      <c r="C13" s="74"/>
      <c r="D13" s="74"/>
      <c r="E13" s="74"/>
      <c r="F13" s="26" t="s">
        <v>50</v>
      </c>
      <c r="G13" s="27">
        <f>ROUND(SUM(G12:G12), 0 )</f>
        <v>1</v>
      </c>
      <c r="H13" s="27" t="str">
        <f>IF(SUMPRODUCT(--(H12:H12&lt;&gt;""))&lt;&gt;0, ROUND(SUMIF(H12:H12,"",G12:G12) + SUM(H12:H12), 0 ), "")</f>
        <v/>
      </c>
      <c r="I13" s="28"/>
      <c r="J13" s="29">
        <f>IF(AND(G13= "",H13= ""), 0, ROUND(ROUND(I13, 2) * ROUND(IF(H13="",G13,H13),  0), 2))</f>
        <v>0</v>
      </c>
      <c r="K13" s="7"/>
      <c r="M13" s="30">
        <v>0.2</v>
      </c>
      <c r="Q13" s="7">
        <v>1903</v>
      </c>
    </row>
    <row r="14" spans="1:17" hidden="1" x14ac:dyDescent="0.35">
      <c r="A14" s="7" t="s">
        <v>51</v>
      </c>
    </row>
    <row r="15" spans="1:17" x14ac:dyDescent="0.35">
      <c r="A15" s="7">
        <v>4</v>
      </c>
      <c r="B15" s="16" t="s">
        <v>52</v>
      </c>
      <c r="C15" s="70" t="s">
        <v>53</v>
      </c>
      <c r="D15" s="70"/>
      <c r="E15" s="70"/>
      <c r="F15" s="19"/>
      <c r="G15" s="19"/>
      <c r="H15" s="19"/>
      <c r="I15" s="19"/>
      <c r="J15" s="20"/>
      <c r="K15" s="7"/>
    </row>
    <row r="16" spans="1:17" hidden="1" x14ac:dyDescent="0.35">
      <c r="A16" s="7" t="s">
        <v>42</v>
      </c>
    </row>
    <row r="17" spans="1:17" x14ac:dyDescent="0.35">
      <c r="A17" s="7">
        <v>9</v>
      </c>
      <c r="B17" s="21" t="s">
        <v>54</v>
      </c>
      <c r="C17" s="71" t="s">
        <v>55</v>
      </c>
      <c r="D17" s="72"/>
      <c r="E17" s="72"/>
      <c r="F17" s="72"/>
      <c r="G17" s="72"/>
      <c r="H17" s="72"/>
      <c r="I17" s="72"/>
      <c r="J17" s="22"/>
    </row>
    <row r="18" spans="1:17" hidden="1" x14ac:dyDescent="0.35">
      <c r="A18" s="7" t="s">
        <v>45</v>
      </c>
    </row>
    <row r="19" spans="1:17" ht="60" hidden="1" x14ac:dyDescent="0.35">
      <c r="A19" s="7" t="s">
        <v>46</v>
      </c>
    </row>
    <row r="20" spans="1:17" x14ac:dyDescent="0.35">
      <c r="A20" s="23" t="s">
        <v>48</v>
      </c>
      <c r="B20" s="22"/>
      <c r="C20" s="73" t="s">
        <v>47</v>
      </c>
      <c r="D20" s="73"/>
      <c r="E20" s="73"/>
      <c r="F20" s="73"/>
      <c r="G20" s="24">
        <v>1</v>
      </c>
      <c r="H20" s="25"/>
      <c r="J20" s="22"/>
    </row>
    <row r="21" spans="1:17" x14ac:dyDescent="0.35">
      <c r="A21" s="7" t="s">
        <v>49</v>
      </c>
      <c r="B21" s="21"/>
      <c r="C21" s="74"/>
      <c r="D21" s="74"/>
      <c r="E21" s="74"/>
      <c r="F21" s="26" t="s">
        <v>11</v>
      </c>
      <c r="G21" s="27">
        <f>ROUND(SUM(G20:G20), 0 )</f>
        <v>1</v>
      </c>
      <c r="H21" s="27" t="str">
        <f>IF(SUMPRODUCT(--(H20:H20&lt;&gt;""))&lt;&gt;0, ROUND(SUMIF(H20:H20,"",G20:G20) + SUM(H20:H20), 0 ), "")</f>
        <v/>
      </c>
      <c r="I21" s="28"/>
      <c r="J21" s="29">
        <f>IF(AND(G21= "",H21= ""), 0, ROUND(ROUND(I21, 2) * ROUND(IF(H21="",G21,H21),  0), 2))</f>
        <v>0</v>
      </c>
      <c r="K21" s="7"/>
      <c r="M21" s="30">
        <v>0.2</v>
      </c>
      <c r="Q21" s="7">
        <v>1903</v>
      </c>
    </row>
    <row r="22" spans="1:17" hidden="1" x14ac:dyDescent="0.35">
      <c r="A22" s="7" t="s">
        <v>51</v>
      </c>
    </row>
    <row r="23" spans="1:17" ht="18" customHeight="1" x14ac:dyDescent="0.35">
      <c r="A23" s="7">
        <v>4</v>
      </c>
      <c r="B23" s="16" t="s">
        <v>56</v>
      </c>
      <c r="C23" s="70" t="s">
        <v>57</v>
      </c>
      <c r="D23" s="70"/>
      <c r="E23" s="70"/>
      <c r="F23" s="19"/>
      <c r="G23" s="19"/>
      <c r="H23" s="19"/>
      <c r="I23" s="19"/>
      <c r="J23" s="20"/>
      <c r="K23" s="7"/>
    </row>
    <row r="24" spans="1:17" hidden="1" x14ac:dyDescent="0.35">
      <c r="A24" s="7" t="s">
        <v>42</v>
      </c>
    </row>
    <row r="25" spans="1:17" x14ac:dyDescent="0.35">
      <c r="A25" s="7">
        <v>9</v>
      </c>
      <c r="B25" s="21" t="s">
        <v>58</v>
      </c>
      <c r="C25" s="71" t="s">
        <v>59</v>
      </c>
      <c r="D25" s="72"/>
      <c r="E25" s="72"/>
      <c r="F25" s="72"/>
      <c r="G25" s="72"/>
      <c r="H25" s="72"/>
      <c r="I25" s="72"/>
      <c r="J25" s="22"/>
    </row>
    <row r="26" spans="1:17" hidden="1" x14ac:dyDescent="0.35">
      <c r="A26" s="7" t="s">
        <v>45</v>
      </c>
    </row>
    <row r="27" spans="1:17" ht="60" hidden="1" x14ac:dyDescent="0.35">
      <c r="A27" s="7" t="s">
        <v>46</v>
      </c>
    </row>
    <row r="28" spans="1:17" x14ac:dyDescent="0.35">
      <c r="A28" s="23" t="s">
        <v>48</v>
      </c>
      <c r="B28" s="22"/>
      <c r="C28" s="73" t="s">
        <v>47</v>
      </c>
      <c r="D28" s="73"/>
      <c r="E28" s="73"/>
      <c r="F28" s="73"/>
      <c r="G28" s="24">
        <v>1</v>
      </c>
      <c r="H28" s="25"/>
      <c r="J28" s="22"/>
    </row>
    <row r="29" spans="1:17" x14ac:dyDescent="0.35">
      <c r="A29" s="7" t="s">
        <v>49</v>
      </c>
      <c r="B29" s="21"/>
      <c r="C29" s="74"/>
      <c r="D29" s="74"/>
      <c r="E29" s="74"/>
      <c r="F29" s="26" t="s">
        <v>50</v>
      </c>
      <c r="G29" s="27">
        <f>ROUND(SUM(G28:G28), 0 )</f>
        <v>1</v>
      </c>
      <c r="H29" s="27" t="str">
        <f>IF(SUMPRODUCT(--(H28:H28&lt;&gt;""))&lt;&gt;0, ROUND(SUMIF(H28:H28,"",G28:G28) + SUM(H28:H28), 0 ), "")</f>
        <v/>
      </c>
      <c r="I29" s="28"/>
      <c r="J29" s="29">
        <f>IF(AND(G29= "",H29= ""), 0, ROUND(ROUND(I29, 2) * ROUND(IF(H29="",G29,H29),  0), 2))</f>
        <v>0</v>
      </c>
      <c r="K29" s="7"/>
      <c r="M29" s="30">
        <v>0.2</v>
      </c>
      <c r="Q29" s="7">
        <v>1903</v>
      </c>
    </row>
    <row r="30" spans="1:17" x14ac:dyDescent="0.35">
      <c r="A30" s="7">
        <v>9</v>
      </c>
      <c r="B30" s="21" t="s">
        <v>60</v>
      </c>
      <c r="C30" s="71" t="s">
        <v>61</v>
      </c>
      <c r="D30" s="72"/>
      <c r="E30" s="72"/>
      <c r="F30" s="72"/>
      <c r="G30" s="72"/>
      <c r="H30" s="72"/>
      <c r="I30" s="72"/>
      <c r="J30" s="22"/>
    </row>
    <row r="31" spans="1:17" hidden="1" x14ac:dyDescent="0.35">
      <c r="A31" s="7" t="s">
        <v>45</v>
      </c>
    </row>
    <row r="32" spans="1:17" ht="60" hidden="1" x14ac:dyDescent="0.35">
      <c r="A32" s="7" t="s">
        <v>46</v>
      </c>
    </row>
    <row r="33" spans="1:17" x14ac:dyDescent="0.35">
      <c r="A33" s="23" t="s">
        <v>48</v>
      </c>
      <c r="B33" s="22"/>
      <c r="C33" s="73" t="s">
        <v>47</v>
      </c>
      <c r="D33" s="73"/>
      <c r="E33" s="73"/>
      <c r="F33" s="73"/>
      <c r="G33" s="24">
        <v>15</v>
      </c>
      <c r="H33" s="25"/>
      <c r="J33" s="22"/>
    </row>
    <row r="34" spans="1:17" x14ac:dyDescent="0.35">
      <c r="A34" s="7" t="s">
        <v>49</v>
      </c>
      <c r="B34" s="21"/>
      <c r="C34" s="74"/>
      <c r="D34" s="74"/>
      <c r="E34" s="74"/>
      <c r="F34" s="26" t="s">
        <v>62</v>
      </c>
      <c r="G34" s="27">
        <f>ROUND(SUM(G33:G33), 0 )</f>
        <v>15</v>
      </c>
      <c r="H34" s="27" t="str">
        <f>IF(SUMPRODUCT(--(H33:H33&lt;&gt;""))&lt;&gt;0, ROUND(SUMIF(H33:H33,"",G33:G33) + SUM(H33:H33), 0 ), "")</f>
        <v/>
      </c>
      <c r="I34" s="28"/>
      <c r="J34" s="29">
        <f>IF(AND(G34= "",H34= ""), 0, ROUND(ROUND(I34, 2) * ROUND(IF(H34="",G34,H34),  0), 2))</f>
        <v>0</v>
      </c>
      <c r="K34" s="7"/>
      <c r="M34" s="30">
        <v>0.2</v>
      </c>
      <c r="Q34" s="7">
        <v>1903</v>
      </c>
    </row>
    <row r="35" spans="1:17" x14ac:dyDescent="0.35">
      <c r="A35" s="7">
        <v>9</v>
      </c>
      <c r="B35" s="21" t="s">
        <v>63</v>
      </c>
      <c r="C35" s="71" t="s">
        <v>64</v>
      </c>
      <c r="D35" s="72"/>
      <c r="E35" s="72"/>
      <c r="F35" s="72"/>
      <c r="G35" s="72"/>
      <c r="H35" s="72"/>
      <c r="I35" s="72"/>
      <c r="J35" s="22"/>
    </row>
    <row r="36" spans="1:17" hidden="1" x14ac:dyDescent="0.35">
      <c r="A36" s="7" t="s">
        <v>45</v>
      </c>
    </row>
    <row r="37" spans="1:17" ht="60" hidden="1" x14ac:dyDescent="0.35">
      <c r="A37" s="7" t="s">
        <v>46</v>
      </c>
    </row>
    <row r="38" spans="1:17" x14ac:dyDescent="0.35">
      <c r="A38" s="23" t="s">
        <v>48</v>
      </c>
      <c r="B38" s="22"/>
      <c r="C38" s="73" t="s">
        <v>47</v>
      </c>
      <c r="D38" s="73"/>
      <c r="E38" s="73"/>
      <c r="F38" s="73"/>
      <c r="G38" s="24">
        <v>1</v>
      </c>
      <c r="H38" s="25"/>
      <c r="J38" s="22"/>
    </row>
    <row r="39" spans="1:17" x14ac:dyDescent="0.35">
      <c r="A39" s="7" t="s">
        <v>49</v>
      </c>
      <c r="B39" s="21"/>
      <c r="C39" s="74"/>
      <c r="D39" s="74"/>
      <c r="E39" s="74"/>
      <c r="F39" s="26" t="s">
        <v>50</v>
      </c>
      <c r="G39" s="27">
        <f>ROUND(SUM(G38:G38), 0 )</f>
        <v>1</v>
      </c>
      <c r="H39" s="27" t="str">
        <f>IF(SUMPRODUCT(--(H38:H38&lt;&gt;""))&lt;&gt;0, ROUND(SUMIF(H38:H38,"",G38:G38) + SUM(H38:H38), 0 ), "")</f>
        <v/>
      </c>
      <c r="I39" s="28"/>
      <c r="J39" s="29">
        <f>IF(AND(G39= "",H39= ""), 0, ROUND(ROUND(I39, 2) * ROUND(IF(H39="",G39,H39),  0), 2))</f>
        <v>0</v>
      </c>
      <c r="K39" s="7"/>
      <c r="M39" s="30">
        <v>0.2</v>
      </c>
      <c r="Q39" s="7">
        <v>1903</v>
      </c>
    </row>
    <row r="40" spans="1:17" hidden="1" x14ac:dyDescent="0.35">
      <c r="A40" s="7" t="s">
        <v>51</v>
      </c>
    </row>
    <row r="41" spans="1:17" ht="18" customHeight="1" x14ac:dyDescent="0.35">
      <c r="A41" s="7">
        <v>4</v>
      </c>
      <c r="B41" s="16" t="s">
        <v>65</v>
      </c>
      <c r="C41" s="70" t="s">
        <v>66</v>
      </c>
      <c r="D41" s="70"/>
      <c r="E41" s="70"/>
      <c r="F41" s="19"/>
      <c r="G41" s="19"/>
      <c r="H41" s="19"/>
      <c r="I41" s="19"/>
      <c r="J41" s="20"/>
      <c r="K41" s="7"/>
    </row>
    <row r="42" spans="1:17" hidden="1" x14ac:dyDescent="0.35">
      <c r="A42" s="7" t="s">
        <v>42</v>
      </c>
    </row>
    <row r="43" spans="1:17" x14ac:dyDescent="0.35">
      <c r="A43" s="7">
        <v>9</v>
      </c>
      <c r="B43" s="21" t="s">
        <v>67</v>
      </c>
      <c r="C43" s="71" t="s">
        <v>66</v>
      </c>
      <c r="D43" s="72"/>
      <c r="E43" s="72"/>
      <c r="F43" s="72"/>
      <c r="G43" s="72"/>
      <c r="H43" s="72"/>
      <c r="I43" s="72"/>
      <c r="J43" s="22"/>
    </row>
    <row r="44" spans="1:17" hidden="1" x14ac:dyDescent="0.35">
      <c r="A44" s="7" t="s">
        <v>45</v>
      </c>
    </row>
    <row r="45" spans="1:17" ht="60" hidden="1" x14ac:dyDescent="0.35">
      <c r="A45" s="7" t="s">
        <v>46</v>
      </c>
    </row>
    <row r="46" spans="1:17" x14ac:dyDescent="0.35">
      <c r="A46" s="23" t="s">
        <v>48</v>
      </c>
      <c r="B46" s="22"/>
      <c r="C46" s="73" t="s">
        <v>47</v>
      </c>
      <c r="D46" s="73"/>
      <c r="E46" s="73"/>
      <c r="F46" s="73"/>
      <c r="G46" s="24">
        <v>1</v>
      </c>
      <c r="H46" s="25"/>
      <c r="J46" s="22"/>
    </row>
    <row r="47" spans="1:17" x14ac:dyDescent="0.35">
      <c r="A47" s="7" t="s">
        <v>49</v>
      </c>
      <c r="B47" s="21"/>
      <c r="C47" s="74"/>
      <c r="D47" s="74"/>
      <c r="E47" s="74"/>
      <c r="F47" s="26" t="s">
        <v>50</v>
      </c>
      <c r="G47" s="27">
        <f>ROUND(SUM(G46:G46), 0 )</f>
        <v>1</v>
      </c>
      <c r="H47" s="27" t="str">
        <f>IF(SUMPRODUCT(--(H46:H46&lt;&gt;""))&lt;&gt;0, ROUND(SUMIF(H46:H46,"",G46:G46) + SUM(H46:H46), 0 ), "")</f>
        <v/>
      </c>
      <c r="I47" s="28"/>
      <c r="J47" s="29">
        <f>IF(AND(G47= "",H47= ""), 0, ROUND(ROUND(I47, 2) * ROUND(IF(H47="",G47,H47),  0), 2))</f>
        <v>0</v>
      </c>
      <c r="K47" s="7"/>
      <c r="M47" s="30">
        <v>0.2</v>
      </c>
      <c r="Q47" s="7">
        <v>1903</v>
      </c>
    </row>
    <row r="48" spans="1:17" hidden="1" x14ac:dyDescent="0.35">
      <c r="A48" s="7" t="s">
        <v>51</v>
      </c>
    </row>
    <row r="49" spans="1:17" x14ac:dyDescent="0.35">
      <c r="A49" s="7">
        <v>4</v>
      </c>
      <c r="B49" s="16" t="s">
        <v>68</v>
      </c>
      <c r="C49" s="70" t="s">
        <v>69</v>
      </c>
      <c r="D49" s="70"/>
      <c r="E49" s="70"/>
      <c r="F49" s="19"/>
      <c r="G49" s="19"/>
      <c r="H49" s="19"/>
      <c r="I49" s="19"/>
      <c r="J49" s="20"/>
      <c r="K49" s="7"/>
    </row>
    <row r="50" spans="1:17" hidden="1" x14ac:dyDescent="0.35">
      <c r="A50" s="7" t="s">
        <v>42</v>
      </c>
    </row>
    <row r="51" spans="1:17" x14ac:dyDescent="0.35">
      <c r="A51" s="7">
        <v>9</v>
      </c>
      <c r="B51" s="21" t="s">
        <v>70</v>
      </c>
      <c r="C51" s="71" t="s">
        <v>69</v>
      </c>
      <c r="D51" s="72"/>
      <c r="E51" s="72"/>
      <c r="F51" s="72"/>
      <c r="G51" s="72"/>
      <c r="H51" s="72"/>
      <c r="I51" s="72"/>
      <c r="J51" s="22"/>
    </row>
    <row r="52" spans="1:17" hidden="1" x14ac:dyDescent="0.35">
      <c r="A52" s="7" t="s">
        <v>45</v>
      </c>
    </row>
    <row r="53" spans="1:17" ht="60" hidden="1" x14ac:dyDescent="0.35">
      <c r="A53" s="7" t="s">
        <v>46</v>
      </c>
    </row>
    <row r="54" spans="1:17" x14ac:dyDescent="0.35">
      <c r="A54" s="23" t="s">
        <v>48</v>
      </c>
      <c r="B54" s="22"/>
      <c r="C54" s="73" t="s">
        <v>47</v>
      </c>
      <c r="D54" s="73"/>
      <c r="E54" s="73"/>
      <c r="F54" s="73"/>
      <c r="G54" s="24">
        <v>1</v>
      </c>
      <c r="H54" s="25"/>
      <c r="J54" s="22"/>
    </row>
    <row r="55" spans="1:17" x14ac:dyDescent="0.35">
      <c r="A55" s="7" t="s">
        <v>49</v>
      </c>
      <c r="B55" s="21"/>
      <c r="C55" s="74"/>
      <c r="D55" s="74"/>
      <c r="E55" s="74"/>
      <c r="F55" s="26" t="s">
        <v>50</v>
      </c>
      <c r="G55" s="27">
        <f>ROUND(SUM(G54:G54), 0 )</f>
        <v>1</v>
      </c>
      <c r="H55" s="27" t="str">
        <f>IF(SUMPRODUCT(--(H54:H54&lt;&gt;""))&lt;&gt;0, ROUND(SUMIF(H54:H54,"",G54:G54) + SUM(H54:H54), 0 ), "")</f>
        <v/>
      </c>
      <c r="I55" s="28"/>
      <c r="J55" s="29">
        <f>IF(AND(G55= "",H55= ""), 0, ROUND(ROUND(I55, 2) * ROUND(IF(H55="",G55,H55),  0), 2))</f>
        <v>0</v>
      </c>
      <c r="K55" s="7"/>
      <c r="M55" s="30">
        <v>0.2</v>
      </c>
      <c r="Q55" s="7">
        <v>1903</v>
      </c>
    </row>
    <row r="56" spans="1:17" hidden="1" x14ac:dyDescent="0.35">
      <c r="A56" s="7" t="s">
        <v>51</v>
      </c>
    </row>
    <row r="57" spans="1:17" ht="18" customHeight="1" x14ac:dyDescent="0.35">
      <c r="A57" s="7">
        <v>4</v>
      </c>
      <c r="B57" s="16" t="s">
        <v>71</v>
      </c>
      <c r="C57" s="70" t="s">
        <v>72</v>
      </c>
      <c r="D57" s="70"/>
      <c r="E57" s="70"/>
      <c r="F57" s="19"/>
      <c r="G57" s="19"/>
      <c r="H57" s="19"/>
      <c r="I57" s="19"/>
      <c r="J57" s="20"/>
      <c r="K57" s="7"/>
    </row>
    <row r="58" spans="1:17" hidden="1" x14ac:dyDescent="0.35">
      <c r="A58" s="7" t="s">
        <v>42</v>
      </c>
    </row>
    <row r="59" spans="1:17" ht="33.75" customHeight="1" x14ac:dyDescent="0.35">
      <c r="A59" s="7">
        <v>5</v>
      </c>
      <c r="B59" s="16" t="s">
        <v>73</v>
      </c>
      <c r="C59" s="75" t="s">
        <v>74</v>
      </c>
      <c r="D59" s="75"/>
      <c r="E59" s="75"/>
      <c r="F59" s="31"/>
      <c r="G59" s="31"/>
      <c r="H59" s="31"/>
      <c r="I59" s="31"/>
      <c r="J59" s="32"/>
      <c r="K59" s="7"/>
    </row>
    <row r="60" spans="1:17" hidden="1" x14ac:dyDescent="0.35">
      <c r="A60" s="7" t="s">
        <v>75</v>
      </c>
    </row>
    <row r="61" spans="1:17" x14ac:dyDescent="0.35">
      <c r="A61" s="7">
        <v>9</v>
      </c>
      <c r="B61" s="21" t="s">
        <v>76</v>
      </c>
      <c r="C61" s="71" t="s">
        <v>77</v>
      </c>
      <c r="D61" s="72"/>
      <c r="E61" s="72"/>
      <c r="F61" s="72"/>
      <c r="G61" s="72"/>
      <c r="H61" s="72"/>
      <c r="I61" s="72"/>
      <c r="J61" s="22"/>
    </row>
    <row r="62" spans="1:17" hidden="1" x14ac:dyDescent="0.35">
      <c r="A62" s="7" t="s">
        <v>45</v>
      </c>
    </row>
    <row r="63" spans="1:17" ht="60" hidden="1" x14ac:dyDescent="0.35">
      <c r="A63" s="7" t="s">
        <v>46</v>
      </c>
    </row>
    <row r="64" spans="1:17" x14ac:dyDescent="0.35">
      <c r="A64" s="23" t="s">
        <v>48</v>
      </c>
      <c r="B64" s="22"/>
      <c r="C64" s="73" t="s">
        <v>47</v>
      </c>
      <c r="D64" s="73"/>
      <c r="E64" s="73"/>
      <c r="F64" s="73"/>
      <c r="G64" s="24">
        <v>1</v>
      </c>
      <c r="H64" s="25"/>
      <c r="J64" s="22"/>
    </row>
    <row r="65" spans="1:17" x14ac:dyDescent="0.35">
      <c r="A65" s="7" t="s">
        <v>49</v>
      </c>
      <c r="B65" s="21"/>
      <c r="C65" s="74"/>
      <c r="D65" s="74"/>
      <c r="E65" s="74"/>
      <c r="F65" s="26" t="s">
        <v>50</v>
      </c>
      <c r="G65" s="27">
        <f>ROUND(SUM(G64:G64), 0 )</f>
        <v>1</v>
      </c>
      <c r="H65" s="27" t="str">
        <f>IF(SUMPRODUCT(--(H64:H64&lt;&gt;""))&lt;&gt;0, ROUND(SUMIF(H64:H64,"",G64:G64) + SUM(H64:H64), 0 ), "")</f>
        <v/>
      </c>
      <c r="I65" s="28"/>
      <c r="J65" s="29">
        <f>IF(AND(G65= "",H65= ""), 0, ROUND(ROUND(I65, 2) * ROUND(IF(H65="",G65,H65),  0), 2))</f>
        <v>0</v>
      </c>
      <c r="K65" s="7"/>
      <c r="M65" s="30">
        <v>0.2</v>
      </c>
      <c r="Q65" s="7">
        <v>1903</v>
      </c>
    </row>
    <row r="66" spans="1:17" x14ac:dyDescent="0.35">
      <c r="A66" s="7">
        <v>9</v>
      </c>
      <c r="B66" s="21" t="s">
        <v>78</v>
      </c>
      <c r="C66" s="71" t="s">
        <v>79</v>
      </c>
      <c r="D66" s="72"/>
      <c r="E66" s="72"/>
      <c r="F66" s="72"/>
      <c r="G66" s="72"/>
      <c r="H66" s="72"/>
      <c r="I66" s="72"/>
      <c r="J66" s="22"/>
    </row>
    <row r="67" spans="1:17" hidden="1" x14ac:dyDescent="0.35">
      <c r="A67" s="7" t="s">
        <v>45</v>
      </c>
    </row>
    <row r="68" spans="1:17" ht="60" hidden="1" x14ac:dyDescent="0.35">
      <c r="A68" s="7" t="s">
        <v>46</v>
      </c>
    </row>
    <row r="69" spans="1:17" x14ac:dyDescent="0.35">
      <c r="A69" s="23" t="s">
        <v>48</v>
      </c>
      <c r="B69" s="22"/>
      <c r="C69" s="73" t="s">
        <v>47</v>
      </c>
      <c r="D69" s="73"/>
      <c r="E69" s="73"/>
      <c r="F69" s="73"/>
      <c r="G69" s="24">
        <v>15</v>
      </c>
      <c r="H69" s="25"/>
      <c r="J69" s="22"/>
    </row>
    <row r="70" spans="1:17" x14ac:dyDescent="0.35">
      <c r="A70" s="7" t="s">
        <v>49</v>
      </c>
      <c r="B70" s="21"/>
      <c r="C70" s="74"/>
      <c r="D70" s="74"/>
      <c r="E70" s="74"/>
      <c r="F70" s="26" t="s">
        <v>62</v>
      </c>
      <c r="G70" s="27">
        <f>ROUND(SUM(G69:G69), 0 )</f>
        <v>15</v>
      </c>
      <c r="H70" s="27" t="str">
        <f>IF(SUMPRODUCT(--(H69:H69&lt;&gt;""))&lt;&gt;0, ROUND(SUMIF(H69:H69,"",G69:G69) + SUM(H69:H69), 0 ), "")</f>
        <v/>
      </c>
      <c r="I70" s="28"/>
      <c r="J70" s="29">
        <f>IF(AND(G70= "",H70= ""), 0, ROUND(ROUND(I70, 2) * ROUND(IF(H70="",G70,H70),  0), 2))</f>
        <v>0</v>
      </c>
      <c r="K70" s="7"/>
      <c r="M70" s="30">
        <v>0.2</v>
      </c>
      <c r="Q70" s="7">
        <v>1903</v>
      </c>
    </row>
    <row r="71" spans="1:17" x14ac:dyDescent="0.35">
      <c r="A71" s="7">
        <v>9</v>
      </c>
      <c r="B71" s="21" t="s">
        <v>80</v>
      </c>
      <c r="C71" s="71" t="s">
        <v>81</v>
      </c>
      <c r="D71" s="72"/>
      <c r="E71" s="72"/>
      <c r="F71" s="72"/>
      <c r="G71" s="72"/>
      <c r="H71" s="72"/>
      <c r="I71" s="72"/>
      <c r="J71" s="22"/>
    </row>
    <row r="72" spans="1:17" hidden="1" x14ac:dyDescent="0.35">
      <c r="A72" s="7" t="s">
        <v>45</v>
      </c>
    </row>
    <row r="73" spans="1:17" ht="60" hidden="1" x14ac:dyDescent="0.35">
      <c r="A73" s="7" t="s">
        <v>46</v>
      </c>
    </row>
    <row r="74" spans="1:17" x14ac:dyDescent="0.35">
      <c r="A74" s="23" t="s">
        <v>48</v>
      </c>
      <c r="B74" s="22"/>
      <c r="C74" s="73" t="s">
        <v>47</v>
      </c>
      <c r="D74" s="73"/>
      <c r="E74" s="73"/>
      <c r="F74" s="73"/>
      <c r="G74" s="24">
        <v>1</v>
      </c>
      <c r="H74" s="25"/>
      <c r="J74" s="22"/>
    </row>
    <row r="75" spans="1:17" x14ac:dyDescent="0.35">
      <c r="A75" s="7" t="s">
        <v>49</v>
      </c>
      <c r="B75" s="21"/>
      <c r="C75" s="74"/>
      <c r="D75" s="74"/>
      <c r="E75" s="74"/>
      <c r="F75" s="26" t="s">
        <v>50</v>
      </c>
      <c r="G75" s="27">
        <f>ROUND(SUM(G74:G74), 0 )</f>
        <v>1</v>
      </c>
      <c r="H75" s="27" t="str">
        <f>IF(SUMPRODUCT(--(H74:H74&lt;&gt;""))&lt;&gt;0, ROUND(SUMIF(H74:H74,"",G74:G74) + SUM(H74:H74), 0 ), "")</f>
        <v/>
      </c>
      <c r="I75" s="28"/>
      <c r="J75" s="29">
        <f>IF(AND(G75= "",H75= ""), 0, ROUND(ROUND(I75, 2) * ROUND(IF(H75="",G75,H75),  0), 2))</f>
        <v>0</v>
      </c>
      <c r="K75" s="7"/>
      <c r="M75" s="30">
        <v>0.2</v>
      </c>
      <c r="Q75" s="7">
        <v>1903</v>
      </c>
    </row>
    <row r="76" spans="1:17" hidden="1" x14ac:dyDescent="0.35">
      <c r="A76" s="7" t="s">
        <v>82</v>
      </c>
    </row>
    <row r="77" spans="1:17" ht="33.75" customHeight="1" x14ac:dyDescent="0.35">
      <c r="A77" s="7">
        <v>5</v>
      </c>
      <c r="B77" s="16" t="s">
        <v>83</v>
      </c>
      <c r="C77" s="75" t="s">
        <v>84</v>
      </c>
      <c r="D77" s="75"/>
      <c r="E77" s="75"/>
      <c r="F77" s="31"/>
      <c r="G77" s="31"/>
      <c r="H77" s="31"/>
      <c r="I77" s="31"/>
      <c r="J77" s="32"/>
      <c r="K77" s="7"/>
    </row>
    <row r="78" spans="1:17" hidden="1" x14ac:dyDescent="0.35">
      <c r="A78" s="7" t="s">
        <v>75</v>
      </c>
    </row>
    <row r="79" spans="1:17" x14ac:dyDescent="0.35">
      <c r="A79" s="7">
        <v>9</v>
      </c>
      <c r="B79" s="21" t="s">
        <v>85</v>
      </c>
      <c r="C79" s="71" t="s">
        <v>77</v>
      </c>
      <c r="D79" s="72"/>
      <c r="E79" s="72"/>
      <c r="F79" s="72"/>
      <c r="G79" s="72"/>
      <c r="H79" s="72"/>
      <c r="I79" s="72"/>
      <c r="J79" s="22"/>
    </row>
    <row r="80" spans="1:17" hidden="1" x14ac:dyDescent="0.35">
      <c r="A80" s="7" t="s">
        <v>45</v>
      </c>
    </row>
    <row r="81" spans="1:17" ht="60" hidden="1" x14ac:dyDescent="0.35">
      <c r="A81" s="7" t="s">
        <v>46</v>
      </c>
    </row>
    <row r="82" spans="1:17" x14ac:dyDescent="0.35">
      <c r="A82" s="23" t="s">
        <v>48</v>
      </c>
      <c r="B82" s="22"/>
      <c r="C82" s="73" t="s">
        <v>47</v>
      </c>
      <c r="D82" s="73"/>
      <c r="E82" s="73"/>
      <c r="F82" s="73"/>
      <c r="G82" s="24">
        <v>1</v>
      </c>
      <c r="H82" s="25"/>
      <c r="J82" s="22"/>
    </row>
    <row r="83" spans="1:17" x14ac:dyDescent="0.35">
      <c r="A83" s="7" t="s">
        <v>49</v>
      </c>
      <c r="B83" s="21"/>
      <c r="C83" s="74"/>
      <c r="D83" s="74"/>
      <c r="E83" s="74"/>
      <c r="F83" s="26" t="s">
        <v>50</v>
      </c>
      <c r="G83" s="27">
        <f>ROUND(SUM(G82:G82), 0 )</f>
        <v>1</v>
      </c>
      <c r="H83" s="27" t="str">
        <f>IF(SUMPRODUCT(--(H82:H82&lt;&gt;""))&lt;&gt;0, ROUND(SUMIF(H82:H82,"",G82:G82) + SUM(H82:H82), 0 ), "")</f>
        <v/>
      </c>
      <c r="I83" s="28"/>
      <c r="J83" s="29">
        <f>IF(AND(G83= "",H83= ""), 0, ROUND(ROUND(I83, 2) * ROUND(IF(H83="",G83,H83),  0), 2))</f>
        <v>0</v>
      </c>
      <c r="K83" s="7"/>
      <c r="M83" s="30">
        <v>0.2</v>
      </c>
      <c r="Q83" s="7">
        <v>1903</v>
      </c>
    </row>
    <row r="84" spans="1:17" x14ac:dyDescent="0.35">
      <c r="A84" s="7">
        <v>9</v>
      </c>
      <c r="B84" s="21" t="s">
        <v>86</v>
      </c>
      <c r="C84" s="71" t="s">
        <v>79</v>
      </c>
      <c r="D84" s="72"/>
      <c r="E84" s="72"/>
      <c r="F84" s="72"/>
      <c r="G84" s="72"/>
      <c r="H84" s="72"/>
      <c r="I84" s="72"/>
      <c r="J84" s="22"/>
    </row>
    <row r="85" spans="1:17" hidden="1" x14ac:dyDescent="0.35">
      <c r="A85" s="7" t="s">
        <v>45</v>
      </c>
    </row>
    <row r="86" spans="1:17" ht="60" hidden="1" x14ac:dyDescent="0.35">
      <c r="A86" s="7" t="s">
        <v>46</v>
      </c>
    </row>
    <row r="87" spans="1:17" x14ac:dyDescent="0.35">
      <c r="A87" s="23" t="s">
        <v>48</v>
      </c>
      <c r="B87" s="22"/>
      <c r="C87" s="73" t="s">
        <v>47</v>
      </c>
      <c r="D87" s="73"/>
      <c r="E87" s="73"/>
      <c r="F87" s="73"/>
      <c r="G87" s="24">
        <v>15</v>
      </c>
      <c r="H87" s="25"/>
      <c r="J87" s="22"/>
    </row>
    <row r="88" spans="1:17" x14ac:dyDescent="0.35">
      <c r="A88" s="7" t="s">
        <v>49</v>
      </c>
      <c r="B88" s="21"/>
      <c r="C88" s="74"/>
      <c r="D88" s="74"/>
      <c r="E88" s="74"/>
      <c r="F88" s="26" t="s">
        <v>62</v>
      </c>
      <c r="G88" s="27">
        <f>ROUND(SUM(G87:G87), 0 )</f>
        <v>15</v>
      </c>
      <c r="H88" s="27" t="str">
        <f>IF(SUMPRODUCT(--(H87:H87&lt;&gt;""))&lt;&gt;0, ROUND(SUMIF(H87:H87,"",G87:G87) + SUM(H87:H87), 0 ), "")</f>
        <v/>
      </c>
      <c r="I88" s="28"/>
      <c r="J88" s="29">
        <f>IF(AND(G88= "",H88= ""), 0, ROUND(ROUND(I88, 2) * ROUND(IF(H88="",G88,H88),  0), 2))</f>
        <v>0</v>
      </c>
      <c r="K88" s="7"/>
      <c r="M88" s="30">
        <v>0.2</v>
      </c>
      <c r="Q88" s="7">
        <v>1903</v>
      </c>
    </row>
    <row r="89" spans="1:17" x14ac:dyDescent="0.35">
      <c r="A89" s="7">
        <v>9</v>
      </c>
      <c r="B89" s="21" t="s">
        <v>87</v>
      </c>
      <c r="C89" s="71" t="s">
        <v>81</v>
      </c>
      <c r="D89" s="72"/>
      <c r="E89" s="72"/>
      <c r="F89" s="72"/>
      <c r="G89" s="72"/>
      <c r="H89" s="72"/>
      <c r="I89" s="72"/>
      <c r="J89" s="22"/>
    </row>
    <row r="90" spans="1:17" hidden="1" x14ac:dyDescent="0.35">
      <c r="A90" s="7" t="s">
        <v>45</v>
      </c>
    </row>
    <row r="91" spans="1:17" ht="60" hidden="1" x14ac:dyDescent="0.35">
      <c r="A91" s="7" t="s">
        <v>46</v>
      </c>
    </row>
    <row r="92" spans="1:17" x14ac:dyDescent="0.35">
      <c r="A92" s="23" t="s">
        <v>48</v>
      </c>
      <c r="B92" s="22"/>
      <c r="C92" s="73" t="s">
        <v>47</v>
      </c>
      <c r="D92" s="73"/>
      <c r="E92" s="73"/>
      <c r="F92" s="73"/>
      <c r="G92" s="24">
        <v>1</v>
      </c>
      <c r="H92" s="25"/>
      <c r="J92" s="22"/>
    </row>
    <row r="93" spans="1:17" x14ac:dyDescent="0.35">
      <c r="A93" s="7" t="s">
        <v>49</v>
      </c>
      <c r="B93" s="21"/>
      <c r="C93" s="74"/>
      <c r="D93" s="74"/>
      <c r="E93" s="74"/>
      <c r="F93" s="26" t="s">
        <v>50</v>
      </c>
      <c r="G93" s="27">
        <f>ROUND(SUM(G92:G92), 0 )</f>
        <v>1</v>
      </c>
      <c r="H93" s="27" t="str">
        <f>IF(SUMPRODUCT(--(H92:H92&lt;&gt;""))&lt;&gt;0, ROUND(SUMIF(H92:H92,"",G92:G92) + SUM(H92:H92), 0 ), "")</f>
        <v/>
      </c>
      <c r="I93" s="28"/>
      <c r="J93" s="29">
        <f>IF(AND(G93= "",H93= ""), 0, ROUND(ROUND(I93, 2) * ROUND(IF(H93="",G93,H93),  0), 2))</f>
        <v>0</v>
      </c>
      <c r="K93" s="7"/>
      <c r="M93" s="30">
        <v>0.2</v>
      </c>
      <c r="Q93" s="7">
        <v>1903</v>
      </c>
    </row>
    <row r="94" spans="1:17" hidden="1" x14ac:dyDescent="0.35">
      <c r="A94" s="7" t="s">
        <v>82</v>
      </c>
    </row>
    <row r="95" spans="1:17" hidden="1" x14ac:dyDescent="0.35">
      <c r="A95" s="7" t="s">
        <v>51</v>
      </c>
    </row>
    <row r="96" spans="1:17" ht="36" customHeight="1" x14ac:dyDescent="0.35">
      <c r="A96" s="7">
        <v>4</v>
      </c>
      <c r="B96" s="16" t="s">
        <v>88</v>
      </c>
      <c r="C96" s="70" t="s">
        <v>89</v>
      </c>
      <c r="D96" s="70"/>
      <c r="E96" s="70"/>
      <c r="F96" s="19"/>
      <c r="G96" s="19"/>
      <c r="H96" s="19"/>
      <c r="I96" s="19"/>
      <c r="J96" s="20"/>
      <c r="K96" s="7"/>
    </row>
    <row r="97" spans="1:17" hidden="1" x14ac:dyDescent="0.35">
      <c r="A97" s="7" t="s">
        <v>42</v>
      </c>
    </row>
    <row r="98" spans="1:17" ht="27.25" customHeight="1" x14ac:dyDescent="0.35">
      <c r="A98" s="7">
        <v>9</v>
      </c>
      <c r="B98" s="21" t="s">
        <v>90</v>
      </c>
      <c r="C98" s="71" t="s">
        <v>91</v>
      </c>
      <c r="D98" s="72"/>
      <c r="E98" s="72"/>
      <c r="F98" s="72"/>
      <c r="G98" s="72"/>
      <c r="H98" s="72"/>
      <c r="I98" s="72"/>
      <c r="J98" s="22"/>
    </row>
    <row r="99" spans="1:17" hidden="1" x14ac:dyDescent="0.35">
      <c r="A99" s="7" t="s">
        <v>45</v>
      </c>
    </row>
    <row r="100" spans="1:17" ht="50" hidden="1" x14ac:dyDescent="0.35">
      <c r="A100" s="7" t="s">
        <v>92</v>
      </c>
    </row>
    <row r="101" spans="1:17" hidden="1" x14ac:dyDescent="0.35">
      <c r="A101" s="7" t="s">
        <v>45</v>
      </c>
    </row>
    <row r="102" spans="1:17" ht="50" hidden="1" x14ac:dyDescent="0.35">
      <c r="A102" s="7" t="s">
        <v>93</v>
      </c>
    </row>
    <row r="103" spans="1:17" hidden="1" x14ac:dyDescent="0.35">
      <c r="A103" s="7" t="s">
        <v>45</v>
      </c>
    </row>
    <row r="104" spans="1:17" ht="50" hidden="1" x14ac:dyDescent="0.35">
      <c r="A104" s="7" t="s">
        <v>94</v>
      </c>
    </row>
    <row r="105" spans="1:17" x14ac:dyDescent="0.35">
      <c r="A105" s="23" t="s">
        <v>96</v>
      </c>
      <c r="B105" s="22"/>
      <c r="C105" s="73" t="s">
        <v>95</v>
      </c>
      <c r="D105" s="73"/>
      <c r="E105" s="73"/>
      <c r="F105" s="73"/>
      <c r="G105" s="33">
        <v>150</v>
      </c>
      <c r="H105" s="25"/>
      <c r="J105" s="22"/>
    </row>
    <row r="106" spans="1:17" x14ac:dyDescent="0.35">
      <c r="A106" s="23" t="s">
        <v>98</v>
      </c>
      <c r="B106" s="22"/>
      <c r="C106" s="73" t="s">
        <v>97</v>
      </c>
      <c r="D106" s="73"/>
      <c r="E106" s="73"/>
      <c r="F106" s="73"/>
      <c r="G106" s="33">
        <v>150</v>
      </c>
      <c r="H106" s="25"/>
      <c r="J106" s="22"/>
    </row>
    <row r="107" spans="1:17" x14ac:dyDescent="0.35">
      <c r="A107" s="23" t="s">
        <v>100</v>
      </c>
      <c r="B107" s="22"/>
      <c r="C107" s="73" t="s">
        <v>99</v>
      </c>
      <c r="D107" s="73"/>
      <c r="E107" s="73"/>
      <c r="F107" s="73"/>
      <c r="G107" s="33">
        <v>75</v>
      </c>
      <c r="H107" s="25"/>
      <c r="J107" s="22"/>
    </row>
    <row r="108" spans="1:17" x14ac:dyDescent="0.35">
      <c r="A108" s="7" t="s">
        <v>49</v>
      </c>
      <c r="B108" s="21"/>
      <c r="C108" s="74"/>
      <c r="D108" s="74"/>
      <c r="E108" s="74"/>
      <c r="F108" s="26" t="s">
        <v>101</v>
      </c>
      <c r="G108" s="34">
        <f>ROUND(SUM(G105:G107), 2 )</f>
        <v>375</v>
      </c>
      <c r="H108" s="34" t="str">
        <f>IF(SUMPRODUCT(--(H105:H107&lt;&gt;""))&lt;&gt;0, ROUND(SUMIF(H105:H107,"",G105:G107) + SUM(H105:H107), 2 ), "")</f>
        <v/>
      </c>
      <c r="I108" s="28"/>
      <c r="J108" s="29">
        <f>IF(AND(G108= "",H108= ""), 0, ROUND(ROUND(I108, 2) * ROUND(IF(H108="",G108,H108),  2), 2))</f>
        <v>0</v>
      </c>
      <c r="K108" s="7"/>
      <c r="M108" s="30">
        <v>0.2</v>
      </c>
    </row>
    <row r="109" spans="1:17" hidden="1" x14ac:dyDescent="0.35">
      <c r="G109" s="35">
        <f>G105</f>
        <v>150</v>
      </c>
      <c r="H109" s="35" t="str">
        <f>IF(H105= "", "", H105)</f>
        <v/>
      </c>
      <c r="J109" s="35">
        <f>IF(AND(G109= "",H109= ""), 0, ROUND(ROUND(I108, 2) * ROUND(IF(H109="",G109,H109),  2), 2))</f>
        <v>0</v>
      </c>
      <c r="K109" s="7">
        <f>K108</f>
        <v>0</v>
      </c>
      <c r="Q109" s="7">
        <v>2772</v>
      </c>
    </row>
    <row r="110" spans="1:17" hidden="1" x14ac:dyDescent="0.35">
      <c r="G110" s="35">
        <f>G106</f>
        <v>150</v>
      </c>
      <c r="H110" s="35" t="str">
        <f>IF(H106= "", "", H106)</f>
        <v/>
      </c>
      <c r="J110" s="35">
        <f>IF(AND(G110= "",H110= ""), 0, ROUND(ROUND(I108, 2) * ROUND(IF(H110="",G110,H110),  2), 2))</f>
        <v>0</v>
      </c>
      <c r="K110" s="7">
        <f>K108</f>
        <v>0</v>
      </c>
      <c r="Q110" s="7">
        <v>2756</v>
      </c>
    </row>
    <row r="111" spans="1:17" hidden="1" x14ac:dyDescent="0.35">
      <c r="G111" s="35">
        <f>G107</f>
        <v>75</v>
      </c>
      <c r="H111" s="35" t="str">
        <f>IF(H107= "", "", H107)</f>
        <v/>
      </c>
      <c r="J111" s="35">
        <f>IF(AND(G111= "",H111= ""), 0, ROUND(ROUND(I108, 2) * ROUND(IF(H111="",G111,H111),  2), 2))</f>
        <v>0</v>
      </c>
      <c r="K111" s="7">
        <f>K108</f>
        <v>0</v>
      </c>
      <c r="Q111" s="7">
        <v>2753</v>
      </c>
    </row>
    <row r="112" spans="1:17" ht="27.25" customHeight="1" x14ac:dyDescent="0.35">
      <c r="A112" s="7">
        <v>9</v>
      </c>
      <c r="B112" s="21" t="s">
        <v>102</v>
      </c>
      <c r="C112" s="71" t="s">
        <v>103</v>
      </c>
      <c r="D112" s="72"/>
      <c r="E112" s="72"/>
      <c r="F112" s="72"/>
      <c r="G112" s="72"/>
      <c r="H112" s="72"/>
      <c r="I112" s="72"/>
      <c r="J112" s="22"/>
    </row>
    <row r="113" spans="1:17" hidden="1" x14ac:dyDescent="0.35">
      <c r="A113" s="7" t="s">
        <v>45</v>
      </c>
    </row>
    <row r="114" spans="1:17" ht="60" hidden="1" x14ac:dyDescent="0.35">
      <c r="A114" s="7" t="s">
        <v>46</v>
      </c>
    </row>
    <row r="115" spans="1:17" x14ac:dyDescent="0.35">
      <c r="A115" s="23" t="s">
        <v>48</v>
      </c>
      <c r="B115" s="22"/>
      <c r="C115" s="73" t="s">
        <v>47</v>
      </c>
      <c r="D115" s="73"/>
      <c r="E115" s="73"/>
      <c r="F115" s="73"/>
      <c r="G115" s="33">
        <v>350</v>
      </c>
      <c r="H115" s="25"/>
      <c r="J115" s="22"/>
    </row>
    <row r="116" spans="1:17" x14ac:dyDescent="0.35">
      <c r="A116" s="7" t="s">
        <v>49</v>
      </c>
      <c r="B116" s="21"/>
      <c r="C116" s="74"/>
      <c r="D116" s="74"/>
      <c r="E116" s="74"/>
      <c r="F116" s="26" t="s">
        <v>101</v>
      </c>
      <c r="G116" s="34">
        <f>ROUND(SUM(G115:G115), 2 )</f>
        <v>350</v>
      </c>
      <c r="H116" s="34" t="str">
        <f>IF(SUMPRODUCT(--(H115:H115&lt;&gt;""))&lt;&gt;0, ROUND(SUMIF(H115:H115,"",G115:G115) + SUM(H115:H115), 2 ), "")</f>
        <v/>
      </c>
      <c r="I116" s="28"/>
      <c r="J116" s="29">
        <f>IF(AND(G116= "",H116= ""), 0, ROUND(ROUND(I116, 2) * ROUND(IF(H116="",G116,H116),  2), 2))</f>
        <v>0</v>
      </c>
      <c r="K116" s="7"/>
      <c r="M116" s="30">
        <v>0.2</v>
      </c>
      <c r="Q116" s="7">
        <v>1903</v>
      </c>
    </row>
    <row r="117" spans="1:17" ht="27.25" customHeight="1" x14ac:dyDescent="0.35">
      <c r="A117" s="7">
        <v>9</v>
      </c>
      <c r="B117" s="21" t="s">
        <v>104</v>
      </c>
      <c r="C117" s="71" t="s">
        <v>105</v>
      </c>
      <c r="D117" s="72"/>
      <c r="E117" s="72"/>
      <c r="F117" s="72"/>
      <c r="G117" s="72"/>
      <c r="H117" s="72"/>
      <c r="I117" s="72"/>
      <c r="J117" s="22"/>
    </row>
    <row r="118" spans="1:17" hidden="1" x14ac:dyDescent="0.35">
      <c r="A118" s="7" t="s">
        <v>45</v>
      </c>
    </row>
    <row r="119" spans="1:17" ht="50" hidden="1" x14ac:dyDescent="0.35">
      <c r="A119" s="7" t="s">
        <v>94</v>
      </c>
    </row>
    <row r="120" spans="1:17" x14ac:dyDescent="0.35">
      <c r="A120" s="23" t="s">
        <v>100</v>
      </c>
      <c r="B120" s="22"/>
      <c r="C120" s="73" t="s">
        <v>99</v>
      </c>
      <c r="D120" s="73"/>
      <c r="E120" s="73"/>
      <c r="F120" s="73"/>
      <c r="G120" s="33">
        <v>65</v>
      </c>
      <c r="H120" s="25"/>
      <c r="J120" s="22"/>
    </row>
    <row r="121" spans="1:17" x14ac:dyDescent="0.35">
      <c r="A121" s="7" t="s">
        <v>49</v>
      </c>
      <c r="B121" s="21"/>
      <c r="C121" s="74"/>
      <c r="D121" s="74"/>
      <c r="E121" s="74"/>
      <c r="F121" s="26" t="s">
        <v>101</v>
      </c>
      <c r="G121" s="34">
        <f>ROUND(SUM(G120:G120), 2 )</f>
        <v>65</v>
      </c>
      <c r="H121" s="34" t="str">
        <f>IF(SUMPRODUCT(--(H120:H120&lt;&gt;""))&lt;&gt;0, ROUND(SUMIF(H120:H120,"",G120:G120) + SUM(H120:H120), 2 ), "")</f>
        <v/>
      </c>
      <c r="I121" s="28"/>
      <c r="J121" s="29">
        <f>IF(AND(G121= "",H121= ""), 0, ROUND(ROUND(I121, 2) * ROUND(IF(H121="",G121,H121),  2), 2))</f>
        <v>0</v>
      </c>
      <c r="K121" s="7"/>
      <c r="M121" s="30">
        <v>0.2</v>
      </c>
      <c r="Q121" s="7">
        <v>2753</v>
      </c>
    </row>
    <row r="122" spans="1:17" hidden="1" x14ac:dyDescent="0.35">
      <c r="A122" s="7" t="s">
        <v>51</v>
      </c>
    </row>
    <row r="123" spans="1:17" ht="36" customHeight="1" x14ac:dyDescent="0.35">
      <c r="A123" s="7">
        <v>4</v>
      </c>
      <c r="B123" s="16" t="s">
        <v>106</v>
      </c>
      <c r="C123" s="70" t="s">
        <v>107</v>
      </c>
      <c r="D123" s="70"/>
      <c r="E123" s="70"/>
      <c r="F123" s="19"/>
      <c r="G123" s="19"/>
      <c r="H123" s="19"/>
      <c r="I123" s="19"/>
      <c r="J123" s="20"/>
      <c r="K123" s="7"/>
    </row>
    <row r="124" spans="1:17" hidden="1" x14ac:dyDescent="0.35">
      <c r="A124" s="7" t="s">
        <v>42</v>
      </c>
    </row>
    <row r="125" spans="1:17" x14ac:dyDescent="0.35">
      <c r="A125" s="7">
        <v>9</v>
      </c>
      <c r="B125" s="21" t="s">
        <v>108</v>
      </c>
      <c r="C125" s="71" t="s">
        <v>109</v>
      </c>
      <c r="D125" s="72"/>
      <c r="E125" s="72"/>
      <c r="F125" s="72"/>
      <c r="G125" s="72"/>
      <c r="H125" s="72"/>
      <c r="I125" s="72"/>
      <c r="J125" s="22"/>
    </row>
    <row r="126" spans="1:17" hidden="1" x14ac:dyDescent="0.35">
      <c r="A126" s="7" t="s">
        <v>45</v>
      </c>
    </row>
    <row r="127" spans="1:17" ht="60" hidden="1" x14ac:dyDescent="0.35">
      <c r="A127" s="7" t="s">
        <v>46</v>
      </c>
    </row>
    <row r="128" spans="1:17" x14ac:dyDescent="0.35">
      <c r="A128" s="23" t="s">
        <v>48</v>
      </c>
      <c r="B128" s="22"/>
      <c r="C128" s="73" t="s">
        <v>47</v>
      </c>
      <c r="D128" s="73"/>
      <c r="E128" s="73"/>
      <c r="F128" s="73"/>
      <c r="G128" s="33">
        <v>350</v>
      </c>
      <c r="H128" s="25"/>
      <c r="J128" s="22"/>
    </row>
    <row r="129" spans="1:17" x14ac:dyDescent="0.35">
      <c r="A129" s="7" t="s">
        <v>49</v>
      </c>
      <c r="B129" s="21"/>
      <c r="C129" s="74"/>
      <c r="D129" s="74"/>
      <c r="E129" s="74"/>
      <c r="F129" s="26" t="s">
        <v>101</v>
      </c>
      <c r="G129" s="34">
        <f>ROUND(SUM(G128:G128), 2 )</f>
        <v>350</v>
      </c>
      <c r="H129" s="34" t="str">
        <f>IF(SUMPRODUCT(--(H128:H128&lt;&gt;""))&lt;&gt;0, ROUND(SUMIF(H128:H128,"",G128:G128) + SUM(H128:H128), 2 ), "")</f>
        <v/>
      </c>
      <c r="I129" s="28"/>
      <c r="J129" s="29">
        <f>IF(AND(G129= "",H129= ""), 0, ROUND(ROUND(I129, 2) * ROUND(IF(H129="",G129,H129),  2), 2))</f>
        <v>0</v>
      </c>
      <c r="K129" s="7"/>
      <c r="M129" s="30">
        <v>0.2</v>
      </c>
      <c r="Q129" s="7">
        <v>1903</v>
      </c>
    </row>
    <row r="130" spans="1:17" x14ac:dyDescent="0.35">
      <c r="A130" s="7">
        <v>9</v>
      </c>
      <c r="B130" s="21" t="s">
        <v>110</v>
      </c>
      <c r="C130" s="71" t="s">
        <v>111</v>
      </c>
      <c r="D130" s="72"/>
      <c r="E130" s="72"/>
      <c r="F130" s="72"/>
      <c r="G130" s="72"/>
      <c r="H130" s="72"/>
      <c r="I130" s="72"/>
      <c r="J130" s="22"/>
    </row>
    <row r="131" spans="1:17" hidden="1" x14ac:dyDescent="0.35">
      <c r="A131" s="7" t="s">
        <v>45</v>
      </c>
    </row>
    <row r="132" spans="1:17" ht="60" hidden="1" x14ac:dyDescent="0.35">
      <c r="A132" s="7" t="s">
        <v>46</v>
      </c>
    </row>
    <row r="133" spans="1:17" x14ac:dyDescent="0.35">
      <c r="A133" s="23" t="s">
        <v>48</v>
      </c>
      <c r="B133" s="22"/>
      <c r="C133" s="73" t="s">
        <v>47</v>
      </c>
      <c r="D133" s="73"/>
      <c r="E133" s="73"/>
      <c r="F133" s="73"/>
      <c r="G133" s="24">
        <v>24</v>
      </c>
      <c r="H133" s="25"/>
      <c r="J133" s="22"/>
    </row>
    <row r="134" spans="1:17" x14ac:dyDescent="0.35">
      <c r="A134" s="7" t="s">
        <v>49</v>
      </c>
      <c r="B134" s="21"/>
      <c r="C134" s="74"/>
      <c r="D134" s="74"/>
      <c r="E134" s="74"/>
      <c r="F134" s="26" t="s">
        <v>11</v>
      </c>
      <c r="G134" s="27">
        <f>ROUND(SUM(G133:G133), 0 )</f>
        <v>24</v>
      </c>
      <c r="H134" s="27" t="str">
        <f>IF(SUMPRODUCT(--(H133:H133&lt;&gt;""))&lt;&gt;0, ROUND(SUMIF(H133:H133,"",G133:G133) + SUM(H133:H133), 0 ), "")</f>
        <v/>
      </c>
      <c r="I134" s="28"/>
      <c r="J134" s="29">
        <f>IF(AND(G134= "",H134= ""), 0, ROUND(ROUND(I134, 2) * ROUND(IF(H134="",G134,H134),  0), 2))</f>
        <v>0</v>
      </c>
      <c r="K134" s="7"/>
      <c r="M134" s="30">
        <v>0.2</v>
      </c>
      <c r="Q134" s="7">
        <v>1903</v>
      </c>
    </row>
    <row r="135" spans="1:17" hidden="1" x14ac:dyDescent="0.35">
      <c r="A135" s="7" t="s">
        <v>51</v>
      </c>
    </row>
    <row r="136" spans="1:17" x14ac:dyDescent="0.35">
      <c r="A136" s="7" t="s">
        <v>112</v>
      </c>
      <c r="B136" s="22"/>
      <c r="C136" s="72"/>
      <c r="D136" s="72"/>
      <c r="E136" s="72"/>
      <c r="J136" s="22"/>
    </row>
    <row r="137" spans="1:17" x14ac:dyDescent="0.35">
      <c r="B137" s="22"/>
      <c r="C137" s="78" t="s">
        <v>38</v>
      </c>
      <c r="D137" s="79"/>
      <c r="E137" s="79"/>
      <c r="F137" s="76"/>
      <c r="G137" s="76"/>
      <c r="H137" s="76"/>
      <c r="I137" s="76"/>
      <c r="J137" s="77"/>
    </row>
    <row r="138" spans="1:17" x14ac:dyDescent="0.35">
      <c r="B138" s="22"/>
      <c r="C138" s="81"/>
      <c r="D138" s="51"/>
      <c r="E138" s="51"/>
      <c r="F138" s="51"/>
      <c r="G138" s="51"/>
      <c r="H138" s="51"/>
      <c r="I138" s="51"/>
      <c r="J138" s="80"/>
    </row>
    <row r="139" spans="1:17" x14ac:dyDescent="0.35">
      <c r="B139" s="22"/>
      <c r="C139" s="84" t="s">
        <v>113</v>
      </c>
      <c r="D139" s="85"/>
      <c r="E139" s="85"/>
      <c r="F139" s="82">
        <f>SUMIF(K6:K136, IF(K5="","",K5), J6:J136)</f>
        <v>0</v>
      </c>
      <c r="G139" s="82"/>
      <c r="H139" s="82"/>
      <c r="I139" s="82"/>
      <c r="J139" s="83"/>
    </row>
    <row r="140" spans="1:17" hidden="1" x14ac:dyDescent="0.35">
      <c r="B140" s="22"/>
      <c r="C140" s="88" t="s">
        <v>114</v>
      </c>
      <c r="D140" s="75"/>
      <c r="E140" s="75"/>
      <c r="F140" s="86">
        <f>ROUND(SUMIF(K6:K136, IF(K5="","",K5), J6:J136) * 0.2, 2)</f>
        <v>0</v>
      </c>
      <c r="G140" s="86"/>
      <c r="H140" s="86"/>
      <c r="I140" s="86"/>
      <c r="J140" s="87"/>
    </row>
    <row r="141" spans="1:17" hidden="1" x14ac:dyDescent="0.35">
      <c r="B141" s="22"/>
      <c r="C141" s="84" t="s">
        <v>115</v>
      </c>
      <c r="D141" s="85"/>
      <c r="E141" s="85"/>
      <c r="F141" s="82">
        <f>SUM(F139:F140)</f>
        <v>0</v>
      </c>
      <c r="G141" s="82"/>
      <c r="H141" s="82"/>
      <c r="I141" s="82"/>
      <c r="J141" s="83"/>
    </row>
    <row r="142" spans="1:17" ht="37.25" customHeight="1" x14ac:dyDescent="0.35">
      <c r="A142" s="7">
        <v>3</v>
      </c>
      <c r="B142" s="16">
        <v>2</v>
      </c>
      <c r="C142" s="69" t="s">
        <v>116</v>
      </c>
      <c r="D142" s="69"/>
      <c r="E142" s="69"/>
      <c r="F142" s="17"/>
      <c r="G142" s="17"/>
      <c r="H142" s="17"/>
      <c r="I142" s="17"/>
      <c r="J142" s="18"/>
      <c r="K142" s="7"/>
    </row>
    <row r="143" spans="1:17" ht="36" customHeight="1" x14ac:dyDescent="0.35">
      <c r="A143" s="7">
        <v>4</v>
      </c>
      <c r="B143" s="16" t="s">
        <v>117</v>
      </c>
      <c r="C143" s="70" t="s">
        <v>118</v>
      </c>
      <c r="D143" s="70"/>
      <c r="E143" s="70"/>
      <c r="F143" s="19"/>
      <c r="G143" s="19"/>
      <c r="H143" s="19"/>
      <c r="I143" s="19"/>
      <c r="J143" s="20"/>
      <c r="K143" s="7"/>
    </row>
    <row r="144" spans="1:17" hidden="1" x14ac:dyDescent="0.35">
      <c r="A144" s="7" t="s">
        <v>42</v>
      </c>
    </row>
    <row r="145" spans="1:17" x14ac:dyDescent="0.35">
      <c r="A145" s="7">
        <v>9</v>
      </c>
      <c r="B145" s="21" t="s">
        <v>119</v>
      </c>
      <c r="C145" s="71" t="s">
        <v>118</v>
      </c>
      <c r="D145" s="72"/>
      <c r="E145" s="72"/>
      <c r="F145" s="72"/>
      <c r="G145" s="72"/>
      <c r="H145" s="72"/>
      <c r="I145" s="72"/>
      <c r="J145" s="22"/>
    </row>
    <row r="146" spans="1:17" hidden="1" x14ac:dyDescent="0.35">
      <c r="A146" s="7" t="s">
        <v>45</v>
      </c>
    </row>
    <row r="147" spans="1:17" ht="60" hidden="1" x14ac:dyDescent="0.35">
      <c r="A147" s="7" t="s">
        <v>46</v>
      </c>
    </row>
    <row r="148" spans="1:17" x14ac:dyDescent="0.35">
      <c r="A148" s="23" t="s">
        <v>48</v>
      </c>
      <c r="B148" s="22"/>
      <c r="C148" s="73" t="s">
        <v>47</v>
      </c>
      <c r="D148" s="73"/>
      <c r="E148" s="73"/>
      <c r="F148" s="73"/>
      <c r="G148" s="24">
        <v>0</v>
      </c>
      <c r="H148" s="25"/>
      <c r="J148" s="22"/>
    </row>
    <row r="149" spans="1:17" ht="40" x14ac:dyDescent="0.35">
      <c r="A149" s="7" t="s">
        <v>49</v>
      </c>
      <c r="B149" s="21"/>
      <c r="C149" s="74"/>
      <c r="D149" s="74"/>
      <c r="E149" s="74"/>
      <c r="F149" s="26" t="s">
        <v>120</v>
      </c>
      <c r="G149" s="27">
        <f>ROUND(SUM(G148:G148), 0 )</f>
        <v>0</v>
      </c>
      <c r="H149" s="27" t="str">
        <f>IF(SUMPRODUCT(--(H148:H148&lt;&gt;""))&lt;&gt;0, ROUND(SUMIF(H148:H148,"",G148:G148) + SUM(H148:H148), 0 ), "")</f>
        <v/>
      </c>
      <c r="I149" s="28"/>
      <c r="J149" s="29">
        <f>IF(AND(G149= "",H149= ""), 0, ROUND(ROUND(I149, 2) * ROUND(IF(H149="",G149,H149),  0), 2))</f>
        <v>0</v>
      </c>
      <c r="K149" s="120" t="s">
        <v>445</v>
      </c>
      <c r="M149" s="30">
        <v>0.2</v>
      </c>
      <c r="Q149" s="7">
        <v>1903</v>
      </c>
    </row>
    <row r="150" spans="1:17" hidden="1" x14ac:dyDescent="0.35">
      <c r="A150" s="7" t="s">
        <v>51</v>
      </c>
    </row>
    <row r="151" spans="1:17" ht="36" customHeight="1" x14ac:dyDescent="0.35">
      <c r="A151" s="7">
        <v>4</v>
      </c>
      <c r="B151" s="16" t="s">
        <v>121</v>
      </c>
      <c r="C151" s="70" t="s">
        <v>122</v>
      </c>
      <c r="D151" s="70"/>
      <c r="E151" s="70"/>
      <c r="F151" s="19"/>
      <c r="G151" s="19"/>
      <c r="H151" s="19"/>
      <c r="I151" s="19"/>
      <c r="J151" s="20"/>
      <c r="K151" s="7"/>
    </row>
    <row r="152" spans="1:17" x14ac:dyDescent="0.35">
      <c r="A152" s="7">
        <v>9</v>
      </c>
      <c r="B152" s="21" t="s">
        <v>123</v>
      </c>
      <c r="C152" s="71" t="s">
        <v>124</v>
      </c>
      <c r="D152" s="72"/>
      <c r="E152" s="72"/>
      <c r="F152" s="72"/>
      <c r="G152" s="72"/>
      <c r="H152" s="72"/>
      <c r="I152" s="72"/>
      <c r="J152" s="22"/>
    </row>
    <row r="153" spans="1:17" hidden="1" x14ac:dyDescent="0.35">
      <c r="A153" s="7" t="s">
        <v>45</v>
      </c>
    </row>
    <row r="154" spans="1:17" ht="50" hidden="1" x14ac:dyDescent="0.35">
      <c r="A154" s="7" t="s">
        <v>92</v>
      </c>
    </row>
    <row r="155" spans="1:17" x14ac:dyDescent="0.35">
      <c r="A155" s="23" t="s">
        <v>96</v>
      </c>
      <c r="B155" s="22"/>
      <c r="C155" s="73" t="s">
        <v>95</v>
      </c>
      <c r="D155" s="73"/>
      <c r="E155" s="73"/>
      <c r="F155" s="73"/>
      <c r="G155" s="24">
        <v>0</v>
      </c>
      <c r="H155" s="25"/>
      <c r="J155" s="22"/>
    </row>
    <row r="156" spans="1:17" ht="40" x14ac:dyDescent="0.35">
      <c r="A156" s="7" t="s">
        <v>49</v>
      </c>
      <c r="B156" s="21"/>
      <c r="C156" s="74"/>
      <c r="D156" s="74"/>
      <c r="E156" s="74"/>
      <c r="F156" s="26" t="s">
        <v>120</v>
      </c>
      <c r="G156" s="27">
        <f>ROUND(SUM(G155:G155), 0 )</f>
        <v>0</v>
      </c>
      <c r="H156" s="27" t="str">
        <f>IF(SUMPRODUCT(--(H155:H155&lt;&gt;""))&lt;&gt;0, ROUND(SUMIF(H155:H155,"",G155:G155) + SUM(H155:H155), 0 ), "")</f>
        <v/>
      </c>
      <c r="I156" s="28"/>
      <c r="J156" s="29">
        <f>IF(AND(G156= "",H156= ""), 0, ROUND(ROUND(I156, 2) * ROUND(IF(H156="",G156,H156),  0), 2))</f>
        <v>0</v>
      </c>
      <c r="K156" s="120" t="s">
        <v>445</v>
      </c>
      <c r="M156" s="30">
        <v>0.2</v>
      </c>
      <c r="Q156" s="7">
        <v>2772</v>
      </c>
    </row>
    <row r="157" spans="1:17" x14ac:dyDescent="0.35">
      <c r="A157" s="7">
        <v>9</v>
      </c>
      <c r="B157" s="21" t="s">
        <v>125</v>
      </c>
      <c r="C157" s="71" t="s">
        <v>126</v>
      </c>
      <c r="D157" s="72"/>
      <c r="E157" s="72"/>
      <c r="F157" s="72"/>
      <c r="G157" s="72"/>
      <c r="H157" s="72"/>
      <c r="I157" s="72"/>
      <c r="J157" s="22"/>
    </row>
    <row r="158" spans="1:17" hidden="1" x14ac:dyDescent="0.35">
      <c r="A158" s="7" t="s">
        <v>45</v>
      </c>
    </row>
    <row r="159" spans="1:17" ht="50" hidden="1" x14ac:dyDescent="0.35">
      <c r="A159" s="7" t="s">
        <v>94</v>
      </c>
    </row>
    <row r="160" spans="1:17" x14ac:dyDescent="0.35">
      <c r="A160" s="23" t="s">
        <v>100</v>
      </c>
      <c r="B160" s="22"/>
      <c r="C160" s="73" t="s">
        <v>99</v>
      </c>
      <c r="D160" s="73"/>
      <c r="E160" s="73"/>
      <c r="F160" s="73"/>
      <c r="G160" s="24">
        <v>0</v>
      </c>
      <c r="H160" s="25"/>
      <c r="J160" s="22"/>
    </row>
    <row r="161" spans="1:17" ht="40" x14ac:dyDescent="0.35">
      <c r="A161" s="7" t="s">
        <v>49</v>
      </c>
      <c r="B161" s="21"/>
      <c r="C161" s="74"/>
      <c r="D161" s="74"/>
      <c r="E161" s="74"/>
      <c r="F161" s="26" t="s">
        <v>120</v>
      </c>
      <c r="G161" s="27">
        <f>ROUND(SUM(G160:G160), 0 )</f>
        <v>0</v>
      </c>
      <c r="H161" s="27" t="str">
        <f>IF(SUMPRODUCT(--(H160:H160&lt;&gt;""))&lt;&gt;0, ROUND(SUMIF(H160:H160,"",G160:G160) + SUM(H160:H160), 0 ), "")</f>
        <v/>
      </c>
      <c r="I161" s="28"/>
      <c r="J161" s="29">
        <f>IF(AND(G161= "",H161= ""), 0, ROUND(ROUND(I161, 2) * ROUND(IF(H161="",G161,H161),  0), 2))</f>
        <v>0</v>
      </c>
      <c r="K161" s="120" t="s">
        <v>445</v>
      </c>
      <c r="M161" s="30">
        <v>0.2</v>
      </c>
      <c r="Q161" s="7">
        <v>2753</v>
      </c>
    </row>
    <row r="162" spans="1:17" hidden="1" x14ac:dyDescent="0.35">
      <c r="A162" s="7" t="s">
        <v>51</v>
      </c>
    </row>
    <row r="163" spans="1:17" ht="36" customHeight="1" x14ac:dyDescent="0.35">
      <c r="A163" s="7">
        <v>4</v>
      </c>
      <c r="B163" s="16" t="s">
        <v>127</v>
      </c>
      <c r="C163" s="70" t="s">
        <v>128</v>
      </c>
      <c r="D163" s="70"/>
      <c r="E163" s="70"/>
      <c r="F163" s="19"/>
      <c r="G163" s="19"/>
      <c r="H163" s="19"/>
      <c r="I163" s="19"/>
      <c r="J163" s="20"/>
      <c r="K163" s="7"/>
    </row>
    <row r="164" spans="1:17" hidden="1" x14ac:dyDescent="0.35">
      <c r="A164" s="7" t="s">
        <v>42</v>
      </c>
    </row>
    <row r="165" spans="1:17" x14ac:dyDescent="0.35">
      <c r="A165" s="7">
        <v>9</v>
      </c>
      <c r="B165" s="21" t="s">
        <v>129</v>
      </c>
      <c r="C165" s="71" t="s">
        <v>130</v>
      </c>
      <c r="D165" s="72"/>
      <c r="E165" s="72"/>
      <c r="F165" s="72"/>
      <c r="G165" s="72"/>
      <c r="H165" s="72"/>
      <c r="I165" s="72"/>
      <c r="J165" s="22"/>
    </row>
    <row r="166" spans="1:17" hidden="1" x14ac:dyDescent="0.35">
      <c r="A166" s="7" t="s">
        <v>45</v>
      </c>
    </row>
    <row r="167" spans="1:17" ht="60" hidden="1" x14ac:dyDescent="0.35">
      <c r="A167" s="7" t="s">
        <v>46</v>
      </c>
    </row>
    <row r="168" spans="1:17" x14ac:dyDescent="0.35">
      <c r="A168" s="23" t="s">
        <v>48</v>
      </c>
      <c r="B168" s="22"/>
      <c r="C168" s="73" t="s">
        <v>47</v>
      </c>
      <c r="D168" s="73"/>
      <c r="E168" s="73"/>
      <c r="F168" s="73"/>
      <c r="G168" s="36">
        <v>3</v>
      </c>
      <c r="H168" s="25"/>
      <c r="J168" s="22"/>
    </row>
    <row r="169" spans="1:17" x14ac:dyDescent="0.35">
      <c r="A169" s="7" t="s">
        <v>49</v>
      </c>
      <c r="B169" s="21"/>
      <c r="C169" s="74"/>
      <c r="D169" s="74"/>
      <c r="E169" s="74"/>
      <c r="F169" s="26" t="s">
        <v>131</v>
      </c>
      <c r="G169" s="37">
        <f>ROUND(SUM(G168:G168), 3 )</f>
        <v>3</v>
      </c>
      <c r="H169" s="37" t="str">
        <f>IF(SUMPRODUCT(--(H168:H168&lt;&gt;""))&lt;&gt;0, ROUND(SUMIF(H168:H168,"",G168:G168) + SUM(H168:H168), 3 ), "")</f>
        <v/>
      </c>
      <c r="I169" s="28"/>
      <c r="J169" s="29">
        <f>IF(AND(G169= "",H169= ""), 0, ROUND(ROUND(I169, 2) * ROUND(IF(H169="",G169,H169),  3), 2))</f>
        <v>0</v>
      </c>
      <c r="K169" s="7"/>
      <c r="M169" s="30">
        <v>0.2</v>
      </c>
      <c r="Q169" s="7">
        <v>1903</v>
      </c>
    </row>
    <row r="170" spans="1:17" hidden="1" x14ac:dyDescent="0.35">
      <c r="A170" s="7" t="s">
        <v>51</v>
      </c>
    </row>
    <row r="171" spans="1:17" ht="36" customHeight="1" x14ac:dyDescent="0.35">
      <c r="A171" s="7">
        <v>4</v>
      </c>
      <c r="B171" s="16" t="s">
        <v>132</v>
      </c>
      <c r="C171" s="70" t="s">
        <v>133</v>
      </c>
      <c r="D171" s="70"/>
      <c r="E171" s="70"/>
      <c r="F171" s="19"/>
      <c r="G171" s="19"/>
      <c r="H171" s="19"/>
      <c r="I171" s="19"/>
      <c r="J171" s="20"/>
      <c r="K171" s="7"/>
    </row>
    <row r="172" spans="1:17" hidden="1" x14ac:dyDescent="0.35">
      <c r="A172" s="7" t="s">
        <v>42</v>
      </c>
    </row>
    <row r="173" spans="1:17" x14ac:dyDescent="0.35">
      <c r="A173" s="7">
        <v>9</v>
      </c>
      <c r="B173" s="21" t="s">
        <v>134</v>
      </c>
      <c r="C173" s="71" t="s">
        <v>135</v>
      </c>
      <c r="D173" s="72"/>
      <c r="E173" s="72"/>
      <c r="F173" s="72"/>
      <c r="G173" s="72"/>
      <c r="H173" s="72"/>
      <c r="I173" s="72"/>
      <c r="J173" s="22"/>
    </row>
    <row r="174" spans="1:17" hidden="1" x14ac:dyDescent="0.35">
      <c r="A174" s="7" t="s">
        <v>45</v>
      </c>
    </row>
    <row r="175" spans="1:17" ht="60" hidden="1" x14ac:dyDescent="0.35">
      <c r="A175" s="7" t="s">
        <v>46</v>
      </c>
    </row>
    <row r="176" spans="1:17" x14ac:dyDescent="0.35">
      <c r="A176" s="23" t="s">
        <v>48</v>
      </c>
      <c r="B176" s="22"/>
      <c r="C176" s="73" t="s">
        <v>47</v>
      </c>
      <c r="D176" s="73"/>
      <c r="E176" s="73"/>
      <c r="F176" s="73"/>
      <c r="G176" s="33">
        <v>400</v>
      </c>
      <c r="H176" s="25"/>
      <c r="J176" s="22"/>
    </row>
    <row r="177" spans="1:17" x14ac:dyDescent="0.35">
      <c r="A177" s="7" t="s">
        <v>49</v>
      </c>
      <c r="B177" s="21"/>
      <c r="C177" s="74"/>
      <c r="D177" s="74"/>
      <c r="E177" s="74"/>
      <c r="F177" s="26" t="s">
        <v>10</v>
      </c>
      <c r="G177" s="34">
        <f>ROUND(SUM(G176:G176), 2 )</f>
        <v>400</v>
      </c>
      <c r="H177" s="34" t="str">
        <f>IF(SUMPRODUCT(--(H176:H176&lt;&gt;""))&lt;&gt;0, ROUND(SUMIF(H176:H176,"",G176:G176) + SUM(H176:H176), 2 ), "")</f>
        <v/>
      </c>
      <c r="I177" s="28"/>
      <c r="J177" s="29">
        <f>IF(AND(G177= "",H177= ""), 0, ROUND(ROUND(I177, 2) * ROUND(IF(H177="",G177,H177),  2), 2))</f>
        <v>0</v>
      </c>
      <c r="K177" s="7"/>
      <c r="M177" s="30">
        <v>0.2</v>
      </c>
      <c r="Q177" s="7">
        <v>1903</v>
      </c>
    </row>
    <row r="178" spans="1:17" ht="27.25" customHeight="1" x14ac:dyDescent="0.35">
      <c r="A178" s="7">
        <v>9</v>
      </c>
      <c r="B178" s="21" t="s">
        <v>136</v>
      </c>
      <c r="C178" s="71" t="s">
        <v>137</v>
      </c>
      <c r="D178" s="72"/>
      <c r="E178" s="72"/>
      <c r="F178" s="72"/>
      <c r="G178" s="72"/>
      <c r="H178" s="72"/>
      <c r="I178" s="72"/>
      <c r="J178" s="22"/>
    </row>
    <row r="179" spans="1:17" hidden="1" x14ac:dyDescent="0.35">
      <c r="A179" s="7" t="s">
        <v>45</v>
      </c>
    </row>
    <row r="180" spans="1:17" ht="50" hidden="1" x14ac:dyDescent="0.35">
      <c r="A180" s="7" t="s">
        <v>92</v>
      </c>
    </row>
    <row r="181" spans="1:17" hidden="1" x14ac:dyDescent="0.35">
      <c r="A181" s="7" t="s">
        <v>45</v>
      </c>
    </row>
    <row r="182" spans="1:17" ht="50" hidden="1" x14ac:dyDescent="0.35">
      <c r="A182" s="7" t="s">
        <v>93</v>
      </c>
    </row>
    <row r="183" spans="1:17" hidden="1" x14ac:dyDescent="0.35">
      <c r="A183" s="7" t="s">
        <v>45</v>
      </c>
    </row>
    <row r="184" spans="1:17" ht="50" hidden="1" x14ac:dyDescent="0.35">
      <c r="A184" s="7" t="s">
        <v>94</v>
      </c>
    </row>
    <row r="185" spans="1:17" x14ac:dyDescent="0.35">
      <c r="A185" s="23" t="s">
        <v>96</v>
      </c>
      <c r="B185" s="22"/>
      <c r="C185" s="73" t="s">
        <v>95</v>
      </c>
      <c r="D185" s="73"/>
      <c r="E185" s="73"/>
      <c r="F185" s="73"/>
      <c r="G185" s="24">
        <v>1</v>
      </c>
      <c r="H185" s="25"/>
      <c r="J185" s="22"/>
    </row>
    <row r="186" spans="1:17" x14ac:dyDescent="0.35">
      <c r="A186" s="23" t="s">
        <v>98</v>
      </c>
      <c r="B186" s="22"/>
      <c r="C186" s="73" t="s">
        <v>97</v>
      </c>
      <c r="D186" s="73"/>
      <c r="E186" s="73"/>
      <c r="F186" s="73"/>
      <c r="G186" s="24">
        <v>1</v>
      </c>
      <c r="H186" s="25"/>
      <c r="J186" s="22"/>
    </row>
    <row r="187" spans="1:17" x14ac:dyDescent="0.35">
      <c r="A187" s="23" t="s">
        <v>100</v>
      </c>
      <c r="B187" s="22"/>
      <c r="C187" s="73" t="s">
        <v>99</v>
      </c>
      <c r="D187" s="73"/>
      <c r="E187" s="73"/>
      <c r="F187" s="73"/>
      <c r="G187" s="24">
        <v>1</v>
      </c>
      <c r="H187" s="25"/>
      <c r="J187" s="22"/>
    </row>
    <row r="188" spans="1:17" x14ac:dyDescent="0.35">
      <c r="A188" s="7" t="s">
        <v>49</v>
      </c>
      <c r="B188" s="21"/>
      <c r="C188" s="74"/>
      <c r="D188" s="74"/>
      <c r="E188" s="74"/>
      <c r="F188" s="26" t="s">
        <v>11</v>
      </c>
      <c r="G188" s="27">
        <f>ROUND(SUM(G185:G187), 0 )</f>
        <v>3</v>
      </c>
      <c r="H188" s="27" t="str">
        <f>IF(SUMPRODUCT(--(H185:H187&lt;&gt;""))&lt;&gt;0, ROUND(SUMIF(H185:H187,"",G185:G187) + SUM(H185:H187), 0 ), "")</f>
        <v/>
      </c>
      <c r="I188" s="28"/>
      <c r="J188" s="29">
        <f>IF(AND(G188= "",H188= ""), 0, ROUND(ROUND(I188, 2) * ROUND(IF(H188="",G188,H188),  0), 2))</f>
        <v>0</v>
      </c>
      <c r="K188" s="7"/>
      <c r="M188" s="30">
        <v>0.2</v>
      </c>
    </row>
    <row r="189" spans="1:17" hidden="1" x14ac:dyDescent="0.35">
      <c r="G189" s="35">
        <f>G185</f>
        <v>1</v>
      </c>
      <c r="H189" s="35" t="str">
        <f>IF(H185= "", "", H185)</f>
        <v/>
      </c>
      <c r="J189" s="35">
        <f>IF(AND(G189= "",H189= ""), 0, ROUND(ROUND(I188, 2) * ROUND(IF(H189="",G189,H189),  0), 2))</f>
        <v>0</v>
      </c>
      <c r="K189" s="7">
        <f>K188</f>
        <v>0</v>
      </c>
      <c r="Q189" s="7">
        <v>2772</v>
      </c>
    </row>
    <row r="190" spans="1:17" hidden="1" x14ac:dyDescent="0.35">
      <c r="G190" s="35">
        <f>G186</f>
        <v>1</v>
      </c>
      <c r="H190" s="35" t="str">
        <f>IF(H186= "", "", H186)</f>
        <v/>
      </c>
      <c r="J190" s="35">
        <f>IF(AND(G190= "",H190= ""), 0, ROUND(ROUND(I188, 2) * ROUND(IF(H190="",G190,H190),  0), 2))</f>
        <v>0</v>
      </c>
      <c r="K190" s="7">
        <f>K188</f>
        <v>0</v>
      </c>
      <c r="Q190" s="7">
        <v>2756</v>
      </c>
    </row>
    <row r="191" spans="1:17" hidden="1" x14ac:dyDescent="0.35">
      <c r="G191" s="35">
        <f>G187</f>
        <v>1</v>
      </c>
      <c r="H191" s="35" t="str">
        <f>IF(H187= "", "", H187)</f>
        <v/>
      </c>
      <c r="J191" s="35">
        <f>IF(AND(G191= "",H191= ""), 0, ROUND(ROUND(I188, 2) * ROUND(IF(H191="",G191,H191),  0), 2))</f>
        <v>0</v>
      </c>
      <c r="K191" s="7">
        <f>K188</f>
        <v>0</v>
      </c>
      <c r="Q191" s="7">
        <v>2753</v>
      </c>
    </row>
    <row r="192" spans="1:17" x14ac:dyDescent="0.35">
      <c r="A192" s="7">
        <v>9</v>
      </c>
      <c r="B192" s="21" t="s">
        <v>138</v>
      </c>
      <c r="C192" s="71" t="s">
        <v>139</v>
      </c>
      <c r="D192" s="72"/>
      <c r="E192" s="72"/>
      <c r="F192" s="72"/>
      <c r="G192" s="72"/>
      <c r="H192" s="72"/>
      <c r="I192" s="72"/>
      <c r="J192" s="22"/>
    </row>
    <row r="193" spans="1:17" hidden="1" x14ac:dyDescent="0.35">
      <c r="A193" s="7" t="s">
        <v>45</v>
      </c>
    </row>
    <row r="194" spans="1:17" ht="50" hidden="1" x14ac:dyDescent="0.35">
      <c r="A194" s="7" t="s">
        <v>92</v>
      </c>
    </row>
    <row r="195" spans="1:17" hidden="1" x14ac:dyDescent="0.35">
      <c r="A195" s="7" t="s">
        <v>45</v>
      </c>
    </row>
    <row r="196" spans="1:17" ht="50" hidden="1" x14ac:dyDescent="0.35">
      <c r="A196" s="7" t="s">
        <v>93</v>
      </c>
    </row>
    <row r="197" spans="1:17" hidden="1" x14ac:dyDescent="0.35">
      <c r="A197" s="7" t="s">
        <v>45</v>
      </c>
    </row>
    <row r="198" spans="1:17" ht="50" hidden="1" x14ac:dyDescent="0.35">
      <c r="A198" s="7" t="s">
        <v>94</v>
      </c>
    </row>
    <row r="199" spans="1:17" x14ac:dyDescent="0.35">
      <c r="A199" s="23" t="s">
        <v>96</v>
      </c>
      <c r="B199" s="22"/>
      <c r="C199" s="73" t="s">
        <v>95</v>
      </c>
      <c r="D199" s="73"/>
      <c r="E199" s="73"/>
      <c r="F199" s="73"/>
      <c r="G199" s="33">
        <v>100</v>
      </c>
      <c r="H199" s="25"/>
      <c r="J199" s="22"/>
    </row>
    <row r="200" spans="1:17" x14ac:dyDescent="0.35">
      <c r="A200" s="23" t="s">
        <v>98</v>
      </c>
      <c r="B200" s="22"/>
      <c r="C200" s="73" t="s">
        <v>97</v>
      </c>
      <c r="D200" s="73"/>
      <c r="E200" s="73"/>
      <c r="F200" s="73"/>
      <c r="G200" s="33">
        <v>100</v>
      </c>
      <c r="H200" s="25"/>
      <c r="J200" s="22"/>
    </row>
    <row r="201" spans="1:17" x14ac:dyDescent="0.35">
      <c r="A201" s="23" t="s">
        <v>100</v>
      </c>
      <c r="B201" s="22"/>
      <c r="C201" s="73" t="s">
        <v>99</v>
      </c>
      <c r="D201" s="73"/>
      <c r="E201" s="73"/>
      <c r="F201" s="73"/>
      <c r="G201" s="33">
        <v>100</v>
      </c>
      <c r="H201" s="25"/>
      <c r="J201" s="22"/>
    </row>
    <row r="202" spans="1:17" x14ac:dyDescent="0.35">
      <c r="A202" s="7" t="s">
        <v>49</v>
      </c>
      <c r="B202" s="21"/>
      <c r="C202" s="74"/>
      <c r="D202" s="74"/>
      <c r="E202" s="74"/>
      <c r="F202" s="26" t="s">
        <v>10</v>
      </c>
      <c r="G202" s="34">
        <f>ROUND(SUM(G199:G201), 2 )</f>
        <v>300</v>
      </c>
      <c r="H202" s="34" t="str">
        <f>IF(SUMPRODUCT(--(H199:H201&lt;&gt;""))&lt;&gt;0, ROUND(SUMIF(H199:H201,"",G199:G201) + SUM(H199:H201), 2 ), "")</f>
        <v/>
      </c>
      <c r="I202" s="28"/>
      <c r="J202" s="29">
        <f>IF(AND(G202= "",H202= ""), 0, ROUND(ROUND(I202, 2) * ROUND(IF(H202="",G202,H202),  2), 2))</f>
        <v>0</v>
      </c>
      <c r="K202" s="7"/>
      <c r="M202" s="30">
        <v>0.2</v>
      </c>
    </row>
    <row r="203" spans="1:17" hidden="1" x14ac:dyDescent="0.35">
      <c r="G203" s="35">
        <f>G199</f>
        <v>100</v>
      </c>
      <c r="H203" s="35" t="str">
        <f>IF(H199= "", "", H199)</f>
        <v/>
      </c>
      <c r="J203" s="35">
        <f>IF(AND(G203= "",H203= ""), 0, ROUND(ROUND(I202, 2) * ROUND(IF(H203="",G203,H203),  2), 2))</f>
        <v>0</v>
      </c>
      <c r="K203" s="7">
        <f>K202</f>
        <v>0</v>
      </c>
      <c r="Q203" s="7">
        <v>2772</v>
      </c>
    </row>
    <row r="204" spans="1:17" hidden="1" x14ac:dyDescent="0.35">
      <c r="G204" s="35">
        <f>G200</f>
        <v>100</v>
      </c>
      <c r="H204" s="35" t="str">
        <f>IF(H200= "", "", H200)</f>
        <v/>
      </c>
      <c r="J204" s="35">
        <f>IF(AND(G204= "",H204= ""), 0, ROUND(ROUND(I202, 2) * ROUND(IF(H204="",G204,H204),  2), 2))</f>
        <v>0</v>
      </c>
      <c r="K204" s="7">
        <f>K202</f>
        <v>0</v>
      </c>
      <c r="Q204" s="7">
        <v>2756</v>
      </c>
    </row>
    <row r="205" spans="1:17" hidden="1" x14ac:dyDescent="0.35">
      <c r="G205" s="35">
        <f>G201</f>
        <v>100</v>
      </c>
      <c r="H205" s="35" t="str">
        <f>IF(H201= "", "", H201)</f>
        <v/>
      </c>
      <c r="J205" s="35">
        <f>IF(AND(G205= "",H205= ""), 0, ROUND(ROUND(I202, 2) * ROUND(IF(H205="",G205,H205),  2), 2))</f>
        <v>0</v>
      </c>
      <c r="K205" s="7">
        <f>K202</f>
        <v>0</v>
      </c>
      <c r="Q205" s="7">
        <v>2753</v>
      </c>
    </row>
    <row r="206" spans="1:17" hidden="1" x14ac:dyDescent="0.35">
      <c r="A206" s="7" t="s">
        <v>51</v>
      </c>
    </row>
    <row r="207" spans="1:17" ht="36" customHeight="1" x14ac:dyDescent="0.35">
      <c r="A207" s="7">
        <v>4</v>
      </c>
      <c r="B207" s="16" t="s">
        <v>140</v>
      </c>
      <c r="C207" s="70" t="s">
        <v>141</v>
      </c>
      <c r="D207" s="70"/>
      <c r="E207" s="70"/>
      <c r="F207" s="19"/>
      <c r="G207" s="19"/>
      <c r="H207" s="19"/>
      <c r="I207" s="19"/>
      <c r="J207" s="20"/>
      <c r="K207" s="7"/>
    </row>
    <row r="208" spans="1:17" hidden="1" x14ac:dyDescent="0.35">
      <c r="A208" s="7" t="s">
        <v>42</v>
      </c>
    </row>
    <row r="209" spans="1:17" x14ac:dyDescent="0.35">
      <c r="A209" s="7">
        <v>9</v>
      </c>
      <c r="B209" s="21" t="s">
        <v>142</v>
      </c>
      <c r="C209" s="71" t="s">
        <v>143</v>
      </c>
      <c r="D209" s="72"/>
      <c r="E209" s="72"/>
      <c r="F209" s="72"/>
      <c r="G209" s="72"/>
      <c r="H209" s="72"/>
      <c r="I209" s="72"/>
      <c r="J209" s="22"/>
    </row>
    <row r="210" spans="1:17" hidden="1" x14ac:dyDescent="0.35">
      <c r="A210" s="7" t="s">
        <v>45</v>
      </c>
    </row>
    <row r="211" spans="1:17" ht="60" hidden="1" x14ac:dyDescent="0.35">
      <c r="A211" s="7" t="s">
        <v>46</v>
      </c>
    </row>
    <row r="212" spans="1:17" x14ac:dyDescent="0.35">
      <c r="A212" s="23" t="s">
        <v>48</v>
      </c>
      <c r="B212" s="22"/>
      <c r="C212" s="73" t="s">
        <v>47</v>
      </c>
      <c r="D212" s="73"/>
      <c r="E212" s="73"/>
      <c r="F212" s="73"/>
      <c r="G212" s="33">
        <v>150</v>
      </c>
      <c r="H212" s="25"/>
      <c r="J212" s="22"/>
    </row>
    <row r="213" spans="1:17" x14ac:dyDescent="0.35">
      <c r="A213" s="7" t="s">
        <v>49</v>
      </c>
      <c r="B213" s="21"/>
      <c r="C213" s="74"/>
      <c r="D213" s="74"/>
      <c r="E213" s="74"/>
      <c r="F213" s="26" t="s">
        <v>10</v>
      </c>
      <c r="G213" s="34">
        <f>ROUND(SUM(G212:G212), 2 )</f>
        <v>150</v>
      </c>
      <c r="H213" s="34" t="str">
        <f>IF(SUMPRODUCT(--(H212:H212&lt;&gt;""))&lt;&gt;0, ROUND(SUMIF(H212:H212,"",G212:G212) + SUM(H212:H212), 2 ), "")</f>
        <v/>
      </c>
      <c r="I213" s="28"/>
      <c r="J213" s="29">
        <f>IF(AND(G213= "",H213= ""), 0, ROUND(ROUND(I213, 2) * ROUND(IF(H213="",G213,H213),  2), 2))</f>
        <v>0</v>
      </c>
      <c r="K213" s="7"/>
      <c r="M213" s="30">
        <v>0.2</v>
      </c>
      <c r="Q213" s="7">
        <v>1903</v>
      </c>
    </row>
    <row r="214" spans="1:17" hidden="1" x14ac:dyDescent="0.35">
      <c r="A214" s="7" t="s">
        <v>51</v>
      </c>
    </row>
    <row r="215" spans="1:17" ht="36" customHeight="1" x14ac:dyDescent="0.35">
      <c r="A215" s="7">
        <v>4</v>
      </c>
      <c r="B215" s="16" t="s">
        <v>144</v>
      </c>
      <c r="C215" s="70" t="s">
        <v>145</v>
      </c>
      <c r="D215" s="70"/>
      <c r="E215" s="70"/>
      <c r="F215" s="19"/>
      <c r="G215" s="19"/>
      <c r="H215" s="19"/>
      <c r="I215" s="19"/>
      <c r="J215" s="20"/>
      <c r="K215" s="7"/>
    </row>
    <row r="216" spans="1:17" hidden="1" x14ac:dyDescent="0.35">
      <c r="A216" s="7" t="s">
        <v>42</v>
      </c>
    </row>
    <row r="217" spans="1:17" x14ac:dyDescent="0.35">
      <c r="A217" s="7">
        <v>9</v>
      </c>
      <c r="B217" s="21" t="s">
        <v>146</v>
      </c>
      <c r="C217" s="71" t="s">
        <v>147</v>
      </c>
      <c r="D217" s="72"/>
      <c r="E217" s="72"/>
      <c r="F217" s="72"/>
      <c r="G217" s="72"/>
      <c r="H217" s="72"/>
      <c r="I217" s="72"/>
      <c r="J217" s="22"/>
    </row>
    <row r="218" spans="1:17" hidden="1" x14ac:dyDescent="0.35">
      <c r="A218" s="7" t="s">
        <v>45</v>
      </c>
    </row>
    <row r="219" spans="1:17" ht="60" hidden="1" x14ac:dyDescent="0.35">
      <c r="A219" s="7" t="s">
        <v>46</v>
      </c>
    </row>
    <row r="220" spans="1:17" x14ac:dyDescent="0.35">
      <c r="A220" s="23" t="s">
        <v>48</v>
      </c>
      <c r="B220" s="22"/>
      <c r="C220" s="73" t="s">
        <v>47</v>
      </c>
      <c r="D220" s="73"/>
      <c r="E220" s="73"/>
      <c r="F220" s="73"/>
      <c r="G220" s="24">
        <v>1</v>
      </c>
      <c r="H220" s="25"/>
      <c r="J220" s="22"/>
    </row>
    <row r="221" spans="1:17" x14ac:dyDescent="0.35">
      <c r="A221" s="7" t="s">
        <v>49</v>
      </c>
      <c r="B221" s="21"/>
      <c r="C221" s="74"/>
      <c r="D221" s="74"/>
      <c r="E221" s="74"/>
      <c r="F221" s="26" t="s">
        <v>50</v>
      </c>
      <c r="G221" s="27">
        <f>ROUND(SUM(G220:G220), 0 )</f>
        <v>1</v>
      </c>
      <c r="H221" s="27" t="str">
        <f>IF(SUMPRODUCT(--(H220:H220&lt;&gt;""))&lt;&gt;0, ROUND(SUMIF(H220:H220,"",G220:G220) + SUM(H220:H220), 0 ), "")</f>
        <v/>
      </c>
      <c r="I221" s="28"/>
      <c r="J221" s="29">
        <f>IF(AND(G221= "",H221= ""), 0, ROUND(ROUND(I221, 2) * ROUND(IF(H221="",G221,H221),  0), 2))</f>
        <v>0</v>
      </c>
      <c r="K221" s="7"/>
      <c r="M221" s="30">
        <v>0.2</v>
      </c>
      <c r="Q221" s="7">
        <v>1903</v>
      </c>
    </row>
    <row r="222" spans="1:17" hidden="1" x14ac:dyDescent="0.35">
      <c r="A222" s="7" t="s">
        <v>51</v>
      </c>
    </row>
    <row r="223" spans="1:17" ht="36" customHeight="1" x14ac:dyDescent="0.35">
      <c r="A223" s="7">
        <v>4</v>
      </c>
      <c r="B223" s="16" t="s">
        <v>148</v>
      </c>
      <c r="C223" s="70" t="s">
        <v>149</v>
      </c>
      <c r="D223" s="70"/>
      <c r="E223" s="70"/>
      <c r="F223" s="19"/>
      <c r="G223" s="19"/>
      <c r="H223" s="19"/>
      <c r="I223" s="19"/>
      <c r="J223" s="20"/>
      <c r="K223" s="7"/>
    </row>
    <row r="224" spans="1:17" hidden="1" x14ac:dyDescent="0.35">
      <c r="A224" s="7" t="s">
        <v>42</v>
      </c>
    </row>
    <row r="225" spans="1:17" x14ac:dyDescent="0.35">
      <c r="A225" s="7">
        <v>9</v>
      </c>
      <c r="B225" s="21" t="s">
        <v>150</v>
      </c>
      <c r="C225" s="71" t="s">
        <v>151</v>
      </c>
      <c r="D225" s="72"/>
      <c r="E225" s="72"/>
      <c r="F225" s="72"/>
      <c r="G225" s="72"/>
      <c r="H225" s="72"/>
      <c r="I225" s="72"/>
      <c r="J225" s="22"/>
    </row>
    <row r="226" spans="1:17" hidden="1" x14ac:dyDescent="0.35">
      <c r="A226" s="7" t="s">
        <v>45</v>
      </c>
    </row>
    <row r="227" spans="1:17" ht="50" hidden="1" x14ac:dyDescent="0.35">
      <c r="A227" s="7" t="s">
        <v>94</v>
      </c>
    </row>
    <row r="228" spans="1:17" x14ac:dyDescent="0.35">
      <c r="A228" s="23" t="s">
        <v>100</v>
      </c>
      <c r="B228" s="22"/>
      <c r="C228" s="73" t="s">
        <v>99</v>
      </c>
      <c r="D228" s="73"/>
      <c r="E228" s="73"/>
      <c r="F228" s="73"/>
      <c r="G228" s="33">
        <v>3.5</v>
      </c>
      <c r="H228" s="25"/>
      <c r="J228" s="22"/>
    </row>
    <row r="229" spans="1:17" x14ac:dyDescent="0.35">
      <c r="A229" s="7" t="s">
        <v>49</v>
      </c>
      <c r="B229" s="21"/>
      <c r="C229" s="74"/>
      <c r="D229" s="74"/>
      <c r="E229" s="74"/>
      <c r="F229" s="26" t="s">
        <v>101</v>
      </c>
      <c r="G229" s="34">
        <f>ROUND(SUM(G228:G228), 2 )</f>
        <v>3.5</v>
      </c>
      <c r="H229" s="34" t="str">
        <f>IF(SUMPRODUCT(--(H228:H228&lt;&gt;""))&lt;&gt;0, ROUND(SUMIF(H228:H228,"",G228:G228) + SUM(H228:H228), 2 ), "")</f>
        <v/>
      </c>
      <c r="I229" s="28"/>
      <c r="J229" s="29">
        <f>IF(AND(G229= "",H229= ""), 0, ROUND(ROUND(I229, 2) * ROUND(IF(H229="",G229,H229),  2), 2))</f>
        <v>0</v>
      </c>
      <c r="K229" s="7"/>
      <c r="M229" s="30">
        <v>0.2</v>
      </c>
      <c r="Q229" s="7">
        <v>2753</v>
      </c>
    </row>
    <row r="230" spans="1:17" x14ac:dyDescent="0.35">
      <c r="A230" s="7">
        <v>9</v>
      </c>
      <c r="B230" s="21" t="s">
        <v>152</v>
      </c>
      <c r="C230" s="71" t="s">
        <v>153</v>
      </c>
      <c r="D230" s="72"/>
      <c r="E230" s="72"/>
      <c r="F230" s="72"/>
      <c r="G230" s="72"/>
      <c r="H230" s="72"/>
      <c r="I230" s="72"/>
      <c r="J230" s="22"/>
    </row>
    <row r="231" spans="1:17" hidden="1" x14ac:dyDescent="0.35">
      <c r="A231" s="7" t="s">
        <v>45</v>
      </c>
    </row>
    <row r="232" spans="1:17" ht="50" hidden="1" x14ac:dyDescent="0.35">
      <c r="A232" s="7" t="s">
        <v>94</v>
      </c>
    </row>
    <row r="233" spans="1:17" x14ac:dyDescent="0.35">
      <c r="A233" s="23" t="s">
        <v>100</v>
      </c>
      <c r="B233" s="22"/>
      <c r="C233" s="73" t="s">
        <v>99</v>
      </c>
      <c r="D233" s="73"/>
      <c r="E233" s="73"/>
      <c r="F233" s="73"/>
      <c r="G233" s="24">
        <v>1</v>
      </c>
      <c r="H233" s="25"/>
      <c r="J233" s="22"/>
    </row>
    <row r="234" spans="1:17" x14ac:dyDescent="0.35">
      <c r="A234" s="7" t="s">
        <v>49</v>
      </c>
      <c r="B234" s="21"/>
      <c r="C234" s="74"/>
      <c r="D234" s="74"/>
      <c r="E234" s="74"/>
      <c r="F234" s="26" t="s">
        <v>11</v>
      </c>
      <c r="G234" s="27">
        <f>ROUND(SUM(G233:G233), 0 )</f>
        <v>1</v>
      </c>
      <c r="H234" s="27" t="str">
        <f>IF(SUMPRODUCT(--(H233:H233&lt;&gt;""))&lt;&gt;0, ROUND(SUMIF(H233:H233,"",G233:G233) + SUM(H233:H233), 0 ), "")</f>
        <v/>
      </c>
      <c r="I234" s="28"/>
      <c r="J234" s="29">
        <f>IF(AND(G234= "",H234= ""), 0, ROUND(ROUND(I234, 2) * ROUND(IF(H234="",G234,H234),  0), 2))</f>
        <v>0</v>
      </c>
      <c r="K234" s="7"/>
      <c r="M234" s="30">
        <v>0.2</v>
      </c>
      <c r="Q234" s="7">
        <v>2753</v>
      </c>
    </row>
    <row r="235" spans="1:17" hidden="1" x14ac:dyDescent="0.35">
      <c r="A235" s="7" t="s">
        <v>51</v>
      </c>
    </row>
    <row r="236" spans="1:17" ht="36" customHeight="1" x14ac:dyDescent="0.35">
      <c r="A236" s="7">
        <v>4</v>
      </c>
      <c r="B236" s="16" t="s">
        <v>154</v>
      </c>
      <c r="C236" s="70" t="s">
        <v>155</v>
      </c>
      <c r="D236" s="70"/>
      <c r="E236" s="70"/>
      <c r="F236" s="19"/>
      <c r="G236" s="19"/>
      <c r="H236" s="19"/>
      <c r="I236" s="19"/>
      <c r="J236" s="20"/>
      <c r="K236" s="7"/>
    </row>
    <row r="237" spans="1:17" hidden="1" x14ac:dyDescent="0.35">
      <c r="A237" s="7" t="s">
        <v>42</v>
      </c>
    </row>
    <row r="238" spans="1:17" x14ac:dyDescent="0.35">
      <c r="A238" s="7">
        <v>9</v>
      </c>
      <c r="B238" s="21" t="s">
        <v>156</v>
      </c>
      <c r="C238" s="71" t="s">
        <v>157</v>
      </c>
      <c r="D238" s="72"/>
      <c r="E238" s="72"/>
      <c r="F238" s="72"/>
      <c r="G238" s="72"/>
      <c r="H238" s="72"/>
      <c r="I238" s="72"/>
      <c r="J238" s="22"/>
    </row>
    <row r="239" spans="1:17" hidden="1" x14ac:dyDescent="0.35">
      <c r="A239" s="7" t="s">
        <v>45</v>
      </c>
    </row>
    <row r="240" spans="1:17" ht="50" hidden="1" x14ac:dyDescent="0.35">
      <c r="A240" s="7" t="s">
        <v>94</v>
      </c>
    </row>
    <row r="241" spans="1:17" x14ac:dyDescent="0.35">
      <c r="A241" s="23" t="s">
        <v>100</v>
      </c>
      <c r="B241" s="22"/>
      <c r="C241" s="73" t="s">
        <v>99</v>
      </c>
      <c r="D241" s="73"/>
      <c r="E241" s="73"/>
      <c r="F241" s="73"/>
      <c r="G241" s="33">
        <v>100</v>
      </c>
      <c r="H241" s="25"/>
      <c r="J241" s="22"/>
    </row>
    <row r="242" spans="1:17" x14ac:dyDescent="0.35">
      <c r="A242" s="7" t="s">
        <v>49</v>
      </c>
      <c r="B242" s="21"/>
      <c r="C242" s="74"/>
      <c r="D242" s="74"/>
      <c r="E242" s="74"/>
      <c r="F242" s="26" t="s">
        <v>10</v>
      </c>
      <c r="G242" s="34">
        <f>ROUND(SUM(G241:G241), 2 )</f>
        <v>100</v>
      </c>
      <c r="H242" s="34" t="str">
        <f>IF(SUMPRODUCT(--(H241:H241&lt;&gt;""))&lt;&gt;0, ROUND(SUMIF(H241:H241,"",G241:G241) + SUM(H241:H241), 2 ), "")</f>
        <v/>
      </c>
      <c r="I242" s="28"/>
      <c r="J242" s="29">
        <f>IF(AND(G242= "",H242= ""), 0, ROUND(ROUND(I242, 2) * ROUND(IF(H242="",G242,H242),  2), 2))</f>
        <v>0</v>
      </c>
      <c r="K242" s="7"/>
      <c r="M242" s="30">
        <v>0.2</v>
      </c>
      <c r="Q242" s="7">
        <v>2753</v>
      </c>
    </row>
    <row r="243" spans="1:17" x14ac:dyDescent="0.35">
      <c r="A243" s="7">
        <v>9</v>
      </c>
      <c r="B243" s="21" t="s">
        <v>158</v>
      </c>
      <c r="C243" s="71" t="s">
        <v>159</v>
      </c>
      <c r="D243" s="72"/>
      <c r="E243" s="72"/>
      <c r="F243" s="72"/>
      <c r="G243" s="72"/>
      <c r="H243" s="72"/>
      <c r="I243" s="72"/>
      <c r="J243" s="22"/>
    </row>
    <row r="244" spans="1:17" hidden="1" x14ac:dyDescent="0.35">
      <c r="A244" s="7" t="s">
        <v>45</v>
      </c>
    </row>
    <row r="245" spans="1:17" ht="50" hidden="1" x14ac:dyDescent="0.35">
      <c r="A245" s="7" t="s">
        <v>94</v>
      </c>
    </row>
    <row r="246" spans="1:17" x14ac:dyDescent="0.35">
      <c r="A246" s="23" t="s">
        <v>100</v>
      </c>
      <c r="B246" s="22"/>
      <c r="C246" s="73" t="s">
        <v>99</v>
      </c>
      <c r="D246" s="73"/>
      <c r="E246" s="73"/>
      <c r="F246" s="73"/>
      <c r="G246" s="24">
        <v>1</v>
      </c>
      <c r="H246" s="25"/>
      <c r="J246" s="22"/>
    </row>
    <row r="247" spans="1:17" x14ac:dyDescent="0.35">
      <c r="A247" s="7" t="s">
        <v>49</v>
      </c>
      <c r="B247" s="21"/>
      <c r="C247" s="74"/>
      <c r="D247" s="74"/>
      <c r="E247" s="74"/>
      <c r="F247" s="26" t="s">
        <v>50</v>
      </c>
      <c r="G247" s="27">
        <f>ROUND(SUM(G246:G246), 0 )</f>
        <v>1</v>
      </c>
      <c r="H247" s="27" t="str">
        <f>IF(SUMPRODUCT(--(H246:H246&lt;&gt;""))&lt;&gt;0, ROUND(SUMIF(H246:H246,"",G246:G246) + SUM(H246:H246), 0 ), "")</f>
        <v/>
      </c>
      <c r="I247" s="28"/>
      <c r="J247" s="29">
        <f>IF(AND(G247= "",H247= ""), 0, ROUND(ROUND(I247, 2) * ROUND(IF(H247="",G247,H247),  0), 2))</f>
        <v>0</v>
      </c>
      <c r="K247" s="7"/>
      <c r="M247" s="30">
        <v>0.2</v>
      </c>
      <c r="Q247" s="7">
        <v>2753</v>
      </c>
    </row>
    <row r="248" spans="1:17" hidden="1" x14ac:dyDescent="0.35">
      <c r="A248" s="7" t="s">
        <v>51</v>
      </c>
    </row>
    <row r="249" spans="1:17" x14ac:dyDescent="0.35">
      <c r="A249" s="7" t="s">
        <v>112</v>
      </c>
      <c r="B249" s="22"/>
      <c r="C249" s="72"/>
      <c r="D249" s="72"/>
      <c r="E249" s="72"/>
      <c r="J249" s="22"/>
    </row>
    <row r="250" spans="1:17" ht="27.25" customHeight="1" x14ac:dyDescent="0.35">
      <c r="B250" s="22"/>
      <c r="C250" s="78" t="s">
        <v>116</v>
      </c>
      <c r="D250" s="79"/>
      <c r="E250" s="79"/>
      <c r="F250" s="76"/>
      <c r="G250" s="76"/>
      <c r="H250" s="76"/>
      <c r="I250" s="76"/>
      <c r="J250" s="77"/>
    </row>
    <row r="251" spans="1:17" x14ac:dyDescent="0.35">
      <c r="B251" s="22"/>
      <c r="C251" s="81"/>
      <c r="D251" s="51"/>
      <c r="E251" s="51"/>
      <c r="F251" s="51"/>
      <c r="G251" s="51"/>
      <c r="H251" s="51"/>
      <c r="I251" s="51"/>
      <c r="J251" s="80"/>
    </row>
    <row r="252" spans="1:17" x14ac:dyDescent="0.35">
      <c r="B252" s="22"/>
      <c r="C252" s="84" t="s">
        <v>113</v>
      </c>
      <c r="D252" s="85"/>
      <c r="E252" s="85"/>
      <c r="F252" s="82">
        <f>SUMIF(K143:K249, IF(K142="","",K142), J143:J249)</f>
        <v>0</v>
      </c>
      <c r="G252" s="82"/>
      <c r="H252" s="82"/>
      <c r="I252" s="82"/>
      <c r="J252" s="83"/>
    </row>
    <row r="253" spans="1:17" hidden="1" x14ac:dyDescent="0.35">
      <c r="B253" s="22"/>
      <c r="C253" s="88" t="s">
        <v>114</v>
      </c>
      <c r="D253" s="75"/>
      <c r="E253" s="75"/>
      <c r="F253" s="86">
        <f>ROUND(SUMIF(K143:K249, IF(K142="","",K142), J143:J249) * 0.2, 2)</f>
        <v>0</v>
      </c>
      <c r="G253" s="86"/>
      <c r="H253" s="86"/>
      <c r="I253" s="86"/>
      <c r="J253" s="87"/>
    </row>
    <row r="254" spans="1:17" hidden="1" x14ac:dyDescent="0.35">
      <c r="B254" s="22"/>
      <c r="C254" s="84" t="s">
        <v>115</v>
      </c>
      <c r="D254" s="85"/>
      <c r="E254" s="85"/>
      <c r="F254" s="82">
        <f>SUM(F252:F253)</f>
        <v>0</v>
      </c>
      <c r="G254" s="82"/>
      <c r="H254" s="82"/>
      <c r="I254" s="82"/>
      <c r="J254" s="83"/>
    </row>
    <row r="255" spans="1:17" ht="37.25" customHeight="1" x14ac:dyDescent="0.35">
      <c r="A255" s="7">
        <v>3</v>
      </c>
      <c r="B255" s="16">
        <v>3</v>
      </c>
      <c r="C255" s="69" t="s">
        <v>160</v>
      </c>
      <c r="D255" s="69"/>
      <c r="E255" s="69"/>
      <c r="F255" s="17"/>
      <c r="G255" s="17"/>
      <c r="H255" s="17"/>
      <c r="I255" s="17"/>
      <c r="J255" s="18"/>
      <c r="K255" s="7"/>
    </row>
    <row r="256" spans="1:17" ht="52.25" customHeight="1" x14ac:dyDescent="0.35">
      <c r="A256" s="7">
        <v>4</v>
      </c>
      <c r="B256" s="16" t="s">
        <v>161</v>
      </c>
      <c r="C256" s="70" t="s">
        <v>162</v>
      </c>
      <c r="D256" s="70"/>
      <c r="E256" s="70"/>
      <c r="F256" s="19"/>
      <c r="G256" s="19"/>
      <c r="H256" s="19"/>
      <c r="I256" s="19"/>
      <c r="J256" s="20"/>
      <c r="K256" s="7"/>
    </row>
    <row r="257" spans="1:17" ht="16.899999999999999" customHeight="1" x14ac:dyDescent="0.35">
      <c r="A257" s="7">
        <v>5</v>
      </c>
      <c r="B257" s="16" t="s">
        <v>163</v>
      </c>
      <c r="C257" s="75" t="s">
        <v>164</v>
      </c>
      <c r="D257" s="75"/>
      <c r="E257" s="75"/>
      <c r="F257" s="31"/>
      <c r="G257" s="31"/>
      <c r="H257" s="31"/>
      <c r="I257" s="31"/>
      <c r="J257" s="32"/>
      <c r="K257" s="7"/>
    </row>
    <row r="258" spans="1:17" hidden="1" x14ac:dyDescent="0.35">
      <c r="A258" s="7" t="s">
        <v>75</v>
      </c>
    </row>
    <row r="259" spans="1:17" x14ac:dyDescent="0.35">
      <c r="A259" s="7">
        <v>9</v>
      </c>
      <c r="B259" s="21" t="s">
        <v>165</v>
      </c>
      <c r="C259" s="71" t="s">
        <v>166</v>
      </c>
      <c r="D259" s="72"/>
      <c r="E259" s="72"/>
      <c r="F259" s="72"/>
      <c r="G259" s="72"/>
      <c r="H259" s="72"/>
      <c r="I259" s="72"/>
      <c r="J259" s="22"/>
    </row>
    <row r="260" spans="1:17" hidden="1" x14ac:dyDescent="0.35">
      <c r="A260" s="7" t="s">
        <v>45</v>
      </c>
    </row>
    <row r="261" spans="1:17" ht="50" hidden="1" x14ac:dyDescent="0.35">
      <c r="A261" s="7" t="s">
        <v>92</v>
      </c>
    </row>
    <row r="262" spans="1:17" hidden="1" x14ac:dyDescent="0.35">
      <c r="A262" s="7" t="s">
        <v>45</v>
      </c>
    </row>
    <row r="263" spans="1:17" ht="50" hidden="1" x14ac:dyDescent="0.35">
      <c r="A263" s="7" t="s">
        <v>94</v>
      </c>
    </row>
    <row r="264" spans="1:17" x14ac:dyDescent="0.35">
      <c r="A264" s="23" t="s">
        <v>96</v>
      </c>
      <c r="B264" s="22"/>
      <c r="C264" s="73" t="s">
        <v>95</v>
      </c>
      <c r="D264" s="73"/>
      <c r="E264" s="73"/>
      <c r="F264" s="73"/>
      <c r="G264" s="33">
        <v>20</v>
      </c>
      <c r="H264" s="25"/>
      <c r="J264" s="22"/>
    </row>
    <row r="265" spans="1:17" x14ac:dyDescent="0.35">
      <c r="A265" s="23" t="s">
        <v>100</v>
      </c>
      <c r="B265" s="22"/>
      <c r="C265" s="73" t="s">
        <v>99</v>
      </c>
      <c r="D265" s="73"/>
      <c r="E265" s="73"/>
      <c r="F265" s="73"/>
      <c r="G265" s="33">
        <v>40</v>
      </c>
      <c r="H265" s="25"/>
      <c r="J265" s="22"/>
    </row>
    <row r="266" spans="1:17" x14ac:dyDescent="0.35">
      <c r="A266" s="7" t="s">
        <v>49</v>
      </c>
      <c r="B266" s="21"/>
      <c r="C266" s="74"/>
      <c r="D266" s="74"/>
      <c r="E266" s="74"/>
      <c r="F266" s="26" t="s">
        <v>10</v>
      </c>
      <c r="G266" s="34">
        <f>ROUND(SUM(G264:G265), 2 )</f>
        <v>60</v>
      </c>
      <c r="H266" s="34" t="str">
        <f>IF(SUMPRODUCT(--(H264:H265&lt;&gt;""))&lt;&gt;0, ROUND(SUMIF(H264:H265,"",G264:G265) + SUM(H264:H265), 2 ), "")</f>
        <v/>
      </c>
      <c r="I266" s="28"/>
      <c r="J266" s="29">
        <f>IF(AND(G266= "",H266= ""), 0, ROUND(ROUND(I266, 2) * ROUND(IF(H266="",G266,H266),  2), 2))</f>
        <v>0</v>
      </c>
      <c r="K266" s="7"/>
      <c r="M266" s="30">
        <v>0.2</v>
      </c>
    </row>
    <row r="267" spans="1:17" hidden="1" x14ac:dyDescent="0.35">
      <c r="G267" s="35">
        <f>G264</f>
        <v>20</v>
      </c>
      <c r="H267" s="35" t="str">
        <f>IF(H264= "", "", H264)</f>
        <v/>
      </c>
      <c r="J267" s="35">
        <f>IF(AND(G267= "",H267= ""), 0, ROUND(ROUND(I266, 2) * ROUND(IF(H267="",G267,H267),  2), 2))</f>
        <v>0</v>
      </c>
      <c r="K267" s="7">
        <f>K266</f>
        <v>0</v>
      </c>
      <c r="Q267" s="7">
        <v>2772</v>
      </c>
    </row>
    <row r="268" spans="1:17" hidden="1" x14ac:dyDescent="0.35">
      <c r="G268" s="35">
        <f>G265</f>
        <v>40</v>
      </c>
      <c r="H268" s="35" t="str">
        <f>IF(H265= "", "", H265)</f>
        <v/>
      </c>
      <c r="J268" s="35">
        <f>IF(AND(G268= "",H268= ""), 0, ROUND(ROUND(I266, 2) * ROUND(IF(H268="",G268,H268),  2), 2))</f>
        <v>0</v>
      </c>
      <c r="K268" s="7">
        <f>K266</f>
        <v>0</v>
      </c>
      <c r="Q268" s="7">
        <v>2753</v>
      </c>
    </row>
    <row r="269" spans="1:17" hidden="1" x14ac:dyDescent="0.35">
      <c r="A269" s="7" t="s">
        <v>82</v>
      </c>
    </row>
    <row r="270" spans="1:17" ht="16.899999999999999" customHeight="1" x14ac:dyDescent="0.35">
      <c r="A270" s="7">
        <v>5</v>
      </c>
      <c r="B270" s="16" t="s">
        <v>167</v>
      </c>
      <c r="C270" s="75" t="s">
        <v>168</v>
      </c>
      <c r="D270" s="75"/>
      <c r="E270" s="75"/>
      <c r="F270" s="31"/>
      <c r="G270" s="31"/>
      <c r="H270" s="31"/>
      <c r="I270" s="31"/>
      <c r="J270" s="32"/>
      <c r="K270" s="7"/>
    </row>
    <row r="271" spans="1:17" hidden="1" x14ac:dyDescent="0.35">
      <c r="A271" s="7" t="s">
        <v>75</v>
      </c>
    </row>
    <row r="272" spans="1:17" x14ac:dyDescent="0.35">
      <c r="A272" s="7">
        <v>9</v>
      </c>
      <c r="B272" s="21" t="s">
        <v>169</v>
      </c>
      <c r="C272" s="71" t="s">
        <v>170</v>
      </c>
      <c r="D272" s="72"/>
      <c r="E272" s="72"/>
      <c r="F272" s="72"/>
      <c r="G272" s="72"/>
      <c r="H272" s="72"/>
      <c r="I272" s="72"/>
      <c r="J272" s="22"/>
    </row>
    <row r="273" spans="1:17" hidden="1" x14ac:dyDescent="0.35">
      <c r="A273" s="7" t="s">
        <v>45</v>
      </c>
    </row>
    <row r="274" spans="1:17" ht="50" hidden="1" x14ac:dyDescent="0.35">
      <c r="A274" s="7" t="s">
        <v>92</v>
      </c>
    </row>
    <row r="275" spans="1:17" hidden="1" x14ac:dyDescent="0.35">
      <c r="A275" s="7" t="s">
        <v>45</v>
      </c>
    </row>
    <row r="276" spans="1:17" ht="50" hidden="1" x14ac:dyDescent="0.35">
      <c r="A276" s="7" t="s">
        <v>94</v>
      </c>
    </row>
    <row r="277" spans="1:17" x14ac:dyDescent="0.35">
      <c r="A277" s="23" t="s">
        <v>96</v>
      </c>
      <c r="B277" s="22"/>
      <c r="C277" s="73" t="s">
        <v>95</v>
      </c>
      <c r="D277" s="73"/>
      <c r="E277" s="73"/>
      <c r="F277" s="73"/>
      <c r="G277" s="36">
        <v>0.5</v>
      </c>
      <c r="H277" s="25"/>
      <c r="J277" s="22"/>
    </row>
    <row r="278" spans="1:17" x14ac:dyDescent="0.35">
      <c r="A278" s="23" t="s">
        <v>100</v>
      </c>
      <c r="B278" s="22"/>
      <c r="C278" s="73" t="s">
        <v>99</v>
      </c>
      <c r="D278" s="73"/>
      <c r="E278" s="73"/>
      <c r="F278" s="73"/>
      <c r="G278" s="36">
        <v>1</v>
      </c>
      <c r="H278" s="25"/>
      <c r="J278" s="22"/>
    </row>
    <row r="279" spans="1:17" x14ac:dyDescent="0.35">
      <c r="A279" s="7" t="s">
        <v>49</v>
      </c>
      <c r="B279" s="21"/>
      <c r="C279" s="74"/>
      <c r="D279" s="74"/>
      <c r="E279" s="74"/>
      <c r="F279" s="26" t="s">
        <v>131</v>
      </c>
      <c r="G279" s="37">
        <f>ROUND(SUM(G277:G278), 3 )</f>
        <v>1.5</v>
      </c>
      <c r="H279" s="37" t="str">
        <f>IF(SUMPRODUCT(--(H277:H278&lt;&gt;""))&lt;&gt;0, ROUND(SUMIF(H277:H278,"",G277:G278) + SUM(H277:H278), 3 ), "")</f>
        <v/>
      </c>
      <c r="I279" s="28"/>
      <c r="J279" s="29">
        <f>IF(AND(G279= "",H279= ""), 0, ROUND(ROUND(I279, 2) * ROUND(IF(H279="",G279,H279),  3), 2))</f>
        <v>0</v>
      </c>
      <c r="K279" s="7"/>
      <c r="M279" s="30">
        <v>0.2</v>
      </c>
    </row>
    <row r="280" spans="1:17" hidden="1" x14ac:dyDescent="0.35">
      <c r="G280" s="35">
        <f>G277</f>
        <v>0.5</v>
      </c>
      <c r="H280" s="35" t="str">
        <f>IF(H277= "", "", H277)</f>
        <v/>
      </c>
      <c r="J280" s="35">
        <f>IF(AND(G280= "",H280= ""), 0, ROUND(ROUND(I279, 2) * ROUND(IF(H280="",G280,H280),  3), 2))</f>
        <v>0</v>
      </c>
      <c r="K280" s="7">
        <f>K279</f>
        <v>0</v>
      </c>
      <c r="Q280" s="7">
        <v>2772</v>
      </c>
    </row>
    <row r="281" spans="1:17" hidden="1" x14ac:dyDescent="0.35">
      <c r="G281" s="35">
        <f>G278</f>
        <v>1</v>
      </c>
      <c r="H281" s="35" t="str">
        <f>IF(H278= "", "", H278)</f>
        <v/>
      </c>
      <c r="J281" s="35">
        <f>IF(AND(G281= "",H281= ""), 0, ROUND(ROUND(I279, 2) * ROUND(IF(H281="",G281,H281),  3), 2))</f>
        <v>0</v>
      </c>
      <c r="K281" s="7">
        <f>K279</f>
        <v>0</v>
      </c>
      <c r="Q281" s="7">
        <v>2753</v>
      </c>
    </row>
    <row r="282" spans="1:17" hidden="1" x14ac:dyDescent="0.35">
      <c r="A282" s="7" t="s">
        <v>82</v>
      </c>
    </row>
    <row r="283" spans="1:17" ht="16.899999999999999" customHeight="1" x14ac:dyDescent="0.35">
      <c r="A283" s="7">
        <v>5</v>
      </c>
      <c r="B283" s="16" t="s">
        <v>171</v>
      </c>
      <c r="C283" s="75" t="s">
        <v>172</v>
      </c>
      <c r="D283" s="75"/>
      <c r="E283" s="75"/>
      <c r="F283" s="31"/>
      <c r="G283" s="31"/>
      <c r="H283" s="31"/>
      <c r="I283" s="31"/>
      <c r="J283" s="32"/>
      <c r="K283" s="7"/>
    </row>
    <row r="284" spans="1:17" hidden="1" x14ac:dyDescent="0.35">
      <c r="A284" s="7" t="s">
        <v>75</v>
      </c>
    </row>
    <row r="285" spans="1:17" x14ac:dyDescent="0.35">
      <c r="A285" s="7">
        <v>9</v>
      </c>
      <c r="B285" s="21" t="s">
        <v>173</v>
      </c>
      <c r="C285" s="71" t="s">
        <v>174</v>
      </c>
      <c r="D285" s="72"/>
      <c r="E285" s="72"/>
      <c r="F285" s="72"/>
      <c r="G285" s="72"/>
      <c r="H285" s="72"/>
      <c r="I285" s="72"/>
      <c r="J285" s="22"/>
    </row>
    <row r="286" spans="1:17" hidden="1" x14ac:dyDescent="0.35">
      <c r="A286" s="7" t="s">
        <v>45</v>
      </c>
    </row>
    <row r="287" spans="1:17" ht="50" hidden="1" x14ac:dyDescent="0.35">
      <c r="A287" s="7" t="s">
        <v>92</v>
      </c>
    </row>
    <row r="288" spans="1:17" hidden="1" x14ac:dyDescent="0.35">
      <c r="A288" s="7" t="s">
        <v>45</v>
      </c>
    </row>
    <row r="289" spans="1:17" ht="50" hidden="1" x14ac:dyDescent="0.35">
      <c r="A289" s="7" t="s">
        <v>94</v>
      </c>
    </row>
    <row r="290" spans="1:17" x14ac:dyDescent="0.35">
      <c r="A290" s="23" t="s">
        <v>96</v>
      </c>
      <c r="B290" s="22"/>
      <c r="C290" s="73" t="s">
        <v>95</v>
      </c>
      <c r="D290" s="73"/>
      <c r="E290" s="73"/>
      <c r="F290" s="73"/>
      <c r="G290" s="36">
        <v>100</v>
      </c>
      <c r="H290" s="25"/>
      <c r="J290" s="22"/>
    </row>
    <row r="291" spans="1:17" x14ac:dyDescent="0.35">
      <c r="A291" s="23" t="s">
        <v>100</v>
      </c>
      <c r="B291" s="22"/>
      <c r="C291" s="73" t="s">
        <v>99</v>
      </c>
      <c r="D291" s="73"/>
      <c r="E291" s="73"/>
      <c r="F291" s="73"/>
      <c r="G291" s="36">
        <v>200</v>
      </c>
      <c r="H291" s="25"/>
      <c r="J291" s="22"/>
    </row>
    <row r="292" spans="1:17" x14ac:dyDescent="0.35">
      <c r="A292" s="7" t="s">
        <v>49</v>
      </c>
      <c r="B292" s="21"/>
      <c r="C292" s="74"/>
      <c r="D292" s="74"/>
      <c r="E292" s="74"/>
      <c r="F292" s="26" t="s">
        <v>175</v>
      </c>
      <c r="G292" s="37">
        <f>ROUND(SUM(G290:G291), 3 )</f>
        <v>300</v>
      </c>
      <c r="H292" s="37" t="str">
        <f>IF(SUMPRODUCT(--(H290:H291&lt;&gt;""))&lt;&gt;0, ROUND(SUMIF(H290:H291,"",G290:G291) + SUM(H290:H291), 3 ), "")</f>
        <v/>
      </c>
      <c r="I292" s="28"/>
      <c r="J292" s="29">
        <f>IF(AND(G292= "",H292= ""), 0, ROUND(ROUND(I292, 2) * ROUND(IF(H292="",G292,H292),  3), 2))</f>
        <v>0</v>
      </c>
      <c r="K292" s="7"/>
      <c r="M292" s="30">
        <v>0.2</v>
      </c>
    </row>
    <row r="293" spans="1:17" hidden="1" x14ac:dyDescent="0.35">
      <c r="G293" s="35">
        <f>G290</f>
        <v>100</v>
      </c>
      <c r="H293" s="35" t="str">
        <f>IF(H290= "", "", H290)</f>
        <v/>
      </c>
      <c r="J293" s="35">
        <f>IF(AND(G293= "",H293= ""), 0, ROUND(ROUND(I292, 2) * ROUND(IF(H293="",G293,H293),  3), 2))</f>
        <v>0</v>
      </c>
      <c r="K293" s="7">
        <f>K292</f>
        <v>0</v>
      </c>
      <c r="Q293" s="7">
        <v>2772</v>
      </c>
    </row>
    <row r="294" spans="1:17" hidden="1" x14ac:dyDescent="0.35">
      <c r="G294" s="35">
        <f>G291</f>
        <v>200</v>
      </c>
      <c r="H294" s="35" t="str">
        <f>IF(H291= "", "", H291)</f>
        <v/>
      </c>
      <c r="J294" s="35">
        <f>IF(AND(G294= "",H294= ""), 0, ROUND(ROUND(I292, 2) * ROUND(IF(H294="",G294,H294),  3), 2))</f>
        <v>0</v>
      </c>
      <c r="K294" s="7">
        <f>K292</f>
        <v>0</v>
      </c>
      <c r="Q294" s="7">
        <v>2753</v>
      </c>
    </row>
    <row r="295" spans="1:17" hidden="1" x14ac:dyDescent="0.35">
      <c r="A295" s="7" t="s">
        <v>82</v>
      </c>
    </row>
    <row r="296" spans="1:17" ht="16.899999999999999" customHeight="1" x14ac:dyDescent="0.35">
      <c r="A296" s="7">
        <v>5</v>
      </c>
      <c r="B296" s="16" t="s">
        <v>176</v>
      </c>
      <c r="C296" s="75" t="s">
        <v>177</v>
      </c>
      <c r="D296" s="75"/>
      <c r="E296" s="75"/>
      <c r="F296" s="31"/>
      <c r="G296" s="31"/>
      <c r="H296" s="31"/>
      <c r="I296" s="31"/>
      <c r="J296" s="32"/>
      <c r="K296" s="7"/>
    </row>
    <row r="297" spans="1:17" hidden="1" x14ac:dyDescent="0.35">
      <c r="A297" s="7" t="s">
        <v>75</v>
      </c>
    </row>
    <row r="298" spans="1:17" x14ac:dyDescent="0.35">
      <c r="A298" s="7">
        <v>9</v>
      </c>
      <c r="B298" s="21" t="s">
        <v>178</v>
      </c>
      <c r="C298" s="71" t="s">
        <v>179</v>
      </c>
      <c r="D298" s="72"/>
      <c r="E298" s="72"/>
      <c r="F298" s="72"/>
      <c r="G298" s="72"/>
      <c r="H298" s="72"/>
      <c r="I298" s="72"/>
      <c r="J298" s="22"/>
    </row>
    <row r="299" spans="1:17" hidden="1" x14ac:dyDescent="0.35">
      <c r="A299" s="7" t="s">
        <v>45</v>
      </c>
    </row>
    <row r="300" spans="1:17" ht="50" hidden="1" x14ac:dyDescent="0.35">
      <c r="A300" s="7" t="s">
        <v>92</v>
      </c>
    </row>
    <row r="301" spans="1:17" hidden="1" x14ac:dyDescent="0.35">
      <c r="A301" s="7" t="s">
        <v>45</v>
      </c>
    </row>
    <row r="302" spans="1:17" ht="50" hidden="1" x14ac:dyDescent="0.35">
      <c r="A302" s="7" t="s">
        <v>94</v>
      </c>
    </row>
    <row r="303" spans="1:17" x14ac:dyDescent="0.35">
      <c r="A303" s="23" t="s">
        <v>96</v>
      </c>
      <c r="B303" s="22"/>
      <c r="C303" s="73" t="s">
        <v>95</v>
      </c>
      <c r="D303" s="73"/>
      <c r="E303" s="73"/>
      <c r="F303" s="73"/>
      <c r="G303" s="33">
        <v>4</v>
      </c>
      <c r="H303" s="25"/>
      <c r="J303" s="22"/>
    </row>
    <row r="304" spans="1:17" x14ac:dyDescent="0.35">
      <c r="A304" s="23" t="s">
        <v>100</v>
      </c>
      <c r="B304" s="22"/>
      <c r="C304" s="73" t="s">
        <v>99</v>
      </c>
      <c r="D304" s="73"/>
      <c r="E304" s="73"/>
      <c r="F304" s="73"/>
      <c r="G304" s="33">
        <v>8</v>
      </c>
      <c r="H304" s="25"/>
      <c r="J304" s="22"/>
    </row>
    <row r="305" spans="1:17" x14ac:dyDescent="0.35">
      <c r="A305" s="7" t="s">
        <v>49</v>
      </c>
      <c r="B305" s="21"/>
      <c r="C305" s="74"/>
      <c r="D305" s="74"/>
      <c r="E305" s="74"/>
      <c r="F305" s="26" t="s">
        <v>10</v>
      </c>
      <c r="G305" s="34">
        <f>ROUND(SUM(G303:G304), 2 )</f>
        <v>12</v>
      </c>
      <c r="H305" s="34" t="str">
        <f>IF(SUMPRODUCT(--(H303:H304&lt;&gt;""))&lt;&gt;0, ROUND(SUMIF(H303:H304,"",G303:G304) + SUM(H303:H304), 2 ), "")</f>
        <v/>
      </c>
      <c r="I305" s="28"/>
      <c r="J305" s="29">
        <f>IF(AND(G305= "",H305= ""), 0, ROUND(ROUND(I305, 2) * ROUND(IF(H305="",G305,H305),  2), 2))</f>
        <v>0</v>
      </c>
      <c r="K305" s="7"/>
      <c r="M305" s="30">
        <v>0.2</v>
      </c>
    </row>
    <row r="306" spans="1:17" hidden="1" x14ac:dyDescent="0.35">
      <c r="G306" s="35">
        <f>G303</f>
        <v>4</v>
      </c>
      <c r="H306" s="35" t="str">
        <f>IF(H303= "", "", H303)</f>
        <v/>
      </c>
      <c r="J306" s="35">
        <f>IF(AND(G306= "",H306= ""), 0, ROUND(ROUND(I305, 2) * ROUND(IF(H306="",G306,H306),  2), 2))</f>
        <v>0</v>
      </c>
      <c r="K306" s="7">
        <f>K305</f>
        <v>0</v>
      </c>
      <c r="Q306" s="7">
        <v>2772</v>
      </c>
    </row>
    <row r="307" spans="1:17" hidden="1" x14ac:dyDescent="0.35">
      <c r="G307" s="35">
        <f>G304</f>
        <v>8</v>
      </c>
      <c r="H307" s="35" t="str">
        <f>IF(H304= "", "", H304)</f>
        <v/>
      </c>
      <c r="J307" s="35">
        <f>IF(AND(G307= "",H307= ""), 0, ROUND(ROUND(I305, 2) * ROUND(IF(H307="",G307,H307),  2), 2))</f>
        <v>0</v>
      </c>
      <c r="K307" s="7">
        <f>K305</f>
        <v>0</v>
      </c>
      <c r="Q307" s="7">
        <v>2753</v>
      </c>
    </row>
    <row r="308" spans="1:17" hidden="1" x14ac:dyDescent="0.35">
      <c r="A308" s="7" t="s">
        <v>82</v>
      </c>
    </row>
    <row r="309" spans="1:17" ht="33.75" customHeight="1" x14ac:dyDescent="0.35">
      <c r="A309" s="7">
        <v>5</v>
      </c>
      <c r="B309" s="16" t="s">
        <v>180</v>
      </c>
      <c r="C309" s="75" t="s">
        <v>181</v>
      </c>
      <c r="D309" s="75"/>
      <c r="E309" s="75"/>
      <c r="F309" s="31"/>
      <c r="G309" s="31"/>
      <c r="H309" s="31"/>
      <c r="I309" s="31"/>
      <c r="J309" s="32"/>
      <c r="K309" s="7"/>
    </row>
    <row r="310" spans="1:17" hidden="1" x14ac:dyDescent="0.35">
      <c r="A310" s="7" t="s">
        <v>75</v>
      </c>
    </row>
    <row r="311" spans="1:17" x14ac:dyDescent="0.35">
      <c r="A311" s="7">
        <v>9</v>
      </c>
      <c r="B311" s="21" t="s">
        <v>182</v>
      </c>
      <c r="C311" s="71" t="s">
        <v>183</v>
      </c>
      <c r="D311" s="72"/>
      <c r="E311" s="72"/>
      <c r="F311" s="72"/>
      <c r="G311" s="72"/>
      <c r="H311" s="72"/>
      <c r="I311" s="72"/>
      <c r="J311" s="22"/>
    </row>
    <row r="312" spans="1:17" hidden="1" x14ac:dyDescent="0.35">
      <c r="A312" s="7" t="s">
        <v>45</v>
      </c>
    </row>
    <row r="313" spans="1:17" ht="50" hidden="1" x14ac:dyDescent="0.35">
      <c r="A313" s="7" t="s">
        <v>92</v>
      </c>
    </row>
    <row r="314" spans="1:17" hidden="1" x14ac:dyDescent="0.35">
      <c r="A314" s="7" t="s">
        <v>45</v>
      </c>
    </row>
    <row r="315" spans="1:17" ht="50" hidden="1" x14ac:dyDescent="0.35">
      <c r="A315" s="7" t="s">
        <v>94</v>
      </c>
    </row>
    <row r="316" spans="1:17" x14ac:dyDescent="0.35">
      <c r="A316" s="23" t="s">
        <v>96</v>
      </c>
      <c r="B316" s="22"/>
      <c r="C316" s="73" t="s">
        <v>95</v>
      </c>
      <c r="D316" s="73"/>
      <c r="E316" s="73"/>
      <c r="F316" s="73"/>
      <c r="G316" s="33">
        <v>20</v>
      </c>
      <c r="H316" s="25"/>
      <c r="J316" s="22"/>
    </row>
    <row r="317" spans="1:17" x14ac:dyDescent="0.35">
      <c r="A317" s="23" t="s">
        <v>100</v>
      </c>
      <c r="B317" s="22"/>
      <c r="C317" s="73" t="s">
        <v>99</v>
      </c>
      <c r="D317" s="73"/>
      <c r="E317" s="73"/>
      <c r="F317" s="73"/>
      <c r="G317" s="33">
        <v>40</v>
      </c>
      <c r="H317" s="25"/>
      <c r="J317" s="22"/>
    </row>
    <row r="318" spans="1:17" x14ac:dyDescent="0.35">
      <c r="A318" s="7" t="s">
        <v>49</v>
      </c>
      <c r="B318" s="21"/>
      <c r="C318" s="74"/>
      <c r="D318" s="74"/>
      <c r="E318" s="74"/>
      <c r="F318" s="26" t="s">
        <v>10</v>
      </c>
      <c r="G318" s="34">
        <f>ROUND(SUM(G316:G317), 2 )</f>
        <v>60</v>
      </c>
      <c r="H318" s="34" t="str">
        <f>IF(SUMPRODUCT(--(H316:H317&lt;&gt;""))&lt;&gt;0, ROUND(SUMIF(H316:H317,"",G316:G317) + SUM(H316:H317), 2 ), "")</f>
        <v/>
      </c>
      <c r="I318" s="28"/>
      <c r="J318" s="29">
        <f>IF(AND(G318= "",H318= ""), 0, ROUND(ROUND(I318, 2) * ROUND(IF(H318="",G318,H318),  2), 2))</f>
        <v>0</v>
      </c>
      <c r="K318" s="7"/>
      <c r="M318" s="30">
        <v>0.2</v>
      </c>
    </row>
    <row r="319" spans="1:17" hidden="1" x14ac:dyDescent="0.35">
      <c r="G319" s="35">
        <f>G316</f>
        <v>20</v>
      </c>
      <c r="H319" s="35" t="str">
        <f>IF(H316= "", "", H316)</f>
        <v/>
      </c>
      <c r="J319" s="35">
        <f>IF(AND(G319= "",H319= ""), 0, ROUND(ROUND(I318, 2) * ROUND(IF(H319="",G319,H319),  2), 2))</f>
        <v>0</v>
      </c>
      <c r="K319" s="7">
        <f>K318</f>
        <v>0</v>
      </c>
      <c r="Q319" s="7">
        <v>2772</v>
      </c>
    </row>
    <row r="320" spans="1:17" hidden="1" x14ac:dyDescent="0.35">
      <c r="G320" s="35">
        <f>G317</f>
        <v>40</v>
      </c>
      <c r="H320" s="35" t="str">
        <f>IF(H317= "", "", H317)</f>
        <v/>
      </c>
      <c r="J320" s="35">
        <f>IF(AND(G320= "",H320= ""), 0, ROUND(ROUND(I318, 2) * ROUND(IF(H320="",G320,H320),  2), 2))</f>
        <v>0</v>
      </c>
      <c r="K320" s="7">
        <f>K318</f>
        <v>0</v>
      </c>
      <c r="Q320" s="7">
        <v>2753</v>
      </c>
    </row>
    <row r="321" spans="1:17" hidden="1" x14ac:dyDescent="0.35">
      <c r="A321" s="7" t="s">
        <v>82</v>
      </c>
    </row>
    <row r="322" spans="1:17" hidden="1" x14ac:dyDescent="0.35">
      <c r="A322" s="7" t="s">
        <v>51</v>
      </c>
    </row>
    <row r="323" spans="1:17" ht="18" customHeight="1" x14ac:dyDescent="0.35">
      <c r="A323" s="7">
        <v>4</v>
      </c>
      <c r="B323" s="16" t="s">
        <v>184</v>
      </c>
      <c r="C323" s="70" t="s">
        <v>185</v>
      </c>
      <c r="D323" s="70"/>
      <c r="E323" s="70"/>
      <c r="F323" s="19"/>
      <c r="G323" s="19"/>
      <c r="H323" s="19"/>
      <c r="I323" s="19"/>
      <c r="J323" s="20"/>
      <c r="K323" s="7"/>
    </row>
    <row r="324" spans="1:17" ht="33.75" customHeight="1" x14ac:dyDescent="0.35">
      <c r="A324" s="7">
        <v>5</v>
      </c>
      <c r="B324" s="16" t="s">
        <v>186</v>
      </c>
      <c r="C324" s="75" t="s">
        <v>187</v>
      </c>
      <c r="D324" s="75"/>
      <c r="E324" s="75"/>
      <c r="F324" s="31"/>
      <c r="G324" s="31"/>
      <c r="H324" s="31"/>
      <c r="I324" s="31"/>
      <c r="J324" s="32"/>
      <c r="K324" s="7"/>
    </row>
    <row r="325" spans="1:17" hidden="1" x14ac:dyDescent="0.35">
      <c r="A325" s="7" t="s">
        <v>75</v>
      </c>
    </row>
    <row r="326" spans="1:17" x14ac:dyDescent="0.35">
      <c r="A326" s="7">
        <v>9</v>
      </c>
      <c r="B326" s="21" t="s">
        <v>188</v>
      </c>
      <c r="C326" s="71" t="s">
        <v>189</v>
      </c>
      <c r="D326" s="72"/>
      <c r="E326" s="72"/>
      <c r="F326" s="72"/>
      <c r="G326" s="72"/>
      <c r="H326" s="72"/>
      <c r="I326" s="72"/>
      <c r="J326" s="22"/>
    </row>
    <row r="327" spans="1:17" hidden="1" x14ac:dyDescent="0.35">
      <c r="A327" s="7" t="s">
        <v>45</v>
      </c>
    </row>
    <row r="328" spans="1:17" ht="50" hidden="1" x14ac:dyDescent="0.35">
      <c r="A328" s="7" t="s">
        <v>93</v>
      </c>
    </row>
    <row r="329" spans="1:17" x14ac:dyDescent="0.35">
      <c r="A329" s="23" t="s">
        <v>98</v>
      </c>
      <c r="B329" s="22"/>
      <c r="C329" s="73" t="s">
        <v>97</v>
      </c>
      <c r="D329" s="73"/>
      <c r="E329" s="73"/>
      <c r="F329" s="73"/>
      <c r="G329" s="24">
        <v>5</v>
      </c>
      <c r="H329" s="25"/>
      <c r="J329" s="22"/>
    </row>
    <row r="330" spans="1:17" x14ac:dyDescent="0.35">
      <c r="A330" s="7" t="s">
        <v>49</v>
      </c>
      <c r="B330" s="21"/>
      <c r="C330" s="74"/>
      <c r="D330" s="74"/>
      <c r="E330" s="74"/>
      <c r="F330" s="26" t="s">
        <v>11</v>
      </c>
      <c r="G330" s="27">
        <f>ROUND(SUM(G329:G329), 0 )</f>
        <v>5</v>
      </c>
      <c r="H330" s="27" t="str">
        <f>IF(SUMPRODUCT(--(H329:H329&lt;&gt;""))&lt;&gt;0, ROUND(SUMIF(H329:H329,"",G329:G329) + SUM(H329:H329), 0 ), "")</f>
        <v/>
      </c>
      <c r="I330" s="28"/>
      <c r="J330" s="29">
        <f>IF(AND(G330= "",H330= ""), 0, ROUND(ROUND(I330, 2) * ROUND(IF(H330="",G330,H330),  0), 2))</f>
        <v>0</v>
      </c>
      <c r="K330" s="7"/>
      <c r="M330" s="30">
        <v>0.2</v>
      </c>
      <c r="Q330" s="7">
        <v>2756</v>
      </c>
    </row>
    <row r="331" spans="1:17" x14ac:dyDescent="0.35">
      <c r="A331" s="7">
        <v>9</v>
      </c>
      <c r="B331" s="21" t="s">
        <v>190</v>
      </c>
      <c r="C331" s="71" t="s">
        <v>191</v>
      </c>
      <c r="D331" s="72"/>
      <c r="E331" s="72"/>
      <c r="F331" s="72"/>
      <c r="G331" s="72"/>
      <c r="H331" s="72"/>
      <c r="I331" s="72"/>
      <c r="J331" s="22"/>
    </row>
    <row r="332" spans="1:17" hidden="1" x14ac:dyDescent="0.35">
      <c r="A332" s="7" t="s">
        <v>45</v>
      </c>
    </row>
    <row r="333" spans="1:17" ht="50" hidden="1" x14ac:dyDescent="0.35">
      <c r="A333" s="7" t="s">
        <v>93</v>
      </c>
    </row>
    <row r="334" spans="1:17" hidden="1" x14ac:dyDescent="0.35">
      <c r="A334" s="7" t="s">
        <v>45</v>
      </c>
    </row>
    <row r="335" spans="1:17" ht="50" hidden="1" x14ac:dyDescent="0.35">
      <c r="A335" s="7" t="s">
        <v>93</v>
      </c>
    </row>
    <row r="336" spans="1:17" hidden="1" x14ac:dyDescent="0.35">
      <c r="A336" s="7" t="s">
        <v>45</v>
      </c>
    </row>
    <row r="337" spans="1:17" ht="50" hidden="1" x14ac:dyDescent="0.35">
      <c r="A337" s="7" t="s">
        <v>93</v>
      </c>
    </row>
    <row r="338" spans="1:17" x14ac:dyDescent="0.35">
      <c r="A338" s="23" t="s">
        <v>98</v>
      </c>
      <c r="B338" s="22"/>
      <c r="C338" s="73" t="s">
        <v>97</v>
      </c>
      <c r="D338" s="73"/>
      <c r="E338" s="73"/>
      <c r="F338" s="73"/>
      <c r="G338" s="36">
        <v>21.7</v>
      </c>
      <c r="H338" s="25"/>
      <c r="J338" s="22"/>
    </row>
    <row r="339" spans="1:17" x14ac:dyDescent="0.35">
      <c r="A339" s="7" t="s">
        <v>49</v>
      </c>
      <c r="B339" s="21"/>
      <c r="C339" s="74"/>
      <c r="D339" s="74"/>
      <c r="E339" s="74"/>
      <c r="F339" s="26" t="s">
        <v>131</v>
      </c>
      <c r="G339" s="37">
        <f>ROUND(SUM(G338:G338), 3 )</f>
        <v>21.7</v>
      </c>
      <c r="H339" s="37" t="str">
        <f>IF(SUMPRODUCT(--(H338:H338&lt;&gt;""))&lt;&gt;0, ROUND(SUMIF(H338:H338,"",G338:G338) + SUM(H338:H338), 3 ), "")</f>
        <v/>
      </c>
      <c r="I339" s="28"/>
      <c r="J339" s="29">
        <f>IF(AND(G339= "",H339= ""), 0, ROUND(ROUND(I339, 2) * ROUND(IF(H339="",G339,H339),  3), 2))</f>
        <v>0</v>
      </c>
      <c r="K339" s="7"/>
      <c r="M339" s="30">
        <v>0.2</v>
      </c>
      <c r="Q339" s="7">
        <v>2756</v>
      </c>
    </row>
    <row r="340" spans="1:17" x14ac:dyDescent="0.35">
      <c r="A340" s="7">
        <v>9</v>
      </c>
      <c r="B340" s="21" t="s">
        <v>192</v>
      </c>
      <c r="C340" s="71" t="s">
        <v>193</v>
      </c>
      <c r="D340" s="72"/>
      <c r="E340" s="72"/>
      <c r="F340" s="72"/>
      <c r="G340" s="72"/>
      <c r="H340" s="72"/>
      <c r="I340" s="72"/>
      <c r="J340" s="22"/>
    </row>
    <row r="341" spans="1:17" hidden="1" x14ac:dyDescent="0.35">
      <c r="A341" s="7" t="s">
        <v>45</v>
      </c>
    </row>
    <row r="342" spans="1:17" ht="50" hidden="1" x14ac:dyDescent="0.35">
      <c r="A342" s="7" t="s">
        <v>93</v>
      </c>
    </row>
    <row r="343" spans="1:17" hidden="1" x14ac:dyDescent="0.35">
      <c r="A343" s="7" t="s">
        <v>45</v>
      </c>
    </row>
    <row r="344" spans="1:17" ht="50" hidden="1" x14ac:dyDescent="0.35">
      <c r="A344" s="7" t="s">
        <v>93</v>
      </c>
    </row>
    <row r="345" spans="1:17" hidden="1" x14ac:dyDescent="0.35">
      <c r="A345" s="7" t="s">
        <v>45</v>
      </c>
    </row>
    <row r="346" spans="1:17" ht="50" hidden="1" x14ac:dyDescent="0.35">
      <c r="A346" s="7" t="s">
        <v>93</v>
      </c>
    </row>
    <row r="347" spans="1:17" hidden="1" x14ac:dyDescent="0.35">
      <c r="A347" s="7" t="s">
        <v>45</v>
      </c>
    </row>
    <row r="348" spans="1:17" ht="50" hidden="1" x14ac:dyDescent="0.35">
      <c r="A348" s="7" t="s">
        <v>93</v>
      </c>
    </row>
    <row r="349" spans="1:17" hidden="1" x14ac:dyDescent="0.35">
      <c r="A349" s="7" t="s">
        <v>45</v>
      </c>
    </row>
    <row r="350" spans="1:17" ht="50" hidden="1" x14ac:dyDescent="0.35">
      <c r="A350" s="7" t="s">
        <v>93</v>
      </c>
    </row>
    <row r="351" spans="1:17" hidden="1" x14ac:dyDescent="0.35">
      <c r="A351" s="7" t="s">
        <v>45</v>
      </c>
    </row>
    <row r="352" spans="1:17" ht="50" hidden="1" x14ac:dyDescent="0.35">
      <c r="A352" s="7" t="s">
        <v>93</v>
      </c>
    </row>
    <row r="353" spans="1:17" x14ac:dyDescent="0.35">
      <c r="A353" s="23" t="s">
        <v>98</v>
      </c>
      <c r="B353" s="22"/>
      <c r="C353" s="73" t="s">
        <v>97</v>
      </c>
      <c r="D353" s="73"/>
      <c r="E353" s="73"/>
      <c r="F353" s="73"/>
      <c r="G353" s="33">
        <v>154</v>
      </c>
      <c r="H353" s="25"/>
      <c r="J353" s="22"/>
    </row>
    <row r="354" spans="1:17" x14ac:dyDescent="0.35">
      <c r="A354" s="7" t="s">
        <v>49</v>
      </c>
      <c r="B354" s="21" t="s">
        <v>194</v>
      </c>
      <c r="C354" s="74"/>
      <c r="D354" s="74"/>
      <c r="E354" s="74"/>
      <c r="F354" s="26" t="s">
        <v>10</v>
      </c>
      <c r="G354" s="34">
        <f>ROUND(SUM(G353:G353), 2 )</f>
        <v>154</v>
      </c>
      <c r="H354" s="34" t="str">
        <f>IF(SUMPRODUCT(--(H353:H353&lt;&gt;""))&lt;&gt;0, ROUND(SUMIF(H353:H353,"",G353:G353) + SUM(H353:H353), 2 ), "")</f>
        <v/>
      </c>
      <c r="I354" s="28"/>
      <c r="J354" s="29">
        <f>IF(AND(G354= "",H354= ""), 0, ROUND(ROUND(I354, 2) * ROUND(IF(H354="",G354,H354),  2), 2))</f>
        <v>0</v>
      </c>
      <c r="K354" s="7"/>
      <c r="M354" s="30">
        <v>0.2</v>
      </c>
      <c r="Q354" s="7">
        <v>2756</v>
      </c>
    </row>
    <row r="355" spans="1:17" x14ac:dyDescent="0.35">
      <c r="A355" s="7">
        <v>9</v>
      </c>
      <c r="B355" s="21" t="s">
        <v>195</v>
      </c>
      <c r="C355" s="71" t="s">
        <v>196</v>
      </c>
      <c r="D355" s="72"/>
      <c r="E355" s="72"/>
      <c r="F355" s="72"/>
      <c r="G355" s="72"/>
      <c r="H355" s="72"/>
      <c r="I355" s="72"/>
      <c r="J355" s="22"/>
    </row>
    <row r="356" spans="1:17" hidden="1" x14ac:dyDescent="0.35">
      <c r="A356" s="7" t="s">
        <v>45</v>
      </c>
    </row>
    <row r="357" spans="1:17" ht="50" hidden="1" x14ac:dyDescent="0.35">
      <c r="A357" s="7" t="s">
        <v>93</v>
      </c>
    </row>
    <row r="358" spans="1:17" x14ac:dyDescent="0.35">
      <c r="A358" s="23" t="s">
        <v>98</v>
      </c>
      <c r="B358" s="22"/>
      <c r="C358" s="73" t="s">
        <v>97</v>
      </c>
      <c r="D358" s="73"/>
      <c r="E358" s="73"/>
      <c r="F358" s="73"/>
      <c r="G358" s="36">
        <v>2.2000000000000002</v>
      </c>
      <c r="H358" s="25"/>
      <c r="J358" s="22"/>
    </row>
    <row r="359" spans="1:17" x14ac:dyDescent="0.35">
      <c r="A359" s="7" t="s">
        <v>49</v>
      </c>
      <c r="B359" s="21"/>
      <c r="C359" s="74"/>
      <c r="D359" s="74"/>
      <c r="E359" s="74"/>
      <c r="F359" s="26" t="s">
        <v>131</v>
      </c>
      <c r="G359" s="37">
        <f>ROUND(SUM(G358:G358), 3 )</f>
        <v>2.2000000000000002</v>
      </c>
      <c r="H359" s="37" t="str">
        <f>IF(SUMPRODUCT(--(H358:H358&lt;&gt;""))&lt;&gt;0, ROUND(SUMIF(H358:H358,"",G358:G358) + SUM(H358:H358), 3 ), "")</f>
        <v/>
      </c>
      <c r="I359" s="28"/>
      <c r="J359" s="29">
        <f>IF(AND(G359= "",H359= ""), 0, ROUND(ROUND(I359, 2) * ROUND(IF(H359="",G359,H359),  3), 2))</f>
        <v>0</v>
      </c>
      <c r="K359" s="7"/>
      <c r="M359" s="30">
        <v>0.2</v>
      </c>
      <c r="Q359" s="7">
        <v>2756</v>
      </c>
    </row>
    <row r="360" spans="1:17" hidden="1" x14ac:dyDescent="0.35">
      <c r="A360" s="7" t="s">
        <v>82</v>
      </c>
    </row>
    <row r="361" spans="1:17" ht="16.899999999999999" customHeight="1" x14ac:dyDescent="0.35">
      <c r="A361" s="7">
        <v>5</v>
      </c>
      <c r="B361" s="16" t="s">
        <v>197</v>
      </c>
      <c r="C361" s="75" t="s">
        <v>198</v>
      </c>
      <c r="D361" s="75"/>
      <c r="E361" s="75"/>
      <c r="F361" s="31"/>
      <c r="G361" s="31"/>
      <c r="H361" s="31"/>
      <c r="I361" s="31"/>
      <c r="J361" s="32"/>
      <c r="K361" s="7"/>
    </row>
    <row r="362" spans="1:17" hidden="1" x14ac:dyDescent="0.35">
      <c r="A362" s="7" t="s">
        <v>75</v>
      </c>
    </row>
    <row r="363" spans="1:17" x14ac:dyDescent="0.35">
      <c r="A363" s="7">
        <v>9</v>
      </c>
      <c r="B363" s="21" t="s">
        <v>199</v>
      </c>
      <c r="C363" s="71" t="s">
        <v>198</v>
      </c>
      <c r="D363" s="72"/>
      <c r="E363" s="72"/>
      <c r="F363" s="72"/>
      <c r="G363" s="72"/>
      <c r="H363" s="72"/>
      <c r="I363" s="72"/>
      <c r="J363" s="22"/>
    </row>
    <row r="364" spans="1:17" hidden="1" x14ac:dyDescent="0.35">
      <c r="A364" s="7" t="s">
        <v>45</v>
      </c>
    </row>
    <row r="365" spans="1:17" ht="50" hidden="1" x14ac:dyDescent="0.35">
      <c r="A365" s="7" t="s">
        <v>93</v>
      </c>
    </row>
    <row r="366" spans="1:17" x14ac:dyDescent="0.35">
      <c r="A366" s="23" t="s">
        <v>98</v>
      </c>
      <c r="B366" s="22"/>
      <c r="C366" s="73" t="s">
        <v>97</v>
      </c>
      <c r="D366" s="73"/>
      <c r="E366" s="73"/>
      <c r="F366" s="73"/>
      <c r="G366" s="24">
        <v>18</v>
      </c>
      <c r="H366" s="25"/>
      <c r="J366" s="22"/>
    </row>
    <row r="367" spans="1:17" x14ac:dyDescent="0.35">
      <c r="A367" s="7" t="s">
        <v>49</v>
      </c>
      <c r="B367" s="21"/>
      <c r="C367" s="74"/>
      <c r="D367" s="74"/>
      <c r="E367" s="74"/>
      <c r="F367" s="26" t="s">
        <v>11</v>
      </c>
      <c r="G367" s="27">
        <f>ROUND(SUM(G366:G366), 0 )</f>
        <v>18</v>
      </c>
      <c r="H367" s="27" t="str">
        <f>IF(SUMPRODUCT(--(H366:H366&lt;&gt;""))&lt;&gt;0, ROUND(SUMIF(H366:H366,"",G366:G366) + SUM(H366:H366), 0 ), "")</f>
        <v/>
      </c>
      <c r="I367" s="28"/>
      <c r="J367" s="29">
        <f>IF(AND(G367= "",H367= ""), 0, ROUND(ROUND(I367, 2) * ROUND(IF(H367="",G367,H367),  0), 2))</f>
        <v>0</v>
      </c>
      <c r="K367" s="7"/>
      <c r="M367" s="30">
        <v>0.2</v>
      </c>
      <c r="Q367" s="7">
        <v>2756</v>
      </c>
    </row>
    <row r="368" spans="1:17" hidden="1" x14ac:dyDescent="0.35">
      <c r="A368" s="7" t="s">
        <v>82</v>
      </c>
    </row>
    <row r="369" spans="1:17" ht="16.899999999999999" customHeight="1" x14ac:dyDescent="0.35">
      <c r="A369" s="7">
        <v>5</v>
      </c>
      <c r="B369" s="16" t="s">
        <v>200</v>
      </c>
      <c r="C369" s="75" t="s">
        <v>201</v>
      </c>
      <c r="D369" s="75"/>
      <c r="E369" s="75"/>
      <c r="F369" s="31"/>
      <c r="G369" s="31"/>
      <c r="H369" s="31"/>
      <c r="I369" s="31"/>
      <c r="J369" s="32"/>
      <c r="K369" s="7"/>
    </row>
    <row r="370" spans="1:17" hidden="1" x14ac:dyDescent="0.35">
      <c r="A370" s="7" t="s">
        <v>75</v>
      </c>
    </row>
    <row r="371" spans="1:17" x14ac:dyDescent="0.35">
      <c r="A371" s="7">
        <v>9</v>
      </c>
      <c r="B371" s="21" t="s">
        <v>202</v>
      </c>
      <c r="C371" s="71" t="s">
        <v>201</v>
      </c>
      <c r="D371" s="72"/>
      <c r="E371" s="72"/>
      <c r="F371" s="72"/>
      <c r="G371" s="72"/>
      <c r="H371" s="72"/>
      <c r="I371" s="72"/>
      <c r="J371" s="22"/>
    </row>
    <row r="372" spans="1:17" hidden="1" x14ac:dyDescent="0.35">
      <c r="A372" s="7" t="s">
        <v>45</v>
      </c>
    </row>
    <row r="373" spans="1:17" ht="50" hidden="1" x14ac:dyDescent="0.35">
      <c r="A373" s="7" t="s">
        <v>93</v>
      </c>
    </row>
    <row r="374" spans="1:17" x14ac:dyDescent="0.35">
      <c r="A374" s="23" t="s">
        <v>98</v>
      </c>
      <c r="B374" s="22"/>
      <c r="C374" s="73" t="s">
        <v>97</v>
      </c>
      <c r="D374" s="73"/>
      <c r="E374" s="73"/>
      <c r="F374" s="73"/>
      <c r="G374" s="33">
        <v>154</v>
      </c>
      <c r="H374" s="25"/>
      <c r="J374" s="22"/>
    </row>
    <row r="375" spans="1:17" x14ac:dyDescent="0.35">
      <c r="A375" s="7" t="s">
        <v>49</v>
      </c>
      <c r="B375" s="21"/>
      <c r="C375" s="74"/>
      <c r="D375" s="74"/>
      <c r="E375" s="74"/>
      <c r="F375" s="26" t="s">
        <v>10</v>
      </c>
      <c r="G375" s="34">
        <f>ROUND(SUM(G374:G374), 2 )</f>
        <v>154</v>
      </c>
      <c r="H375" s="34" t="str">
        <f>IF(SUMPRODUCT(--(H374:H374&lt;&gt;""))&lt;&gt;0, ROUND(SUMIF(H374:H374,"",G374:G374) + SUM(H374:H374), 2 ), "")</f>
        <v/>
      </c>
      <c r="I375" s="28"/>
      <c r="J375" s="29">
        <f>IF(AND(G375= "",H375= ""), 0, ROUND(ROUND(I375, 2) * ROUND(IF(H375="",G375,H375),  2), 2))</f>
        <v>0</v>
      </c>
      <c r="K375" s="7"/>
      <c r="M375" s="30">
        <v>0.2</v>
      </c>
      <c r="Q375" s="7">
        <v>2756</v>
      </c>
    </row>
    <row r="376" spans="1:17" hidden="1" x14ac:dyDescent="0.35">
      <c r="A376" s="7" t="s">
        <v>82</v>
      </c>
    </row>
    <row r="377" spans="1:17" hidden="1" x14ac:dyDescent="0.35">
      <c r="A377" s="7" t="s">
        <v>51</v>
      </c>
    </row>
    <row r="378" spans="1:17" ht="18" customHeight="1" x14ac:dyDescent="0.35">
      <c r="A378" s="7">
        <v>4</v>
      </c>
      <c r="B378" s="16" t="s">
        <v>203</v>
      </c>
      <c r="C378" s="70" t="s">
        <v>204</v>
      </c>
      <c r="D378" s="70"/>
      <c r="E378" s="70"/>
      <c r="F378" s="19"/>
      <c r="G378" s="19"/>
      <c r="H378" s="19"/>
      <c r="I378" s="19"/>
      <c r="J378" s="20"/>
      <c r="K378" s="7"/>
    </row>
    <row r="379" spans="1:17" ht="33.75" customHeight="1" x14ac:dyDescent="0.35">
      <c r="A379" s="7">
        <v>5</v>
      </c>
      <c r="B379" s="16" t="s">
        <v>205</v>
      </c>
      <c r="C379" s="75" t="s">
        <v>206</v>
      </c>
      <c r="D379" s="75"/>
      <c r="E379" s="75"/>
      <c r="F379" s="31"/>
      <c r="G379" s="31"/>
      <c r="H379" s="31"/>
      <c r="I379" s="31"/>
      <c r="J379" s="32"/>
      <c r="K379" s="7"/>
    </row>
    <row r="380" spans="1:17" hidden="1" x14ac:dyDescent="0.35">
      <c r="A380" s="7" t="s">
        <v>75</v>
      </c>
    </row>
    <row r="381" spans="1:17" x14ac:dyDescent="0.35">
      <c r="A381" s="7">
        <v>9</v>
      </c>
      <c r="B381" s="21" t="s">
        <v>207</v>
      </c>
      <c r="C381" s="71" t="s">
        <v>206</v>
      </c>
      <c r="D381" s="72"/>
      <c r="E381" s="72"/>
      <c r="F381" s="72"/>
      <c r="G381" s="72"/>
      <c r="H381" s="72"/>
      <c r="I381" s="72"/>
      <c r="J381" s="22"/>
    </row>
    <row r="382" spans="1:17" hidden="1" x14ac:dyDescent="0.35">
      <c r="A382" s="7" t="s">
        <v>45</v>
      </c>
    </row>
    <row r="383" spans="1:17" ht="50" hidden="1" x14ac:dyDescent="0.35">
      <c r="A383" s="7" t="s">
        <v>93</v>
      </c>
    </row>
    <row r="384" spans="1:17" hidden="1" x14ac:dyDescent="0.35">
      <c r="A384" s="7" t="s">
        <v>45</v>
      </c>
    </row>
    <row r="385" spans="1:17" ht="50" hidden="1" x14ac:dyDescent="0.35">
      <c r="A385" s="7" t="s">
        <v>93</v>
      </c>
    </row>
    <row r="386" spans="1:17" hidden="1" x14ac:dyDescent="0.35">
      <c r="A386" s="7" t="s">
        <v>45</v>
      </c>
    </row>
    <row r="387" spans="1:17" ht="50" hidden="1" x14ac:dyDescent="0.35">
      <c r="A387" s="7" t="s">
        <v>93</v>
      </c>
    </row>
    <row r="388" spans="1:17" x14ac:dyDescent="0.35">
      <c r="A388" s="23" t="s">
        <v>98</v>
      </c>
      <c r="B388" s="22"/>
      <c r="C388" s="73" t="s">
        <v>97</v>
      </c>
      <c r="D388" s="73"/>
      <c r="E388" s="73"/>
      <c r="F388" s="73"/>
      <c r="G388" s="36">
        <v>17.399999999999999</v>
      </c>
      <c r="H388" s="25"/>
      <c r="J388" s="22"/>
    </row>
    <row r="389" spans="1:17" x14ac:dyDescent="0.35">
      <c r="A389" s="7" t="s">
        <v>49</v>
      </c>
      <c r="B389" s="21"/>
      <c r="C389" s="74"/>
      <c r="D389" s="74"/>
      <c r="E389" s="74"/>
      <c r="F389" s="26" t="s">
        <v>131</v>
      </c>
      <c r="G389" s="37">
        <f>ROUND(SUM(G388:G388), 3 )</f>
        <v>17.399999999999999</v>
      </c>
      <c r="H389" s="37" t="str">
        <f>IF(SUMPRODUCT(--(H388:H388&lt;&gt;""))&lt;&gt;0, ROUND(SUMIF(H388:H388,"",G388:G388) + SUM(H388:H388), 3 ), "")</f>
        <v/>
      </c>
      <c r="I389" s="28"/>
      <c r="J389" s="29">
        <f>IF(AND(G389= "",H389= ""), 0, ROUND(ROUND(I389, 2) * ROUND(IF(H389="",G389,H389),  3), 2))</f>
        <v>0</v>
      </c>
      <c r="K389" s="7"/>
      <c r="M389" s="30">
        <v>0.2</v>
      </c>
      <c r="Q389" s="7">
        <v>2756</v>
      </c>
    </row>
    <row r="390" spans="1:17" x14ac:dyDescent="0.35">
      <c r="A390" s="7">
        <v>9</v>
      </c>
      <c r="B390" s="21" t="s">
        <v>208</v>
      </c>
      <c r="C390" s="71" t="s">
        <v>209</v>
      </c>
      <c r="D390" s="72"/>
      <c r="E390" s="72"/>
      <c r="F390" s="72"/>
      <c r="G390" s="72"/>
      <c r="H390" s="72"/>
      <c r="I390" s="72"/>
      <c r="J390" s="22"/>
    </row>
    <row r="391" spans="1:17" hidden="1" x14ac:dyDescent="0.35">
      <c r="A391" s="7" t="s">
        <v>45</v>
      </c>
    </row>
    <row r="392" spans="1:17" ht="50" hidden="1" x14ac:dyDescent="0.35">
      <c r="A392" s="7" t="s">
        <v>93</v>
      </c>
    </row>
    <row r="393" spans="1:17" x14ac:dyDescent="0.35">
      <c r="A393" s="23" t="s">
        <v>98</v>
      </c>
      <c r="B393" s="22"/>
      <c r="C393" s="73" t="s">
        <v>97</v>
      </c>
      <c r="D393" s="73"/>
      <c r="E393" s="73"/>
      <c r="F393" s="73"/>
      <c r="G393" s="24">
        <v>1</v>
      </c>
      <c r="H393" s="25"/>
      <c r="J393" s="22"/>
    </row>
    <row r="394" spans="1:17" x14ac:dyDescent="0.35">
      <c r="A394" s="7" t="s">
        <v>49</v>
      </c>
      <c r="B394" s="21"/>
      <c r="C394" s="74"/>
      <c r="D394" s="74"/>
      <c r="E394" s="74"/>
      <c r="F394" s="26" t="s">
        <v>50</v>
      </c>
      <c r="G394" s="27">
        <f>ROUND(SUM(G393:G393), 0 )</f>
        <v>1</v>
      </c>
      <c r="H394" s="27" t="str">
        <f>IF(SUMPRODUCT(--(H393:H393&lt;&gt;""))&lt;&gt;0, ROUND(SUMIF(H393:H393,"",G393:G393) + SUM(H393:H393), 0 ), "")</f>
        <v/>
      </c>
      <c r="I394" s="28"/>
      <c r="J394" s="29">
        <f>IF(AND(G394= "",H394= ""), 0, ROUND(ROUND(I394, 2) * ROUND(IF(H394="",G394,H394),  0), 2))</f>
        <v>0</v>
      </c>
      <c r="K394" s="7"/>
      <c r="M394" s="30">
        <v>0.2</v>
      </c>
      <c r="Q394" s="7">
        <v>2756</v>
      </c>
    </row>
    <row r="395" spans="1:17" hidden="1" x14ac:dyDescent="0.35">
      <c r="A395" s="7" t="s">
        <v>82</v>
      </c>
    </row>
    <row r="396" spans="1:17" hidden="1" x14ac:dyDescent="0.35">
      <c r="A396" s="7" t="s">
        <v>51</v>
      </c>
    </row>
    <row r="397" spans="1:17" x14ac:dyDescent="0.35">
      <c r="A397" s="7" t="s">
        <v>112</v>
      </c>
      <c r="B397" s="22"/>
      <c r="C397" s="72"/>
      <c r="D397" s="72"/>
      <c r="E397" s="72"/>
      <c r="J397" s="22"/>
    </row>
    <row r="398" spans="1:17" x14ac:dyDescent="0.35">
      <c r="B398" s="22"/>
      <c r="C398" s="78" t="s">
        <v>160</v>
      </c>
      <c r="D398" s="79"/>
      <c r="E398" s="79"/>
      <c r="F398" s="76"/>
      <c r="G398" s="76"/>
      <c r="H398" s="76"/>
      <c r="I398" s="76"/>
      <c r="J398" s="77"/>
    </row>
    <row r="399" spans="1:17" x14ac:dyDescent="0.35">
      <c r="B399" s="22"/>
      <c r="C399" s="81"/>
      <c r="D399" s="51"/>
      <c r="E399" s="51"/>
      <c r="F399" s="51"/>
      <c r="G399" s="51"/>
      <c r="H399" s="51"/>
      <c r="I399" s="51"/>
      <c r="J399" s="80"/>
    </row>
    <row r="400" spans="1:17" x14ac:dyDescent="0.35">
      <c r="B400" s="22"/>
      <c r="C400" s="84" t="s">
        <v>113</v>
      </c>
      <c r="D400" s="85"/>
      <c r="E400" s="85"/>
      <c r="F400" s="82">
        <f>SUMIF(K256:K397, IF(K255="","",K255), J256:J397)</f>
        <v>0</v>
      </c>
      <c r="G400" s="82"/>
      <c r="H400" s="82"/>
      <c r="I400" s="82"/>
      <c r="J400" s="83"/>
    </row>
    <row r="401" spans="1:17" hidden="1" x14ac:dyDescent="0.35">
      <c r="B401" s="22"/>
      <c r="C401" s="88" t="s">
        <v>114</v>
      </c>
      <c r="D401" s="75"/>
      <c r="E401" s="75"/>
      <c r="F401" s="86">
        <f>ROUND(SUMIF(K256:K397, IF(K255="","",K255), J256:J397) * 0.2, 2)</f>
        <v>0</v>
      </c>
      <c r="G401" s="86"/>
      <c r="H401" s="86"/>
      <c r="I401" s="86"/>
      <c r="J401" s="87"/>
    </row>
    <row r="402" spans="1:17" hidden="1" x14ac:dyDescent="0.35">
      <c r="B402" s="22"/>
      <c r="C402" s="84" t="s">
        <v>115</v>
      </c>
      <c r="D402" s="85"/>
      <c r="E402" s="85"/>
      <c r="F402" s="82">
        <f>SUM(F400:F401)</f>
        <v>0</v>
      </c>
      <c r="G402" s="82"/>
      <c r="H402" s="82"/>
      <c r="I402" s="82"/>
      <c r="J402" s="83"/>
    </row>
    <row r="403" spans="1:17" ht="18.649999999999999" customHeight="1" x14ac:dyDescent="0.35">
      <c r="A403" s="7">
        <v>3</v>
      </c>
      <c r="B403" s="16">
        <v>4</v>
      </c>
      <c r="C403" s="69" t="s">
        <v>210</v>
      </c>
      <c r="D403" s="69"/>
      <c r="E403" s="69"/>
      <c r="F403" s="17"/>
      <c r="G403" s="17"/>
      <c r="H403" s="17"/>
      <c r="I403" s="17"/>
      <c r="J403" s="18"/>
      <c r="K403" s="7"/>
    </row>
    <row r="404" spans="1:17" ht="36" customHeight="1" x14ac:dyDescent="0.35">
      <c r="A404" s="7">
        <v>4</v>
      </c>
      <c r="B404" s="16" t="s">
        <v>211</v>
      </c>
      <c r="C404" s="70" t="s">
        <v>212</v>
      </c>
      <c r="D404" s="70"/>
      <c r="E404" s="70"/>
      <c r="F404" s="19"/>
      <c r="G404" s="19"/>
      <c r="H404" s="19"/>
      <c r="I404" s="19"/>
      <c r="J404" s="20"/>
      <c r="K404" s="7"/>
    </row>
    <row r="405" spans="1:17" hidden="1" x14ac:dyDescent="0.35">
      <c r="A405" s="7" t="s">
        <v>42</v>
      </c>
    </row>
    <row r="406" spans="1:17" x14ac:dyDescent="0.35">
      <c r="A406" s="7">
        <v>9</v>
      </c>
      <c r="B406" s="21" t="s">
        <v>213</v>
      </c>
      <c r="C406" s="71" t="s">
        <v>214</v>
      </c>
      <c r="D406" s="72"/>
      <c r="E406" s="72"/>
      <c r="F406" s="72"/>
      <c r="G406" s="72"/>
      <c r="H406" s="72"/>
      <c r="I406" s="72"/>
      <c r="J406" s="22"/>
    </row>
    <row r="407" spans="1:17" hidden="1" x14ac:dyDescent="0.35">
      <c r="A407" s="7" t="s">
        <v>45</v>
      </c>
    </row>
    <row r="408" spans="1:17" ht="50" hidden="1" x14ac:dyDescent="0.35">
      <c r="A408" s="7" t="s">
        <v>93</v>
      </c>
    </row>
    <row r="409" spans="1:17" hidden="1" x14ac:dyDescent="0.35">
      <c r="A409" s="7" t="s">
        <v>45</v>
      </c>
    </row>
    <row r="410" spans="1:17" ht="50" hidden="1" x14ac:dyDescent="0.35">
      <c r="A410" s="7" t="s">
        <v>94</v>
      </c>
    </row>
    <row r="411" spans="1:17" x14ac:dyDescent="0.35">
      <c r="A411" s="23" t="s">
        <v>98</v>
      </c>
      <c r="B411" s="22"/>
      <c r="C411" s="73" t="s">
        <v>97</v>
      </c>
      <c r="D411" s="73"/>
      <c r="E411" s="73"/>
      <c r="F411" s="73"/>
      <c r="G411" s="24">
        <v>26</v>
      </c>
      <c r="H411" s="25"/>
      <c r="J411" s="22"/>
    </row>
    <row r="412" spans="1:17" x14ac:dyDescent="0.35">
      <c r="A412" s="23" t="s">
        <v>100</v>
      </c>
      <c r="B412" s="22"/>
      <c r="C412" s="73" t="s">
        <v>99</v>
      </c>
      <c r="D412" s="73"/>
      <c r="E412" s="73"/>
      <c r="F412" s="73"/>
      <c r="G412" s="24">
        <v>10</v>
      </c>
      <c r="H412" s="25"/>
      <c r="J412" s="22"/>
    </row>
    <row r="413" spans="1:17" x14ac:dyDescent="0.35">
      <c r="A413" s="7" t="s">
        <v>49</v>
      </c>
      <c r="B413" s="21"/>
      <c r="C413" s="74"/>
      <c r="D413" s="74"/>
      <c r="E413" s="74"/>
      <c r="F413" s="26" t="s">
        <v>11</v>
      </c>
      <c r="G413" s="27">
        <f>ROUND(SUM(G411:G412), 0 )</f>
        <v>36</v>
      </c>
      <c r="H413" s="27" t="str">
        <f>IF(SUMPRODUCT(--(H411:H412&lt;&gt;""))&lt;&gt;0, ROUND(SUMIF(H411:H412,"",G411:G412) + SUM(H411:H412), 0 ), "")</f>
        <v/>
      </c>
      <c r="I413" s="28"/>
      <c r="J413" s="29">
        <f>IF(AND(G413= "",H413= ""), 0, ROUND(ROUND(I413, 2) * ROUND(IF(H413="",G413,H413),  0), 2))</f>
        <v>0</v>
      </c>
      <c r="K413" s="7"/>
      <c r="M413" s="30">
        <v>0.2</v>
      </c>
    </row>
    <row r="414" spans="1:17" hidden="1" x14ac:dyDescent="0.35">
      <c r="G414" s="35">
        <f>G411</f>
        <v>26</v>
      </c>
      <c r="H414" s="35" t="str">
        <f>IF(H411= "", "", H411)</f>
        <v/>
      </c>
      <c r="J414" s="35">
        <f>IF(AND(G414= "",H414= ""), 0, ROUND(ROUND(I413, 2) * ROUND(IF(H414="",G414,H414),  0), 2))</f>
        <v>0</v>
      </c>
      <c r="K414" s="7">
        <f>K413</f>
        <v>0</v>
      </c>
      <c r="Q414" s="7">
        <v>2756</v>
      </c>
    </row>
    <row r="415" spans="1:17" hidden="1" x14ac:dyDescent="0.35">
      <c r="G415" s="35">
        <f>G412</f>
        <v>10</v>
      </c>
      <c r="H415" s="35" t="str">
        <f>IF(H412= "", "", H412)</f>
        <v/>
      </c>
      <c r="J415" s="35">
        <f>IF(AND(G415= "",H415= ""), 0, ROUND(ROUND(I413, 2) * ROUND(IF(H415="",G415,H415),  0), 2))</f>
        <v>0</v>
      </c>
      <c r="K415" s="7">
        <f>K413</f>
        <v>0</v>
      </c>
      <c r="Q415" s="7">
        <v>2753</v>
      </c>
    </row>
    <row r="416" spans="1:17" x14ac:dyDescent="0.35">
      <c r="A416" s="7">
        <v>9</v>
      </c>
      <c r="B416" s="21" t="s">
        <v>215</v>
      </c>
      <c r="C416" s="71" t="s">
        <v>216</v>
      </c>
      <c r="D416" s="72"/>
      <c r="E416" s="72"/>
      <c r="F416" s="72"/>
      <c r="G416" s="72"/>
      <c r="H416" s="72"/>
      <c r="I416" s="72"/>
      <c r="J416" s="22"/>
    </row>
    <row r="417" spans="1:17" hidden="1" x14ac:dyDescent="0.35">
      <c r="A417" s="7" t="s">
        <v>45</v>
      </c>
    </row>
    <row r="418" spans="1:17" ht="50" hidden="1" x14ac:dyDescent="0.35">
      <c r="A418" s="7" t="s">
        <v>93</v>
      </c>
    </row>
    <row r="419" spans="1:17" x14ac:dyDescent="0.35">
      <c r="A419" s="23" t="s">
        <v>98</v>
      </c>
      <c r="B419" s="22"/>
      <c r="C419" s="73" t="s">
        <v>97</v>
      </c>
      <c r="D419" s="73"/>
      <c r="E419" s="73"/>
      <c r="F419" s="73"/>
      <c r="G419" s="24">
        <v>2</v>
      </c>
      <c r="H419" s="25"/>
      <c r="J419" s="22"/>
    </row>
    <row r="420" spans="1:17" x14ac:dyDescent="0.35">
      <c r="A420" s="7" t="s">
        <v>49</v>
      </c>
      <c r="B420" s="21"/>
      <c r="C420" s="74"/>
      <c r="D420" s="74"/>
      <c r="E420" s="74"/>
      <c r="F420" s="26" t="s">
        <v>11</v>
      </c>
      <c r="G420" s="27">
        <f>ROUND(SUM(G419:G419), 0 )</f>
        <v>2</v>
      </c>
      <c r="H420" s="27" t="str">
        <f>IF(SUMPRODUCT(--(H419:H419&lt;&gt;""))&lt;&gt;0, ROUND(SUMIF(H419:H419,"",G419:G419) + SUM(H419:H419), 0 ), "")</f>
        <v/>
      </c>
      <c r="I420" s="28"/>
      <c r="J420" s="29">
        <f>IF(AND(G420= "",H420= ""), 0, ROUND(ROUND(I420, 2) * ROUND(IF(H420="",G420,H420),  0), 2))</f>
        <v>0</v>
      </c>
      <c r="K420" s="7"/>
      <c r="M420" s="30">
        <v>0.2</v>
      </c>
      <c r="Q420" s="7">
        <v>2756</v>
      </c>
    </row>
    <row r="421" spans="1:17" x14ac:dyDescent="0.35">
      <c r="A421" s="7">
        <v>9</v>
      </c>
      <c r="B421" s="21" t="s">
        <v>217</v>
      </c>
      <c r="C421" s="71" t="s">
        <v>218</v>
      </c>
      <c r="D421" s="72"/>
      <c r="E421" s="72"/>
      <c r="F421" s="72"/>
      <c r="G421" s="72"/>
      <c r="H421" s="72"/>
      <c r="I421" s="72"/>
      <c r="J421" s="22"/>
    </row>
    <row r="422" spans="1:17" hidden="1" x14ac:dyDescent="0.35">
      <c r="A422" s="7" t="s">
        <v>45</v>
      </c>
    </row>
    <row r="423" spans="1:17" ht="50" hidden="1" x14ac:dyDescent="0.35">
      <c r="A423" s="7" t="s">
        <v>93</v>
      </c>
    </row>
    <row r="424" spans="1:17" hidden="1" x14ac:dyDescent="0.35">
      <c r="A424" s="7" t="s">
        <v>45</v>
      </c>
    </row>
    <row r="425" spans="1:17" ht="50" hidden="1" x14ac:dyDescent="0.35">
      <c r="A425" s="7" t="s">
        <v>94</v>
      </c>
    </row>
    <row r="426" spans="1:17" x14ac:dyDescent="0.35">
      <c r="A426" s="23" t="s">
        <v>98</v>
      </c>
      <c r="B426" s="22"/>
      <c r="C426" s="73" t="s">
        <v>97</v>
      </c>
      <c r="D426" s="73"/>
      <c r="E426" s="73"/>
      <c r="F426" s="73"/>
      <c r="G426" s="24">
        <v>8</v>
      </c>
      <c r="H426" s="25"/>
      <c r="J426" s="22"/>
    </row>
    <row r="427" spans="1:17" x14ac:dyDescent="0.35">
      <c r="A427" s="23" t="s">
        <v>100</v>
      </c>
      <c r="B427" s="22"/>
      <c r="C427" s="73" t="s">
        <v>99</v>
      </c>
      <c r="D427" s="73"/>
      <c r="E427" s="73"/>
      <c r="F427" s="73"/>
      <c r="G427" s="24">
        <v>2</v>
      </c>
      <c r="H427" s="25"/>
      <c r="J427" s="22"/>
    </row>
    <row r="428" spans="1:17" x14ac:dyDescent="0.35">
      <c r="A428" s="7" t="s">
        <v>49</v>
      </c>
      <c r="B428" s="21"/>
      <c r="C428" s="74"/>
      <c r="D428" s="74"/>
      <c r="E428" s="74"/>
      <c r="F428" s="26" t="s">
        <v>11</v>
      </c>
      <c r="G428" s="27">
        <f>ROUND(SUM(G426:G427), 0 )</f>
        <v>10</v>
      </c>
      <c r="H428" s="27" t="str">
        <f>IF(SUMPRODUCT(--(H426:H427&lt;&gt;""))&lt;&gt;0, ROUND(SUMIF(H426:H427,"",G426:G427) + SUM(H426:H427), 0 ), "")</f>
        <v/>
      </c>
      <c r="I428" s="28"/>
      <c r="J428" s="29">
        <f>IF(AND(G428= "",H428= ""), 0, ROUND(ROUND(I428, 2) * ROUND(IF(H428="",G428,H428),  0), 2))</f>
        <v>0</v>
      </c>
      <c r="K428" s="7"/>
      <c r="M428" s="30">
        <v>0.2</v>
      </c>
    </row>
    <row r="429" spans="1:17" hidden="1" x14ac:dyDescent="0.35">
      <c r="G429" s="35">
        <f>G426</f>
        <v>8</v>
      </c>
      <c r="H429" s="35" t="str">
        <f>IF(H426= "", "", H426)</f>
        <v/>
      </c>
      <c r="J429" s="35">
        <f>IF(AND(G429= "",H429= ""), 0, ROUND(ROUND(I428, 2) * ROUND(IF(H429="",G429,H429),  0), 2))</f>
        <v>0</v>
      </c>
      <c r="K429" s="7">
        <f>K428</f>
        <v>0</v>
      </c>
      <c r="Q429" s="7">
        <v>2756</v>
      </c>
    </row>
    <row r="430" spans="1:17" hidden="1" x14ac:dyDescent="0.35">
      <c r="G430" s="35">
        <f>G427</f>
        <v>2</v>
      </c>
      <c r="H430" s="35" t="str">
        <f>IF(H427= "", "", H427)</f>
        <v/>
      </c>
      <c r="J430" s="35">
        <f>IF(AND(G430= "",H430= ""), 0, ROUND(ROUND(I428, 2) * ROUND(IF(H430="",G430,H430),  0), 2))</f>
        <v>0</v>
      </c>
      <c r="K430" s="7">
        <f>K428</f>
        <v>0</v>
      </c>
      <c r="Q430" s="7">
        <v>2753</v>
      </c>
    </row>
    <row r="431" spans="1:17" hidden="1" x14ac:dyDescent="0.35">
      <c r="A431" s="7" t="s">
        <v>51</v>
      </c>
    </row>
    <row r="432" spans="1:17" ht="36" customHeight="1" x14ac:dyDescent="0.35">
      <c r="A432" s="7">
        <v>4</v>
      </c>
      <c r="B432" s="16" t="s">
        <v>219</v>
      </c>
      <c r="C432" s="70" t="s">
        <v>220</v>
      </c>
      <c r="D432" s="70"/>
      <c r="E432" s="70"/>
      <c r="F432" s="19"/>
      <c r="G432" s="19"/>
      <c r="H432" s="19"/>
      <c r="I432" s="19"/>
      <c r="J432" s="20"/>
      <c r="K432" s="7"/>
    </row>
    <row r="433" spans="1:10" hidden="1" x14ac:dyDescent="0.35">
      <c r="A433" s="7" t="s">
        <v>42</v>
      </c>
    </row>
    <row r="434" spans="1:10" x14ac:dyDescent="0.35">
      <c r="A434" s="7">
        <v>9</v>
      </c>
      <c r="B434" s="21" t="s">
        <v>221</v>
      </c>
      <c r="C434" s="71" t="s">
        <v>222</v>
      </c>
      <c r="D434" s="72"/>
      <c r="E434" s="72"/>
      <c r="F434" s="72"/>
      <c r="G434" s="72"/>
      <c r="H434" s="72"/>
      <c r="I434" s="72"/>
      <c r="J434" s="22"/>
    </row>
    <row r="435" spans="1:10" hidden="1" x14ac:dyDescent="0.35">
      <c r="A435" s="7" t="s">
        <v>45</v>
      </c>
    </row>
    <row r="436" spans="1:10" ht="50" hidden="1" x14ac:dyDescent="0.35">
      <c r="A436" s="7" t="s">
        <v>92</v>
      </c>
    </row>
    <row r="437" spans="1:10" hidden="1" x14ac:dyDescent="0.35">
      <c r="A437" s="7" t="s">
        <v>45</v>
      </c>
    </row>
    <row r="438" spans="1:10" ht="50" hidden="1" x14ac:dyDescent="0.35">
      <c r="A438" s="7" t="s">
        <v>93</v>
      </c>
    </row>
    <row r="439" spans="1:10" hidden="1" x14ac:dyDescent="0.35">
      <c r="A439" s="7" t="s">
        <v>45</v>
      </c>
    </row>
    <row r="440" spans="1:10" ht="50" hidden="1" x14ac:dyDescent="0.35">
      <c r="A440" s="7" t="s">
        <v>93</v>
      </c>
    </row>
    <row r="441" spans="1:10" hidden="1" x14ac:dyDescent="0.35">
      <c r="A441" s="7" t="s">
        <v>45</v>
      </c>
    </row>
    <row r="442" spans="1:10" ht="50" hidden="1" x14ac:dyDescent="0.35">
      <c r="A442" s="7" t="s">
        <v>93</v>
      </c>
    </row>
    <row r="443" spans="1:10" hidden="1" x14ac:dyDescent="0.35">
      <c r="A443" s="7" t="s">
        <v>45</v>
      </c>
    </row>
    <row r="444" spans="1:10" ht="50" hidden="1" x14ac:dyDescent="0.35">
      <c r="A444" s="7" t="s">
        <v>94</v>
      </c>
    </row>
    <row r="445" spans="1:10" hidden="1" x14ac:dyDescent="0.35">
      <c r="A445" s="7" t="s">
        <v>45</v>
      </c>
    </row>
    <row r="446" spans="1:10" ht="50" hidden="1" x14ac:dyDescent="0.35">
      <c r="A446" s="7" t="s">
        <v>94</v>
      </c>
    </row>
    <row r="447" spans="1:10" x14ac:dyDescent="0.35">
      <c r="A447" s="23" t="s">
        <v>96</v>
      </c>
      <c r="B447" s="22"/>
      <c r="C447" s="73" t="s">
        <v>95</v>
      </c>
      <c r="D447" s="73"/>
      <c r="E447" s="73"/>
      <c r="F447" s="73"/>
      <c r="G447" s="33">
        <v>3450</v>
      </c>
      <c r="H447" s="25"/>
      <c r="J447" s="22"/>
    </row>
    <row r="448" spans="1:10" x14ac:dyDescent="0.35">
      <c r="A448" s="23" t="s">
        <v>98</v>
      </c>
      <c r="B448" s="22"/>
      <c r="C448" s="73" t="s">
        <v>97</v>
      </c>
      <c r="D448" s="73"/>
      <c r="E448" s="73"/>
      <c r="F448" s="73"/>
      <c r="G448" s="33">
        <v>2546</v>
      </c>
      <c r="H448" s="25"/>
      <c r="J448" s="22"/>
    </row>
    <row r="449" spans="1:17" x14ac:dyDescent="0.35">
      <c r="A449" s="23" t="s">
        <v>100</v>
      </c>
      <c r="B449" s="22"/>
      <c r="C449" s="73" t="s">
        <v>99</v>
      </c>
      <c r="D449" s="73"/>
      <c r="E449" s="73"/>
      <c r="F449" s="73"/>
      <c r="G449" s="33">
        <v>564</v>
      </c>
      <c r="H449" s="25"/>
      <c r="J449" s="22"/>
    </row>
    <row r="450" spans="1:17" x14ac:dyDescent="0.35">
      <c r="A450" s="7" t="s">
        <v>49</v>
      </c>
      <c r="B450" s="21"/>
      <c r="C450" s="74"/>
      <c r="D450" s="74"/>
      <c r="E450" s="74"/>
      <c r="F450" s="26" t="s">
        <v>10</v>
      </c>
      <c r="G450" s="34">
        <f>ROUND(SUM(G447:G449), 2 )</f>
        <v>6560</v>
      </c>
      <c r="H450" s="34" t="str">
        <f>IF(SUMPRODUCT(--(H447:H449&lt;&gt;""))&lt;&gt;0, ROUND(SUMIF(H447:H449,"",G447:G449) + SUM(H447:H449), 2 ), "")</f>
        <v/>
      </c>
      <c r="I450" s="28"/>
      <c r="J450" s="29">
        <f>IF(AND(G450= "",H450= ""), 0, ROUND(ROUND(I450, 2) * ROUND(IF(H450="",G450,H450),  2), 2))</f>
        <v>0</v>
      </c>
      <c r="K450" s="7"/>
      <c r="M450" s="30">
        <v>0.2</v>
      </c>
    </row>
    <row r="451" spans="1:17" hidden="1" x14ac:dyDescent="0.35">
      <c r="G451" s="35">
        <f>G447</f>
        <v>3450</v>
      </c>
      <c r="H451" s="35" t="str">
        <f>IF(H447= "", "", H447)</f>
        <v/>
      </c>
      <c r="J451" s="35">
        <f>IF(AND(G451= "",H451= ""), 0, ROUND(ROUND(I450, 2) * ROUND(IF(H451="",G451,H451),  2), 2))</f>
        <v>0</v>
      </c>
      <c r="K451" s="7">
        <f>K450</f>
        <v>0</v>
      </c>
      <c r="Q451" s="7">
        <v>2772</v>
      </c>
    </row>
    <row r="452" spans="1:17" hidden="1" x14ac:dyDescent="0.35">
      <c r="G452" s="35">
        <f>G448</f>
        <v>2546</v>
      </c>
      <c r="H452" s="35" t="str">
        <f>IF(H448= "", "", H448)</f>
        <v/>
      </c>
      <c r="J452" s="35">
        <f>IF(AND(G452= "",H452= ""), 0, ROUND(ROUND(I450, 2) * ROUND(IF(H452="",G452,H452),  2), 2))</f>
        <v>0</v>
      </c>
      <c r="K452" s="7">
        <f>K450</f>
        <v>0</v>
      </c>
      <c r="Q452" s="7">
        <v>2756</v>
      </c>
    </row>
    <row r="453" spans="1:17" hidden="1" x14ac:dyDescent="0.35">
      <c r="G453" s="35">
        <f>G449</f>
        <v>564</v>
      </c>
      <c r="H453" s="35" t="str">
        <f>IF(H449= "", "", H449)</f>
        <v/>
      </c>
      <c r="J453" s="35">
        <f>IF(AND(G453= "",H453= ""), 0, ROUND(ROUND(I450, 2) * ROUND(IF(H453="",G453,H453),  2), 2))</f>
        <v>0</v>
      </c>
      <c r="K453" s="7">
        <f>K450</f>
        <v>0</v>
      </c>
      <c r="Q453" s="7">
        <v>2753</v>
      </c>
    </row>
    <row r="454" spans="1:17" hidden="1" x14ac:dyDescent="0.35">
      <c r="A454" s="7" t="s">
        <v>51</v>
      </c>
    </row>
    <row r="455" spans="1:17" ht="36" customHeight="1" x14ac:dyDescent="0.35">
      <c r="A455" s="7">
        <v>4</v>
      </c>
      <c r="B455" s="16" t="s">
        <v>223</v>
      </c>
      <c r="C455" s="70" t="s">
        <v>224</v>
      </c>
      <c r="D455" s="70"/>
      <c r="E455" s="70"/>
      <c r="F455" s="19"/>
      <c r="G455" s="19"/>
      <c r="H455" s="19"/>
      <c r="I455" s="19"/>
      <c r="J455" s="20"/>
      <c r="K455" s="7"/>
    </row>
    <row r="456" spans="1:17" hidden="1" x14ac:dyDescent="0.35">
      <c r="A456" s="7" t="s">
        <v>42</v>
      </c>
    </row>
    <row r="457" spans="1:17" x14ac:dyDescent="0.35">
      <c r="A457" s="7">
        <v>9</v>
      </c>
      <c r="B457" s="21" t="s">
        <v>225</v>
      </c>
      <c r="C457" s="71" t="s">
        <v>226</v>
      </c>
      <c r="D457" s="72"/>
      <c r="E457" s="72"/>
      <c r="F457" s="72"/>
      <c r="G457" s="72"/>
      <c r="H457" s="72"/>
      <c r="I457" s="72"/>
      <c r="J457" s="22"/>
    </row>
    <row r="458" spans="1:17" hidden="1" x14ac:dyDescent="0.35">
      <c r="A458" s="7" t="s">
        <v>45</v>
      </c>
    </row>
    <row r="459" spans="1:17" ht="50" hidden="1" x14ac:dyDescent="0.35">
      <c r="A459" s="7" t="s">
        <v>92</v>
      </c>
    </row>
    <row r="460" spans="1:17" hidden="1" x14ac:dyDescent="0.35">
      <c r="A460" s="7" t="s">
        <v>45</v>
      </c>
    </row>
    <row r="461" spans="1:17" ht="50" hidden="1" x14ac:dyDescent="0.35">
      <c r="A461" s="7" t="s">
        <v>93</v>
      </c>
    </row>
    <row r="462" spans="1:17" hidden="1" x14ac:dyDescent="0.35">
      <c r="A462" s="7" t="s">
        <v>45</v>
      </c>
    </row>
    <row r="463" spans="1:17" ht="50" hidden="1" x14ac:dyDescent="0.35">
      <c r="A463" s="7" t="s">
        <v>94</v>
      </c>
    </row>
    <row r="464" spans="1:17" x14ac:dyDescent="0.35">
      <c r="A464" s="23" t="s">
        <v>96</v>
      </c>
      <c r="B464" s="22"/>
      <c r="C464" s="73" t="s">
        <v>95</v>
      </c>
      <c r="D464" s="73"/>
      <c r="E464" s="73"/>
      <c r="F464" s="73"/>
      <c r="G464" s="36">
        <v>2070</v>
      </c>
      <c r="H464" s="25"/>
      <c r="J464" s="22"/>
    </row>
    <row r="465" spans="1:17" x14ac:dyDescent="0.35">
      <c r="A465" s="23" t="s">
        <v>98</v>
      </c>
      <c r="B465" s="22"/>
      <c r="C465" s="73" t="s">
        <v>97</v>
      </c>
      <c r="D465" s="73"/>
      <c r="E465" s="73"/>
      <c r="F465" s="73"/>
      <c r="G465" s="36">
        <v>1527.6</v>
      </c>
      <c r="H465" s="25"/>
      <c r="J465" s="22"/>
    </row>
    <row r="466" spans="1:17" x14ac:dyDescent="0.35">
      <c r="A466" s="23" t="s">
        <v>100</v>
      </c>
      <c r="B466" s="22"/>
      <c r="C466" s="73" t="s">
        <v>99</v>
      </c>
      <c r="D466" s="73"/>
      <c r="E466" s="73"/>
      <c r="F466" s="73"/>
      <c r="G466" s="36">
        <v>338.4</v>
      </c>
      <c r="H466" s="25"/>
      <c r="J466" s="22"/>
    </row>
    <row r="467" spans="1:17" x14ac:dyDescent="0.35">
      <c r="A467" s="7" t="s">
        <v>49</v>
      </c>
      <c r="B467" s="21"/>
      <c r="C467" s="74"/>
      <c r="D467" s="74"/>
      <c r="E467" s="74"/>
      <c r="F467" s="26" t="s">
        <v>131</v>
      </c>
      <c r="G467" s="37">
        <f>ROUND(SUM(G464:G466), 3 )</f>
        <v>3936</v>
      </c>
      <c r="H467" s="37" t="str">
        <f>IF(SUMPRODUCT(--(H464:H466&lt;&gt;""))&lt;&gt;0, ROUND(SUMIF(H464:H466,"",G464:G466) + SUM(H464:H466), 3 ), "")</f>
        <v/>
      </c>
      <c r="I467" s="28"/>
      <c r="J467" s="29">
        <f>IF(AND(G467= "",H467= ""), 0, ROUND(ROUND(I467, 2) * ROUND(IF(H467="",G467,H467),  3), 2))</f>
        <v>0</v>
      </c>
      <c r="K467" s="7"/>
      <c r="M467" s="30">
        <v>0.2</v>
      </c>
    </row>
    <row r="468" spans="1:17" hidden="1" x14ac:dyDescent="0.35">
      <c r="G468" s="35">
        <f>G464</f>
        <v>2070</v>
      </c>
      <c r="H468" s="35" t="str">
        <f>IF(H464= "", "", H464)</f>
        <v/>
      </c>
      <c r="J468" s="35">
        <f>IF(AND(G468= "",H468= ""), 0, ROUND(ROUND(I467, 2) * ROUND(IF(H468="",G468,H468),  3), 2))</f>
        <v>0</v>
      </c>
      <c r="K468" s="7">
        <f>K467</f>
        <v>0</v>
      </c>
      <c r="Q468" s="7">
        <v>2772</v>
      </c>
    </row>
    <row r="469" spans="1:17" hidden="1" x14ac:dyDescent="0.35">
      <c r="G469" s="35">
        <f>G465</f>
        <v>1527.6</v>
      </c>
      <c r="H469" s="35" t="str">
        <f>IF(H465= "", "", H465)</f>
        <v/>
      </c>
      <c r="J469" s="35">
        <f>IF(AND(G469= "",H469= ""), 0, ROUND(ROUND(I467, 2) * ROUND(IF(H469="",G469,H469),  3), 2))</f>
        <v>0</v>
      </c>
      <c r="K469" s="7">
        <f>K467</f>
        <v>0</v>
      </c>
      <c r="Q469" s="7">
        <v>2756</v>
      </c>
    </row>
    <row r="470" spans="1:17" hidden="1" x14ac:dyDescent="0.35">
      <c r="G470" s="35">
        <f>G466</f>
        <v>338.4</v>
      </c>
      <c r="H470" s="35" t="str">
        <f>IF(H466= "", "", H466)</f>
        <v/>
      </c>
      <c r="J470" s="35">
        <f>IF(AND(G470= "",H470= ""), 0, ROUND(ROUND(I467, 2) * ROUND(IF(H470="",G470,H470),  3), 2))</f>
        <v>0</v>
      </c>
      <c r="K470" s="7">
        <f>K467</f>
        <v>0</v>
      </c>
      <c r="Q470" s="7">
        <v>2753</v>
      </c>
    </row>
    <row r="471" spans="1:17" hidden="1" x14ac:dyDescent="0.35">
      <c r="A471" s="7" t="s">
        <v>51</v>
      </c>
    </row>
    <row r="472" spans="1:17" ht="18" customHeight="1" x14ac:dyDescent="0.35">
      <c r="A472" s="7">
        <v>4</v>
      </c>
      <c r="B472" s="16" t="s">
        <v>227</v>
      </c>
      <c r="C472" s="70" t="s">
        <v>228</v>
      </c>
      <c r="D472" s="70"/>
      <c r="E472" s="70"/>
      <c r="F472" s="19"/>
      <c r="G472" s="19"/>
      <c r="H472" s="19"/>
      <c r="I472" s="19"/>
      <c r="J472" s="20"/>
      <c r="K472" s="7"/>
    </row>
    <row r="473" spans="1:17" hidden="1" x14ac:dyDescent="0.35">
      <c r="A473" s="7" t="s">
        <v>42</v>
      </c>
    </row>
    <row r="474" spans="1:17" x14ac:dyDescent="0.35">
      <c r="A474" s="7">
        <v>9</v>
      </c>
      <c r="B474" s="21" t="s">
        <v>229</v>
      </c>
      <c r="C474" s="71" t="s">
        <v>228</v>
      </c>
      <c r="D474" s="72"/>
      <c r="E474" s="72"/>
      <c r="F474" s="72"/>
      <c r="G474" s="72"/>
      <c r="H474" s="72"/>
      <c r="I474" s="72"/>
      <c r="J474" s="22"/>
    </row>
    <row r="475" spans="1:17" hidden="1" x14ac:dyDescent="0.35">
      <c r="A475" s="7" t="s">
        <v>45</v>
      </c>
    </row>
    <row r="476" spans="1:17" ht="50" hidden="1" x14ac:dyDescent="0.35">
      <c r="A476" s="7" t="s">
        <v>92</v>
      </c>
    </row>
    <row r="477" spans="1:17" hidden="1" x14ac:dyDescent="0.35">
      <c r="A477" s="7" t="s">
        <v>45</v>
      </c>
    </row>
    <row r="478" spans="1:17" ht="50" hidden="1" x14ac:dyDescent="0.35">
      <c r="A478" s="7" t="s">
        <v>93</v>
      </c>
    </row>
    <row r="479" spans="1:17" hidden="1" x14ac:dyDescent="0.35">
      <c r="A479" s="7" t="s">
        <v>45</v>
      </c>
    </row>
    <row r="480" spans="1:17" ht="50" hidden="1" x14ac:dyDescent="0.35">
      <c r="A480" s="7" t="s">
        <v>94</v>
      </c>
    </row>
    <row r="481" spans="1:17" x14ac:dyDescent="0.35">
      <c r="A481" s="23" t="s">
        <v>96</v>
      </c>
      <c r="B481" s="22"/>
      <c r="C481" s="73" t="s">
        <v>95</v>
      </c>
      <c r="D481" s="73"/>
      <c r="E481" s="73"/>
      <c r="F481" s="73"/>
      <c r="G481" s="36">
        <v>207</v>
      </c>
      <c r="H481" s="25"/>
      <c r="J481" s="22"/>
    </row>
    <row r="482" spans="1:17" x14ac:dyDescent="0.35">
      <c r="A482" s="23" t="s">
        <v>98</v>
      </c>
      <c r="B482" s="22"/>
      <c r="C482" s="73" t="s">
        <v>97</v>
      </c>
      <c r="D482" s="73"/>
      <c r="E482" s="73"/>
      <c r="F482" s="73"/>
      <c r="G482" s="36">
        <v>152.76</v>
      </c>
      <c r="H482" s="25"/>
      <c r="J482" s="22"/>
    </row>
    <row r="483" spans="1:17" x14ac:dyDescent="0.35">
      <c r="A483" s="23" t="s">
        <v>100</v>
      </c>
      <c r="B483" s="22"/>
      <c r="C483" s="73" t="s">
        <v>99</v>
      </c>
      <c r="D483" s="73"/>
      <c r="E483" s="73"/>
      <c r="F483" s="73"/>
      <c r="G483" s="36">
        <v>34.24</v>
      </c>
      <c r="H483" s="25"/>
      <c r="J483" s="22"/>
    </row>
    <row r="484" spans="1:17" x14ac:dyDescent="0.35">
      <c r="A484" s="7" t="s">
        <v>49</v>
      </c>
      <c r="B484" s="21"/>
      <c r="C484" s="74"/>
      <c r="D484" s="74"/>
      <c r="E484" s="74"/>
      <c r="F484" s="26" t="s">
        <v>131</v>
      </c>
      <c r="G484" s="37">
        <f>ROUND(SUM(G481:G483), 3 )</f>
        <v>394</v>
      </c>
      <c r="H484" s="37" t="str">
        <f>IF(SUMPRODUCT(--(H481:H483&lt;&gt;""))&lt;&gt;0, ROUND(SUMIF(H481:H483,"",G481:G483) + SUM(H481:H483), 3 ), "")</f>
        <v/>
      </c>
      <c r="I484" s="28"/>
      <c r="J484" s="29">
        <f>IF(AND(G484= "",H484= ""), 0, ROUND(ROUND(I484, 2) * ROUND(IF(H484="",G484,H484),  3), 2))</f>
        <v>0</v>
      </c>
      <c r="K484" s="7"/>
      <c r="M484" s="30">
        <v>0.2</v>
      </c>
    </row>
    <row r="485" spans="1:17" hidden="1" x14ac:dyDescent="0.35">
      <c r="G485" s="35">
        <f>G481</f>
        <v>207</v>
      </c>
      <c r="H485" s="35" t="str">
        <f>IF(H481= "", "", H481)</f>
        <v/>
      </c>
      <c r="J485" s="35">
        <f>IF(AND(G485= "",H485= ""), 0, ROUND(ROUND(I484, 2) * ROUND(IF(H485="",G485,H485),  3), 2))</f>
        <v>0</v>
      </c>
      <c r="K485" s="7">
        <f>K484</f>
        <v>0</v>
      </c>
      <c r="Q485" s="7">
        <v>2772</v>
      </c>
    </row>
    <row r="486" spans="1:17" hidden="1" x14ac:dyDescent="0.35">
      <c r="G486" s="35">
        <f>G482</f>
        <v>152.76</v>
      </c>
      <c r="H486" s="35" t="str">
        <f>IF(H482= "", "", H482)</f>
        <v/>
      </c>
      <c r="J486" s="35">
        <f>IF(AND(G486= "",H486= ""), 0, ROUND(ROUND(I484, 2) * ROUND(IF(H486="",G486,H486),  3), 2))</f>
        <v>0</v>
      </c>
      <c r="K486" s="7">
        <f>K484</f>
        <v>0</v>
      </c>
      <c r="Q486" s="7">
        <v>2756</v>
      </c>
    </row>
    <row r="487" spans="1:17" hidden="1" x14ac:dyDescent="0.35">
      <c r="G487" s="35">
        <f>G483</f>
        <v>34.24</v>
      </c>
      <c r="H487" s="35" t="str">
        <f>IF(H483= "", "", H483)</f>
        <v/>
      </c>
      <c r="J487" s="35">
        <f>IF(AND(G487= "",H487= ""), 0, ROUND(ROUND(I484, 2) * ROUND(IF(H487="",G487,H487),  3), 2))</f>
        <v>0</v>
      </c>
      <c r="K487" s="7">
        <f>K484</f>
        <v>0</v>
      </c>
      <c r="Q487" s="7">
        <v>2753</v>
      </c>
    </row>
    <row r="488" spans="1:17" hidden="1" x14ac:dyDescent="0.35">
      <c r="A488" s="7" t="s">
        <v>51</v>
      </c>
    </row>
    <row r="489" spans="1:17" ht="36" customHeight="1" x14ac:dyDescent="0.35">
      <c r="A489" s="7">
        <v>4</v>
      </c>
      <c r="B489" s="16" t="s">
        <v>230</v>
      </c>
      <c r="C489" s="70" t="s">
        <v>231</v>
      </c>
      <c r="D489" s="70"/>
      <c r="E489" s="70"/>
      <c r="F489" s="19"/>
      <c r="G489" s="19"/>
      <c r="H489" s="19"/>
      <c r="I489" s="19"/>
      <c r="J489" s="20"/>
      <c r="K489" s="7"/>
    </row>
    <row r="490" spans="1:17" hidden="1" x14ac:dyDescent="0.35">
      <c r="A490" s="7" t="s">
        <v>42</v>
      </c>
    </row>
    <row r="491" spans="1:17" x14ac:dyDescent="0.35">
      <c r="A491" s="7">
        <v>9</v>
      </c>
      <c r="B491" s="21" t="s">
        <v>232</v>
      </c>
      <c r="C491" s="71" t="s">
        <v>233</v>
      </c>
      <c r="D491" s="72"/>
      <c r="E491" s="72"/>
      <c r="F491" s="72"/>
      <c r="G491" s="72"/>
      <c r="H491" s="72"/>
      <c r="I491" s="72"/>
      <c r="J491" s="22"/>
    </row>
    <row r="492" spans="1:17" hidden="1" x14ac:dyDescent="0.35">
      <c r="A492" s="7" t="s">
        <v>45</v>
      </c>
    </row>
    <row r="493" spans="1:17" ht="50" hidden="1" x14ac:dyDescent="0.35">
      <c r="A493" s="7" t="s">
        <v>92</v>
      </c>
    </row>
    <row r="494" spans="1:17" hidden="1" x14ac:dyDescent="0.35">
      <c r="A494" s="7" t="s">
        <v>45</v>
      </c>
    </row>
    <row r="495" spans="1:17" ht="50" hidden="1" x14ac:dyDescent="0.35">
      <c r="A495" s="7" t="s">
        <v>93</v>
      </c>
    </row>
    <row r="496" spans="1:17" hidden="1" x14ac:dyDescent="0.35">
      <c r="A496" s="7" t="s">
        <v>45</v>
      </c>
    </row>
    <row r="497" spans="1:17" ht="50" hidden="1" x14ac:dyDescent="0.35">
      <c r="A497" s="7" t="s">
        <v>94</v>
      </c>
    </row>
    <row r="498" spans="1:17" x14ac:dyDescent="0.35">
      <c r="A498" s="23" t="s">
        <v>96</v>
      </c>
      <c r="B498" s="22"/>
      <c r="C498" s="73" t="s">
        <v>95</v>
      </c>
      <c r="D498" s="73"/>
      <c r="E498" s="73"/>
      <c r="F498" s="73"/>
      <c r="G498" s="33">
        <v>3450</v>
      </c>
      <c r="H498" s="25"/>
      <c r="J498" s="22"/>
    </row>
    <row r="499" spans="1:17" x14ac:dyDescent="0.35">
      <c r="A499" s="23" t="s">
        <v>98</v>
      </c>
      <c r="B499" s="22"/>
      <c r="C499" s="73" t="s">
        <v>97</v>
      </c>
      <c r="D499" s="73"/>
      <c r="E499" s="73"/>
      <c r="F499" s="73"/>
      <c r="G499" s="33">
        <v>2546</v>
      </c>
      <c r="H499" s="25"/>
      <c r="J499" s="22"/>
    </row>
    <row r="500" spans="1:17" x14ac:dyDescent="0.35">
      <c r="A500" s="23" t="s">
        <v>100</v>
      </c>
      <c r="B500" s="22"/>
      <c r="C500" s="73" t="s">
        <v>99</v>
      </c>
      <c r="D500" s="73"/>
      <c r="E500" s="73"/>
      <c r="F500" s="73"/>
      <c r="G500" s="33">
        <v>564</v>
      </c>
      <c r="H500" s="25"/>
      <c r="J500" s="22"/>
    </row>
    <row r="501" spans="1:17" x14ac:dyDescent="0.35">
      <c r="A501" s="7" t="s">
        <v>49</v>
      </c>
      <c r="B501" s="21"/>
      <c r="C501" s="74"/>
      <c r="D501" s="74"/>
      <c r="E501" s="74"/>
      <c r="F501" s="26" t="s">
        <v>10</v>
      </c>
      <c r="G501" s="34">
        <f>ROUND(SUM(G498:G500), 2 )</f>
        <v>6560</v>
      </c>
      <c r="H501" s="34" t="str">
        <f>IF(SUMPRODUCT(--(H498:H500&lt;&gt;""))&lt;&gt;0, ROUND(SUMIF(H498:H500,"",G498:G500) + SUM(H498:H500), 2 ), "")</f>
        <v/>
      </c>
      <c r="I501" s="28"/>
      <c r="J501" s="29">
        <f>IF(AND(G501= "",H501= ""), 0, ROUND(ROUND(I501, 2) * ROUND(IF(H501="",G501,H501),  2), 2))</f>
        <v>0</v>
      </c>
      <c r="K501" s="7"/>
      <c r="M501" s="30">
        <v>0.2</v>
      </c>
    </row>
    <row r="502" spans="1:17" hidden="1" x14ac:dyDescent="0.35">
      <c r="G502" s="35">
        <f>G498</f>
        <v>3450</v>
      </c>
      <c r="H502" s="35" t="str">
        <f>IF(H498= "", "", H498)</f>
        <v/>
      </c>
      <c r="J502" s="35">
        <f>IF(AND(G502= "",H502= ""), 0, ROUND(ROUND(I501, 2) * ROUND(IF(H502="",G502,H502),  2), 2))</f>
        <v>0</v>
      </c>
      <c r="K502" s="7">
        <f>K501</f>
        <v>0</v>
      </c>
      <c r="Q502" s="7">
        <v>2772</v>
      </c>
    </row>
    <row r="503" spans="1:17" hidden="1" x14ac:dyDescent="0.35">
      <c r="G503" s="35">
        <f>G499</f>
        <v>2546</v>
      </c>
      <c r="H503" s="35" t="str">
        <f>IF(H499= "", "", H499)</f>
        <v/>
      </c>
      <c r="J503" s="35">
        <f>IF(AND(G503= "",H503= ""), 0, ROUND(ROUND(I501, 2) * ROUND(IF(H503="",G503,H503),  2), 2))</f>
        <v>0</v>
      </c>
      <c r="K503" s="7">
        <f>K501</f>
        <v>0</v>
      </c>
      <c r="Q503" s="7">
        <v>2756</v>
      </c>
    </row>
    <row r="504" spans="1:17" hidden="1" x14ac:dyDescent="0.35">
      <c r="G504" s="35">
        <f>G500</f>
        <v>564</v>
      </c>
      <c r="H504" s="35" t="str">
        <f>IF(H500= "", "", H500)</f>
        <v/>
      </c>
      <c r="J504" s="35">
        <f>IF(AND(G504= "",H504= ""), 0, ROUND(ROUND(I501, 2) * ROUND(IF(H504="",G504,H504),  2), 2))</f>
        <v>0</v>
      </c>
      <c r="K504" s="7">
        <f>K501</f>
        <v>0</v>
      </c>
      <c r="Q504" s="7">
        <v>2753</v>
      </c>
    </row>
    <row r="505" spans="1:17" x14ac:dyDescent="0.35">
      <c r="A505" s="7">
        <v>9</v>
      </c>
      <c r="B505" s="21" t="s">
        <v>234</v>
      </c>
      <c r="C505" s="71" t="s">
        <v>235</v>
      </c>
      <c r="D505" s="72"/>
      <c r="E505" s="72"/>
      <c r="F505" s="72"/>
      <c r="G505" s="72"/>
      <c r="H505" s="72"/>
      <c r="I505" s="72"/>
      <c r="J505" s="22"/>
    </row>
    <row r="506" spans="1:17" hidden="1" x14ac:dyDescent="0.35">
      <c r="A506" s="7" t="s">
        <v>45</v>
      </c>
    </row>
    <row r="507" spans="1:17" ht="50" hidden="1" x14ac:dyDescent="0.35">
      <c r="A507" s="7" t="s">
        <v>92</v>
      </c>
    </row>
    <row r="508" spans="1:17" hidden="1" x14ac:dyDescent="0.35">
      <c r="A508" s="7" t="s">
        <v>45</v>
      </c>
    </row>
    <row r="509" spans="1:17" ht="50" hidden="1" x14ac:dyDescent="0.35">
      <c r="A509" s="7" t="s">
        <v>93</v>
      </c>
    </row>
    <row r="510" spans="1:17" hidden="1" x14ac:dyDescent="0.35">
      <c r="A510" s="7" t="s">
        <v>45</v>
      </c>
    </row>
    <row r="511" spans="1:17" ht="50" hidden="1" x14ac:dyDescent="0.35">
      <c r="A511" s="7" t="s">
        <v>94</v>
      </c>
    </row>
    <row r="512" spans="1:17" x14ac:dyDescent="0.35">
      <c r="A512" s="23" t="s">
        <v>96</v>
      </c>
      <c r="B512" s="22"/>
      <c r="C512" s="73" t="s">
        <v>95</v>
      </c>
      <c r="D512" s="73"/>
      <c r="E512" s="73"/>
      <c r="F512" s="73"/>
      <c r="G512" s="33">
        <v>3450</v>
      </c>
      <c r="H512" s="25"/>
      <c r="J512" s="22"/>
    </row>
    <row r="513" spans="1:17" x14ac:dyDescent="0.35">
      <c r="A513" s="23" t="s">
        <v>98</v>
      </c>
      <c r="B513" s="22"/>
      <c r="C513" s="73" t="s">
        <v>97</v>
      </c>
      <c r="D513" s="73"/>
      <c r="E513" s="73"/>
      <c r="F513" s="73"/>
      <c r="G513" s="33">
        <v>2546</v>
      </c>
      <c r="H513" s="25"/>
      <c r="J513" s="22"/>
    </row>
    <row r="514" spans="1:17" x14ac:dyDescent="0.35">
      <c r="A514" s="23" t="s">
        <v>100</v>
      </c>
      <c r="B514" s="22"/>
      <c r="C514" s="73" t="s">
        <v>99</v>
      </c>
      <c r="D514" s="73"/>
      <c r="E514" s="73"/>
      <c r="F514" s="73"/>
      <c r="G514" s="33">
        <v>564</v>
      </c>
      <c r="H514" s="25"/>
      <c r="J514" s="22"/>
    </row>
    <row r="515" spans="1:17" x14ac:dyDescent="0.35">
      <c r="A515" s="7" t="s">
        <v>49</v>
      </c>
      <c r="B515" s="21"/>
      <c r="C515" s="74"/>
      <c r="D515" s="74"/>
      <c r="E515" s="74"/>
      <c r="F515" s="26" t="s">
        <v>10</v>
      </c>
      <c r="G515" s="34">
        <f>ROUND(SUM(G512:G514), 2 )</f>
        <v>6560</v>
      </c>
      <c r="H515" s="34" t="str">
        <f>IF(SUMPRODUCT(--(H512:H514&lt;&gt;""))&lt;&gt;0, ROUND(SUMIF(H512:H514,"",G512:G514) + SUM(H512:H514), 2 ), "")</f>
        <v/>
      </c>
      <c r="I515" s="28"/>
      <c r="J515" s="29">
        <f>IF(AND(G515= "",H515= ""), 0, ROUND(ROUND(I515, 2) * ROUND(IF(H515="",G515,H515),  2), 2))</f>
        <v>0</v>
      </c>
      <c r="K515" s="7"/>
      <c r="M515" s="30">
        <v>0.2</v>
      </c>
    </row>
    <row r="516" spans="1:17" hidden="1" x14ac:dyDescent="0.35">
      <c r="G516" s="35">
        <f>G512</f>
        <v>3450</v>
      </c>
      <c r="H516" s="35" t="str">
        <f>IF(H512= "", "", H512)</f>
        <v/>
      </c>
      <c r="J516" s="35">
        <f>IF(AND(G516= "",H516= ""), 0, ROUND(ROUND(I515, 2) * ROUND(IF(H516="",G516,H516),  2), 2))</f>
        <v>0</v>
      </c>
      <c r="K516" s="7">
        <f>K515</f>
        <v>0</v>
      </c>
      <c r="Q516" s="7">
        <v>2772</v>
      </c>
    </row>
    <row r="517" spans="1:17" hidden="1" x14ac:dyDescent="0.35">
      <c r="G517" s="35">
        <f>G513</f>
        <v>2546</v>
      </c>
      <c r="H517" s="35" t="str">
        <f>IF(H513= "", "", H513)</f>
        <v/>
      </c>
      <c r="J517" s="35">
        <f>IF(AND(G517= "",H517= ""), 0, ROUND(ROUND(I515, 2) * ROUND(IF(H517="",G517,H517),  2), 2))</f>
        <v>0</v>
      </c>
      <c r="K517" s="7">
        <f>K515</f>
        <v>0</v>
      </c>
      <c r="Q517" s="7">
        <v>2756</v>
      </c>
    </row>
    <row r="518" spans="1:17" hidden="1" x14ac:dyDescent="0.35">
      <c r="G518" s="35">
        <f>G514</f>
        <v>564</v>
      </c>
      <c r="H518" s="35" t="str">
        <f>IF(H514= "", "", H514)</f>
        <v/>
      </c>
      <c r="J518" s="35">
        <f>IF(AND(G518= "",H518= ""), 0, ROUND(ROUND(I515, 2) * ROUND(IF(H518="",G518,H518),  2), 2))</f>
        <v>0</v>
      </c>
      <c r="K518" s="7">
        <f>K515</f>
        <v>0</v>
      </c>
      <c r="Q518" s="7">
        <v>2753</v>
      </c>
    </row>
    <row r="519" spans="1:17" hidden="1" x14ac:dyDescent="0.35">
      <c r="A519" s="7" t="s">
        <v>51</v>
      </c>
    </row>
    <row r="520" spans="1:17" x14ac:dyDescent="0.35">
      <c r="A520" s="7">
        <v>4</v>
      </c>
      <c r="B520" s="16" t="s">
        <v>236</v>
      </c>
      <c r="C520" s="70" t="s">
        <v>237</v>
      </c>
      <c r="D520" s="70"/>
      <c r="E520" s="70"/>
      <c r="F520" s="19"/>
      <c r="G520" s="19"/>
      <c r="H520" s="19"/>
      <c r="I520" s="19"/>
      <c r="J520" s="20"/>
      <c r="K520" s="7"/>
    </row>
    <row r="521" spans="1:17" hidden="1" x14ac:dyDescent="0.35">
      <c r="A521" s="7" t="s">
        <v>42</v>
      </c>
    </row>
    <row r="522" spans="1:17" x14ac:dyDescent="0.35">
      <c r="A522" s="7">
        <v>9</v>
      </c>
      <c r="B522" s="21" t="s">
        <v>238</v>
      </c>
      <c r="C522" s="71" t="s">
        <v>237</v>
      </c>
      <c r="D522" s="72"/>
      <c r="E522" s="72"/>
      <c r="F522" s="72"/>
      <c r="G522" s="72"/>
      <c r="H522" s="72"/>
      <c r="I522" s="72"/>
      <c r="J522" s="22"/>
    </row>
    <row r="523" spans="1:17" hidden="1" x14ac:dyDescent="0.35">
      <c r="A523" s="7" t="s">
        <v>45</v>
      </c>
    </row>
    <row r="524" spans="1:17" ht="50" hidden="1" x14ac:dyDescent="0.35">
      <c r="A524" s="7" t="s">
        <v>92</v>
      </c>
    </row>
    <row r="525" spans="1:17" hidden="1" x14ac:dyDescent="0.35">
      <c r="A525" s="7" t="s">
        <v>45</v>
      </c>
    </row>
    <row r="526" spans="1:17" ht="50" hidden="1" x14ac:dyDescent="0.35">
      <c r="A526" s="7" t="s">
        <v>93</v>
      </c>
    </row>
    <row r="527" spans="1:17" hidden="1" x14ac:dyDescent="0.35">
      <c r="A527" s="7" t="s">
        <v>45</v>
      </c>
    </row>
    <row r="528" spans="1:17" ht="50" hidden="1" x14ac:dyDescent="0.35">
      <c r="A528" s="7" t="s">
        <v>94</v>
      </c>
    </row>
    <row r="529" spans="1:17" x14ac:dyDescent="0.35">
      <c r="A529" s="23" t="s">
        <v>96</v>
      </c>
      <c r="B529" s="22"/>
      <c r="C529" s="73" t="s">
        <v>95</v>
      </c>
      <c r="D529" s="73"/>
      <c r="E529" s="73"/>
      <c r="F529" s="73"/>
      <c r="G529" s="36">
        <v>1207.5</v>
      </c>
      <c r="H529" s="25"/>
      <c r="J529" s="22"/>
    </row>
    <row r="530" spans="1:17" x14ac:dyDescent="0.35">
      <c r="A530" s="23" t="s">
        <v>98</v>
      </c>
      <c r="B530" s="22"/>
      <c r="C530" s="73" t="s">
        <v>97</v>
      </c>
      <c r="D530" s="73"/>
      <c r="E530" s="73"/>
      <c r="F530" s="73"/>
      <c r="G530" s="36">
        <v>891.1</v>
      </c>
      <c r="H530" s="25"/>
      <c r="J530" s="22"/>
    </row>
    <row r="531" spans="1:17" x14ac:dyDescent="0.35">
      <c r="A531" s="23" t="s">
        <v>100</v>
      </c>
      <c r="B531" s="22"/>
      <c r="C531" s="73" t="s">
        <v>99</v>
      </c>
      <c r="D531" s="73"/>
      <c r="E531" s="73"/>
      <c r="F531" s="73"/>
      <c r="G531" s="36">
        <v>197.4</v>
      </c>
      <c r="H531" s="25"/>
      <c r="J531" s="22"/>
    </row>
    <row r="532" spans="1:17" x14ac:dyDescent="0.35">
      <c r="A532" s="7" t="s">
        <v>49</v>
      </c>
      <c r="B532" s="21"/>
      <c r="C532" s="74"/>
      <c r="D532" s="74"/>
      <c r="E532" s="74"/>
      <c r="F532" s="26" t="s">
        <v>131</v>
      </c>
      <c r="G532" s="37">
        <f>ROUND(SUM(G529:G531), 3 )</f>
        <v>2296</v>
      </c>
      <c r="H532" s="37" t="str">
        <f>IF(SUMPRODUCT(--(H529:H531&lt;&gt;""))&lt;&gt;0, ROUND(SUMIF(H529:H531,"",G529:G531) + SUM(H529:H531), 3 ), "")</f>
        <v/>
      </c>
      <c r="I532" s="28"/>
      <c r="J532" s="29">
        <f>IF(AND(G532= "",H532= ""), 0, ROUND(ROUND(I532, 2) * ROUND(IF(H532="",G532,H532),  3), 2))</f>
        <v>0</v>
      </c>
      <c r="K532" s="7"/>
      <c r="M532" s="30">
        <v>0.2</v>
      </c>
    </row>
    <row r="533" spans="1:17" hidden="1" x14ac:dyDescent="0.35">
      <c r="G533" s="35">
        <f>G529</f>
        <v>1207.5</v>
      </c>
      <c r="H533" s="35" t="str">
        <f>IF(H529= "", "", H529)</f>
        <v/>
      </c>
      <c r="J533" s="35">
        <f>IF(AND(G533= "",H533= ""), 0, ROUND(ROUND(I532, 2) * ROUND(IF(H533="",G533,H533),  3), 2))</f>
        <v>0</v>
      </c>
      <c r="K533" s="7">
        <f>K532</f>
        <v>0</v>
      </c>
      <c r="Q533" s="7">
        <v>2772</v>
      </c>
    </row>
    <row r="534" spans="1:17" hidden="1" x14ac:dyDescent="0.35">
      <c r="G534" s="35">
        <f>G530</f>
        <v>891.1</v>
      </c>
      <c r="H534" s="35" t="str">
        <f>IF(H530= "", "", H530)</f>
        <v/>
      </c>
      <c r="J534" s="35">
        <f>IF(AND(G534= "",H534= ""), 0, ROUND(ROUND(I532, 2) * ROUND(IF(H534="",G534,H534),  3), 2))</f>
        <v>0</v>
      </c>
      <c r="K534" s="7">
        <f>K532</f>
        <v>0</v>
      </c>
      <c r="Q534" s="7">
        <v>2756</v>
      </c>
    </row>
    <row r="535" spans="1:17" hidden="1" x14ac:dyDescent="0.35">
      <c r="G535" s="35">
        <f>G531</f>
        <v>197.4</v>
      </c>
      <c r="H535" s="35" t="str">
        <f>IF(H531= "", "", H531)</f>
        <v/>
      </c>
      <c r="J535" s="35">
        <f>IF(AND(G535= "",H535= ""), 0, ROUND(ROUND(I532, 2) * ROUND(IF(H535="",G535,H535),  3), 2))</f>
        <v>0</v>
      </c>
      <c r="K535" s="7">
        <f>K532</f>
        <v>0</v>
      </c>
      <c r="Q535" s="7">
        <v>2753</v>
      </c>
    </row>
    <row r="536" spans="1:17" hidden="1" x14ac:dyDescent="0.35">
      <c r="A536" s="7" t="s">
        <v>51</v>
      </c>
    </row>
    <row r="537" spans="1:17" ht="36" customHeight="1" x14ac:dyDescent="0.35">
      <c r="A537" s="7">
        <v>4</v>
      </c>
      <c r="B537" s="16" t="s">
        <v>239</v>
      </c>
      <c r="C537" s="70" t="s">
        <v>240</v>
      </c>
      <c r="D537" s="70"/>
      <c r="E537" s="70"/>
      <c r="F537" s="19"/>
      <c r="G537" s="19"/>
      <c r="H537" s="19"/>
      <c r="I537" s="19"/>
      <c r="J537" s="20"/>
      <c r="K537" s="7"/>
    </row>
    <row r="538" spans="1:17" hidden="1" x14ac:dyDescent="0.35">
      <c r="A538" s="7" t="s">
        <v>42</v>
      </c>
    </row>
    <row r="539" spans="1:17" x14ac:dyDescent="0.35">
      <c r="A539" s="7">
        <v>9</v>
      </c>
      <c r="B539" s="21" t="s">
        <v>241</v>
      </c>
      <c r="C539" s="71" t="s">
        <v>242</v>
      </c>
      <c r="D539" s="72"/>
      <c r="E539" s="72"/>
      <c r="F539" s="72"/>
      <c r="G539" s="72"/>
      <c r="H539" s="72"/>
      <c r="I539" s="72"/>
      <c r="J539" s="22"/>
    </row>
    <row r="540" spans="1:17" hidden="1" x14ac:dyDescent="0.35">
      <c r="A540" s="7" t="s">
        <v>45</v>
      </c>
    </row>
    <row r="541" spans="1:17" ht="50" hidden="1" x14ac:dyDescent="0.35">
      <c r="A541" s="7" t="s">
        <v>92</v>
      </c>
    </row>
    <row r="542" spans="1:17" hidden="1" x14ac:dyDescent="0.35">
      <c r="A542" s="7" t="s">
        <v>45</v>
      </c>
    </row>
    <row r="543" spans="1:17" ht="50" hidden="1" x14ac:dyDescent="0.35">
      <c r="A543" s="7" t="s">
        <v>93</v>
      </c>
    </row>
    <row r="544" spans="1:17" hidden="1" x14ac:dyDescent="0.35">
      <c r="A544" s="7" t="s">
        <v>45</v>
      </c>
    </row>
    <row r="545" spans="1:17" ht="50" hidden="1" x14ac:dyDescent="0.35">
      <c r="A545" s="7" t="s">
        <v>94</v>
      </c>
    </row>
    <row r="546" spans="1:17" x14ac:dyDescent="0.35">
      <c r="A546" s="23" t="s">
        <v>96</v>
      </c>
      <c r="B546" s="22"/>
      <c r="C546" s="73" t="s">
        <v>95</v>
      </c>
      <c r="D546" s="73"/>
      <c r="E546" s="73"/>
      <c r="F546" s="73"/>
      <c r="G546" s="33">
        <v>3450</v>
      </c>
      <c r="H546" s="25"/>
      <c r="J546" s="22"/>
    </row>
    <row r="547" spans="1:17" x14ac:dyDescent="0.35">
      <c r="A547" s="23" t="s">
        <v>98</v>
      </c>
      <c r="B547" s="22"/>
      <c r="C547" s="73" t="s">
        <v>97</v>
      </c>
      <c r="D547" s="73"/>
      <c r="E547" s="73"/>
      <c r="F547" s="73"/>
      <c r="G547" s="33">
        <v>2546</v>
      </c>
      <c r="H547" s="25"/>
      <c r="J547" s="22"/>
    </row>
    <row r="548" spans="1:17" x14ac:dyDescent="0.35">
      <c r="A548" s="23" t="s">
        <v>100</v>
      </c>
      <c r="B548" s="22"/>
      <c r="C548" s="73" t="s">
        <v>99</v>
      </c>
      <c r="D548" s="73"/>
      <c r="E548" s="73"/>
      <c r="F548" s="73"/>
      <c r="G548" s="33">
        <v>564</v>
      </c>
      <c r="H548" s="25"/>
      <c r="J548" s="22"/>
    </row>
    <row r="549" spans="1:17" x14ac:dyDescent="0.35">
      <c r="A549" s="7" t="s">
        <v>49</v>
      </c>
      <c r="B549" s="21"/>
      <c r="C549" s="74"/>
      <c r="D549" s="74"/>
      <c r="E549" s="74"/>
      <c r="F549" s="26" t="s">
        <v>10</v>
      </c>
      <c r="G549" s="34">
        <f>ROUND(SUM(G546:G548), 2 )</f>
        <v>6560</v>
      </c>
      <c r="H549" s="34" t="str">
        <f>IF(SUMPRODUCT(--(H546:H548&lt;&gt;""))&lt;&gt;0, ROUND(SUMIF(H546:H548,"",G546:G548) + SUM(H546:H548), 2 ), "")</f>
        <v/>
      </c>
      <c r="I549" s="28"/>
      <c r="J549" s="29">
        <f>IF(AND(G549= "",H549= ""), 0, ROUND(ROUND(I549, 2) * ROUND(IF(H549="",G549,H549),  2), 2))</f>
        <v>0</v>
      </c>
      <c r="K549" s="7"/>
      <c r="M549" s="30">
        <v>0.2</v>
      </c>
    </row>
    <row r="550" spans="1:17" hidden="1" x14ac:dyDescent="0.35">
      <c r="G550" s="35">
        <f>G546</f>
        <v>3450</v>
      </c>
      <c r="H550" s="35" t="str">
        <f>IF(H546= "", "", H546)</f>
        <v/>
      </c>
      <c r="J550" s="35">
        <f>IF(AND(G550= "",H550= ""), 0, ROUND(ROUND(I549, 2) * ROUND(IF(H550="",G550,H550),  2), 2))</f>
        <v>0</v>
      </c>
      <c r="K550" s="7">
        <f>K549</f>
        <v>0</v>
      </c>
      <c r="Q550" s="7">
        <v>2772</v>
      </c>
    </row>
    <row r="551" spans="1:17" hidden="1" x14ac:dyDescent="0.35">
      <c r="G551" s="35">
        <f>G547</f>
        <v>2546</v>
      </c>
      <c r="H551" s="35" t="str">
        <f>IF(H547= "", "", H547)</f>
        <v/>
      </c>
      <c r="J551" s="35">
        <f>IF(AND(G551= "",H551= ""), 0, ROUND(ROUND(I549, 2) * ROUND(IF(H551="",G551,H551),  2), 2))</f>
        <v>0</v>
      </c>
      <c r="K551" s="7">
        <f>K549</f>
        <v>0</v>
      </c>
      <c r="Q551" s="7">
        <v>2756</v>
      </c>
    </row>
    <row r="552" spans="1:17" hidden="1" x14ac:dyDescent="0.35">
      <c r="G552" s="35">
        <f>G548</f>
        <v>564</v>
      </c>
      <c r="H552" s="35" t="str">
        <f>IF(H548= "", "", H548)</f>
        <v/>
      </c>
      <c r="J552" s="35">
        <f>IF(AND(G552= "",H552= ""), 0, ROUND(ROUND(I549, 2) * ROUND(IF(H552="",G552,H552),  2), 2))</f>
        <v>0</v>
      </c>
      <c r="K552" s="7">
        <f>K549</f>
        <v>0</v>
      </c>
      <c r="Q552" s="7">
        <v>2753</v>
      </c>
    </row>
    <row r="553" spans="1:17" hidden="1" x14ac:dyDescent="0.35">
      <c r="A553" s="7" t="s">
        <v>51</v>
      </c>
    </row>
    <row r="554" spans="1:17" ht="36" customHeight="1" x14ac:dyDescent="0.35">
      <c r="A554" s="7">
        <v>4</v>
      </c>
      <c r="B554" s="16" t="s">
        <v>243</v>
      </c>
      <c r="C554" s="70" t="s">
        <v>244</v>
      </c>
      <c r="D554" s="70"/>
      <c r="E554" s="70"/>
      <c r="F554" s="19"/>
      <c r="G554" s="19"/>
      <c r="H554" s="19"/>
      <c r="I554" s="19"/>
      <c r="J554" s="20"/>
      <c r="K554" s="7"/>
    </row>
    <row r="555" spans="1:17" hidden="1" x14ac:dyDescent="0.35">
      <c r="A555" s="7" t="s">
        <v>42</v>
      </c>
    </row>
    <row r="556" spans="1:17" x14ac:dyDescent="0.35">
      <c r="A556" s="7">
        <v>9</v>
      </c>
      <c r="B556" s="21" t="s">
        <v>245</v>
      </c>
      <c r="C556" s="71" t="s">
        <v>246</v>
      </c>
      <c r="D556" s="72"/>
      <c r="E556" s="72"/>
      <c r="F556" s="72"/>
      <c r="G556" s="72"/>
      <c r="H556" s="72"/>
      <c r="I556" s="72"/>
      <c r="J556" s="22"/>
    </row>
    <row r="557" spans="1:17" hidden="1" x14ac:dyDescent="0.35">
      <c r="A557" s="7" t="s">
        <v>45</v>
      </c>
    </row>
    <row r="558" spans="1:17" ht="50" hidden="1" x14ac:dyDescent="0.35">
      <c r="A558" s="7" t="s">
        <v>92</v>
      </c>
    </row>
    <row r="559" spans="1:17" hidden="1" x14ac:dyDescent="0.35">
      <c r="A559" s="7" t="s">
        <v>45</v>
      </c>
    </row>
    <row r="560" spans="1:17" ht="50" hidden="1" x14ac:dyDescent="0.35">
      <c r="A560" s="7" t="s">
        <v>93</v>
      </c>
    </row>
    <row r="561" spans="1:17" hidden="1" x14ac:dyDescent="0.35">
      <c r="A561" s="7" t="s">
        <v>45</v>
      </c>
    </row>
    <row r="562" spans="1:17" ht="50" hidden="1" x14ac:dyDescent="0.35">
      <c r="A562" s="7" t="s">
        <v>94</v>
      </c>
    </row>
    <row r="563" spans="1:17" x14ac:dyDescent="0.35">
      <c r="A563" s="23" t="s">
        <v>96</v>
      </c>
      <c r="B563" s="22"/>
      <c r="C563" s="73" t="s">
        <v>95</v>
      </c>
      <c r="D563" s="73"/>
      <c r="E563" s="73"/>
      <c r="F563" s="73"/>
      <c r="G563" s="33">
        <v>3450</v>
      </c>
      <c r="H563" s="25"/>
      <c r="J563" s="22"/>
    </row>
    <row r="564" spans="1:17" x14ac:dyDescent="0.35">
      <c r="A564" s="23" t="s">
        <v>98</v>
      </c>
      <c r="B564" s="22"/>
      <c r="C564" s="73" t="s">
        <v>97</v>
      </c>
      <c r="D564" s="73"/>
      <c r="E564" s="73"/>
      <c r="F564" s="73"/>
      <c r="G564" s="33">
        <v>2546</v>
      </c>
      <c r="H564" s="25"/>
      <c r="J564" s="22"/>
    </row>
    <row r="565" spans="1:17" x14ac:dyDescent="0.35">
      <c r="A565" s="23" t="s">
        <v>100</v>
      </c>
      <c r="B565" s="22"/>
      <c r="C565" s="73" t="s">
        <v>99</v>
      </c>
      <c r="D565" s="73"/>
      <c r="E565" s="73"/>
      <c r="F565" s="73"/>
      <c r="G565" s="33">
        <v>564</v>
      </c>
      <c r="H565" s="25"/>
      <c r="J565" s="22"/>
    </row>
    <row r="566" spans="1:17" x14ac:dyDescent="0.35">
      <c r="A566" s="7" t="s">
        <v>49</v>
      </c>
      <c r="B566" s="21"/>
      <c r="C566" s="74"/>
      <c r="D566" s="74"/>
      <c r="E566" s="74"/>
      <c r="F566" s="26" t="s">
        <v>10</v>
      </c>
      <c r="G566" s="34">
        <f>ROUND(SUM(G563:G565), 2 )</f>
        <v>6560</v>
      </c>
      <c r="H566" s="34" t="str">
        <f>IF(SUMPRODUCT(--(H563:H565&lt;&gt;""))&lt;&gt;0, ROUND(SUMIF(H563:H565,"",G563:G565) + SUM(H563:H565), 2 ), "")</f>
        <v/>
      </c>
      <c r="I566" s="28"/>
      <c r="J566" s="29">
        <f>IF(AND(G566= "",H566= ""), 0, ROUND(ROUND(I566, 2) * ROUND(IF(H566="",G566,H566),  2), 2))</f>
        <v>0</v>
      </c>
      <c r="K566" s="7"/>
      <c r="M566" s="30">
        <v>0.2</v>
      </c>
    </row>
    <row r="567" spans="1:17" hidden="1" x14ac:dyDescent="0.35">
      <c r="G567" s="35">
        <f>G563</f>
        <v>3450</v>
      </c>
      <c r="H567" s="35" t="str">
        <f>IF(H563= "", "", H563)</f>
        <v/>
      </c>
      <c r="J567" s="35">
        <f>IF(AND(G567= "",H567= ""), 0, ROUND(ROUND(I566, 2) * ROUND(IF(H567="",G567,H567),  2), 2))</f>
        <v>0</v>
      </c>
      <c r="K567" s="7">
        <f>K566</f>
        <v>0</v>
      </c>
      <c r="Q567" s="7">
        <v>2772</v>
      </c>
    </row>
    <row r="568" spans="1:17" hidden="1" x14ac:dyDescent="0.35">
      <c r="G568" s="35">
        <f>G564</f>
        <v>2546</v>
      </c>
      <c r="H568" s="35" t="str">
        <f>IF(H564= "", "", H564)</f>
        <v/>
      </c>
      <c r="J568" s="35">
        <f>IF(AND(G568= "",H568= ""), 0, ROUND(ROUND(I566, 2) * ROUND(IF(H568="",G568,H568),  2), 2))</f>
        <v>0</v>
      </c>
      <c r="K568" s="7">
        <f>K566</f>
        <v>0</v>
      </c>
      <c r="Q568" s="7">
        <v>2756</v>
      </c>
    </row>
    <row r="569" spans="1:17" hidden="1" x14ac:dyDescent="0.35">
      <c r="G569" s="35">
        <f>G565</f>
        <v>564</v>
      </c>
      <c r="H569" s="35" t="str">
        <f>IF(H565= "", "", H565)</f>
        <v/>
      </c>
      <c r="J569" s="35">
        <f>IF(AND(G569= "",H569= ""), 0, ROUND(ROUND(I566, 2) * ROUND(IF(H569="",G569,H569),  2), 2))</f>
        <v>0</v>
      </c>
      <c r="K569" s="7">
        <f>K566</f>
        <v>0</v>
      </c>
      <c r="Q569" s="7">
        <v>2753</v>
      </c>
    </row>
    <row r="570" spans="1:17" hidden="1" x14ac:dyDescent="0.35">
      <c r="A570" s="7" t="s">
        <v>51</v>
      </c>
    </row>
    <row r="571" spans="1:17" ht="52.25" customHeight="1" x14ac:dyDescent="0.35">
      <c r="A571" s="7">
        <v>4</v>
      </c>
      <c r="B571" s="16" t="s">
        <v>247</v>
      </c>
      <c r="C571" s="70" t="s">
        <v>248</v>
      </c>
      <c r="D571" s="70"/>
      <c r="E571" s="70"/>
      <c r="F571" s="19"/>
      <c r="G571" s="19"/>
      <c r="H571" s="19"/>
      <c r="I571" s="19"/>
      <c r="J571" s="20"/>
      <c r="K571" s="7"/>
    </row>
    <row r="572" spans="1:17" hidden="1" x14ac:dyDescent="0.35">
      <c r="A572" s="7" t="s">
        <v>42</v>
      </c>
    </row>
    <row r="573" spans="1:17" x14ac:dyDescent="0.35">
      <c r="A573" s="7">
        <v>9</v>
      </c>
      <c r="B573" s="21" t="s">
        <v>249</v>
      </c>
      <c r="C573" s="71" t="s">
        <v>250</v>
      </c>
      <c r="D573" s="72"/>
      <c r="E573" s="72"/>
      <c r="F573" s="72"/>
      <c r="G573" s="72"/>
      <c r="H573" s="72"/>
      <c r="I573" s="72"/>
      <c r="J573" s="22"/>
    </row>
    <row r="574" spans="1:17" hidden="1" x14ac:dyDescent="0.35">
      <c r="A574" s="7" t="s">
        <v>45</v>
      </c>
    </row>
    <row r="575" spans="1:17" ht="50" hidden="1" x14ac:dyDescent="0.35">
      <c r="A575" s="7" t="s">
        <v>92</v>
      </c>
    </row>
    <row r="576" spans="1:17" hidden="1" x14ac:dyDescent="0.35">
      <c r="A576" s="7" t="s">
        <v>45</v>
      </c>
    </row>
    <row r="577" spans="1:17" ht="50" hidden="1" x14ac:dyDescent="0.35">
      <c r="A577" s="7" t="s">
        <v>93</v>
      </c>
    </row>
    <row r="578" spans="1:17" hidden="1" x14ac:dyDescent="0.35">
      <c r="A578" s="7" t="s">
        <v>45</v>
      </c>
    </row>
    <row r="579" spans="1:17" ht="50" hidden="1" x14ac:dyDescent="0.35">
      <c r="A579" s="7" t="s">
        <v>94</v>
      </c>
    </row>
    <row r="580" spans="1:17" x14ac:dyDescent="0.35">
      <c r="A580" s="23" t="s">
        <v>96</v>
      </c>
      <c r="B580" s="22"/>
      <c r="C580" s="73" t="s">
        <v>95</v>
      </c>
      <c r="D580" s="73"/>
      <c r="E580" s="73"/>
      <c r="F580" s="73"/>
      <c r="G580" s="33">
        <v>2070</v>
      </c>
      <c r="H580" s="25"/>
      <c r="J580" s="22"/>
    </row>
    <row r="581" spans="1:17" x14ac:dyDescent="0.35">
      <c r="A581" s="23" t="s">
        <v>98</v>
      </c>
      <c r="B581" s="22"/>
      <c r="C581" s="73" t="s">
        <v>97</v>
      </c>
      <c r="D581" s="73"/>
      <c r="E581" s="73"/>
      <c r="F581" s="73"/>
      <c r="G581" s="33">
        <v>1527.6</v>
      </c>
      <c r="H581" s="25"/>
      <c r="J581" s="22"/>
    </row>
    <row r="582" spans="1:17" x14ac:dyDescent="0.35">
      <c r="A582" s="23" t="s">
        <v>100</v>
      </c>
      <c r="B582" s="22"/>
      <c r="C582" s="73" t="s">
        <v>99</v>
      </c>
      <c r="D582" s="73"/>
      <c r="E582" s="73"/>
      <c r="F582" s="73"/>
      <c r="G582" s="33">
        <v>338.4</v>
      </c>
      <c r="H582" s="25"/>
      <c r="J582" s="22"/>
    </row>
    <row r="583" spans="1:17" x14ac:dyDescent="0.35">
      <c r="A583" s="7" t="s">
        <v>49</v>
      </c>
      <c r="B583" s="21"/>
      <c r="C583" s="74"/>
      <c r="D583" s="74"/>
      <c r="E583" s="74"/>
      <c r="F583" s="26" t="s">
        <v>10</v>
      </c>
      <c r="G583" s="34">
        <f>ROUND(SUM(G580:G582), 2 )</f>
        <v>3936</v>
      </c>
      <c r="H583" s="34" t="str">
        <f>IF(SUMPRODUCT(--(H580:H582&lt;&gt;""))&lt;&gt;0, ROUND(SUMIF(H580:H582,"",G580:G582) + SUM(H580:H582), 2 ), "")</f>
        <v/>
      </c>
      <c r="I583" s="28"/>
      <c r="J583" s="29">
        <f>IF(AND(G583= "",H583= ""), 0, ROUND(ROUND(I583, 2) * ROUND(IF(H583="",G583,H583),  2), 2))</f>
        <v>0</v>
      </c>
      <c r="K583" s="7"/>
      <c r="M583" s="30">
        <v>0.2</v>
      </c>
    </row>
    <row r="584" spans="1:17" hidden="1" x14ac:dyDescent="0.35">
      <c r="G584" s="35">
        <f>G580</f>
        <v>2070</v>
      </c>
      <c r="H584" s="35" t="str">
        <f>IF(H580= "", "", H580)</f>
        <v/>
      </c>
      <c r="J584" s="35">
        <f>IF(AND(G584= "",H584= ""), 0, ROUND(ROUND(I583, 2) * ROUND(IF(H584="",G584,H584),  2), 2))</f>
        <v>0</v>
      </c>
      <c r="K584" s="7">
        <f>K583</f>
        <v>0</v>
      </c>
      <c r="Q584" s="7">
        <v>2772</v>
      </c>
    </row>
    <row r="585" spans="1:17" hidden="1" x14ac:dyDescent="0.35">
      <c r="G585" s="35">
        <f>G581</f>
        <v>1527.6</v>
      </c>
      <c r="H585" s="35" t="str">
        <f>IF(H581= "", "", H581)</f>
        <v/>
      </c>
      <c r="J585" s="35">
        <f>IF(AND(G585= "",H585= ""), 0, ROUND(ROUND(I583, 2) * ROUND(IF(H585="",G585,H585),  2), 2))</f>
        <v>0</v>
      </c>
      <c r="K585" s="7">
        <f>K583</f>
        <v>0</v>
      </c>
      <c r="Q585" s="7">
        <v>2756</v>
      </c>
    </row>
    <row r="586" spans="1:17" hidden="1" x14ac:dyDescent="0.35">
      <c r="G586" s="35">
        <f>G582</f>
        <v>338.4</v>
      </c>
      <c r="H586" s="35" t="str">
        <f>IF(H582= "", "", H582)</f>
        <v/>
      </c>
      <c r="J586" s="35">
        <f>IF(AND(G586= "",H586= ""), 0, ROUND(ROUND(I583, 2) * ROUND(IF(H586="",G586,H586),  2), 2))</f>
        <v>0</v>
      </c>
      <c r="K586" s="7">
        <f>K583</f>
        <v>0</v>
      </c>
      <c r="Q586" s="7">
        <v>2753</v>
      </c>
    </row>
    <row r="587" spans="1:17" ht="27.25" customHeight="1" x14ac:dyDescent="0.35">
      <c r="A587" s="7">
        <v>9</v>
      </c>
      <c r="B587" s="21" t="s">
        <v>251</v>
      </c>
      <c r="C587" s="71" t="s">
        <v>252</v>
      </c>
      <c r="D587" s="72"/>
      <c r="E587" s="72"/>
      <c r="F587" s="72"/>
      <c r="G587" s="72"/>
      <c r="H587" s="72"/>
      <c r="I587" s="72"/>
      <c r="J587" s="22"/>
    </row>
    <row r="588" spans="1:17" hidden="1" x14ac:dyDescent="0.35">
      <c r="A588" s="7" t="s">
        <v>45</v>
      </c>
    </row>
    <row r="589" spans="1:17" ht="50" hidden="1" x14ac:dyDescent="0.35">
      <c r="A589" s="7" t="s">
        <v>92</v>
      </c>
    </row>
    <row r="590" spans="1:17" hidden="1" x14ac:dyDescent="0.35">
      <c r="A590" s="7" t="s">
        <v>45</v>
      </c>
    </row>
    <row r="591" spans="1:17" ht="50" hidden="1" x14ac:dyDescent="0.35">
      <c r="A591" s="7" t="s">
        <v>93</v>
      </c>
    </row>
    <row r="592" spans="1:17" hidden="1" x14ac:dyDescent="0.35">
      <c r="A592" s="7" t="s">
        <v>45</v>
      </c>
    </row>
    <row r="593" spans="1:17" ht="50" hidden="1" x14ac:dyDescent="0.35">
      <c r="A593" s="7" t="s">
        <v>94</v>
      </c>
    </row>
    <row r="594" spans="1:17" x14ac:dyDescent="0.35">
      <c r="A594" s="23" t="s">
        <v>96</v>
      </c>
      <c r="B594" s="22"/>
      <c r="C594" s="73" t="s">
        <v>95</v>
      </c>
      <c r="D594" s="73"/>
      <c r="E594" s="73"/>
      <c r="F594" s="73"/>
      <c r="G594" s="33">
        <v>2070</v>
      </c>
      <c r="H594" s="25"/>
      <c r="J594" s="22"/>
    </row>
    <row r="595" spans="1:17" x14ac:dyDescent="0.35">
      <c r="A595" s="23" t="s">
        <v>98</v>
      </c>
      <c r="B595" s="22"/>
      <c r="C595" s="73" t="s">
        <v>97</v>
      </c>
      <c r="D595" s="73"/>
      <c r="E595" s="73"/>
      <c r="F595" s="73"/>
      <c r="G595" s="33">
        <v>1527.6</v>
      </c>
      <c r="H595" s="25"/>
      <c r="J595" s="22"/>
    </row>
    <row r="596" spans="1:17" x14ac:dyDescent="0.35">
      <c r="A596" s="23" t="s">
        <v>100</v>
      </c>
      <c r="B596" s="22"/>
      <c r="C596" s="73" t="s">
        <v>99</v>
      </c>
      <c r="D596" s="73"/>
      <c r="E596" s="73"/>
      <c r="F596" s="73"/>
      <c r="G596" s="33">
        <v>338.4</v>
      </c>
      <c r="H596" s="25"/>
      <c r="J596" s="22"/>
    </row>
    <row r="597" spans="1:17" x14ac:dyDescent="0.35">
      <c r="A597" s="7" t="s">
        <v>49</v>
      </c>
      <c r="B597" s="21"/>
      <c r="C597" s="74"/>
      <c r="D597" s="74"/>
      <c r="E597" s="74"/>
      <c r="F597" s="26" t="s">
        <v>10</v>
      </c>
      <c r="G597" s="34">
        <f>ROUND(SUM(G594:G596), 2 )</f>
        <v>3936</v>
      </c>
      <c r="H597" s="34" t="str">
        <f>IF(SUMPRODUCT(--(H594:H596&lt;&gt;""))&lt;&gt;0, ROUND(SUMIF(H594:H596,"",G594:G596) + SUM(H594:H596), 2 ), "")</f>
        <v/>
      </c>
      <c r="I597" s="28"/>
      <c r="J597" s="29">
        <f>IF(AND(G597= "",H597= ""), 0, ROUND(ROUND(I597, 2) * ROUND(IF(H597="",G597,H597),  2), 2))</f>
        <v>0</v>
      </c>
      <c r="K597" s="7"/>
      <c r="M597" s="30">
        <v>0.2</v>
      </c>
    </row>
    <row r="598" spans="1:17" hidden="1" x14ac:dyDescent="0.35">
      <c r="G598" s="35">
        <f>G594</f>
        <v>2070</v>
      </c>
      <c r="H598" s="35" t="str">
        <f>IF(H594= "", "", H594)</f>
        <v/>
      </c>
      <c r="J598" s="35">
        <f>IF(AND(G598= "",H598= ""), 0, ROUND(ROUND(I597, 2) * ROUND(IF(H598="",G598,H598),  2), 2))</f>
        <v>0</v>
      </c>
      <c r="K598" s="7">
        <f>K597</f>
        <v>0</v>
      </c>
      <c r="Q598" s="7">
        <v>2772</v>
      </c>
    </row>
    <row r="599" spans="1:17" hidden="1" x14ac:dyDescent="0.35">
      <c r="G599" s="35">
        <f>G595</f>
        <v>1527.6</v>
      </c>
      <c r="H599" s="35" t="str">
        <f>IF(H595= "", "", H595)</f>
        <v/>
      </c>
      <c r="J599" s="35">
        <f>IF(AND(G599= "",H599= ""), 0, ROUND(ROUND(I597, 2) * ROUND(IF(H599="",G599,H599),  2), 2))</f>
        <v>0</v>
      </c>
      <c r="K599" s="7">
        <f>K597</f>
        <v>0</v>
      </c>
      <c r="Q599" s="7">
        <v>2756</v>
      </c>
    </row>
    <row r="600" spans="1:17" hidden="1" x14ac:dyDescent="0.35">
      <c r="G600" s="35">
        <f>G596</f>
        <v>338.4</v>
      </c>
      <c r="H600" s="35" t="str">
        <f>IF(H596= "", "", H596)</f>
        <v/>
      </c>
      <c r="J600" s="35">
        <f>IF(AND(G600= "",H600= ""), 0, ROUND(ROUND(I597, 2) * ROUND(IF(H600="",G600,H600),  2), 2))</f>
        <v>0</v>
      </c>
      <c r="K600" s="7">
        <f>K597</f>
        <v>0</v>
      </c>
      <c r="Q600" s="7">
        <v>2753</v>
      </c>
    </row>
    <row r="601" spans="1:17" ht="27.25" customHeight="1" x14ac:dyDescent="0.35">
      <c r="A601" s="7">
        <v>9</v>
      </c>
      <c r="B601" s="21" t="s">
        <v>253</v>
      </c>
      <c r="C601" s="71" t="s">
        <v>254</v>
      </c>
      <c r="D601" s="72"/>
      <c r="E601" s="72"/>
      <c r="F601" s="72"/>
      <c r="G601" s="72"/>
      <c r="H601" s="72"/>
      <c r="I601" s="72"/>
      <c r="J601" s="22"/>
    </row>
    <row r="602" spans="1:17" hidden="1" x14ac:dyDescent="0.35">
      <c r="A602" s="7" t="s">
        <v>45</v>
      </c>
    </row>
    <row r="603" spans="1:17" ht="50" hidden="1" x14ac:dyDescent="0.35">
      <c r="A603" s="7" t="s">
        <v>92</v>
      </c>
    </row>
    <row r="604" spans="1:17" hidden="1" x14ac:dyDescent="0.35">
      <c r="A604" s="7" t="s">
        <v>45</v>
      </c>
    </row>
    <row r="605" spans="1:17" ht="50" hidden="1" x14ac:dyDescent="0.35">
      <c r="A605" s="7" t="s">
        <v>93</v>
      </c>
    </row>
    <row r="606" spans="1:17" hidden="1" x14ac:dyDescent="0.35">
      <c r="A606" s="7" t="s">
        <v>45</v>
      </c>
    </row>
    <row r="607" spans="1:17" ht="50" hidden="1" x14ac:dyDescent="0.35">
      <c r="A607" s="7" t="s">
        <v>94</v>
      </c>
    </row>
    <row r="608" spans="1:17" x14ac:dyDescent="0.35">
      <c r="A608" s="23" t="s">
        <v>96</v>
      </c>
      <c r="B608" s="22"/>
      <c r="C608" s="73" t="s">
        <v>95</v>
      </c>
      <c r="D608" s="73"/>
      <c r="E608" s="73"/>
      <c r="F608" s="73"/>
      <c r="G608" s="33">
        <v>1380</v>
      </c>
      <c r="H608" s="25"/>
      <c r="J608" s="22"/>
    </row>
    <row r="609" spans="1:17" x14ac:dyDescent="0.35">
      <c r="A609" s="23" t="s">
        <v>98</v>
      </c>
      <c r="B609" s="22"/>
      <c r="C609" s="73" t="s">
        <v>97</v>
      </c>
      <c r="D609" s="73"/>
      <c r="E609" s="73"/>
      <c r="F609" s="73"/>
      <c r="G609" s="33">
        <v>1018.4</v>
      </c>
      <c r="H609" s="25"/>
      <c r="J609" s="22"/>
    </row>
    <row r="610" spans="1:17" x14ac:dyDescent="0.35">
      <c r="A610" s="23" t="s">
        <v>100</v>
      </c>
      <c r="B610" s="22"/>
      <c r="C610" s="73" t="s">
        <v>99</v>
      </c>
      <c r="D610" s="73"/>
      <c r="E610" s="73"/>
      <c r="F610" s="73"/>
      <c r="G610" s="33">
        <v>225.6</v>
      </c>
      <c r="H610" s="25"/>
      <c r="J610" s="22"/>
    </row>
    <row r="611" spans="1:17" x14ac:dyDescent="0.35">
      <c r="A611" s="7" t="s">
        <v>49</v>
      </c>
      <c r="B611" s="21"/>
      <c r="C611" s="74"/>
      <c r="D611" s="74"/>
      <c r="E611" s="74"/>
      <c r="F611" s="26" t="s">
        <v>10</v>
      </c>
      <c r="G611" s="34">
        <f>ROUND(SUM(G608:G610), 2 )</f>
        <v>2624</v>
      </c>
      <c r="H611" s="34" t="str">
        <f>IF(SUMPRODUCT(--(H608:H610&lt;&gt;""))&lt;&gt;0, ROUND(SUMIF(H608:H610,"",G608:G610) + SUM(H608:H610), 2 ), "")</f>
        <v/>
      </c>
      <c r="I611" s="28"/>
      <c r="J611" s="29">
        <f>IF(AND(G611= "",H611= ""), 0, ROUND(ROUND(I611, 2) * ROUND(IF(H611="",G611,H611),  2), 2))</f>
        <v>0</v>
      </c>
      <c r="K611" s="7"/>
      <c r="M611" s="30">
        <v>0.2</v>
      </c>
    </row>
    <row r="612" spans="1:17" hidden="1" x14ac:dyDescent="0.35">
      <c r="G612" s="35">
        <f>G608</f>
        <v>1380</v>
      </c>
      <c r="H612" s="35" t="str">
        <f>IF(H608= "", "", H608)</f>
        <v/>
      </c>
      <c r="J612" s="35">
        <f>IF(AND(G612= "",H612= ""), 0, ROUND(ROUND(I611, 2) * ROUND(IF(H612="",G612,H612),  2), 2))</f>
        <v>0</v>
      </c>
      <c r="K612" s="7">
        <f>K611</f>
        <v>0</v>
      </c>
      <c r="Q612" s="7">
        <v>2772</v>
      </c>
    </row>
    <row r="613" spans="1:17" hidden="1" x14ac:dyDescent="0.35">
      <c r="G613" s="35">
        <f>G609</f>
        <v>1018.4</v>
      </c>
      <c r="H613" s="35" t="str">
        <f>IF(H609= "", "", H609)</f>
        <v/>
      </c>
      <c r="J613" s="35">
        <f>IF(AND(G613= "",H613= ""), 0, ROUND(ROUND(I611, 2) * ROUND(IF(H613="",G613,H613),  2), 2))</f>
        <v>0</v>
      </c>
      <c r="K613" s="7">
        <f>K611</f>
        <v>0</v>
      </c>
      <c r="Q613" s="7">
        <v>2756</v>
      </c>
    </row>
    <row r="614" spans="1:17" hidden="1" x14ac:dyDescent="0.35">
      <c r="G614" s="35">
        <f>G610</f>
        <v>225.6</v>
      </c>
      <c r="H614" s="35" t="str">
        <f>IF(H610= "", "", H610)</f>
        <v/>
      </c>
      <c r="J614" s="35">
        <f>IF(AND(G614= "",H614= ""), 0, ROUND(ROUND(I611, 2) * ROUND(IF(H614="",G614,H614),  2), 2))</f>
        <v>0</v>
      </c>
      <c r="K614" s="7">
        <f>K611</f>
        <v>0</v>
      </c>
      <c r="Q614" s="7">
        <v>2753</v>
      </c>
    </row>
    <row r="615" spans="1:17" x14ac:dyDescent="0.35">
      <c r="A615" s="7">
        <v>9</v>
      </c>
      <c r="B615" s="21" t="s">
        <v>255</v>
      </c>
      <c r="C615" s="71" t="s">
        <v>256</v>
      </c>
      <c r="D615" s="72"/>
      <c r="E615" s="72"/>
      <c r="F615" s="72"/>
      <c r="G615" s="72"/>
      <c r="H615" s="72"/>
      <c r="I615" s="72"/>
      <c r="J615" s="22"/>
    </row>
    <row r="616" spans="1:17" hidden="1" x14ac:dyDescent="0.35">
      <c r="A616" s="7" t="s">
        <v>257</v>
      </c>
    </row>
    <row r="617" spans="1:17" ht="60" hidden="1" x14ac:dyDescent="0.35">
      <c r="A617" s="7" t="s">
        <v>46</v>
      </c>
    </row>
    <row r="618" spans="1:17" x14ac:dyDescent="0.35">
      <c r="A618" s="7" t="s">
        <v>49</v>
      </c>
      <c r="B618" s="21"/>
      <c r="C618" s="74"/>
      <c r="D618" s="74"/>
      <c r="E618" s="74"/>
      <c r="F618" s="38" t="s">
        <v>101</v>
      </c>
      <c r="G618" s="39">
        <v>0</v>
      </c>
      <c r="H618" s="39"/>
      <c r="I618" s="28"/>
      <c r="J618" s="29">
        <f>IF(AND(G618= "",H618= ""), 0, ROUND(ROUND(I618, 2) * ROUND(IF(H618="",G618,H618),  2), 2))</f>
        <v>0</v>
      </c>
      <c r="K618" s="7"/>
      <c r="M618" s="30">
        <v>0.2</v>
      </c>
      <c r="Q618" s="7">
        <v>1437</v>
      </c>
    </row>
    <row r="619" spans="1:17" hidden="1" x14ac:dyDescent="0.35">
      <c r="A619" s="7" t="s">
        <v>51</v>
      </c>
    </row>
    <row r="620" spans="1:17" ht="36" customHeight="1" x14ac:dyDescent="0.35">
      <c r="A620" s="7">
        <v>4</v>
      </c>
      <c r="B620" s="16" t="s">
        <v>258</v>
      </c>
      <c r="C620" s="70" t="s">
        <v>259</v>
      </c>
      <c r="D620" s="70"/>
      <c r="E620" s="70"/>
      <c r="F620" s="19"/>
      <c r="G620" s="19"/>
      <c r="H620" s="19"/>
      <c r="I620" s="19"/>
      <c r="J620" s="20"/>
      <c r="K620" s="7" t="s">
        <v>260</v>
      </c>
    </row>
    <row r="621" spans="1:17" hidden="1" x14ac:dyDescent="0.35">
      <c r="A621" s="7" t="s">
        <v>42</v>
      </c>
    </row>
    <row r="622" spans="1:17" ht="27.25" customHeight="1" x14ac:dyDescent="0.35">
      <c r="A622" s="7">
        <v>9</v>
      </c>
      <c r="B622" s="21" t="s">
        <v>261</v>
      </c>
      <c r="C622" s="71" t="s">
        <v>262</v>
      </c>
      <c r="D622" s="72"/>
      <c r="E622" s="72"/>
      <c r="F622" s="72"/>
      <c r="G622" s="72"/>
      <c r="H622" s="72"/>
      <c r="I622" s="72"/>
      <c r="J622" s="22"/>
    </row>
    <row r="623" spans="1:17" hidden="1" x14ac:dyDescent="0.35">
      <c r="A623" s="7" t="s">
        <v>45</v>
      </c>
    </row>
    <row r="624" spans="1:17" ht="50" hidden="1" x14ac:dyDescent="0.35">
      <c r="A624" s="7" t="s">
        <v>92</v>
      </c>
    </row>
    <row r="625" spans="1:17" hidden="1" x14ac:dyDescent="0.35">
      <c r="A625" s="7" t="s">
        <v>45</v>
      </c>
    </row>
    <row r="626" spans="1:17" ht="50" hidden="1" x14ac:dyDescent="0.35">
      <c r="A626" s="7" t="s">
        <v>93</v>
      </c>
    </row>
    <row r="627" spans="1:17" hidden="1" x14ac:dyDescent="0.35">
      <c r="A627" s="7" t="s">
        <v>45</v>
      </c>
    </row>
    <row r="628" spans="1:17" ht="50" hidden="1" x14ac:dyDescent="0.35">
      <c r="A628" s="7" t="s">
        <v>94</v>
      </c>
    </row>
    <row r="629" spans="1:17" x14ac:dyDescent="0.35">
      <c r="A629" s="23" t="s">
        <v>96</v>
      </c>
      <c r="B629" s="22"/>
      <c r="C629" s="73" t="s">
        <v>95</v>
      </c>
      <c r="D629" s="73"/>
      <c r="E629" s="73"/>
      <c r="F629" s="73"/>
      <c r="G629" s="33">
        <v>-2070</v>
      </c>
      <c r="H629" s="25"/>
      <c r="J629" s="22"/>
    </row>
    <row r="630" spans="1:17" x14ac:dyDescent="0.35">
      <c r="A630" s="23" t="s">
        <v>98</v>
      </c>
      <c r="B630" s="22"/>
      <c r="C630" s="73" t="s">
        <v>97</v>
      </c>
      <c r="D630" s="73"/>
      <c r="E630" s="73"/>
      <c r="F630" s="73"/>
      <c r="G630" s="33">
        <v>-1527.6</v>
      </c>
      <c r="H630" s="25"/>
      <c r="J630" s="22"/>
    </row>
    <row r="631" spans="1:17" x14ac:dyDescent="0.35">
      <c r="A631" s="23" t="s">
        <v>100</v>
      </c>
      <c r="B631" s="22"/>
      <c r="C631" s="73" t="s">
        <v>99</v>
      </c>
      <c r="D631" s="73"/>
      <c r="E631" s="73"/>
      <c r="F631" s="73"/>
      <c r="G631" s="33">
        <v>-338.4</v>
      </c>
      <c r="H631" s="25"/>
      <c r="J631" s="22"/>
    </row>
    <row r="632" spans="1:17" x14ac:dyDescent="0.35">
      <c r="A632" s="7" t="s">
        <v>49</v>
      </c>
      <c r="B632" s="21"/>
      <c r="C632" s="74"/>
      <c r="D632" s="74"/>
      <c r="E632" s="74"/>
      <c r="F632" s="26" t="s">
        <v>10</v>
      </c>
      <c r="G632" s="34">
        <f>ROUND(SUM(G629:G631), 2 )</f>
        <v>-3936</v>
      </c>
      <c r="H632" s="34" t="str">
        <f>IF(SUMPRODUCT(--(H629:H631&lt;&gt;""))&lt;&gt;0, ROUND(SUMIF(H629:H631,"",G629:G631) + SUM(H629:H631), 2 ), "")</f>
        <v/>
      </c>
      <c r="I632" s="28"/>
      <c r="J632" s="29">
        <f>IF(AND(G632= "",H632= ""), 0, ROUND(ROUND(I632, 2) * ROUND(IF(H632="",G632,H632),  2), 2))</f>
        <v>0</v>
      </c>
      <c r="K632" s="7" t="s">
        <v>260</v>
      </c>
      <c r="L632" s="7">
        <v>6942</v>
      </c>
      <c r="M632" s="30">
        <v>0.2</v>
      </c>
    </row>
    <row r="633" spans="1:17" ht="20" hidden="1" x14ac:dyDescent="0.35">
      <c r="G633" s="35">
        <f>G629</f>
        <v>-2070</v>
      </c>
      <c r="H633" s="35" t="str">
        <f>IF(H629= "", "", H629)</f>
        <v/>
      </c>
      <c r="J633" s="35">
        <f>IF(AND(G633= "",H633= ""), 0, ROUND(ROUND(I632, 2) * ROUND(IF(H633="",G633,H633),  2), 2))</f>
        <v>0</v>
      </c>
      <c r="K633" s="7" t="str">
        <f>"Localise_Variante"</f>
        <v>Localise_Variante</v>
      </c>
      <c r="Q633" s="7">
        <v>2772</v>
      </c>
    </row>
    <row r="634" spans="1:17" ht="20" hidden="1" x14ac:dyDescent="0.35">
      <c r="G634" s="35">
        <f>G630</f>
        <v>-1527.6</v>
      </c>
      <c r="H634" s="35" t="str">
        <f>IF(H630= "", "", H630)</f>
        <v/>
      </c>
      <c r="J634" s="35">
        <f>IF(AND(G634= "",H634= ""), 0, ROUND(ROUND(I632, 2) * ROUND(IF(H634="",G634,H634),  2), 2))</f>
        <v>0</v>
      </c>
      <c r="K634" s="7" t="str">
        <f>"Localise_Variante"</f>
        <v>Localise_Variante</v>
      </c>
      <c r="Q634" s="7">
        <v>2756</v>
      </c>
    </row>
    <row r="635" spans="1:17" ht="20" hidden="1" x14ac:dyDescent="0.35">
      <c r="G635" s="35">
        <f>G631</f>
        <v>-338.4</v>
      </c>
      <c r="H635" s="35" t="str">
        <f>IF(H631= "", "", H631)</f>
        <v/>
      </c>
      <c r="J635" s="35">
        <f>IF(AND(G635= "",H635= ""), 0, ROUND(ROUND(I632, 2) * ROUND(IF(H635="",G635,H635),  2), 2))</f>
        <v>0</v>
      </c>
      <c r="K635" s="7" t="str">
        <f>"Localise_Variante"</f>
        <v>Localise_Variante</v>
      </c>
      <c r="Q635" s="7">
        <v>2753</v>
      </c>
    </row>
    <row r="636" spans="1:17" x14ac:dyDescent="0.35">
      <c r="A636" s="7">
        <v>9</v>
      </c>
      <c r="B636" s="21" t="s">
        <v>263</v>
      </c>
      <c r="C636" s="71" t="s">
        <v>264</v>
      </c>
      <c r="D636" s="72"/>
      <c r="E636" s="72"/>
      <c r="F636" s="72"/>
      <c r="G636" s="72"/>
      <c r="H636" s="72"/>
      <c r="I636" s="72"/>
      <c r="J636" s="22"/>
    </row>
    <row r="637" spans="1:17" hidden="1" x14ac:dyDescent="0.35">
      <c r="A637" s="7" t="s">
        <v>45</v>
      </c>
    </row>
    <row r="638" spans="1:17" ht="50" hidden="1" x14ac:dyDescent="0.35">
      <c r="A638" s="7" t="s">
        <v>92</v>
      </c>
    </row>
    <row r="639" spans="1:17" hidden="1" x14ac:dyDescent="0.35">
      <c r="A639" s="7" t="s">
        <v>45</v>
      </c>
    </row>
    <row r="640" spans="1:17" ht="50" hidden="1" x14ac:dyDescent="0.35">
      <c r="A640" s="7" t="s">
        <v>93</v>
      </c>
    </row>
    <row r="641" spans="1:17" hidden="1" x14ac:dyDescent="0.35">
      <c r="A641" s="7" t="s">
        <v>45</v>
      </c>
    </row>
    <row r="642" spans="1:17" ht="50" hidden="1" x14ac:dyDescent="0.35">
      <c r="A642" s="7" t="s">
        <v>94</v>
      </c>
    </row>
    <row r="643" spans="1:17" x14ac:dyDescent="0.35">
      <c r="A643" s="23" t="s">
        <v>96</v>
      </c>
      <c r="B643" s="22"/>
      <c r="C643" s="73" t="s">
        <v>95</v>
      </c>
      <c r="D643" s="73"/>
      <c r="E643" s="73"/>
      <c r="F643" s="73"/>
      <c r="G643" s="33">
        <v>740</v>
      </c>
      <c r="H643" s="25"/>
      <c r="J643" s="22"/>
    </row>
    <row r="644" spans="1:17" x14ac:dyDescent="0.35">
      <c r="A644" s="23" t="s">
        <v>98</v>
      </c>
      <c r="B644" s="22"/>
      <c r="C644" s="73" t="s">
        <v>97</v>
      </c>
      <c r="D644" s="73"/>
      <c r="E644" s="73"/>
      <c r="F644" s="73"/>
      <c r="G644" s="33">
        <v>100</v>
      </c>
      <c r="H644" s="25"/>
      <c r="J644" s="22"/>
    </row>
    <row r="645" spans="1:17" x14ac:dyDescent="0.35">
      <c r="A645" s="23" t="s">
        <v>100</v>
      </c>
      <c r="B645" s="22"/>
      <c r="C645" s="73" t="s">
        <v>99</v>
      </c>
      <c r="D645" s="73"/>
      <c r="E645" s="73"/>
      <c r="F645" s="73"/>
      <c r="G645" s="33">
        <v>200</v>
      </c>
      <c r="H645" s="25"/>
      <c r="J645" s="22"/>
    </row>
    <row r="646" spans="1:17" x14ac:dyDescent="0.35">
      <c r="A646" s="7" t="s">
        <v>49</v>
      </c>
      <c r="B646" s="21"/>
      <c r="C646" s="74"/>
      <c r="D646" s="74"/>
      <c r="E646" s="74"/>
      <c r="F646" s="26" t="s">
        <v>10</v>
      </c>
      <c r="G646" s="34">
        <f>ROUND(SUM(G643:G645), 2 )</f>
        <v>1040</v>
      </c>
      <c r="H646" s="34" t="str">
        <f>IF(SUMPRODUCT(--(H643:H645&lt;&gt;""))&lt;&gt;0, ROUND(SUMIF(H643:H645,"",G643:G645) + SUM(H643:H645), 2 ), "")</f>
        <v/>
      </c>
      <c r="I646" s="28"/>
      <c r="J646" s="29">
        <f>IF(AND(G646= "",H646= ""), 0, ROUND(ROUND(I646, 2) * ROUND(IF(H646="",G646,H646),  2), 2))</f>
        <v>0</v>
      </c>
      <c r="K646" s="7" t="s">
        <v>260</v>
      </c>
      <c r="L646" s="7">
        <v>2247</v>
      </c>
      <c r="M646" s="30">
        <v>0.2</v>
      </c>
    </row>
    <row r="647" spans="1:17" ht="20" hidden="1" x14ac:dyDescent="0.35">
      <c r="G647" s="35">
        <f>G643</f>
        <v>740</v>
      </c>
      <c r="H647" s="35" t="str">
        <f>IF(H643= "", "", H643)</f>
        <v/>
      </c>
      <c r="J647" s="35">
        <f>IF(AND(G647= "",H647= ""), 0, ROUND(ROUND(I646, 2) * ROUND(IF(H647="",G647,H647),  2), 2))</f>
        <v>0</v>
      </c>
      <c r="K647" s="7" t="str">
        <f>"Localise_Variante"</f>
        <v>Localise_Variante</v>
      </c>
      <c r="Q647" s="7">
        <v>2772</v>
      </c>
    </row>
    <row r="648" spans="1:17" ht="20" hidden="1" x14ac:dyDescent="0.35">
      <c r="G648" s="35">
        <f>G644</f>
        <v>100</v>
      </c>
      <c r="H648" s="35" t="str">
        <f>IF(H644= "", "", H644)</f>
        <v/>
      </c>
      <c r="J648" s="35">
        <f>IF(AND(G648= "",H648= ""), 0, ROUND(ROUND(I646, 2) * ROUND(IF(H648="",G648,H648),  2), 2))</f>
        <v>0</v>
      </c>
      <c r="K648" s="7" t="str">
        <f>"Localise_Variante"</f>
        <v>Localise_Variante</v>
      </c>
      <c r="Q648" s="7">
        <v>2756</v>
      </c>
    </row>
    <row r="649" spans="1:17" ht="20" hidden="1" x14ac:dyDescent="0.35">
      <c r="G649" s="35">
        <f>G645</f>
        <v>200</v>
      </c>
      <c r="H649" s="35" t="str">
        <f>IF(H645= "", "", H645)</f>
        <v/>
      </c>
      <c r="J649" s="35">
        <f>IF(AND(G649= "",H649= ""), 0, ROUND(ROUND(I646, 2) * ROUND(IF(H649="",G649,H649),  2), 2))</f>
        <v>0</v>
      </c>
      <c r="K649" s="7" t="str">
        <f>"Localise_Variante"</f>
        <v>Localise_Variante</v>
      </c>
      <c r="Q649" s="7">
        <v>2753</v>
      </c>
    </row>
    <row r="650" spans="1:17" hidden="1" x14ac:dyDescent="0.35">
      <c r="A650" s="7" t="s">
        <v>51</v>
      </c>
    </row>
    <row r="651" spans="1:17" x14ac:dyDescent="0.35">
      <c r="A651" s="7" t="s">
        <v>112</v>
      </c>
      <c r="B651" s="22"/>
      <c r="C651" s="72"/>
      <c r="D651" s="72"/>
      <c r="E651" s="72"/>
      <c r="J651" s="22"/>
    </row>
    <row r="652" spans="1:17" x14ac:dyDescent="0.35">
      <c r="B652" s="22"/>
      <c r="C652" s="78" t="s">
        <v>210</v>
      </c>
      <c r="D652" s="79"/>
      <c r="E652" s="79"/>
      <c r="F652" s="76"/>
      <c r="G652" s="76"/>
      <c r="H652" s="76"/>
      <c r="I652" s="76"/>
      <c r="J652" s="77"/>
    </row>
    <row r="653" spans="1:17" x14ac:dyDescent="0.35">
      <c r="B653" s="22"/>
      <c r="C653" s="81"/>
      <c r="D653" s="51"/>
      <c r="E653" s="51"/>
      <c r="F653" s="51"/>
      <c r="G653" s="51"/>
      <c r="H653" s="51"/>
      <c r="I653" s="51"/>
      <c r="J653" s="80"/>
    </row>
    <row r="654" spans="1:17" x14ac:dyDescent="0.35">
      <c r="B654" s="22"/>
      <c r="C654" s="84" t="s">
        <v>113</v>
      </c>
      <c r="D654" s="85"/>
      <c r="E654" s="85"/>
      <c r="F654" s="82">
        <f>SUMIF(K404:K651, IF(K403="","",K403), J404:J651)</f>
        <v>0</v>
      </c>
      <c r="G654" s="82"/>
      <c r="H654" s="82"/>
      <c r="I654" s="82"/>
      <c r="J654" s="83"/>
    </row>
    <row r="655" spans="1:17" hidden="1" x14ac:dyDescent="0.35">
      <c r="B655" s="22"/>
      <c r="C655" s="88" t="s">
        <v>114</v>
      </c>
      <c r="D655" s="75"/>
      <c r="E655" s="75"/>
      <c r="F655" s="86">
        <f>ROUND(SUMIF(K404:K651, IF(K403="","",K403), J404:J651) * 0.2, 2)</f>
        <v>0</v>
      </c>
      <c r="G655" s="86"/>
      <c r="H655" s="86"/>
      <c r="I655" s="86"/>
      <c r="J655" s="87"/>
    </row>
    <row r="656" spans="1:17" hidden="1" x14ac:dyDescent="0.35">
      <c r="B656" s="22"/>
      <c r="C656" s="84" t="s">
        <v>115</v>
      </c>
      <c r="D656" s="85"/>
      <c r="E656" s="85"/>
      <c r="F656" s="82">
        <f>SUM(F654:F655)</f>
        <v>0</v>
      </c>
      <c r="G656" s="82"/>
      <c r="H656" s="82"/>
      <c r="I656" s="82"/>
      <c r="J656" s="83"/>
    </row>
    <row r="657" spans="1:17" ht="18.649999999999999" customHeight="1" x14ac:dyDescent="0.35">
      <c r="A657" s="7">
        <v>3</v>
      </c>
      <c r="B657" s="16">
        <v>5</v>
      </c>
      <c r="C657" s="69" t="s">
        <v>265</v>
      </c>
      <c r="D657" s="69"/>
      <c r="E657" s="69"/>
      <c r="F657" s="17"/>
      <c r="G657" s="17"/>
      <c r="H657" s="17"/>
      <c r="I657" s="17"/>
      <c r="J657" s="18"/>
      <c r="K657" s="7"/>
    </row>
    <row r="658" spans="1:17" ht="18" customHeight="1" x14ac:dyDescent="0.35">
      <c r="A658" s="7">
        <v>4</v>
      </c>
      <c r="B658" s="16" t="s">
        <v>266</v>
      </c>
      <c r="C658" s="70" t="s">
        <v>267</v>
      </c>
      <c r="D658" s="70"/>
      <c r="E658" s="70"/>
      <c r="F658" s="19"/>
      <c r="G658" s="19"/>
      <c r="H658" s="19"/>
      <c r="I658" s="19"/>
      <c r="J658" s="20"/>
      <c r="K658" s="7"/>
    </row>
    <row r="659" spans="1:17" hidden="1" x14ac:dyDescent="0.35">
      <c r="A659" s="7" t="s">
        <v>42</v>
      </c>
    </row>
    <row r="660" spans="1:17" x14ac:dyDescent="0.35">
      <c r="A660" s="7">
        <v>9</v>
      </c>
      <c r="B660" s="21" t="s">
        <v>268</v>
      </c>
      <c r="C660" s="71" t="s">
        <v>267</v>
      </c>
      <c r="D660" s="72"/>
      <c r="E660" s="72"/>
      <c r="F660" s="72"/>
      <c r="G660" s="72"/>
      <c r="H660" s="72"/>
      <c r="I660" s="72"/>
      <c r="J660" s="22"/>
    </row>
    <row r="661" spans="1:17" hidden="1" x14ac:dyDescent="0.35">
      <c r="A661" s="7" t="s">
        <v>45</v>
      </c>
    </row>
    <row r="662" spans="1:17" ht="50" hidden="1" x14ac:dyDescent="0.35">
      <c r="A662" s="7" t="s">
        <v>92</v>
      </c>
    </row>
    <row r="663" spans="1:17" x14ac:dyDescent="0.35">
      <c r="A663" s="23" t="s">
        <v>96</v>
      </c>
      <c r="B663" s="22"/>
      <c r="C663" s="73" t="s">
        <v>95</v>
      </c>
      <c r="D663" s="73"/>
      <c r="E663" s="73"/>
      <c r="F663" s="73"/>
      <c r="G663" s="36">
        <v>10</v>
      </c>
      <c r="H663" s="25"/>
      <c r="J663" s="22"/>
    </row>
    <row r="664" spans="1:17" x14ac:dyDescent="0.35">
      <c r="A664" s="7" t="s">
        <v>49</v>
      </c>
      <c r="B664" s="21"/>
      <c r="C664" s="74"/>
      <c r="D664" s="74"/>
      <c r="E664" s="74"/>
      <c r="F664" s="26" t="s">
        <v>131</v>
      </c>
      <c r="G664" s="37">
        <f>ROUND(SUM(G663:G663), 3 )</f>
        <v>10</v>
      </c>
      <c r="H664" s="37" t="str">
        <f>IF(SUMPRODUCT(--(H663:H663&lt;&gt;""))&lt;&gt;0, ROUND(SUMIF(H663:H663,"",G663:G663) + SUM(H663:H663), 3 ), "")</f>
        <v/>
      </c>
      <c r="I664" s="28"/>
      <c r="J664" s="29">
        <f>IF(AND(G664= "",H664= ""), 0, ROUND(ROUND(I664, 2) * ROUND(IF(H664="",G664,H664),  3), 2))</f>
        <v>0</v>
      </c>
      <c r="K664" s="7"/>
      <c r="M664" s="30">
        <v>0.2</v>
      </c>
      <c r="Q664" s="7">
        <v>2772</v>
      </c>
    </row>
    <row r="665" spans="1:17" hidden="1" x14ac:dyDescent="0.35">
      <c r="A665" s="7" t="s">
        <v>51</v>
      </c>
    </row>
    <row r="666" spans="1:17" x14ac:dyDescent="0.35">
      <c r="A666" s="7">
        <v>4</v>
      </c>
      <c r="B666" s="16" t="s">
        <v>269</v>
      </c>
      <c r="C666" s="70" t="s">
        <v>270</v>
      </c>
      <c r="D666" s="70"/>
      <c r="E666" s="70"/>
      <c r="F666" s="19"/>
      <c r="G666" s="19"/>
      <c r="H666" s="19"/>
      <c r="I666" s="19"/>
      <c r="J666" s="20"/>
      <c r="K666" s="7"/>
    </row>
    <row r="667" spans="1:17" hidden="1" x14ac:dyDescent="0.35">
      <c r="A667" s="7" t="s">
        <v>42</v>
      </c>
    </row>
    <row r="668" spans="1:17" x14ac:dyDescent="0.35">
      <c r="A668" s="7">
        <v>9</v>
      </c>
      <c r="B668" s="21" t="s">
        <v>271</v>
      </c>
      <c r="C668" s="71" t="s">
        <v>272</v>
      </c>
      <c r="D668" s="72"/>
      <c r="E668" s="72"/>
      <c r="F668" s="72"/>
      <c r="G668" s="72"/>
      <c r="H668" s="72"/>
      <c r="I668" s="72"/>
      <c r="J668" s="22"/>
    </row>
    <row r="669" spans="1:17" hidden="1" x14ac:dyDescent="0.35">
      <c r="A669" s="7" t="s">
        <v>45</v>
      </c>
    </row>
    <row r="670" spans="1:17" ht="50" hidden="1" x14ac:dyDescent="0.35">
      <c r="A670" s="7" t="s">
        <v>92</v>
      </c>
    </row>
    <row r="671" spans="1:17" hidden="1" x14ac:dyDescent="0.35">
      <c r="A671" s="7" t="s">
        <v>45</v>
      </c>
    </row>
    <row r="672" spans="1:17" ht="50" hidden="1" x14ac:dyDescent="0.35">
      <c r="A672" s="7" t="s">
        <v>93</v>
      </c>
    </row>
    <row r="673" spans="1:17" x14ac:dyDescent="0.35">
      <c r="A673" s="23" t="s">
        <v>96</v>
      </c>
      <c r="B673" s="22"/>
      <c r="C673" s="73" t="s">
        <v>95</v>
      </c>
      <c r="D673" s="73"/>
      <c r="E673" s="73"/>
      <c r="F673" s="73"/>
      <c r="G673" s="36">
        <v>108</v>
      </c>
      <c r="H673" s="25"/>
      <c r="J673" s="22"/>
    </row>
    <row r="674" spans="1:17" x14ac:dyDescent="0.35">
      <c r="A674" s="23" t="s">
        <v>98</v>
      </c>
      <c r="B674" s="22"/>
      <c r="C674" s="73" t="s">
        <v>97</v>
      </c>
      <c r="D674" s="73"/>
      <c r="E674" s="73"/>
      <c r="F674" s="73"/>
      <c r="G674" s="36">
        <v>22</v>
      </c>
      <c r="H674" s="25"/>
      <c r="J674" s="22"/>
    </row>
    <row r="675" spans="1:17" x14ac:dyDescent="0.35">
      <c r="A675" s="7" t="s">
        <v>49</v>
      </c>
      <c r="B675" s="21"/>
      <c r="C675" s="74"/>
      <c r="D675" s="74"/>
      <c r="E675" s="74"/>
      <c r="F675" s="26" t="s">
        <v>131</v>
      </c>
      <c r="G675" s="37">
        <f>ROUND(SUM(G673:G674), 3 )</f>
        <v>130</v>
      </c>
      <c r="H675" s="37" t="str">
        <f>IF(SUMPRODUCT(--(H673:H674&lt;&gt;""))&lt;&gt;0, ROUND(SUMIF(H673:H674,"",G673:G674) + SUM(H673:H674), 3 ), "")</f>
        <v/>
      </c>
      <c r="I675" s="28"/>
      <c r="J675" s="29">
        <f>IF(AND(G675= "",H675= ""), 0, ROUND(ROUND(I675, 2) * ROUND(IF(H675="",G675,H675),  3), 2))</f>
        <v>0</v>
      </c>
      <c r="K675" s="7"/>
      <c r="M675" s="30">
        <v>0.2</v>
      </c>
    </row>
    <row r="676" spans="1:17" hidden="1" x14ac:dyDescent="0.35">
      <c r="G676" s="35">
        <f>G673</f>
        <v>108</v>
      </c>
      <c r="H676" s="35" t="str">
        <f>IF(H673= "", "", H673)</f>
        <v/>
      </c>
      <c r="J676" s="35">
        <f>IF(AND(G676= "",H676= ""), 0, ROUND(ROUND(I675, 2) * ROUND(IF(H676="",G676,H676),  3), 2))</f>
        <v>0</v>
      </c>
      <c r="K676" s="7">
        <f>K675</f>
        <v>0</v>
      </c>
      <c r="Q676" s="7">
        <v>2772</v>
      </c>
    </row>
    <row r="677" spans="1:17" hidden="1" x14ac:dyDescent="0.35">
      <c r="G677" s="35">
        <f>G674</f>
        <v>22</v>
      </c>
      <c r="H677" s="35" t="str">
        <f>IF(H674= "", "", H674)</f>
        <v/>
      </c>
      <c r="J677" s="35">
        <f>IF(AND(G677= "",H677= ""), 0, ROUND(ROUND(I675, 2) * ROUND(IF(H677="",G677,H677),  3), 2))</f>
        <v>0</v>
      </c>
      <c r="K677" s="7">
        <f>K675</f>
        <v>0</v>
      </c>
      <c r="Q677" s="7">
        <v>2756</v>
      </c>
    </row>
    <row r="678" spans="1:17" x14ac:dyDescent="0.35">
      <c r="A678" s="7">
        <v>9</v>
      </c>
      <c r="B678" s="21" t="s">
        <v>273</v>
      </c>
      <c r="C678" s="71" t="s">
        <v>274</v>
      </c>
      <c r="D678" s="72"/>
      <c r="E678" s="72"/>
      <c r="F678" s="72"/>
      <c r="G678" s="72"/>
      <c r="H678" s="72"/>
      <c r="I678" s="72"/>
      <c r="J678" s="22"/>
    </row>
    <row r="679" spans="1:17" hidden="1" x14ac:dyDescent="0.35">
      <c r="A679" s="7" t="s">
        <v>45</v>
      </c>
    </row>
    <row r="680" spans="1:17" ht="50" hidden="1" x14ac:dyDescent="0.35">
      <c r="A680" s="7" t="s">
        <v>92</v>
      </c>
    </row>
    <row r="681" spans="1:17" x14ac:dyDescent="0.35">
      <c r="A681" s="23" t="s">
        <v>96</v>
      </c>
      <c r="B681" s="22"/>
      <c r="C681" s="73" t="s">
        <v>95</v>
      </c>
      <c r="D681" s="73"/>
      <c r="E681" s="73"/>
      <c r="F681" s="73"/>
      <c r="G681" s="36">
        <v>16</v>
      </c>
      <c r="H681" s="25"/>
      <c r="J681" s="22"/>
    </row>
    <row r="682" spans="1:17" x14ac:dyDescent="0.35">
      <c r="A682" s="7" t="s">
        <v>49</v>
      </c>
      <c r="B682" s="21"/>
      <c r="C682" s="74"/>
      <c r="D682" s="74"/>
      <c r="E682" s="74"/>
      <c r="F682" s="26" t="s">
        <v>131</v>
      </c>
      <c r="G682" s="37">
        <f>ROUND(SUM(G681:G681), 3 )</f>
        <v>16</v>
      </c>
      <c r="H682" s="37" t="str">
        <f>IF(SUMPRODUCT(--(H681:H681&lt;&gt;""))&lt;&gt;0, ROUND(SUMIF(H681:H681,"",G681:G681) + SUM(H681:H681), 3 ), "")</f>
        <v/>
      </c>
      <c r="I682" s="28"/>
      <c r="J682" s="29">
        <f>IF(AND(G682= "",H682= ""), 0, ROUND(ROUND(I682, 2) * ROUND(IF(H682="",G682,H682),  3), 2))</f>
        <v>0</v>
      </c>
      <c r="K682" s="7"/>
      <c r="M682" s="30">
        <v>0.2</v>
      </c>
      <c r="Q682" s="7">
        <v>2772</v>
      </c>
    </row>
    <row r="683" spans="1:17" hidden="1" x14ac:dyDescent="0.35">
      <c r="A683" s="7" t="s">
        <v>51</v>
      </c>
    </row>
    <row r="684" spans="1:17" x14ac:dyDescent="0.35">
      <c r="A684" s="7">
        <v>4</v>
      </c>
      <c r="B684" s="16" t="s">
        <v>275</v>
      </c>
      <c r="C684" s="70" t="s">
        <v>276</v>
      </c>
      <c r="D684" s="70"/>
      <c r="E684" s="70"/>
      <c r="F684" s="19"/>
      <c r="G684" s="19"/>
      <c r="H684" s="19"/>
      <c r="I684" s="19"/>
      <c r="J684" s="20"/>
      <c r="K684" s="7"/>
    </row>
    <row r="685" spans="1:17" hidden="1" x14ac:dyDescent="0.35">
      <c r="A685" s="7" t="s">
        <v>42</v>
      </c>
    </row>
    <row r="686" spans="1:17" x14ac:dyDescent="0.35">
      <c r="A686" s="7">
        <v>9</v>
      </c>
      <c r="B686" s="21" t="s">
        <v>277</v>
      </c>
      <c r="C686" s="71" t="s">
        <v>276</v>
      </c>
      <c r="D686" s="72"/>
      <c r="E686" s="72"/>
      <c r="F686" s="72"/>
      <c r="G686" s="72"/>
      <c r="H686" s="72"/>
      <c r="I686" s="72"/>
      <c r="J686" s="22"/>
    </row>
    <row r="687" spans="1:17" hidden="1" x14ac:dyDescent="0.35">
      <c r="A687" s="7" t="s">
        <v>45</v>
      </c>
    </row>
    <row r="688" spans="1:17" ht="50" hidden="1" x14ac:dyDescent="0.35">
      <c r="A688" s="7" t="s">
        <v>92</v>
      </c>
    </row>
    <row r="689" spans="1:17" hidden="1" x14ac:dyDescent="0.35">
      <c r="A689" s="7" t="s">
        <v>45</v>
      </c>
    </row>
    <row r="690" spans="1:17" ht="50" hidden="1" x14ac:dyDescent="0.35">
      <c r="A690" s="7" t="s">
        <v>93</v>
      </c>
    </row>
    <row r="691" spans="1:17" x14ac:dyDescent="0.35">
      <c r="A691" s="23" t="s">
        <v>96</v>
      </c>
      <c r="B691" s="22"/>
      <c r="C691" s="73" t="s">
        <v>95</v>
      </c>
      <c r="D691" s="73"/>
      <c r="E691" s="73"/>
      <c r="F691" s="73"/>
      <c r="G691" s="36">
        <v>124</v>
      </c>
      <c r="H691" s="25"/>
      <c r="J691" s="22"/>
    </row>
    <row r="692" spans="1:17" x14ac:dyDescent="0.35">
      <c r="A692" s="23" t="s">
        <v>98</v>
      </c>
      <c r="B692" s="22"/>
      <c r="C692" s="73" t="s">
        <v>97</v>
      </c>
      <c r="D692" s="73"/>
      <c r="E692" s="73"/>
      <c r="F692" s="73"/>
      <c r="G692" s="36">
        <v>22</v>
      </c>
      <c r="H692" s="25"/>
      <c r="J692" s="22"/>
    </row>
    <row r="693" spans="1:17" x14ac:dyDescent="0.35">
      <c r="A693" s="7" t="s">
        <v>49</v>
      </c>
      <c r="B693" s="21"/>
      <c r="C693" s="74"/>
      <c r="D693" s="74"/>
      <c r="E693" s="74"/>
      <c r="F693" s="26" t="s">
        <v>131</v>
      </c>
      <c r="G693" s="37">
        <f>ROUND(SUM(G691:G692), 3 )</f>
        <v>146</v>
      </c>
      <c r="H693" s="37" t="str">
        <f>IF(SUMPRODUCT(--(H691:H692&lt;&gt;""))&lt;&gt;0, ROUND(SUMIF(H691:H692,"",G691:G692) + SUM(H691:H692), 3 ), "")</f>
        <v/>
      </c>
      <c r="I693" s="28"/>
      <c r="J693" s="29">
        <f>IF(AND(G693= "",H693= ""), 0, ROUND(ROUND(I693, 2) * ROUND(IF(H693="",G693,H693),  3), 2))</f>
        <v>0</v>
      </c>
      <c r="K693" s="7"/>
      <c r="M693" s="30">
        <v>0.2</v>
      </c>
    </row>
    <row r="694" spans="1:17" hidden="1" x14ac:dyDescent="0.35">
      <c r="G694" s="35">
        <f>G691</f>
        <v>124</v>
      </c>
      <c r="H694" s="35" t="str">
        <f>IF(H691= "", "", H691)</f>
        <v/>
      </c>
      <c r="J694" s="35">
        <f>IF(AND(G694= "",H694= ""), 0, ROUND(ROUND(I693, 2) * ROUND(IF(H694="",G694,H694),  3), 2))</f>
        <v>0</v>
      </c>
      <c r="K694" s="7">
        <f>K693</f>
        <v>0</v>
      </c>
      <c r="Q694" s="7">
        <v>2772</v>
      </c>
    </row>
    <row r="695" spans="1:17" hidden="1" x14ac:dyDescent="0.35">
      <c r="G695" s="35">
        <f>G692</f>
        <v>22</v>
      </c>
      <c r="H695" s="35" t="str">
        <f>IF(H692= "", "", H692)</f>
        <v/>
      </c>
      <c r="J695" s="35">
        <f>IF(AND(G695= "",H695= ""), 0, ROUND(ROUND(I693, 2) * ROUND(IF(H695="",G695,H695),  3), 2))</f>
        <v>0</v>
      </c>
      <c r="K695" s="7">
        <f>K693</f>
        <v>0</v>
      </c>
      <c r="Q695" s="7">
        <v>2756</v>
      </c>
    </row>
    <row r="696" spans="1:17" hidden="1" x14ac:dyDescent="0.35">
      <c r="A696" s="7" t="s">
        <v>51</v>
      </c>
    </row>
    <row r="697" spans="1:17" ht="36" customHeight="1" x14ac:dyDescent="0.35">
      <c r="A697" s="7">
        <v>4</v>
      </c>
      <c r="B697" s="16" t="s">
        <v>278</v>
      </c>
      <c r="C697" s="70" t="s">
        <v>279</v>
      </c>
      <c r="D697" s="70"/>
      <c r="E697" s="70"/>
      <c r="F697" s="19"/>
      <c r="G697" s="19"/>
      <c r="H697" s="19"/>
      <c r="I697" s="19"/>
      <c r="J697" s="20"/>
      <c r="K697" s="7"/>
    </row>
    <row r="698" spans="1:17" hidden="1" x14ac:dyDescent="0.35">
      <c r="A698" s="7" t="s">
        <v>42</v>
      </c>
    </row>
    <row r="699" spans="1:17" ht="27.25" customHeight="1" x14ac:dyDescent="0.35">
      <c r="A699" s="7">
        <v>9</v>
      </c>
      <c r="B699" s="21" t="s">
        <v>280</v>
      </c>
      <c r="C699" s="71" t="s">
        <v>281</v>
      </c>
      <c r="D699" s="72"/>
      <c r="E699" s="72"/>
      <c r="F699" s="72"/>
      <c r="G699" s="72"/>
      <c r="H699" s="72"/>
      <c r="I699" s="72"/>
      <c r="J699" s="22"/>
    </row>
    <row r="700" spans="1:17" hidden="1" x14ac:dyDescent="0.35">
      <c r="A700" s="7" t="s">
        <v>45</v>
      </c>
    </row>
    <row r="701" spans="1:17" ht="50" hidden="1" x14ac:dyDescent="0.35">
      <c r="A701" s="7" t="s">
        <v>92</v>
      </c>
    </row>
    <row r="702" spans="1:17" x14ac:dyDescent="0.35">
      <c r="A702" s="23" t="s">
        <v>96</v>
      </c>
      <c r="B702" s="22"/>
      <c r="C702" s="73" t="s">
        <v>95</v>
      </c>
      <c r="D702" s="73"/>
      <c r="E702" s="73"/>
      <c r="F702" s="73"/>
      <c r="G702" s="24">
        <v>22</v>
      </c>
      <c r="H702" s="25"/>
      <c r="J702" s="22"/>
    </row>
    <row r="703" spans="1:17" x14ac:dyDescent="0.35">
      <c r="A703" s="7" t="s">
        <v>49</v>
      </c>
      <c r="B703" s="21"/>
      <c r="C703" s="74"/>
      <c r="D703" s="74"/>
      <c r="E703" s="74"/>
      <c r="F703" s="26" t="s">
        <v>11</v>
      </c>
      <c r="G703" s="27">
        <f>ROUND(SUM(G702:G702), 0 )</f>
        <v>22</v>
      </c>
      <c r="H703" s="27" t="str">
        <f>IF(SUMPRODUCT(--(H702:H702&lt;&gt;""))&lt;&gt;0, ROUND(SUMIF(H702:H702,"",G702:G702) + SUM(H702:H702), 0 ), "")</f>
        <v/>
      </c>
      <c r="I703" s="28"/>
      <c r="J703" s="29">
        <f>IF(AND(G703= "",H703= ""), 0, ROUND(ROUND(I703, 2) * ROUND(IF(H703="",G703,H703),  0), 2))</f>
        <v>0</v>
      </c>
      <c r="K703" s="7"/>
      <c r="M703" s="30">
        <v>0.2</v>
      </c>
      <c r="Q703" s="7">
        <v>2772</v>
      </c>
    </row>
    <row r="704" spans="1:17" x14ac:dyDescent="0.35">
      <c r="A704" s="7">
        <v>9</v>
      </c>
      <c r="B704" s="21" t="s">
        <v>282</v>
      </c>
      <c r="C704" s="71" t="s">
        <v>283</v>
      </c>
      <c r="D704" s="72"/>
      <c r="E704" s="72"/>
      <c r="F704" s="72"/>
      <c r="G704" s="72"/>
      <c r="H704" s="72"/>
      <c r="I704" s="72"/>
      <c r="J704" s="22"/>
    </row>
    <row r="705" spans="1:17" hidden="1" x14ac:dyDescent="0.35">
      <c r="A705" s="7" t="s">
        <v>45</v>
      </c>
    </row>
    <row r="706" spans="1:17" ht="50" hidden="1" x14ac:dyDescent="0.35">
      <c r="A706" s="7" t="s">
        <v>93</v>
      </c>
    </row>
    <row r="707" spans="1:17" x14ac:dyDescent="0.35">
      <c r="A707" s="23" t="s">
        <v>98</v>
      </c>
      <c r="B707" s="22"/>
      <c r="C707" s="73" t="s">
        <v>97</v>
      </c>
      <c r="D707" s="73"/>
      <c r="E707" s="73"/>
      <c r="F707" s="73"/>
      <c r="G707" s="24">
        <v>22</v>
      </c>
      <c r="H707" s="25"/>
      <c r="J707" s="22"/>
    </row>
    <row r="708" spans="1:17" x14ac:dyDescent="0.35">
      <c r="A708" s="7" t="s">
        <v>49</v>
      </c>
      <c r="B708" s="21"/>
      <c r="C708" s="74"/>
      <c r="D708" s="74"/>
      <c r="E708" s="74"/>
      <c r="F708" s="26" t="s">
        <v>11</v>
      </c>
      <c r="G708" s="27">
        <f>ROUND(SUM(G707:G707), 0 )</f>
        <v>22</v>
      </c>
      <c r="H708" s="27" t="str">
        <f>IF(SUMPRODUCT(--(H707:H707&lt;&gt;""))&lt;&gt;0, ROUND(SUMIF(H707:H707,"",G707:G707) + SUM(H707:H707), 0 ), "")</f>
        <v/>
      </c>
      <c r="I708" s="28"/>
      <c r="J708" s="29">
        <f>IF(AND(G708= "",H708= ""), 0, ROUND(ROUND(I708, 2) * ROUND(IF(H708="",G708,H708),  0), 2))</f>
        <v>0</v>
      </c>
      <c r="K708" s="7"/>
      <c r="M708" s="30">
        <v>0.2</v>
      </c>
      <c r="Q708" s="7">
        <v>2756</v>
      </c>
    </row>
    <row r="709" spans="1:17" hidden="1" x14ac:dyDescent="0.35">
      <c r="A709" s="7" t="s">
        <v>51</v>
      </c>
    </row>
    <row r="710" spans="1:17" ht="18" customHeight="1" x14ac:dyDescent="0.35">
      <c r="A710" s="7">
        <v>4</v>
      </c>
      <c r="B710" s="16" t="s">
        <v>284</v>
      </c>
      <c r="C710" s="70" t="s">
        <v>285</v>
      </c>
      <c r="D710" s="70"/>
      <c r="E710" s="70"/>
      <c r="F710" s="19"/>
      <c r="G710" s="19"/>
      <c r="H710" s="19"/>
      <c r="I710" s="19"/>
      <c r="J710" s="20"/>
      <c r="K710" s="7"/>
    </row>
    <row r="711" spans="1:17" hidden="1" x14ac:dyDescent="0.35">
      <c r="A711" s="7" t="s">
        <v>42</v>
      </c>
    </row>
    <row r="712" spans="1:17" x14ac:dyDescent="0.35">
      <c r="A712" s="7">
        <v>9</v>
      </c>
      <c r="B712" s="21" t="s">
        <v>286</v>
      </c>
      <c r="C712" s="71" t="s">
        <v>285</v>
      </c>
      <c r="D712" s="72"/>
      <c r="E712" s="72"/>
      <c r="F712" s="72"/>
      <c r="G712" s="72"/>
      <c r="H712" s="72"/>
      <c r="I712" s="72"/>
      <c r="J712" s="22"/>
    </row>
    <row r="713" spans="1:17" hidden="1" x14ac:dyDescent="0.35">
      <c r="A713" s="7" t="s">
        <v>45</v>
      </c>
    </row>
    <row r="714" spans="1:17" ht="50" hidden="1" x14ac:dyDescent="0.35">
      <c r="A714" s="7" t="s">
        <v>92</v>
      </c>
    </row>
    <row r="715" spans="1:17" hidden="1" x14ac:dyDescent="0.35">
      <c r="A715" s="7" t="s">
        <v>45</v>
      </c>
    </row>
    <row r="716" spans="1:17" ht="50" hidden="1" x14ac:dyDescent="0.35">
      <c r="A716" s="7" t="s">
        <v>93</v>
      </c>
    </row>
    <row r="717" spans="1:17" x14ac:dyDescent="0.35">
      <c r="A717" s="23" t="s">
        <v>96</v>
      </c>
      <c r="B717" s="22"/>
      <c r="C717" s="73" t="s">
        <v>95</v>
      </c>
      <c r="D717" s="73"/>
      <c r="E717" s="73"/>
      <c r="F717" s="73"/>
      <c r="G717" s="36">
        <v>43</v>
      </c>
      <c r="H717" s="25"/>
      <c r="J717" s="22"/>
    </row>
    <row r="718" spans="1:17" x14ac:dyDescent="0.35">
      <c r="A718" s="23" t="s">
        <v>98</v>
      </c>
      <c r="B718" s="22"/>
      <c r="C718" s="73" t="s">
        <v>97</v>
      </c>
      <c r="D718" s="73"/>
      <c r="E718" s="73"/>
      <c r="F718" s="73"/>
      <c r="G718" s="36">
        <v>20</v>
      </c>
      <c r="H718" s="25"/>
      <c r="J718" s="22"/>
    </row>
    <row r="719" spans="1:17" x14ac:dyDescent="0.35">
      <c r="A719" s="7" t="s">
        <v>49</v>
      </c>
      <c r="B719" s="21"/>
      <c r="C719" s="74"/>
      <c r="D719" s="74"/>
      <c r="E719" s="74"/>
      <c r="F719" s="26" t="s">
        <v>131</v>
      </c>
      <c r="G719" s="37">
        <f>ROUND(SUM(G717:G718), 3 )</f>
        <v>63</v>
      </c>
      <c r="H719" s="37" t="str">
        <f>IF(SUMPRODUCT(--(H717:H718&lt;&gt;""))&lt;&gt;0, ROUND(SUMIF(H717:H718,"",G717:G718) + SUM(H717:H718), 3 ), "")</f>
        <v/>
      </c>
      <c r="I719" s="28"/>
      <c r="J719" s="29">
        <f>IF(AND(G719= "",H719= ""), 0, ROUND(ROUND(I719, 2) * ROUND(IF(H719="",G719,H719),  3), 2))</f>
        <v>0</v>
      </c>
      <c r="K719" s="7"/>
      <c r="M719" s="30">
        <v>0.2</v>
      </c>
    </row>
    <row r="720" spans="1:17" hidden="1" x14ac:dyDescent="0.35">
      <c r="G720" s="35">
        <f>G717</f>
        <v>43</v>
      </c>
      <c r="H720" s="35" t="str">
        <f>IF(H717= "", "", H717)</f>
        <v/>
      </c>
      <c r="J720" s="35">
        <f>IF(AND(G720= "",H720= ""), 0, ROUND(ROUND(I719, 2) * ROUND(IF(H720="",G720,H720),  3), 2))</f>
        <v>0</v>
      </c>
      <c r="K720" s="7">
        <f>K719</f>
        <v>0</v>
      </c>
      <c r="Q720" s="7">
        <v>2772</v>
      </c>
    </row>
    <row r="721" spans="1:17" hidden="1" x14ac:dyDescent="0.35">
      <c r="G721" s="35">
        <f>G718</f>
        <v>20</v>
      </c>
      <c r="H721" s="35" t="str">
        <f>IF(H718= "", "", H718)</f>
        <v/>
      </c>
      <c r="J721" s="35">
        <f>IF(AND(G721= "",H721= ""), 0, ROUND(ROUND(I719, 2) * ROUND(IF(H721="",G721,H721),  3), 2))</f>
        <v>0</v>
      </c>
      <c r="K721" s="7">
        <f>K719</f>
        <v>0</v>
      </c>
      <c r="Q721" s="7">
        <v>2756</v>
      </c>
    </row>
    <row r="722" spans="1:17" hidden="1" x14ac:dyDescent="0.35">
      <c r="A722" s="7" t="s">
        <v>51</v>
      </c>
    </row>
    <row r="723" spans="1:17" ht="18" customHeight="1" x14ac:dyDescent="0.35">
      <c r="A723" s="7">
        <v>4</v>
      </c>
      <c r="B723" s="16" t="s">
        <v>287</v>
      </c>
      <c r="C723" s="70" t="s">
        <v>288</v>
      </c>
      <c r="D723" s="70"/>
      <c r="E723" s="70"/>
      <c r="F723" s="19"/>
      <c r="G723" s="19"/>
      <c r="H723" s="19"/>
      <c r="I723" s="19"/>
      <c r="J723" s="20"/>
      <c r="K723" s="7"/>
    </row>
    <row r="724" spans="1:17" hidden="1" x14ac:dyDescent="0.35">
      <c r="A724" s="7" t="s">
        <v>42</v>
      </c>
    </row>
    <row r="725" spans="1:17" x14ac:dyDescent="0.35">
      <c r="A725" s="7">
        <v>9</v>
      </c>
      <c r="B725" s="21" t="s">
        <v>289</v>
      </c>
      <c r="C725" s="71" t="s">
        <v>290</v>
      </c>
      <c r="D725" s="72"/>
      <c r="E725" s="72"/>
      <c r="F725" s="72"/>
      <c r="G725" s="72"/>
      <c r="H725" s="72"/>
      <c r="I725" s="72"/>
      <c r="J725" s="22"/>
    </row>
    <row r="726" spans="1:17" hidden="1" x14ac:dyDescent="0.35">
      <c r="A726" s="7" t="s">
        <v>45</v>
      </c>
    </row>
    <row r="727" spans="1:17" ht="50" hidden="1" x14ac:dyDescent="0.35">
      <c r="A727" s="7" t="s">
        <v>92</v>
      </c>
    </row>
    <row r="728" spans="1:17" x14ac:dyDescent="0.35">
      <c r="A728" s="23" t="s">
        <v>96</v>
      </c>
      <c r="B728" s="22"/>
      <c r="C728" s="73" t="s">
        <v>95</v>
      </c>
      <c r="D728" s="73"/>
      <c r="E728" s="73"/>
      <c r="F728" s="73"/>
      <c r="G728" s="33">
        <v>66</v>
      </c>
      <c r="H728" s="25"/>
      <c r="J728" s="22"/>
    </row>
    <row r="729" spans="1:17" x14ac:dyDescent="0.35">
      <c r="A729" s="7" t="s">
        <v>49</v>
      </c>
      <c r="B729" s="21"/>
      <c r="C729" s="74"/>
      <c r="D729" s="74"/>
      <c r="E729" s="74"/>
      <c r="F729" s="26" t="s">
        <v>101</v>
      </c>
      <c r="G729" s="34">
        <f>ROUND(SUM(G728:G728), 2 )</f>
        <v>66</v>
      </c>
      <c r="H729" s="34" t="str">
        <f>IF(SUMPRODUCT(--(H728:H728&lt;&gt;""))&lt;&gt;0, ROUND(SUMIF(H728:H728,"",G728:G728) + SUM(H728:H728), 2 ), "")</f>
        <v/>
      </c>
      <c r="I729" s="28"/>
      <c r="J729" s="29">
        <f>IF(AND(G729= "",H729= ""), 0, ROUND(ROUND(I729, 2) * ROUND(IF(H729="",G729,H729),  2), 2))</f>
        <v>0</v>
      </c>
      <c r="K729" s="7"/>
      <c r="M729" s="30">
        <v>0.2</v>
      </c>
      <c r="Q729" s="7">
        <v>2772</v>
      </c>
    </row>
    <row r="730" spans="1:17" x14ac:dyDescent="0.35">
      <c r="A730" s="7">
        <v>9</v>
      </c>
      <c r="B730" s="21" t="s">
        <v>291</v>
      </c>
      <c r="C730" s="71" t="s">
        <v>292</v>
      </c>
      <c r="D730" s="72"/>
      <c r="E730" s="72"/>
      <c r="F730" s="72"/>
      <c r="G730" s="72"/>
      <c r="H730" s="72"/>
      <c r="I730" s="72"/>
      <c r="J730" s="22"/>
    </row>
    <row r="731" spans="1:17" hidden="1" x14ac:dyDescent="0.35">
      <c r="A731" s="7" t="s">
        <v>45</v>
      </c>
    </row>
    <row r="732" spans="1:17" ht="50" hidden="1" x14ac:dyDescent="0.35">
      <c r="A732" s="7" t="s">
        <v>93</v>
      </c>
    </row>
    <row r="733" spans="1:17" x14ac:dyDescent="0.35">
      <c r="A733" s="23" t="s">
        <v>98</v>
      </c>
      <c r="B733" s="22"/>
      <c r="C733" s="73" t="s">
        <v>97</v>
      </c>
      <c r="D733" s="73"/>
      <c r="E733" s="73"/>
      <c r="F733" s="73"/>
      <c r="G733" s="33">
        <v>48</v>
      </c>
      <c r="H733" s="25"/>
      <c r="J733" s="22"/>
    </row>
    <row r="734" spans="1:17" x14ac:dyDescent="0.35">
      <c r="A734" s="7" t="s">
        <v>49</v>
      </c>
      <c r="B734" s="21"/>
      <c r="C734" s="74"/>
      <c r="D734" s="74"/>
      <c r="E734" s="74"/>
      <c r="F734" s="26" t="s">
        <v>101</v>
      </c>
      <c r="G734" s="34">
        <f>ROUND(SUM(G733:G733), 2 )</f>
        <v>48</v>
      </c>
      <c r="H734" s="34" t="str">
        <f>IF(SUMPRODUCT(--(H733:H733&lt;&gt;""))&lt;&gt;0, ROUND(SUMIF(H733:H733,"",G733:G733) + SUM(H733:H733), 2 ), "")</f>
        <v/>
      </c>
      <c r="I734" s="28"/>
      <c r="J734" s="29">
        <f>IF(AND(G734= "",H734= ""), 0, ROUND(ROUND(I734, 2) * ROUND(IF(H734="",G734,H734),  2), 2))</f>
        <v>0</v>
      </c>
      <c r="K734" s="7"/>
      <c r="M734" s="30">
        <v>0.2</v>
      </c>
      <c r="Q734" s="7">
        <v>2756</v>
      </c>
    </row>
    <row r="735" spans="1:17" hidden="1" x14ac:dyDescent="0.35">
      <c r="A735" s="7" t="s">
        <v>51</v>
      </c>
    </row>
    <row r="736" spans="1:17" ht="18" customHeight="1" x14ac:dyDescent="0.35">
      <c r="A736" s="7">
        <v>4</v>
      </c>
      <c r="B736" s="16" t="s">
        <v>293</v>
      </c>
      <c r="C736" s="70" t="s">
        <v>294</v>
      </c>
      <c r="D736" s="70"/>
      <c r="E736" s="70"/>
      <c r="F736" s="19"/>
      <c r="G736" s="19"/>
      <c r="H736" s="19"/>
      <c r="I736" s="19"/>
      <c r="J736" s="20"/>
      <c r="K736" s="7"/>
    </row>
    <row r="737" spans="1:17" hidden="1" x14ac:dyDescent="0.35">
      <c r="A737" s="7" t="s">
        <v>42</v>
      </c>
    </row>
    <row r="738" spans="1:17" x14ac:dyDescent="0.35">
      <c r="A738" s="7">
        <v>9</v>
      </c>
      <c r="B738" s="21" t="s">
        <v>295</v>
      </c>
      <c r="C738" s="71" t="s">
        <v>294</v>
      </c>
      <c r="D738" s="72"/>
      <c r="E738" s="72"/>
      <c r="F738" s="72"/>
      <c r="G738" s="72"/>
      <c r="H738" s="72"/>
      <c r="I738" s="72"/>
      <c r="J738" s="22"/>
    </row>
    <row r="739" spans="1:17" hidden="1" x14ac:dyDescent="0.35">
      <c r="A739" s="7" t="s">
        <v>45</v>
      </c>
    </row>
    <row r="740" spans="1:17" ht="50" hidden="1" x14ac:dyDescent="0.35">
      <c r="A740" s="7" t="s">
        <v>92</v>
      </c>
    </row>
    <row r="741" spans="1:17" hidden="1" x14ac:dyDescent="0.35">
      <c r="A741" s="7" t="s">
        <v>45</v>
      </c>
    </row>
    <row r="742" spans="1:17" ht="50" hidden="1" x14ac:dyDescent="0.35">
      <c r="A742" s="7" t="s">
        <v>93</v>
      </c>
    </row>
    <row r="743" spans="1:17" x14ac:dyDescent="0.35">
      <c r="A743" s="23" t="s">
        <v>96</v>
      </c>
      <c r="B743" s="22"/>
      <c r="C743" s="73" t="s">
        <v>95</v>
      </c>
      <c r="D743" s="73"/>
      <c r="E743" s="73"/>
      <c r="F743" s="73"/>
      <c r="G743" s="33">
        <v>66</v>
      </c>
      <c r="H743" s="25"/>
      <c r="J743" s="22"/>
    </row>
    <row r="744" spans="1:17" x14ac:dyDescent="0.35">
      <c r="A744" s="23" t="s">
        <v>98</v>
      </c>
      <c r="B744" s="22"/>
      <c r="C744" s="73" t="s">
        <v>97</v>
      </c>
      <c r="D744" s="73"/>
      <c r="E744" s="73"/>
      <c r="F744" s="73"/>
      <c r="G744" s="33">
        <v>48</v>
      </c>
      <c r="H744" s="25"/>
      <c r="J744" s="22"/>
    </row>
    <row r="745" spans="1:17" x14ac:dyDescent="0.35">
      <c r="A745" s="7" t="s">
        <v>49</v>
      </c>
      <c r="B745" s="21"/>
      <c r="C745" s="74"/>
      <c r="D745" s="74"/>
      <c r="E745" s="74"/>
      <c r="F745" s="26" t="s">
        <v>101</v>
      </c>
      <c r="G745" s="34">
        <f>ROUND(SUM(G743:G744), 2 )</f>
        <v>114</v>
      </c>
      <c r="H745" s="34" t="str">
        <f>IF(SUMPRODUCT(--(H743:H744&lt;&gt;""))&lt;&gt;0, ROUND(SUMIF(H743:H744,"",G743:G744) + SUM(H743:H744), 2 ), "")</f>
        <v/>
      </c>
      <c r="I745" s="28"/>
      <c r="J745" s="29">
        <f>IF(AND(G745= "",H745= ""), 0, ROUND(ROUND(I745, 2) * ROUND(IF(H745="",G745,H745),  2), 2))</f>
        <v>0</v>
      </c>
      <c r="K745" s="7"/>
      <c r="M745" s="30">
        <v>0.2</v>
      </c>
    </row>
    <row r="746" spans="1:17" hidden="1" x14ac:dyDescent="0.35">
      <c r="G746" s="35">
        <f>G743</f>
        <v>66</v>
      </c>
      <c r="H746" s="35" t="str">
        <f>IF(H743= "", "", H743)</f>
        <v/>
      </c>
      <c r="J746" s="35">
        <f>IF(AND(G746= "",H746= ""), 0, ROUND(ROUND(I745, 2) * ROUND(IF(H746="",G746,H746),  2), 2))</f>
        <v>0</v>
      </c>
      <c r="K746" s="7">
        <f>K745</f>
        <v>0</v>
      </c>
      <c r="Q746" s="7">
        <v>2772</v>
      </c>
    </row>
    <row r="747" spans="1:17" hidden="1" x14ac:dyDescent="0.35">
      <c r="G747" s="35">
        <f>G744</f>
        <v>48</v>
      </c>
      <c r="H747" s="35" t="str">
        <f>IF(H744= "", "", H744)</f>
        <v/>
      </c>
      <c r="J747" s="35">
        <f>IF(AND(G747= "",H747= ""), 0, ROUND(ROUND(I745, 2) * ROUND(IF(H747="",G747,H747),  2), 2))</f>
        <v>0</v>
      </c>
      <c r="K747" s="7">
        <f>K745</f>
        <v>0</v>
      </c>
      <c r="Q747" s="7">
        <v>2756</v>
      </c>
    </row>
    <row r="748" spans="1:17" hidden="1" x14ac:dyDescent="0.35">
      <c r="A748" s="7" t="s">
        <v>51</v>
      </c>
    </row>
    <row r="749" spans="1:17" x14ac:dyDescent="0.35">
      <c r="A749" s="7">
        <v>4</v>
      </c>
      <c r="B749" s="16" t="s">
        <v>296</v>
      </c>
      <c r="C749" s="70" t="s">
        <v>297</v>
      </c>
      <c r="D749" s="70"/>
      <c r="E749" s="70"/>
      <c r="F749" s="19"/>
      <c r="G749" s="19"/>
      <c r="H749" s="19"/>
      <c r="I749" s="19"/>
      <c r="J749" s="20"/>
      <c r="K749" s="7"/>
    </row>
    <row r="750" spans="1:17" hidden="1" x14ac:dyDescent="0.35">
      <c r="A750" s="7" t="s">
        <v>42</v>
      </c>
    </row>
    <row r="751" spans="1:17" x14ac:dyDescent="0.35">
      <c r="A751" s="7">
        <v>9</v>
      </c>
      <c r="B751" s="21" t="s">
        <v>298</v>
      </c>
      <c r="C751" s="71" t="s">
        <v>297</v>
      </c>
      <c r="D751" s="72"/>
      <c r="E751" s="72"/>
      <c r="F751" s="72"/>
      <c r="G751" s="72"/>
      <c r="H751" s="72"/>
      <c r="I751" s="72"/>
      <c r="J751" s="22"/>
    </row>
    <row r="752" spans="1:17" hidden="1" x14ac:dyDescent="0.35">
      <c r="A752" s="7" t="s">
        <v>45</v>
      </c>
    </row>
    <row r="753" spans="1:17" ht="50" hidden="1" x14ac:dyDescent="0.35">
      <c r="A753" s="7" t="s">
        <v>92</v>
      </c>
    </row>
    <row r="754" spans="1:17" hidden="1" x14ac:dyDescent="0.35">
      <c r="A754" s="7" t="s">
        <v>45</v>
      </c>
    </row>
    <row r="755" spans="1:17" ht="50" hidden="1" x14ac:dyDescent="0.35">
      <c r="A755" s="7" t="s">
        <v>93</v>
      </c>
    </row>
    <row r="756" spans="1:17" x14ac:dyDescent="0.35">
      <c r="A756" s="23" t="s">
        <v>96</v>
      </c>
      <c r="B756" s="22"/>
      <c r="C756" s="73" t="s">
        <v>95</v>
      </c>
      <c r="D756" s="73"/>
      <c r="E756" s="73"/>
      <c r="F756" s="73"/>
      <c r="G756" s="36">
        <v>74</v>
      </c>
      <c r="H756" s="25"/>
      <c r="J756" s="22"/>
    </row>
    <row r="757" spans="1:17" x14ac:dyDescent="0.35">
      <c r="A757" s="23" t="s">
        <v>98</v>
      </c>
      <c r="B757" s="22"/>
      <c r="C757" s="73" t="s">
        <v>97</v>
      </c>
      <c r="D757" s="73"/>
      <c r="E757" s="73"/>
      <c r="F757" s="73"/>
      <c r="G757" s="36">
        <v>6</v>
      </c>
      <c r="H757" s="25"/>
      <c r="J757" s="22"/>
    </row>
    <row r="758" spans="1:17" x14ac:dyDescent="0.35">
      <c r="A758" s="7" t="s">
        <v>49</v>
      </c>
      <c r="B758" s="21"/>
      <c r="C758" s="74"/>
      <c r="D758" s="74"/>
      <c r="E758" s="74"/>
      <c r="F758" s="26" t="s">
        <v>131</v>
      </c>
      <c r="G758" s="37">
        <f>ROUND(SUM(G756:G757), 3 )</f>
        <v>80</v>
      </c>
      <c r="H758" s="37" t="str">
        <f>IF(SUMPRODUCT(--(H756:H757&lt;&gt;""))&lt;&gt;0, ROUND(SUMIF(H756:H757,"",G756:G757) + SUM(H756:H757), 3 ), "")</f>
        <v/>
      </c>
      <c r="I758" s="28"/>
      <c r="J758" s="29">
        <f>IF(AND(G758= "",H758= ""), 0, ROUND(ROUND(I758, 2) * ROUND(IF(H758="",G758,H758),  3), 2))</f>
        <v>0</v>
      </c>
      <c r="K758" s="7"/>
      <c r="M758" s="30">
        <v>0.2</v>
      </c>
    </row>
    <row r="759" spans="1:17" hidden="1" x14ac:dyDescent="0.35">
      <c r="G759" s="35">
        <f>G756</f>
        <v>74</v>
      </c>
      <c r="H759" s="35" t="str">
        <f>IF(H756= "", "", H756)</f>
        <v/>
      </c>
      <c r="J759" s="35">
        <f>IF(AND(G759= "",H759= ""), 0, ROUND(ROUND(I758, 2) * ROUND(IF(H759="",G759,H759),  3), 2))</f>
        <v>0</v>
      </c>
      <c r="K759" s="7">
        <f>K758</f>
        <v>0</v>
      </c>
      <c r="Q759" s="7">
        <v>2772</v>
      </c>
    </row>
    <row r="760" spans="1:17" hidden="1" x14ac:dyDescent="0.35">
      <c r="G760" s="35">
        <f>G757</f>
        <v>6</v>
      </c>
      <c r="H760" s="35" t="str">
        <f>IF(H757= "", "", H757)</f>
        <v/>
      </c>
      <c r="J760" s="35">
        <f>IF(AND(G760= "",H760= ""), 0, ROUND(ROUND(I758, 2) * ROUND(IF(H760="",G760,H760),  3), 2))</f>
        <v>0</v>
      </c>
      <c r="K760" s="7">
        <f>K758</f>
        <v>0</v>
      </c>
      <c r="Q760" s="7">
        <v>2756</v>
      </c>
    </row>
    <row r="761" spans="1:17" hidden="1" x14ac:dyDescent="0.35">
      <c r="A761" s="7" t="s">
        <v>51</v>
      </c>
    </row>
    <row r="762" spans="1:17" ht="36" customHeight="1" x14ac:dyDescent="0.35">
      <c r="A762" s="7">
        <v>4</v>
      </c>
      <c r="B762" s="16" t="s">
        <v>299</v>
      </c>
      <c r="C762" s="70" t="s">
        <v>300</v>
      </c>
      <c r="D762" s="70"/>
      <c r="E762" s="70"/>
      <c r="F762" s="19"/>
      <c r="G762" s="19"/>
      <c r="H762" s="19"/>
      <c r="I762" s="19"/>
      <c r="J762" s="20"/>
      <c r="K762" s="7"/>
    </row>
    <row r="763" spans="1:17" hidden="1" x14ac:dyDescent="0.35">
      <c r="A763" s="7" t="s">
        <v>42</v>
      </c>
    </row>
    <row r="764" spans="1:17" x14ac:dyDescent="0.35">
      <c r="A764" s="7">
        <v>9</v>
      </c>
      <c r="B764" s="21" t="s">
        <v>301</v>
      </c>
      <c r="C764" s="71" t="s">
        <v>300</v>
      </c>
      <c r="D764" s="72"/>
      <c r="E764" s="72"/>
      <c r="F764" s="72"/>
      <c r="G764" s="72"/>
      <c r="H764" s="72"/>
      <c r="I764" s="72"/>
      <c r="J764" s="22"/>
    </row>
    <row r="765" spans="1:17" hidden="1" x14ac:dyDescent="0.35">
      <c r="A765" s="7" t="s">
        <v>45</v>
      </c>
    </row>
    <row r="766" spans="1:17" ht="50" hidden="1" x14ac:dyDescent="0.35">
      <c r="A766" s="7" t="s">
        <v>92</v>
      </c>
    </row>
    <row r="767" spans="1:17" x14ac:dyDescent="0.35">
      <c r="A767" s="23" t="s">
        <v>96</v>
      </c>
      <c r="B767" s="22"/>
      <c r="C767" s="73" t="s">
        <v>95</v>
      </c>
      <c r="D767" s="73"/>
      <c r="E767" s="73"/>
      <c r="F767" s="73"/>
      <c r="G767" s="24">
        <v>8</v>
      </c>
      <c r="H767" s="25"/>
      <c r="J767" s="22"/>
    </row>
    <row r="768" spans="1:17" x14ac:dyDescent="0.35">
      <c r="A768" s="7" t="s">
        <v>49</v>
      </c>
      <c r="B768" s="21"/>
      <c r="C768" s="74"/>
      <c r="D768" s="74"/>
      <c r="E768" s="74"/>
      <c r="F768" s="26" t="s">
        <v>11</v>
      </c>
      <c r="G768" s="27">
        <f>ROUND(SUM(G767:G767), 0 )</f>
        <v>8</v>
      </c>
      <c r="H768" s="27" t="str">
        <f>IF(SUMPRODUCT(--(H767:H767&lt;&gt;""))&lt;&gt;0, ROUND(SUMIF(H767:H767,"",G767:G767) + SUM(H767:H767), 0 ), "")</f>
        <v/>
      </c>
      <c r="I768" s="28"/>
      <c r="J768" s="29">
        <f>IF(AND(G768= "",H768= ""), 0, ROUND(ROUND(I768, 2) * ROUND(IF(H768="",G768,H768),  0), 2))</f>
        <v>0</v>
      </c>
      <c r="K768" s="7"/>
      <c r="M768" s="30">
        <v>0.2</v>
      </c>
      <c r="Q768" s="7">
        <v>2772</v>
      </c>
    </row>
    <row r="769" spans="1:17" hidden="1" x14ac:dyDescent="0.35">
      <c r="A769" s="7" t="s">
        <v>51</v>
      </c>
    </row>
    <row r="770" spans="1:17" ht="18" customHeight="1" x14ac:dyDescent="0.35">
      <c r="A770" s="7">
        <v>4</v>
      </c>
      <c r="B770" s="16" t="s">
        <v>302</v>
      </c>
      <c r="C770" s="70" t="s">
        <v>303</v>
      </c>
      <c r="D770" s="70"/>
      <c r="E770" s="70"/>
      <c r="F770" s="19"/>
      <c r="G770" s="19"/>
      <c r="H770" s="19"/>
      <c r="I770" s="19"/>
      <c r="J770" s="20"/>
      <c r="K770" s="7"/>
    </row>
    <row r="771" spans="1:17" hidden="1" x14ac:dyDescent="0.35">
      <c r="A771" s="7" t="s">
        <v>42</v>
      </c>
    </row>
    <row r="772" spans="1:17" x14ac:dyDescent="0.35">
      <c r="A772" s="7">
        <v>9</v>
      </c>
      <c r="B772" s="21" t="s">
        <v>304</v>
      </c>
      <c r="C772" s="71" t="s">
        <v>305</v>
      </c>
      <c r="D772" s="72"/>
      <c r="E772" s="72"/>
      <c r="F772" s="72"/>
      <c r="G772" s="72"/>
      <c r="H772" s="72"/>
      <c r="I772" s="72"/>
      <c r="J772" s="22"/>
    </row>
    <row r="773" spans="1:17" hidden="1" x14ac:dyDescent="0.35">
      <c r="A773" s="7" t="s">
        <v>45</v>
      </c>
    </row>
    <row r="774" spans="1:17" ht="50" hidden="1" x14ac:dyDescent="0.35">
      <c r="A774" s="7" t="s">
        <v>92</v>
      </c>
    </row>
    <row r="775" spans="1:17" x14ac:dyDescent="0.35">
      <c r="A775" s="23" t="s">
        <v>96</v>
      </c>
      <c r="B775" s="22"/>
      <c r="C775" s="73" t="s">
        <v>95</v>
      </c>
      <c r="D775" s="73"/>
      <c r="E775" s="73"/>
      <c r="F775" s="73"/>
      <c r="G775" s="24">
        <v>4</v>
      </c>
      <c r="H775" s="25"/>
      <c r="J775" s="22"/>
    </row>
    <row r="776" spans="1:17" x14ac:dyDescent="0.35">
      <c r="A776" s="7" t="s">
        <v>49</v>
      </c>
      <c r="B776" s="21"/>
      <c r="C776" s="74"/>
      <c r="D776" s="74"/>
      <c r="E776" s="74"/>
      <c r="F776" s="26" t="s">
        <v>11</v>
      </c>
      <c r="G776" s="27">
        <f>ROUND(SUM(G775:G775), 0 )</f>
        <v>4</v>
      </c>
      <c r="H776" s="27" t="str">
        <f>IF(SUMPRODUCT(--(H775:H775&lt;&gt;""))&lt;&gt;0, ROUND(SUMIF(H775:H775,"",G775:G775) + SUM(H775:H775), 0 ), "")</f>
        <v/>
      </c>
      <c r="I776" s="28"/>
      <c r="J776" s="29">
        <f>IF(AND(G776= "",H776= ""), 0, ROUND(ROUND(I776, 2) * ROUND(IF(H776="",G776,H776),  0), 2))</f>
        <v>0</v>
      </c>
      <c r="K776" s="7"/>
      <c r="M776" s="30">
        <v>0.2</v>
      </c>
      <c r="Q776" s="7">
        <v>2772</v>
      </c>
    </row>
    <row r="777" spans="1:17" x14ac:dyDescent="0.35">
      <c r="A777" s="7">
        <v>9</v>
      </c>
      <c r="B777" s="21" t="s">
        <v>306</v>
      </c>
      <c r="C777" s="71" t="s">
        <v>307</v>
      </c>
      <c r="D777" s="72"/>
      <c r="E777" s="72"/>
      <c r="F777" s="72"/>
      <c r="G777" s="72"/>
      <c r="H777" s="72"/>
      <c r="I777" s="72"/>
      <c r="J777" s="22"/>
    </row>
    <row r="778" spans="1:17" hidden="1" x14ac:dyDescent="0.35">
      <c r="A778" s="7" t="s">
        <v>45</v>
      </c>
    </row>
    <row r="779" spans="1:17" ht="50" hidden="1" x14ac:dyDescent="0.35">
      <c r="A779" s="7" t="s">
        <v>93</v>
      </c>
    </row>
    <row r="780" spans="1:17" x14ac:dyDescent="0.35">
      <c r="A780" s="23" t="s">
        <v>98</v>
      </c>
      <c r="B780" s="22"/>
      <c r="C780" s="73" t="s">
        <v>97</v>
      </c>
      <c r="D780" s="73"/>
      <c r="E780" s="73"/>
      <c r="F780" s="73"/>
      <c r="G780" s="24">
        <v>28</v>
      </c>
      <c r="H780" s="25"/>
      <c r="J780" s="22"/>
    </row>
    <row r="781" spans="1:17" x14ac:dyDescent="0.35">
      <c r="A781" s="7" t="s">
        <v>49</v>
      </c>
      <c r="B781" s="21"/>
      <c r="C781" s="74"/>
      <c r="D781" s="74"/>
      <c r="E781" s="74"/>
      <c r="F781" s="26" t="s">
        <v>11</v>
      </c>
      <c r="G781" s="27">
        <f>ROUND(SUM(G780:G780), 0 )</f>
        <v>28</v>
      </c>
      <c r="H781" s="27" t="str">
        <f>IF(SUMPRODUCT(--(H780:H780&lt;&gt;""))&lt;&gt;0, ROUND(SUMIF(H780:H780,"",G780:G780) + SUM(H780:H780), 0 ), "")</f>
        <v/>
      </c>
      <c r="I781" s="28"/>
      <c r="J781" s="29">
        <f>IF(AND(G781= "",H781= ""), 0, ROUND(ROUND(I781, 2) * ROUND(IF(H781="",G781,H781),  0), 2))</f>
        <v>0</v>
      </c>
      <c r="K781" s="7"/>
      <c r="M781" s="30">
        <v>0.2</v>
      </c>
      <c r="Q781" s="7">
        <v>2756</v>
      </c>
    </row>
    <row r="782" spans="1:17" x14ac:dyDescent="0.35">
      <c r="A782" s="7">
        <v>9</v>
      </c>
      <c r="B782" s="21" t="s">
        <v>308</v>
      </c>
      <c r="C782" s="71" t="s">
        <v>309</v>
      </c>
      <c r="D782" s="72"/>
      <c r="E782" s="72"/>
      <c r="F782" s="72"/>
      <c r="G782" s="72"/>
      <c r="H782" s="72"/>
      <c r="I782" s="72"/>
      <c r="J782" s="22"/>
    </row>
    <row r="783" spans="1:17" hidden="1" x14ac:dyDescent="0.35">
      <c r="A783" s="7" t="s">
        <v>45</v>
      </c>
    </row>
    <row r="784" spans="1:17" ht="50" hidden="1" x14ac:dyDescent="0.35">
      <c r="A784" s="7" t="s">
        <v>93</v>
      </c>
    </row>
    <row r="785" spans="1:17" x14ac:dyDescent="0.35">
      <c r="A785" s="23" t="s">
        <v>98</v>
      </c>
      <c r="B785" s="22"/>
      <c r="C785" s="73" t="s">
        <v>97</v>
      </c>
      <c r="D785" s="73"/>
      <c r="E785" s="73"/>
      <c r="F785" s="73"/>
      <c r="G785" s="24">
        <v>4</v>
      </c>
      <c r="H785" s="25"/>
      <c r="J785" s="22"/>
    </row>
    <row r="786" spans="1:17" x14ac:dyDescent="0.35">
      <c r="A786" s="7" t="s">
        <v>49</v>
      </c>
      <c r="B786" s="21"/>
      <c r="C786" s="74"/>
      <c r="D786" s="74"/>
      <c r="E786" s="74"/>
      <c r="F786" s="26" t="s">
        <v>11</v>
      </c>
      <c r="G786" s="27">
        <f>ROUND(SUM(G785:G785), 0 )</f>
        <v>4</v>
      </c>
      <c r="H786" s="27" t="str">
        <f>IF(SUMPRODUCT(--(H785:H785&lt;&gt;""))&lt;&gt;0, ROUND(SUMIF(H785:H785,"",G785:G785) + SUM(H785:H785), 0 ), "")</f>
        <v/>
      </c>
      <c r="I786" s="28"/>
      <c r="J786" s="29">
        <f>IF(AND(G786= "",H786= ""), 0, ROUND(ROUND(I786, 2) * ROUND(IF(H786="",G786,H786),  0), 2))</f>
        <v>0</v>
      </c>
      <c r="K786" s="7"/>
      <c r="M786" s="30">
        <v>0.2</v>
      </c>
      <c r="Q786" s="7">
        <v>2756</v>
      </c>
    </row>
    <row r="787" spans="1:17" x14ac:dyDescent="0.35">
      <c r="A787" s="7">
        <v>9</v>
      </c>
      <c r="B787" s="21" t="s">
        <v>310</v>
      </c>
      <c r="C787" s="71" t="s">
        <v>311</v>
      </c>
      <c r="D787" s="72"/>
      <c r="E787" s="72"/>
      <c r="F787" s="72"/>
      <c r="G787" s="72"/>
      <c r="H787" s="72"/>
      <c r="I787" s="72"/>
      <c r="J787" s="22"/>
    </row>
    <row r="788" spans="1:17" hidden="1" x14ac:dyDescent="0.35">
      <c r="A788" s="7" t="s">
        <v>45</v>
      </c>
    </row>
    <row r="789" spans="1:17" ht="50" hidden="1" x14ac:dyDescent="0.35">
      <c r="A789" s="7" t="s">
        <v>93</v>
      </c>
    </row>
    <row r="790" spans="1:17" x14ac:dyDescent="0.35">
      <c r="A790" s="23" t="s">
        <v>98</v>
      </c>
      <c r="B790" s="22"/>
      <c r="C790" s="73" t="s">
        <v>97</v>
      </c>
      <c r="D790" s="73"/>
      <c r="E790" s="73"/>
      <c r="F790" s="73"/>
      <c r="G790" s="24">
        <v>1</v>
      </c>
      <c r="H790" s="25"/>
      <c r="J790" s="22"/>
    </row>
    <row r="791" spans="1:17" x14ac:dyDescent="0.35">
      <c r="A791" s="7" t="s">
        <v>49</v>
      </c>
      <c r="B791" s="21"/>
      <c r="C791" s="74"/>
      <c r="D791" s="74"/>
      <c r="E791" s="74"/>
      <c r="F791" s="26" t="s">
        <v>11</v>
      </c>
      <c r="G791" s="27">
        <f>ROUND(SUM(G790:G790), 0 )</f>
        <v>1</v>
      </c>
      <c r="H791" s="27" t="str">
        <f>IF(SUMPRODUCT(--(H790:H790&lt;&gt;""))&lt;&gt;0, ROUND(SUMIF(H790:H790,"",G790:G790) + SUM(H790:H790), 0 ), "")</f>
        <v/>
      </c>
      <c r="I791" s="28"/>
      <c r="J791" s="29">
        <f>IF(AND(G791= "",H791= ""), 0, ROUND(ROUND(I791, 2) * ROUND(IF(H791="",G791,H791),  0), 2))</f>
        <v>0</v>
      </c>
      <c r="K791" s="7"/>
      <c r="M791" s="30">
        <v>0.2</v>
      </c>
      <c r="Q791" s="7">
        <v>2756</v>
      </c>
    </row>
    <row r="792" spans="1:17" hidden="1" x14ac:dyDescent="0.35">
      <c r="A792" s="7" t="s">
        <v>51</v>
      </c>
    </row>
    <row r="793" spans="1:17" ht="18" customHeight="1" x14ac:dyDescent="0.35">
      <c r="A793" s="7">
        <v>4</v>
      </c>
      <c r="B793" s="16" t="s">
        <v>312</v>
      </c>
      <c r="C793" s="70" t="s">
        <v>313</v>
      </c>
      <c r="D793" s="70"/>
      <c r="E793" s="70"/>
      <c r="F793" s="19"/>
      <c r="G793" s="19"/>
      <c r="H793" s="19"/>
      <c r="I793" s="19"/>
      <c r="J793" s="20"/>
      <c r="K793" s="7"/>
    </row>
    <row r="794" spans="1:17" hidden="1" x14ac:dyDescent="0.35">
      <c r="A794" s="7" t="s">
        <v>42</v>
      </c>
    </row>
    <row r="795" spans="1:17" x14ac:dyDescent="0.35">
      <c r="A795" s="7">
        <v>9</v>
      </c>
      <c r="B795" s="21" t="s">
        <v>314</v>
      </c>
      <c r="C795" s="71" t="s">
        <v>313</v>
      </c>
      <c r="D795" s="72"/>
      <c r="E795" s="72"/>
      <c r="F795" s="72"/>
      <c r="G795" s="72"/>
      <c r="H795" s="72"/>
      <c r="I795" s="72"/>
      <c r="J795" s="22"/>
    </row>
    <row r="796" spans="1:17" hidden="1" x14ac:dyDescent="0.35">
      <c r="A796" s="7" t="s">
        <v>45</v>
      </c>
    </row>
    <row r="797" spans="1:17" ht="50" hidden="1" x14ac:dyDescent="0.35">
      <c r="A797" s="7" t="s">
        <v>92</v>
      </c>
    </row>
    <row r="798" spans="1:17" x14ac:dyDescent="0.35">
      <c r="A798" s="23" t="s">
        <v>96</v>
      </c>
      <c r="B798" s="22"/>
      <c r="C798" s="73" t="s">
        <v>95</v>
      </c>
      <c r="D798" s="73"/>
      <c r="E798" s="73"/>
      <c r="F798" s="73"/>
      <c r="G798" s="24">
        <v>4</v>
      </c>
      <c r="H798" s="25"/>
      <c r="J798" s="22"/>
    </row>
    <row r="799" spans="1:17" x14ac:dyDescent="0.35">
      <c r="A799" s="7" t="s">
        <v>49</v>
      </c>
      <c r="B799" s="21"/>
      <c r="C799" s="74"/>
      <c r="D799" s="74"/>
      <c r="E799" s="74"/>
      <c r="F799" s="26" t="s">
        <v>11</v>
      </c>
      <c r="G799" s="27">
        <f>ROUND(SUM(G798:G798), 0 )</f>
        <v>4</v>
      </c>
      <c r="H799" s="27" t="str">
        <f>IF(SUMPRODUCT(--(H798:H798&lt;&gt;""))&lt;&gt;0, ROUND(SUMIF(H798:H798,"",G798:G798) + SUM(H798:H798), 0 ), "")</f>
        <v/>
      </c>
      <c r="I799" s="28"/>
      <c r="J799" s="29">
        <f>IF(AND(G799= "",H799= ""), 0, ROUND(ROUND(I799, 2) * ROUND(IF(H799="",G799,H799),  0), 2))</f>
        <v>0</v>
      </c>
      <c r="K799" s="7"/>
      <c r="M799" s="30">
        <v>0.2</v>
      </c>
      <c r="Q799" s="7">
        <v>2772</v>
      </c>
    </row>
    <row r="800" spans="1:17" hidden="1" x14ac:dyDescent="0.35">
      <c r="A800" s="7" t="s">
        <v>51</v>
      </c>
    </row>
    <row r="801" spans="1:17" ht="36" customHeight="1" x14ac:dyDescent="0.35">
      <c r="A801" s="7">
        <v>4</v>
      </c>
      <c r="B801" s="16" t="s">
        <v>315</v>
      </c>
      <c r="C801" s="70" t="s">
        <v>316</v>
      </c>
      <c r="D801" s="70"/>
      <c r="E801" s="70"/>
      <c r="F801" s="19"/>
      <c r="G801" s="19"/>
      <c r="H801" s="19"/>
      <c r="I801" s="19"/>
      <c r="J801" s="20"/>
      <c r="K801" s="7"/>
    </row>
    <row r="802" spans="1:17" hidden="1" x14ac:dyDescent="0.35">
      <c r="A802" s="7" t="s">
        <v>42</v>
      </c>
    </row>
    <row r="803" spans="1:17" x14ac:dyDescent="0.35">
      <c r="A803" s="7">
        <v>9</v>
      </c>
      <c r="B803" s="21" t="s">
        <v>317</v>
      </c>
      <c r="C803" s="71" t="s">
        <v>316</v>
      </c>
      <c r="D803" s="72"/>
      <c r="E803" s="72"/>
      <c r="F803" s="72"/>
      <c r="G803" s="72"/>
      <c r="H803" s="72"/>
      <c r="I803" s="72"/>
      <c r="J803" s="22"/>
    </row>
    <row r="804" spans="1:17" hidden="1" x14ac:dyDescent="0.35">
      <c r="A804" s="7" t="s">
        <v>45</v>
      </c>
    </row>
    <row r="805" spans="1:17" ht="50" hidden="1" x14ac:dyDescent="0.35">
      <c r="A805" s="7" t="s">
        <v>92</v>
      </c>
    </row>
    <row r="806" spans="1:17" x14ac:dyDescent="0.35">
      <c r="A806" s="23" t="s">
        <v>96</v>
      </c>
      <c r="B806" s="22"/>
      <c r="C806" s="73" t="s">
        <v>95</v>
      </c>
      <c r="D806" s="73"/>
      <c r="E806" s="73"/>
      <c r="F806" s="73"/>
      <c r="G806" s="24">
        <v>3</v>
      </c>
      <c r="H806" s="25"/>
      <c r="J806" s="22"/>
    </row>
    <row r="807" spans="1:17" x14ac:dyDescent="0.35">
      <c r="A807" s="7" t="s">
        <v>49</v>
      </c>
      <c r="B807" s="21"/>
      <c r="C807" s="74"/>
      <c r="D807" s="74"/>
      <c r="E807" s="74"/>
      <c r="F807" s="26" t="s">
        <v>11</v>
      </c>
      <c r="G807" s="27">
        <f>ROUND(SUM(G806:G806), 0 )</f>
        <v>3</v>
      </c>
      <c r="H807" s="27" t="str">
        <f>IF(SUMPRODUCT(--(H806:H806&lt;&gt;""))&lt;&gt;0, ROUND(SUMIF(H806:H806,"",G806:G806) + SUM(H806:H806), 0 ), "")</f>
        <v/>
      </c>
      <c r="I807" s="28"/>
      <c r="J807" s="29">
        <f>IF(AND(G807= "",H807= ""), 0, ROUND(ROUND(I807, 2) * ROUND(IF(H807="",G807,H807),  0), 2))</f>
        <v>0</v>
      </c>
      <c r="K807" s="7"/>
      <c r="M807" s="30">
        <v>0.2</v>
      </c>
      <c r="Q807" s="7">
        <v>2772</v>
      </c>
    </row>
    <row r="808" spans="1:17" hidden="1" x14ac:dyDescent="0.35">
      <c r="A808" s="7" t="s">
        <v>51</v>
      </c>
    </row>
    <row r="809" spans="1:17" ht="68.400000000000006" customHeight="1" x14ac:dyDescent="0.35">
      <c r="A809" s="7">
        <v>4</v>
      </c>
      <c r="B809" s="16" t="s">
        <v>318</v>
      </c>
      <c r="C809" s="70" t="s">
        <v>319</v>
      </c>
      <c r="D809" s="70"/>
      <c r="E809" s="70"/>
      <c r="F809" s="19"/>
      <c r="G809" s="19"/>
      <c r="H809" s="19"/>
      <c r="I809" s="19"/>
      <c r="J809" s="20"/>
      <c r="K809" s="7"/>
    </row>
    <row r="810" spans="1:17" hidden="1" x14ac:dyDescent="0.35">
      <c r="A810" s="7" t="s">
        <v>42</v>
      </c>
    </row>
    <row r="811" spans="1:17" ht="16.899999999999999" customHeight="1" x14ac:dyDescent="0.35">
      <c r="A811" s="7">
        <v>5</v>
      </c>
      <c r="B811" s="16" t="s">
        <v>320</v>
      </c>
      <c r="C811" s="75" t="s">
        <v>321</v>
      </c>
      <c r="D811" s="75"/>
      <c r="E811" s="75"/>
      <c r="F811" s="31"/>
      <c r="G811" s="31"/>
      <c r="H811" s="31"/>
      <c r="I811" s="31"/>
      <c r="J811" s="32"/>
      <c r="K811" s="7"/>
    </row>
    <row r="812" spans="1:17" hidden="1" x14ac:dyDescent="0.35">
      <c r="A812" s="7" t="s">
        <v>75</v>
      </c>
    </row>
    <row r="813" spans="1:17" x14ac:dyDescent="0.35">
      <c r="A813" s="7">
        <v>9</v>
      </c>
      <c r="B813" s="21" t="s">
        <v>322</v>
      </c>
      <c r="C813" s="71" t="s">
        <v>323</v>
      </c>
      <c r="D813" s="72"/>
      <c r="E813" s="72"/>
      <c r="F813" s="72"/>
      <c r="G813" s="72"/>
      <c r="H813" s="72"/>
      <c r="I813" s="72"/>
      <c r="J813" s="22"/>
    </row>
    <row r="814" spans="1:17" hidden="1" x14ac:dyDescent="0.35">
      <c r="A814" s="7" t="s">
        <v>45</v>
      </c>
    </row>
    <row r="815" spans="1:17" ht="50" hidden="1" x14ac:dyDescent="0.35">
      <c r="A815" s="7" t="s">
        <v>92</v>
      </c>
    </row>
    <row r="816" spans="1:17" x14ac:dyDescent="0.35">
      <c r="A816" s="23" t="s">
        <v>96</v>
      </c>
      <c r="B816" s="22"/>
      <c r="C816" s="73" t="s">
        <v>95</v>
      </c>
      <c r="D816" s="73"/>
      <c r="E816" s="73"/>
      <c r="F816" s="73"/>
      <c r="G816" s="24">
        <v>3</v>
      </c>
      <c r="H816" s="25"/>
      <c r="J816" s="22"/>
    </row>
    <row r="817" spans="1:17" x14ac:dyDescent="0.35">
      <c r="A817" s="7" t="s">
        <v>49</v>
      </c>
      <c r="B817" s="21"/>
      <c r="C817" s="74"/>
      <c r="D817" s="74"/>
      <c r="E817" s="74"/>
      <c r="F817" s="26" t="s">
        <v>11</v>
      </c>
      <c r="G817" s="27">
        <f>ROUND(SUM(G816:G816), 0 )</f>
        <v>3</v>
      </c>
      <c r="H817" s="27" t="str">
        <f>IF(SUMPRODUCT(--(H816:H816&lt;&gt;""))&lt;&gt;0, ROUND(SUMIF(H816:H816,"",G816:G816) + SUM(H816:H816), 0 ), "")</f>
        <v/>
      </c>
      <c r="I817" s="28"/>
      <c r="J817" s="29">
        <f>IF(AND(G817= "",H817= ""), 0, ROUND(ROUND(I817, 2) * ROUND(IF(H817="",G817,H817),  0), 2))</f>
        <v>0</v>
      </c>
      <c r="K817" s="7"/>
      <c r="M817" s="30">
        <v>0.2</v>
      </c>
      <c r="Q817" s="7">
        <v>2772</v>
      </c>
    </row>
    <row r="818" spans="1:17" x14ac:dyDescent="0.35">
      <c r="A818" s="7">
        <v>9</v>
      </c>
      <c r="B818" s="21" t="s">
        <v>324</v>
      </c>
      <c r="C818" s="71" t="s">
        <v>325</v>
      </c>
      <c r="D818" s="72"/>
      <c r="E818" s="72"/>
      <c r="F818" s="72"/>
      <c r="G818" s="72"/>
      <c r="H818" s="72"/>
      <c r="I818" s="72"/>
      <c r="J818" s="22"/>
    </row>
    <row r="819" spans="1:17" hidden="1" x14ac:dyDescent="0.35">
      <c r="A819" s="7" t="s">
        <v>45</v>
      </c>
    </row>
    <row r="820" spans="1:17" ht="50" hidden="1" x14ac:dyDescent="0.35">
      <c r="A820" s="7" t="s">
        <v>92</v>
      </c>
    </row>
    <row r="821" spans="1:17" x14ac:dyDescent="0.35">
      <c r="A821" s="23" t="s">
        <v>96</v>
      </c>
      <c r="B821" s="22"/>
      <c r="C821" s="73" t="s">
        <v>95</v>
      </c>
      <c r="D821" s="73"/>
      <c r="E821" s="73"/>
      <c r="F821" s="73"/>
      <c r="G821" s="24">
        <v>3</v>
      </c>
      <c r="H821" s="25"/>
      <c r="J821" s="22"/>
    </row>
    <row r="822" spans="1:17" x14ac:dyDescent="0.35">
      <c r="A822" s="7" t="s">
        <v>49</v>
      </c>
      <c r="B822" s="21"/>
      <c r="C822" s="74"/>
      <c r="D822" s="74"/>
      <c r="E822" s="74"/>
      <c r="F822" s="26" t="s">
        <v>11</v>
      </c>
      <c r="G822" s="27">
        <f>ROUND(SUM(G821:G821), 0 )</f>
        <v>3</v>
      </c>
      <c r="H822" s="27" t="str">
        <f>IF(SUMPRODUCT(--(H821:H821&lt;&gt;""))&lt;&gt;0, ROUND(SUMIF(H821:H821,"",G821:G821) + SUM(H821:H821), 0 ), "")</f>
        <v/>
      </c>
      <c r="I822" s="28"/>
      <c r="J822" s="29">
        <f>IF(AND(G822= "",H822= ""), 0, ROUND(ROUND(I822, 2) * ROUND(IF(H822="",G822,H822),  0), 2))</f>
        <v>0</v>
      </c>
      <c r="K822" s="7"/>
      <c r="M822" s="30">
        <v>0.2</v>
      </c>
      <c r="Q822" s="7">
        <v>2772</v>
      </c>
    </row>
    <row r="823" spans="1:17" x14ac:dyDescent="0.35">
      <c r="A823" s="7">
        <v>9</v>
      </c>
      <c r="B823" s="21" t="s">
        <v>326</v>
      </c>
      <c r="C823" s="71" t="s">
        <v>327</v>
      </c>
      <c r="D823" s="72"/>
      <c r="E823" s="72"/>
      <c r="F823" s="72"/>
      <c r="G823" s="72"/>
      <c r="H823" s="72"/>
      <c r="I823" s="72"/>
      <c r="J823" s="22"/>
    </row>
    <row r="824" spans="1:17" hidden="1" x14ac:dyDescent="0.35">
      <c r="A824" s="7" t="s">
        <v>45</v>
      </c>
    </row>
    <row r="825" spans="1:17" ht="50" hidden="1" x14ac:dyDescent="0.35">
      <c r="A825" s="7" t="s">
        <v>93</v>
      </c>
    </row>
    <row r="826" spans="1:17" x14ac:dyDescent="0.35">
      <c r="A826" s="23" t="s">
        <v>98</v>
      </c>
      <c r="B826" s="22"/>
      <c r="C826" s="73" t="s">
        <v>97</v>
      </c>
      <c r="D826" s="73"/>
      <c r="E826" s="73"/>
      <c r="F826" s="73"/>
      <c r="G826" s="24">
        <v>10</v>
      </c>
      <c r="H826" s="25"/>
      <c r="J826" s="22"/>
    </row>
    <row r="827" spans="1:17" x14ac:dyDescent="0.35">
      <c r="A827" s="7" t="s">
        <v>49</v>
      </c>
      <c r="B827" s="21"/>
      <c r="C827" s="74"/>
      <c r="D827" s="74"/>
      <c r="E827" s="74"/>
      <c r="F827" s="26" t="s">
        <v>11</v>
      </c>
      <c r="G827" s="27">
        <f>ROUND(SUM(G826:G826), 0 )</f>
        <v>10</v>
      </c>
      <c r="H827" s="27" t="str">
        <f>IF(SUMPRODUCT(--(H826:H826&lt;&gt;""))&lt;&gt;0, ROUND(SUMIF(H826:H826,"",G826:G826) + SUM(H826:H826), 0 ), "")</f>
        <v/>
      </c>
      <c r="I827" s="28"/>
      <c r="J827" s="29">
        <f>IF(AND(G827= "",H827= ""), 0, ROUND(ROUND(I827, 2) * ROUND(IF(H827="",G827,H827),  0), 2))</f>
        <v>0</v>
      </c>
      <c r="K827" s="7"/>
      <c r="M827" s="30">
        <v>0.2</v>
      </c>
      <c r="Q827" s="7">
        <v>2756</v>
      </c>
    </row>
    <row r="828" spans="1:17" x14ac:dyDescent="0.35">
      <c r="A828" s="7">
        <v>9</v>
      </c>
      <c r="B828" s="21" t="s">
        <v>328</v>
      </c>
      <c r="C828" s="71" t="s">
        <v>329</v>
      </c>
      <c r="D828" s="72"/>
      <c r="E828" s="72"/>
      <c r="F828" s="72"/>
      <c r="G828" s="72"/>
      <c r="H828" s="72"/>
      <c r="I828" s="72"/>
      <c r="J828" s="22"/>
    </row>
    <row r="829" spans="1:17" hidden="1" x14ac:dyDescent="0.35">
      <c r="A829" s="7" t="s">
        <v>45</v>
      </c>
    </row>
    <row r="830" spans="1:17" ht="50" hidden="1" x14ac:dyDescent="0.35">
      <c r="A830" s="7" t="s">
        <v>92</v>
      </c>
    </row>
    <row r="831" spans="1:17" x14ac:dyDescent="0.35">
      <c r="A831" s="23" t="s">
        <v>96</v>
      </c>
      <c r="B831" s="22"/>
      <c r="C831" s="73" t="s">
        <v>95</v>
      </c>
      <c r="D831" s="73"/>
      <c r="E831" s="73"/>
      <c r="F831" s="73"/>
      <c r="G831" s="24">
        <v>4</v>
      </c>
      <c r="H831" s="25"/>
      <c r="J831" s="22"/>
    </row>
    <row r="832" spans="1:17" x14ac:dyDescent="0.35">
      <c r="A832" s="7" t="s">
        <v>49</v>
      </c>
      <c r="B832" s="21"/>
      <c r="C832" s="74"/>
      <c r="D832" s="74"/>
      <c r="E832" s="74"/>
      <c r="F832" s="26" t="s">
        <v>11</v>
      </c>
      <c r="G832" s="27">
        <f>ROUND(SUM(G831:G831), 0 )</f>
        <v>4</v>
      </c>
      <c r="H832" s="27" t="str">
        <f>IF(SUMPRODUCT(--(H831:H831&lt;&gt;""))&lt;&gt;0, ROUND(SUMIF(H831:H831,"",G831:G831) + SUM(H831:H831), 0 ), "")</f>
        <v/>
      </c>
      <c r="I832" s="28"/>
      <c r="J832" s="29">
        <f>IF(AND(G832= "",H832= ""), 0, ROUND(ROUND(I832, 2) * ROUND(IF(H832="",G832,H832),  0), 2))</f>
        <v>0</v>
      </c>
      <c r="K832" s="7"/>
      <c r="M832" s="30">
        <v>0.2</v>
      </c>
      <c r="Q832" s="7">
        <v>2772</v>
      </c>
    </row>
    <row r="833" spans="1:17" x14ac:dyDescent="0.35">
      <c r="A833" s="7">
        <v>9</v>
      </c>
      <c r="B833" s="21" t="s">
        <v>330</v>
      </c>
      <c r="C833" s="71" t="s">
        <v>331</v>
      </c>
      <c r="D833" s="72"/>
      <c r="E833" s="72"/>
      <c r="F833" s="72"/>
      <c r="G833" s="72"/>
      <c r="H833" s="72"/>
      <c r="I833" s="72"/>
      <c r="J833" s="22"/>
    </row>
    <row r="834" spans="1:17" hidden="1" x14ac:dyDescent="0.35">
      <c r="A834" s="7" t="s">
        <v>45</v>
      </c>
    </row>
    <row r="835" spans="1:17" ht="50" hidden="1" x14ac:dyDescent="0.35">
      <c r="A835" s="7" t="s">
        <v>92</v>
      </c>
    </row>
    <row r="836" spans="1:17" x14ac:dyDescent="0.35">
      <c r="A836" s="23" t="s">
        <v>96</v>
      </c>
      <c r="B836" s="22"/>
      <c r="C836" s="73" t="s">
        <v>95</v>
      </c>
      <c r="D836" s="73"/>
      <c r="E836" s="73"/>
      <c r="F836" s="73"/>
      <c r="G836" s="24">
        <v>3</v>
      </c>
      <c r="H836" s="25"/>
      <c r="J836" s="22"/>
    </row>
    <row r="837" spans="1:17" x14ac:dyDescent="0.35">
      <c r="A837" s="7" t="s">
        <v>49</v>
      </c>
      <c r="B837" s="21"/>
      <c r="C837" s="74"/>
      <c r="D837" s="74"/>
      <c r="E837" s="74"/>
      <c r="F837" s="26" t="s">
        <v>11</v>
      </c>
      <c r="G837" s="27">
        <f>ROUND(SUM(G836:G836), 0 )</f>
        <v>3</v>
      </c>
      <c r="H837" s="27" t="str">
        <f>IF(SUMPRODUCT(--(H836:H836&lt;&gt;""))&lt;&gt;0, ROUND(SUMIF(H836:H836,"",G836:G836) + SUM(H836:H836), 0 ), "")</f>
        <v/>
      </c>
      <c r="I837" s="28"/>
      <c r="J837" s="29">
        <f>IF(AND(G837= "",H837= ""), 0, ROUND(ROUND(I837, 2) * ROUND(IF(H837="",G837,H837),  0), 2))</f>
        <v>0</v>
      </c>
      <c r="K837" s="7"/>
      <c r="M837" s="30">
        <v>0.2</v>
      </c>
      <c r="Q837" s="7">
        <v>2772</v>
      </c>
    </row>
    <row r="838" spans="1:17" hidden="1" x14ac:dyDescent="0.35">
      <c r="A838" s="7" t="s">
        <v>82</v>
      </c>
    </row>
    <row r="839" spans="1:17" ht="16.899999999999999" customHeight="1" x14ac:dyDescent="0.35">
      <c r="A839" s="7">
        <v>5</v>
      </c>
      <c r="B839" s="16" t="s">
        <v>332</v>
      </c>
      <c r="C839" s="75" t="s">
        <v>333</v>
      </c>
      <c r="D839" s="75"/>
      <c r="E839" s="75"/>
      <c r="F839" s="31"/>
      <c r="G839" s="31"/>
      <c r="H839" s="31"/>
      <c r="I839" s="31"/>
      <c r="J839" s="32"/>
      <c r="K839" s="7"/>
    </row>
    <row r="840" spans="1:17" hidden="1" x14ac:dyDescent="0.35">
      <c r="A840" s="7" t="s">
        <v>75</v>
      </c>
    </row>
    <row r="841" spans="1:17" x14ac:dyDescent="0.35">
      <c r="A841" s="7">
        <v>9</v>
      </c>
      <c r="B841" s="21" t="s">
        <v>334</v>
      </c>
      <c r="C841" s="71" t="s">
        <v>335</v>
      </c>
      <c r="D841" s="72"/>
      <c r="E841" s="72"/>
      <c r="F841" s="72"/>
      <c r="G841" s="72"/>
      <c r="H841" s="72"/>
      <c r="I841" s="72"/>
      <c r="J841" s="22"/>
    </row>
    <row r="842" spans="1:17" hidden="1" x14ac:dyDescent="0.35">
      <c r="A842" s="7" t="s">
        <v>45</v>
      </c>
    </row>
    <row r="843" spans="1:17" ht="50" hidden="1" x14ac:dyDescent="0.35">
      <c r="A843" s="7" t="s">
        <v>92</v>
      </c>
    </row>
    <row r="844" spans="1:17" x14ac:dyDescent="0.35">
      <c r="A844" s="23" t="s">
        <v>96</v>
      </c>
      <c r="B844" s="22"/>
      <c r="C844" s="73" t="s">
        <v>95</v>
      </c>
      <c r="D844" s="73"/>
      <c r="E844" s="73"/>
      <c r="F844" s="73"/>
      <c r="G844" s="24">
        <v>1</v>
      </c>
      <c r="H844" s="25"/>
      <c r="J844" s="22"/>
    </row>
    <row r="845" spans="1:17" x14ac:dyDescent="0.35">
      <c r="A845" s="7" t="s">
        <v>49</v>
      </c>
      <c r="B845" s="21"/>
      <c r="C845" s="74"/>
      <c r="D845" s="74"/>
      <c r="E845" s="74"/>
      <c r="F845" s="26" t="s">
        <v>11</v>
      </c>
      <c r="G845" s="27">
        <f>ROUND(SUM(G844:G844), 0 )</f>
        <v>1</v>
      </c>
      <c r="H845" s="27" t="str">
        <f>IF(SUMPRODUCT(--(H844:H844&lt;&gt;""))&lt;&gt;0, ROUND(SUMIF(H844:H844,"",G844:G844) + SUM(H844:H844), 0 ), "")</f>
        <v/>
      </c>
      <c r="I845" s="28"/>
      <c r="J845" s="29">
        <f>IF(AND(G845= "",H845= ""), 0, ROUND(ROUND(I845, 2) * ROUND(IF(H845="",G845,H845),  0), 2))</f>
        <v>0</v>
      </c>
      <c r="K845" s="7"/>
      <c r="M845" s="30">
        <v>0.2</v>
      </c>
      <c r="Q845" s="7">
        <v>2772</v>
      </c>
    </row>
    <row r="846" spans="1:17" x14ac:dyDescent="0.35">
      <c r="A846" s="7">
        <v>9</v>
      </c>
      <c r="B846" s="21" t="s">
        <v>336</v>
      </c>
      <c r="C846" s="71" t="s">
        <v>337</v>
      </c>
      <c r="D846" s="72"/>
      <c r="E846" s="72"/>
      <c r="F846" s="72"/>
      <c r="G846" s="72"/>
      <c r="H846" s="72"/>
      <c r="I846" s="72"/>
      <c r="J846" s="22"/>
    </row>
    <row r="847" spans="1:17" hidden="1" x14ac:dyDescent="0.35">
      <c r="A847" s="7" t="s">
        <v>45</v>
      </c>
    </row>
    <row r="848" spans="1:17" ht="50" hidden="1" x14ac:dyDescent="0.35">
      <c r="A848" s="7" t="s">
        <v>93</v>
      </c>
    </row>
    <row r="849" spans="1:17" x14ac:dyDescent="0.35">
      <c r="A849" s="23" t="s">
        <v>98</v>
      </c>
      <c r="B849" s="22"/>
      <c r="C849" s="73" t="s">
        <v>97</v>
      </c>
      <c r="D849" s="73"/>
      <c r="E849" s="73"/>
      <c r="F849" s="73"/>
      <c r="G849" s="24">
        <v>1</v>
      </c>
      <c r="H849" s="25"/>
      <c r="J849" s="22"/>
    </row>
    <row r="850" spans="1:17" x14ac:dyDescent="0.35">
      <c r="A850" s="7" t="s">
        <v>49</v>
      </c>
      <c r="B850" s="21"/>
      <c r="C850" s="74"/>
      <c r="D850" s="74"/>
      <c r="E850" s="74"/>
      <c r="F850" s="26" t="s">
        <v>11</v>
      </c>
      <c r="G850" s="27">
        <f>ROUND(SUM(G849:G849), 0 )</f>
        <v>1</v>
      </c>
      <c r="H850" s="27" t="str">
        <f>IF(SUMPRODUCT(--(H849:H849&lt;&gt;""))&lt;&gt;0, ROUND(SUMIF(H849:H849,"",G849:G849) + SUM(H849:H849), 0 ), "")</f>
        <v/>
      </c>
      <c r="I850" s="28"/>
      <c r="J850" s="29">
        <f>IF(AND(G850= "",H850= ""), 0, ROUND(ROUND(I850, 2) * ROUND(IF(H850="",G850,H850),  0), 2))</f>
        <v>0</v>
      </c>
      <c r="K850" s="7"/>
      <c r="M850" s="30">
        <v>0.2</v>
      </c>
      <c r="Q850" s="7">
        <v>2756</v>
      </c>
    </row>
    <row r="851" spans="1:17" x14ac:dyDescent="0.35">
      <c r="A851" s="7">
        <v>9</v>
      </c>
      <c r="B851" s="21" t="s">
        <v>338</v>
      </c>
      <c r="C851" s="71" t="s">
        <v>339</v>
      </c>
      <c r="D851" s="72"/>
      <c r="E851" s="72"/>
      <c r="F851" s="72"/>
      <c r="G851" s="72"/>
      <c r="H851" s="72"/>
      <c r="I851" s="72"/>
      <c r="J851" s="22"/>
    </row>
    <row r="852" spans="1:17" hidden="1" x14ac:dyDescent="0.35">
      <c r="A852" s="7" t="s">
        <v>45</v>
      </c>
    </row>
    <row r="853" spans="1:17" ht="50" hidden="1" x14ac:dyDescent="0.35">
      <c r="A853" s="7" t="s">
        <v>94</v>
      </c>
    </row>
    <row r="854" spans="1:17" x14ac:dyDescent="0.35">
      <c r="A854" s="23" t="s">
        <v>100</v>
      </c>
      <c r="B854" s="22"/>
      <c r="C854" s="73" t="s">
        <v>99</v>
      </c>
      <c r="D854" s="73"/>
      <c r="E854" s="73"/>
      <c r="F854" s="73"/>
      <c r="G854" s="24">
        <v>2</v>
      </c>
      <c r="H854" s="25"/>
      <c r="J854" s="22"/>
    </row>
    <row r="855" spans="1:17" x14ac:dyDescent="0.35">
      <c r="A855" s="7" t="s">
        <v>49</v>
      </c>
      <c r="B855" s="21"/>
      <c r="C855" s="74"/>
      <c r="D855" s="74"/>
      <c r="E855" s="74"/>
      <c r="F855" s="26" t="s">
        <v>11</v>
      </c>
      <c r="G855" s="27">
        <f>ROUND(SUM(G854:G854), 0 )</f>
        <v>2</v>
      </c>
      <c r="H855" s="27" t="str">
        <f>IF(SUMPRODUCT(--(H854:H854&lt;&gt;""))&lt;&gt;0, ROUND(SUMIF(H854:H854,"",G854:G854) + SUM(H854:H854), 0 ), "")</f>
        <v/>
      </c>
      <c r="I855" s="28"/>
      <c r="J855" s="29">
        <f>IF(AND(G855= "",H855= ""), 0, ROUND(ROUND(I855, 2) * ROUND(IF(H855="",G855,H855),  0), 2))</f>
        <v>0</v>
      </c>
      <c r="K855" s="7"/>
      <c r="M855" s="30">
        <v>0.2</v>
      </c>
      <c r="Q855" s="7">
        <v>2753</v>
      </c>
    </row>
    <row r="856" spans="1:17" x14ac:dyDescent="0.35">
      <c r="A856" s="7">
        <v>9</v>
      </c>
      <c r="B856" s="21" t="s">
        <v>340</v>
      </c>
      <c r="C856" s="71" t="s">
        <v>341</v>
      </c>
      <c r="D856" s="72"/>
      <c r="E856" s="72"/>
      <c r="F856" s="72"/>
      <c r="G856" s="72"/>
      <c r="H856" s="72"/>
      <c r="I856" s="72"/>
      <c r="J856" s="22"/>
    </row>
    <row r="857" spans="1:17" hidden="1" x14ac:dyDescent="0.35">
      <c r="A857" s="7" t="s">
        <v>45</v>
      </c>
    </row>
    <row r="858" spans="1:17" ht="50" hidden="1" x14ac:dyDescent="0.35">
      <c r="A858" s="7" t="s">
        <v>92</v>
      </c>
    </row>
    <row r="859" spans="1:17" hidden="1" x14ac:dyDescent="0.35">
      <c r="A859" s="7" t="s">
        <v>45</v>
      </c>
    </row>
    <row r="860" spans="1:17" ht="50" hidden="1" x14ac:dyDescent="0.35">
      <c r="A860" s="7" t="s">
        <v>93</v>
      </c>
    </row>
    <row r="861" spans="1:17" hidden="1" x14ac:dyDescent="0.35">
      <c r="A861" s="7" t="s">
        <v>45</v>
      </c>
    </row>
    <row r="862" spans="1:17" ht="50" hidden="1" x14ac:dyDescent="0.35">
      <c r="A862" s="7" t="s">
        <v>94</v>
      </c>
    </row>
    <row r="863" spans="1:17" x14ac:dyDescent="0.35">
      <c r="A863" s="23" t="s">
        <v>96</v>
      </c>
      <c r="B863" s="22"/>
      <c r="C863" s="73" t="s">
        <v>95</v>
      </c>
      <c r="D863" s="73"/>
      <c r="E863" s="73"/>
      <c r="F863" s="73"/>
      <c r="G863" s="24">
        <v>6</v>
      </c>
      <c r="H863" s="25"/>
      <c r="J863" s="22"/>
    </row>
    <row r="864" spans="1:17" x14ac:dyDescent="0.35">
      <c r="A864" s="23" t="s">
        <v>98</v>
      </c>
      <c r="B864" s="22"/>
      <c r="C864" s="73" t="s">
        <v>97</v>
      </c>
      <c r="D864" s="73"/>
      <c r="E864" s="73"/>
      <c r="F864" s="73"/>
      <c r="G864" s="24">
        <v>20</v>
      </c>
      <c r="H864" s="25"/>
      <c r="J864" s="22"/>
    </row>
    <row r="865" spans="1:17" x14ac:dyDescent="0.35">
      <c r="A865" s="23" t="s">
        <v>100</v>
      </c>
      <c r="B865" s="22"/>
      <c r="C865" s="73" t="s">
        <v>99</v>
      </c>
      <c r="D865" s="73"/>
      <c r="E865" s="73"/>
      <c r="F865" s="73"/>
      <c r="G865" s="24">
        <v>2</v>
      </c>
      <c r="H865" s="25"/>
      <c r="J865" s="22"/>
    </row>
    <row r="866" spans="1:17" x14ac:dyDescent="0.35">
      <c r="A866" s="7" t="s">
        <v>49</v>
      </c>
      <c r="B866" s="21"/>
      <c r="C866" s="74"/>
      <c r="D866" s="74"/>
      <c r="E866" s="74"/>
      <c r="F866" s="26" t="s">
        <v>11</v>
      </c>
      <c r="G866" s="27">
        <f>ROUND(SUM(G863:G865), 0 )</f>
        <v>28</v>
      </c>
      <c r="H866" s="27" t="str">
        <f>IF(SUMPRODUCT(--(H863:H865&lt;&gt;""))&lt;&gt;0, ROUND(SUMIF(H863:H865,"",G863:G865) + SUM(H863:H865), 0 ), "")</f>
        <v/>
      </c>
      <c r="I866" s="28"/>
      <c r="J866" s="29">
        <f>IF(AND(G866= "",H866= ""), 0, ROUND(ROUND(I866, 2) * ROUND(IF(H866="",G866,H866),  0), 2))</f>
        <v>0</v>
      </c>
      <c r="K866" s="7"/>
      <c r="M866" s="30">
        <v>0.2</v>
      </c>
    </row>
    <row r="867" spans="1:17" hidden="1" x14ac:dyDescent="0.35">
      <c r="G867" s="35">
        <f>G863</f>
        <v>6</v>
      </c>
      <c r="H867" s="35" t="str">
        <f>IF(H863= "", "", H863)</f>
        <v/>
      </c>
      <c r="J867" s="35">
        <f>IF(AND(G867= "",H867= ""), 0, ROUND(ROUND(I866, 2) * ROUND(IF(H867="",G867,H867),  0), 2))</f>
        <v>0</v>
      </c>
      <c r="K867" s="7">
        <f>K866</f>
        <v>0</v>
      </c>
      <c r="Q867" s="7">
        <v>2772</v>
      </c>
    </row>
    <row r="868" spans="1:17" hidden="1" x14ac:dyDescent="0.35">
      <c r="G868" s="35">
        <f>G864</f>
        <v>20</v>
      </c>
      <c r="H868" s="35" t="str">
        <f>IF(H864= "", "", H864)</f>
        <v/>
      </c>
      <c r="J868" s="35">
        <f>IF(AND(G868= "",H868= ""), 0, ROUND(ROUND(I866, 2) * ROUND(IF(H868="",G868,H868),  0), 2))</f>
        <v>0</v>
      </c>
      <c r="K868" s="7">
        <f>K866</f>
        <v>0</v>
      </c>
      <c r="Q868" s="7">
        <v>2756</v>
      </c>
    </row>
    <row r="869" spans="1:17" hidden="1" x14ac:dyDescent="0.35">
      <c r="G869" s="35">
        <f>G865</f>
        <v>2</v>
      </c>
      <c r="H869" s="35" t="str">
        <f>IF(H865= "", "", H865)</f>
        <v/>
      </c>
      <c r="J869" s="35">
        <f>IF(AND(G869= "",H869= ""), 0, ROUND(ROUND(I866, 2) * ROUND(IF(H869="",G869,H869),  0), 2))</f>
        <v>0</v>
      </c>
      <c r="K869" s="7">
        <f>K866</f>
        <v>0</v>
      </c>
      <c r="Q869" s="7">
        <v>2753</v>
      </c>
    </row>
    <row r="870" spans="1:17" hidden="1" x14ac:dyDescent="0.35">
      <c r="A870" s="7" t="s">
        <v>82</v>
      </c>
    </row>
    <row r="871" spans="1:17" hidden="1" x14ac:dyDescent="0.35">
      <c r="A871" s="7" t="s">
        <v>51</v>
      </c>
    </row>
    <row r="872" spans="1:17" ht="36" customHeight="1" x14ac:dyDescent="0.35">
      <c r="A872" s="7">
        <v>4</v>
      </c>
      <c r="B872" s="16" t="s">
        <v>342</v>
      </c>
      <c r="C872" s="70" t="s">
        <v>343</v>
      </c>
      <c r="D872" s="70"/>
      <c r="E872" s="70"/>
      <c r="F872" s="19"/>
      <c r="G872" s="19"/>
      <c r="H872" s="19"/>
      <c r="I872" s="19"/>
      <c r="J872" s="20"/>
      <c r="K872" s="7"/>
    </row>
    <row r="873" spans="1:17" hidden="1" x14ac:dyDescent="0.35">
      <c r="A873" s="7" t="s">
        <v>42</v>
      </c>
    </row>
    <row r="874" spans="1:17" hidden="1" x14ac:dyDescent="0.35">
      <c r="A874" s="7" t="s">
        <v>42</v>
      </c>
    </row>
    <row r="875" spans="1:17" hidden="1" x14ac:dyDescent="0.35">
      <c r="A875" s="7" t="s">
        <v>42</v>
      </c>
    </row>
    <row r="876" spans="1:17" x14ac:dyDescent="0.35">
      <c r="A876" s="7">
        <v>9</v>
      </c>
      <c r="B876" s="21" t="s">
        <v>344</v>
      </c>
      <c r="C876" s="71" t="s">
        <v>345</v>
      </c>
      <c r="D876" s="72"/>
      <c r="E876" s="72"/>
      <c r="F876" s="72"/>
      <c r="G876" s="72"/>
      <c r="H876" s="72"/>
      <c r="I876" s="72"/>
      <c r="J876" s="22"/>
    </row>
    <row r="877" spans="1:17" hidden="1" x14ac:dyDescent="0.35">
      <c r="A877" s="7" t="s">
        <v>45</v>
      </c>
    </row>
    <row r="878" spans="1:17" ht="50" hidden="1" x14ac:dyDescent="0.35">
      <c r="A878" s="7" t="s">
        <v>93</v>
      </c>
    </row>
    <row r="879" spans="1:17" x14ac:dyDescent="0.35">
      <c r="A879" s="23" t="s">
        <v>98</v>
      </c>
      <c r="B879" s="22"/>
      <c r="C879" s="73" t="s">
        <v>97</v>
      </c>
      <c r="D879" s="73"/>
      <c r="E879" s="73"/>
      <c r="F879" s="73"/>
      <c r="G879" s="33">
        <v>336</v>
      </c>
      <c r="H879" s="25"/>
      <c r="J879" s="22"/>
    </row>
    <row r="880" spans="1:17" x14ac:dyDescent="0.35">
      <c r="A880" s="7" t="s">
        <v>49</v>
      </c>
      <c r="B880" s="21"/>
      <c r="C880" s="74"/>
      <c r="D880" s="74"/>
      <c r="E880" s="74"/>
      <c r="F880" s="26" t="s">
        <v>101</v>
      </c>
      <c r="G880" s="34">
        <f>ROUND(SUM(G879:G879), 2 )</f>
        <v>336</v>
      </c>
      <c r="H880" s="34" t="str">
        <f>IF(SUMPRODUCT(--(H879:H879&lt;&gt;""))&lt;&gt;0, ROUND(SUMIF(H879:H879,"",G879:G879) + SUM(H879:H879), 2 ), "")</f>
        <v/>
      </c>
      <c r="I880" s="28"/>
      <c r="J880" s="29">
        <f>IF(AND(G880= "",H880= ""), 0, ROUND(ROUND(I880, 2) * ROUND(IF(H880="",G880,H880),  2), 2))</f>
        <v>0</v>
      </c>
      <c r="K880" s="7"/>
      <c r="M880" s="30">
        <v>0.2</v>
      </c>
      <c r="Q880" s="7">
        <v>2756</v>
      </c>
    </row>
    <row r="881" spans="1:17" x14ac:dyDescent="0.35">
      <c r="A881" s="7">
        <v>9</v>
      </c>
      <c r="B881" s="21" t="s">
        <v>346</v>
      </c>
      <c r="C881" s="71" t="s">
        <v>347</v>
      </c>
      <c r="D881" s="72"/>
      <c r="E881" s="72"/>
      <c r="F881" s="72"/>
      <c r="G881" s="72"/>
      <c r="H881" s="72"/>
      <c r="I881" s="72"/>
      <c r="J881" s="22"/>
    </row>
    <row r="882" spans="1:17" hidden="1" x14ac:dyDescent="0.35">
      <c r="A882" s="7" t="s">
        <v>45</v>
      </c>
    </row>
    <row r="883" spans="1:17" ht="50" hidden="1" x14ac:dyDescent="0.35">
      <c r="A883" s="7" t="s">
        <v>93</v>
      </c>
    </row>
    <row r="884" spans="1:17" x14ac:dyDescent="0.35">
      <c r="A884" s="23" t="s">
        <v>98</v>
      </c>
      <c r="B884" s="22"/>
      <c r="C884" s="73" t="s">
        <v>97</v>
      </c>
      <c r="D884" s="73"/>
      <c r="E884" s="73"/>
      <c r="F884" s="73"/>
      <c r="G884" s="33">
        <v>336</v>
      </c>
      <c r="H884" s="25"/>
      <c r="J884" s="22"/>
    </row>
    <row r="885" spans="1:17" x14ac:dyDescent="0.35">
      <c r="A885" s="7" t="s">
        <v>49</v>
      </c>
      <c r="B885" s="21"/>
      <c r="C885" s="74"/>
      <c r="D885" s="74"/>
      <c r="E885" s="74"/>
      <c r="F885" s="26" t="s">
        <v>101</v>
      </c>
      <c r="G885" s="34">
        <f>ROUND(SUM(G884:G884), 2 )</f>
        <v>336</v>
      </c>
      <c r="H885" s="34" t="str">
        <f>IF(SUMPRODUCT(--(H884:H884&lt;&gt;""))&lt;&gt;0, ROUND(SUMIF(H884:H884,"",G884:G884) + SUM(H884:H884), 2 ), "")</f>
        <v/>
      </c>
      <c r="I885" s="28"/>
      <c r="J885" s="29">
        <f>IF(AND(G885= "",H885= ""), 0, ROUND(ROUND(I885, 2) * ROUND(IF(H885="",G885,H885),  2), 2))</f>
        <v>0</v>
      </c>
      <c r="K885" s="7"/>
      <c r="M885" s="30">
        <v>0.2</v>
      </c>
      <c r="Q885" s="7">
        <v>2756</v>
      </c>
    </row>
    <row r="886" spans="1:17" x14ac:dyDescent="0.35">
      <c r="A886" s="7">
        <v>9</v>
      </c>
      <c r="B886" s="21" t="s">
        <v>348</v>
      </c>
      <c r="C886" s="71" t="s">
        <v>349</v>
      </c>
      <c r="D886" s="72"/>
      <c r="E886" s="72"/>
      <c r="F886" s="72"/>
      <c r="G886" s="72"/>
      <c r="H886" s="72"/>
      <c r="I886" s="72"/>
      <c r="J886" s="22"/>
    </row>
    <row r="887" spans="1:17" hidden="1" x14ac:dyDescent="0.35">
      <c r="A887" s="7" t="s">
        <v>45</v>
      </c>
    </row>
    <row r="888" spans="1:17" ht="50" hidden="1" x14ac:dyDescent="0.35">
      <c r="A888" s="7" t="s">
        <v>93</v>
      </c>
    </row>
    <row r="889" spans="1:17" x14ac:dyDescent="0.35">
      <c r="A889" s="23" t="s">
        <v>98</v>
      </c>
      <c r="B889" s="22"/>
      <c r="C889" s="73" t="s">
        <v>97</v>
      </c>
      <c r="D889" s="73"/>
      <c r="E889" s="73"/>
      <c r="F889" s="73"/>
      <c r="G889" s="33">
        <v>336</v>
      </c>
      <c r="H889" s="25"/>
      <c r="J889" s="22"/>
    </row>
    <row r="890" spans="1:17" x14ac:dyDescent="0.35">
      <c r="A890" s="7" t="s">
        <v>49</v>
      </c>
      <c r="B890" s="21"/>
      <c r="C890" s="74"/>
      <c r="D890" s="74"/>
      <c r="E890" s="74"/>
      <c r="F890" s="26" t="s">
        <v>101</v>
      </c>
      <c r="G890" s="34">
        <f>ROUND(SUM(G889:G889), 2 )</f>
        <v>336</v>
      </c>
      <c r="H890" s="34" t="str">
        <f>IF(SUMPRODUCT(--(H889:H889&lt;&gt;""))&lt;&gt;0, ROUND(SUMIF(H889:H889,"",G889:G889) + SUM(H889:H889), 2 ), "")</f>
        <v/>
      </c>
      <c r="I890" s="28"/>
      <c r="J890" s="29">
        <f>IF(AND(G890= "",H890= ""), 0, ROUND(ROUND(I890, 2) * ROUND(IF(H890="",G890,H890),  2), 2))</f>
        <v>0</v>
      </c>
      <c r="K890" s="7"/>
      <c r="M890" s="30">
        <v>0.2</v>
      </c>
      <c r="Q890" s="7">
        <v>2756</v>
      </c>
    </row>
    <row r="891" spans="1:17" hidden="1" x14ac:dyDescent="0.35">
      <c r="A891" s="7" t="s">
        <v>51</v>
      </c>
    </row>
    <row r="892" spans="1:17" ht="18" customHeight="1" x14ac:dyDescent="0.35">
      <c r="A892" s="7">
        <v>4</v>
      </c>
      <c r="B892" s="16" t="s">
        <v>350</v>
      </c>
      <c r="C892" s="70" t="s">
        <v>351</v>
      </c>
      <c r="D892" s="70"/>
      <c r="E892" s="70"/>
      <c r="F892" s="19"/>
      <c r="G892" s="19"/>
      <c r="H892" s="19"/>
      <c r="I892" s="19"/>
      <c r="J892" s="20"/>
      <c r="K892" s="7"/>
    </row>
    <row r="893" spans="1:17" hidden="1" x14ac:dyDescent="0.35">
      <c r="A893" s="7" t="s">
        <v>42</v>
      </c>
    </row>
    <row r="894" spans="1:17" x14ac:dyDescent="0.35">
      <c r="A894" s="7">
        <v>9</v>
      </c>
      <c r="B894" s="21" t="s">
        <v>352</v>
      </c>
      <c r="C894" s="71" t="s">
        <v>351</v>
      </c>
      <c r="D894" s="72"/>
      <c r="E894" s="72"/>
      <c r="F894" s="72"/>
      <c r="G894" s="72"/>
      <c r="H894" s="72"/>
      <c r="I894" s="72"/>
      <c r="J894" s="22"/>
    </row>
    <row r="895" spans="1:17" hidden="1" x14ac:dyDescent="0.35">
      <c r="A895" s="7" t="s">
        <v>45</v>
      </c>
    </row>
    <row r="896" spans="1:17" ht="60" hidden="1" x14ac:dyDescent="0.35">
      <c r="A896" s="7" t="s">
        <v>46</v>
      </c>
    </row>
    <row r="897" spans="1:17" x14ac:dyDescent="0.35">
      <c r="A897" s="23" t="s">
        <v>48</v>
      </c>
      <c r="B897" s="22"/>
      <c r="C897" s="73" t="s">
        <v>47</v>
      </c>
      <c r="D897" s="73"/>
      <c r="E897" s="73"/>
      <c r="F897" s="73"/>
      <c r="G897" s="24">
        <v>1</v>
      </c>
      <c r="H897" s="25"/>
      <c r="J897" s="22"/>
    </row>
    <row r="898" spans="1:17" x14ac:dyDescent="0.35">
      <c r="A898" s="7" t="s">
        <v>49</v>
      </c>
      <c r="B898" s="21"/>
      <c r="C898" s="74"/>
      <c r="D898" s="74"/>
      <c r="E898" s="74"/>
      <c r="F898" s="26" t="s">
        <v>50</v>
      </c>
      <c r="G898" s="27">
        <f>ROUND(SUM(G897:G897), 0 )</f>
        <v>1</v>
      </c>
      <c r="H898" s="27" t="str">
        <f>IF(SUMPRODUCT(--(H897:H897&lt;&gt;""))&lt;&gt;0, ROUND(SUMIF(H897:H897,"",G897:G897) + SUM(H897:H897), 0 ), "")</f>
        <v/>
      </c>
      <c r="I898" s="28"/>
      <c r="J898" s="29">
        <f>IF(AND(G898= "",H898= ""), 0, ROUND(ROUND(I898, 2) * ROUND(IF(H898="",G898,H898),  0), 2))</f>
        <v>0</v>
      </c>
      <c r="K898" s="7"/>
      <c r="M898" s="30">
        <v>0.2</v>
      </c>
      <c r="Q898" s="7">
        <v>1903</v>
      </c>
    </row>
    <row r="899" spans="1:17" hidden="1" x14ac:dyDescent="0.35">
      <c r="A899" s="7" t="s">
        <v>51</v>
      </c>
    </row>
    <row r="900" spans="1:17" x14ac:dyDescent="0.35">
      <c r="A900" s="7" t="s">
        <v>112</v>
      </c>
      <c r="B900" s="22"/>
      <c r="C900" s="72"/>
      <c r="D900" s="72"/>
      <c r="E900" s="72"/>
      <c r="J900" s="22"/>
    </row>
    <row r="901" spans="1:17" x14ac:dyDescent="0.35">
      <c r="B901" s="22"/>
      <c r="C901" s="78" t="s">
        <v>265</v>
      </c>
      <c r="D901" s="79"/>
      <c r="E901" s="79"/>
      <c r="F901" s="76"/>
      <c r="G901" s="76"/>
      <c r="H901" s="76"/>
      <c r="I901" s="76"/>
      <c r="J901" s="77"/>
    </row>
    <row r="902" spans="1:17" x14ac:dyDescent="0.35">
      <c r="B902" s="22"/>
      <c r="C902" s="81"/>
      <c r="D902" s="51"/>
      <c r="E902" s="51"/>
      <c r="F902" s="51"/>
      <c r="G902" s="51"/>
      <c r="H902" s="51"/>
      <c r="I902" s="51"/>
      <c r="J902" s="80"/>
    </row>
    <row r="903" spans="1:17" x14ac:dyDescent="0.35">
      <c r="B903" s="22"/>
      <c r="C903" s="84" t="s">
        <v>113</v>
      </c>
      <c r="D903" s="85"/>
      <c r="E903" s="85"/>
      <c r="F903" s="82">
        <f>SUMIF(K658:K900, IF(K657="","",K657), J658:J900)</f>
        <v>0</v>
      </c>
      <c r="G903" s="82"/>
      <c r="H903" s="82"/>
      <c r="I903" s="82"/>
      <c r="J903" s="83"/>
    </row>
    <row r="904" spans="1:17" hidden="1" x14ac:dyDescent="0.35">
      <c r="B904" s="22"/>
      <c r="C904" s="88" t="s">
        <v>114</v>
      </c>
      <c r="D904" s="75"/>
      <c r="E904" s="75"/>
      <c r="F904" s="86">
        <f>ROUND(SUMIF(K658:K900, IF(K657="","",K657), J658:J900) * 0.2, 2)</f>
        <v>0</v>
      </c>
      <c r="G904" s="86"/>
      <c r="H904" s="86"/>
      <c r="I904" s="86"/>
      <c r="J904" s="87"/>
    </row>
    <row r="905" spans="1:17" hidden="1" x14ac:dyDescent="0.35">
      <c r="B905" s="22"/>
      <c r="C905" s="84" t="s">
        <v>115</v>
      </c>
      <c r="D905" s="85"/>
      <c r="E905" s="85"/>
      <c r="F905" s="82">
        <f>SUM(F903:F904)</f>
        <v>0</v>
      </c>
      <c r="G905" s="82"/>
      <c r="H905" s="82"/>
      <c r="I905" s="82"/>
      <c r="J905" s="83"/>
    </row>
    <row r="906" spans="1:17" ht="18.649999999999999" customHeight="1" x14ac:dyDescent="0.35">
      <c r="A906" s="7">
        <v>3</v>
      </c>
      <c r="B906" s="16">
        <v>6</v>
      </c>
      <c r="C906" s="69" t="s">
        <v>353</v>
      </c>
      <c r="D906" s="69"/>
      <c r="E906" s="69"/>
      <c r="F906" s="17"/>
      <c r="G906" s="17"/>
      <c r="H906" s="17"/>
      <c r="I906" s="17"/>
      <c r="J906" s="18"/>
      <c r="K906" s="7"/>
    </row>
    <row r="907" spans="1:17" ht="18" customHeight="1" x14ac:dyDescent="0.35">
      <c r="A907" s="7">
        <v>4</v>
      </c>
      <c r="B907" s="16" t="s">
        <v>354</v>
      </c>
      <c r="C907" s="70" t="s">
        <v>355</v>
      </c>
      <c r="D907" s="70"/>
      <c r="E907" s="70"/>
      <c r="F907" s="19"/>
      <c r="G907" s="19"/>
      <c r="H907" s="19"/>
      <c r="I907" s="19"/>
      <c r="J907" s="20"/>
      <c r="K907" s="7"/>
    </row>
    <row r="908" spans="1:17" hidden="1" x14ac:dyDescent="0.35">
      <c r="A908" s="7" t="s">
        <v>42</v>
      </c>
    </row>
    <row r="909" spans="1:17" x14ac:dyDescent="0.35">
      <c r="A909" s="7">
        <v>9</v>
      </c>
      <c r="B909" s="21" t="s">
        <v>356</v>
      </c>
      <c r="C909" s="71" t="s">
        <v>357</v>
      </c>
      <c r="D909" s="72"/>
      <c r="E909" s="72"/>
      <c r="F909" s="72"/>
      <c r="G909" s="72"/>
      <c r="H909" s="72"/>
      <c r="I909" s="72"/>
      <c r="J909" s="22"/>
    </row>
    <row r="910" spans="1:17" hidden="1" x14ac:dyDescent="0.35">
      <c r="A910" s="7" t="s">
        <v>45</v>
      </c>
    </row>
    <row r="911" spans="1:17" ht="50" hidden="1" x14ac:dyDescent="0.35">
      <c r="A911" s="7" t="s">
        <v>93</v>
      </c>
    </row>
    <row r="912" spans="1:17" x14ac:dyDescent="0.35">
      <c r="A912" s="23" t="s">
        <v>98</v>
      </c>
      <c r="B912" s="22"/>
      <c r="C912" s="73" t="s">
        <v>97</v>
      </c>
      <c r="D912" s="73"/>
      <c r="E912" s="73"/>
      <c r="F912" s="73"/>
      <c r="G912" s="40">
        <v>50</v>
      </c>
      <c r="H912" s="25"/>
      <c r="J912" s="22"/>
    </row>
    <row r="913" spans="1:17" x14ac:dyDescent="0.35">
      <c r="A913" s="7" t="s">
        <v>49</v>
      </c>
      <c r="B913" s="21"/>
      <c r="C913" s="74"/>
      <c r="D913" s="74"/>
      <c r="E913" s="74"/>
      <c r="F913" s="26" t="s">
        <v>358</v>
      </c>
      <c r="G913" s="41">
        <f>ROUND(SUM(G912:G912), 1 )</f>
        <v>50</v>
      </c>
      <c r="H913" s="41" t="str">
        <f>IF(SUMPRODUCT(--(H912:H912&lt;&gt;""))&lt;&gt;0, ROUND(SUMIF(H912:H912,"",G912:G912) + SUM(H912:H912), 1 ), "")</f>
        <v/>
      </c>
      <c r="I913" s="28"/>
      <c r="J913" s="29">
        <f>IF(AND(G913= "",H913= ""), 0, ROUND(ROUND(I913, 2) * ROUND(IF(H913="",G913,H913),  1), 2))</f>
        <v>0</v>
      </c>
      <c r="K913" s="7"/>
      <c r="M913" s="30">
        <v>0.2</v>
      </c>
      <c r="Q913" s="7">
        <v>2756</v>
      </c>
    </row>
    <row r="914" spans="1:17" x14ac:dyDescent="0.35">
      <c r="A914" s="7">
        <v>9</v>
      </c>
      <c r="B914" s="21" t="s">
        <v>359</v>
      </c>
      <c r="C914" s="71" t="s">
        <v>360</v>
      </c>
      <c r="D914" s="72"/>
      <c r="E914" s="72"/>
      <c r="F914" s="72"/>
      <c r="G914" s="72"/>
      <c r="H914" s="72"/>
      <c r="I914" s="72"/>
      <c r="J914" s="22"/>
    </row>
    <row r="915" spans="1:17" hidden="1" x14ac:dyDescent="0.35">
      <c r="A915" s="7" t="s">
        <v>45</v>
      </c>
    </row>
    <row r="916" spans="1:17" ht="60" hidden="1" x14ac:dyDescent="0.35">
      <c r="A916" s="7" t="s">
        <v>46</v>
      </c>
    </row>
    <row r="917" spans="1:17" x14ac:dyDescent="0.35">
      <c r="A917" s="23" t="s">
        <v>48</v>
      </c>
      <c r="B917" s="22"/>
      <c r="C917" s="73" t="s">
        <v>47</v>
      </c>
      <c r="D917" s="73"/>
      <c r="E917" s="73"/>
      <c r="F917" s="73"/>
      <c r="G917" s="40">
        <v>30</v>
      </c>
      <c r="H917" s="25"/>
      <c r="J917" s="22"/>
    </row>
    <row r="918" spans="1:17" x14ac:dyDescent="0.35">
      <c r="A918" s="7" t="s">
        <v>49</v>
      </c>
      <c r="B918" s="21"/>
      <c r="C918" s="74"/>
      <c r="D918" s="74"/>
      <c r="E918" s="74"/>
      <c r="F918" s="26" t="s">
        <v>358</v>
      </c>
      <c r="G918" s="41">
        <f>ROUND(SUM(G917:G917), 1 )</f>
        <v>30</v>
      </c>
      <c r="H918" s="41" t="str">
        <f>IF(SUMPRODUCT(--(H917:H917&lt;&gt;""))&lt;&gt;0, ROUND(SUMIF(H917:H917,"",G917:G917) + SUM(H917:H917), 1 ), "")</f>
        <v/>
      </c>
      <c r="I918" s="28"/>
      <c r="J918" s="29">
        <f>IF(AND(G918= "",H918= ""), 0, ROUND(ROUND(I918, 2) * ROUND(IF(H918="",G918,H918),  1), 2))</f>
        <v>0</v>
      </c>
      <c r="K918" s="7"/>
      <c r="M918" s="30">
        <v>0.2</v>
      </c>
      <c r="Q918" s="7">
        <v>1903</v>
      </c>
    </row>
    <row r="919" spans="1:17" x14ac:dyDescent="0.35">
      <c r="A919" s="7">
        <v>9</v>
      </c>
      <c r="B919" s="21" t="s">
        <v>361</v>
      </c>
      <c r="C919" s="71" t="s">
        <v>362</v>
      </c>
      <c r="D919" s="72"/>
      <c r="E919" s="72"/>
      <c r="F919" s="72"/>
      <c r="G919" s="72"/>
      <c r="H919" s="72"/>
      <c r="I919" s="72"/>
      <c r="J919" s="22"/>
    </row>
    <row r="920" spans="1:17" hidden="1" x14ac:dyDescent="0.35">
      <c r="A920" s="7" t="s">
        <v>45</v>
      </c>
    </row>
    <row r="921" spans="1:17" ht="60" hidden="1" x14ac:dyDescent="0.35">
      <c r="A921" s="7" t="s">
        <v>46</v>
      </c>
    </row>
    <row r="922" spans="1:17" x14ac:dyDescent="0.35">
      <c r="A922" s="23" t="s">
        <v>48</v>
      </c>
      <c r="B922" s="22"/>
      <c r="C922" s="73" t="s">
        <v>47</v>
      </c>
      <c r="D922" s="73"/>
      <c r="E922" s="73"/>
      <c r="F922" s="73"/>
      <c r="G922" s="40">
        <v>30</v>
      </c>
      <c r="H922" s="25"/>
      <c r="J922" s="22"/>
    </row>
    <row r="923" spans="1:17" x14ac:dyDescent="0.35">
      <c r="A923" s="7" t="s">
        <v>49</v>
      </c>
      <c r="B923" s="21"/>
      <c r="C923" s="74"/>
      <c r="D923" s="74"/>
      <c r="E923" s="74"/>
      <c r="F923" s="26" t="s">
        <v>358</v>
      </c>
      <c r="G923" s="41">
        <f>ROUND(SUM(G922:G922), 1 )</f>
        <v>30</v>
      </c>
      <c r="H923" s="41" t="str">
        <f>IF(SUMPRODUCT(--(H922:H922&lt;&gt;""))&lt;&gt;0, ROUND(SUMIF(H922:H922,"",G922:G922) + SUM(H922:H922), 1 ), "")</f>
        <v/>
      </c>
      <c r="I923" s="28"/>
      <c r="J923" s="29">
        <f>IF(AND(G923= "",H923= ""), 0, ROUND(ROUND(I923, 2) * ROUND(IF(H923="",G923,H923),  1), 2))</f>
        <v>0</v>
      </c>
      <c r="K923" s="7"/>
      <c r="M923" s="30">
        <v>0.2</v>
      </c>
      <c r="Q923" s="7">
        <v>1903</v>
      </c>
    </row>
    <row r="924" spans="1:17" hidden="1" x14ac:dyDescent="0.35">
      <c r="A924" s="7" t="s">
        <v>51</v>
      </c>
    </row>
    <row r="925" spans="1:17" ht="18" customHeight="1" x14ac:dyDescent="0.35">
      <c r="A925" s="7">
        <v>4</v>
      </c>
      <c r="B925" s="16" t="s">
        <v>363</v>
      </c>
      <c r="C925" s="70" t="s">
        <v>364</v>
      </c>
      <c r="D925" s="70"/>
      <c r="E925" s="70"/>
      <c r="F925" s="19"/>
      <c r="G925" s="19"/>
      <c r="H925" s="19"/>
      <c r="I925" s="19"/>
      <c r="J925" s="20"/>
      <c r="K925" s="7"/>
    </row>
    <row r="926" spans="1:17" hidden="1" x14ac:dyDescent="0.35">
      <c r="A926" s="7" t="s">
        <v>42</v>
      </c>
    </row>
    <row r="927" spans="1:17" x14ac:dyDescent="0.35">
      <c r="A927" s="7">
        <v>9</v>
      </c>
      <c r="B927" s="21" t="s">
        <v>365</v>
      </c>
      <c r="C927" s="71" t="s">
        <v>364</v>
      </c>
      <c r="D927" s="72"/>
      <c r="E927" s="72"/>
      <c r="F927" s="72"/>
      <c r="G927" s="72"/>
      <c r="H927" s="72"/>
      <c r="I927" s="72"/>
      <c r="J927" s="22"/>
    </row>
    <row r="928" spans="1:17" hidden="1" x14ac:dyDescent="0.35">
      <c r="A928" s="7" t="s">
        <v>45</v>
      </c>
    </row>
    <row r="929" spans="1:17" ht="60" hidden="1" x14ac:dyDescent="0.35">
      <c r="A929" s="7" t="s">
        <v>46</v>
      </c>
    </row>
    <row r="930" spans="1:17" x14ac:dyDescent="0.35">
      <c r="A930" s="23" t="s">
        <v>48</v>
      </c>
      <c r="B930" s="22"/>
      <c r="C930" s="73" t="s">
        <v>47</v>
      </c>
      <c r="D930" s="73"/>
      <c r="E930" s="73"/>
      <c r="F930" s="73"/>
      <c r="G930" s="24">
        <v>1</v>
      </c>
      <c r="H930" s="25"/>
      <c r="J930" s="22"/>
    </row>
    <row r="931" spans="1:17" x14ac:dyDescent="0.35">
      <c r="A931" s="7" t="s">
        <v>49</v>
      </c>
      <c r="B931" s="21"/>
      <c r="C931" s="74"/>
      <c r="D931" s="74"/>
      <c r="E931" s="74"/>
      <c r="F931" s="26" t="s">
        <v>50</v>
      </c>
      <c r="G931" s="27">
        <f>ROUND(SUM(G930:G930), 0 )</f>
        <v>1</v>
      </c>
      <c r="H931" s="27" t="str">
        <f>IF(SUMPRODUCT(--(H930:H930&lt;&gt;""))&lt;&gt;0, ROUND(SUMIF(H930:H930,"",G930:G930) + SUM(H930:H930), 0 ), "")</f>
        <v/>
      </c>
      <c r="I931" s="28"/>
      <c r="J931" s="29">
        <f>IF(AND(G931= "",H931= ""), 0, ROUND(ROUND(I931, 2) * ROUND(IF(H931="",G931,H931),  0), 2))</f>
        <v>0</v>
      </c>
      <c r="K931" s="7"/>
      <c r="M931" s="30">
        <v>0.2</v>
      </c>
      <c r="Q931" s="7">
        <v>1903</v>
      </c>
    </row>
    <row r="932" spans="1:17" hidden="1" x14ac:dyDescent="0.35">
      <c r="A932" s="7" t="s">
        <v>51</v>
      </c>
    </row>
    <row r="933" spans="1:17" x14ac:dyDescent="0.35">
      <c r="A933" s="7" t="s">
        <v>112</v>
      </c>
      <c r="B933" s="22"/>
      <c r="C933" s="72"/>
      <c r="D933" s="72"/>
      <c r="E933" s="72"/>
      <c r="J933" s="22"/>
    </row>
    <row r="934" spans="1:17" x14ac:dyDescent="0.35">
      <c r="B934" s="22"/>
      <c r="C934" s="78" t="s">
        <v>353</v>
      </c>
      <c r="D934" s="79"/>
      <c r="E934" s="79"/>
      <c r="F934" s="76"/>
      <c r="G934" s="76"/>
      <c r="H934" s="76"/>
      <c r="I934" s="76"/>
      <c r="J934" s="77"/>
    </row>
    <row r="935" spans="1:17" x14ac:dyDescent="0.35">
      <c r="B935" s="22"/>
      <c r="C935" s="81"/>
      <c r="D935" s="51"/>
      <c r="E935" s="51"/>
      <c r="F935" s="51"/>
      <c r="G935" s="51"/>
      <c r="H935" s="51"/>
      <c r="I935" s="51"/>
      <c r="J935" s="80"/>
    </row>
    <row r="936" spans="1:17" x14ac:dyDescent="0.35">
      <c r="B936" s="22"/>
      <c r="C936" s="84" t="s">
        <v>113</v>
      </c>
      <c r="D936" s="85"/>
      <c r="E936" s="85"/>
      <c r="F936" s="82">
        <f>SUMIF(K907:K933, IF(K906="","",K906), J907:J933)</f>
        <v>0</v>
      </c>
      <c r="G936" s="82"/>
      <c r="H936" s="82"/>
      <c r="I936" s="82"/>
      <c r="J936" s="83"/>
    </row>
    <row r="937" spans="1:17" hidden="1" x14ac:dyDescent="0.35">
      <c r="B937" s="22"/>
      <c r="C937" s="88" t="s">
        <v>114</v>
      </c>
      <c r="D937" s="75"/>
      <c r="E937" s="75"/>
      <c r="F937" s="86">
        <f>ROUND(SUMIF(K907:K933, IF(K906="","",K906), J907:J933) * 0.2, 2)</f>
        <v>0</v>
      </c>
      <c r="G937" s="86"/>
      <c r="H937" s="86"/>
      <c r="I937" s="86"/>
      <c r="J937" s="87"/>
    </row>
    <row r="938" spans="1:17" hidden="1" x14ac:dyDescent="0.35">
      <c r="B938" s="22"/>
      <c r="C938" s="84" t="s">
        <v>115</v>
      </c>
      <c r="D938" s="85"/>
      <c r="E938" s="85"/>
      <c r="F938" s="82">
        <f>SUM(F936:F937)</f>
        <v>0</v>
      </c>
      <c r="G938" s="82"/>
      <c r="H938" s="82"/>
      <c r="I938" s="82"/>
      <c r="J938" s="83"/>
    </row>
    <row r="939" spans="1:17" ht="40.75" customHeight="1" x14ac:dyDescent="0.35">
      <c r="B939" s="3"/>
      <c r="C939" s="89" t="s">
        <v>366</v>
      </c>
      <c r="D939" s="89"/>
      <c r="E939" s="89"/>
      <c r="F939" s="89"/>
      <c r="G939" s="89"/>
      <c r="H939" s="89"/>
      <c r="I939" s="89"/>
      <c r="J939" s="89"/>
    </row>
    <row r="941" spans="1:17" ht="15.5" x14ac:dyDescent="0.35">
      <c r="C941" s="90" t="s">
        <v>367</v>
      </c>
      <c r="D941" s="90"/>
      <c r="E941" s="90"/>
      <c r="F941" s="90"/>
      <c r="G941" s="90"/>
      <c r="H941" s="90"/>
      <c r="I941" s="90"/>
      <c r="J941" s="90"/>
    </row>
    <row r="942" spans="1:17" ht="16.899999999999999" customHeight="1" x14ac:dyDescent="0.35">
      <c r="C942" s="92" t="s">
        <v>368</v>
      </c>
      <c r="D942" s="75"/>
      <c r="E942" s="75"/>
      <c r="F942" s="86">
        <f>SUMPRODUCT((K5:K939=K4)*(Q5:Q939=Q942)*(J5:J939))</f>
        <v>0</v>
      </c>
      <c r="G942" s="91"/>
      <c r="H942" s="91"/>
      <c r="I942" s="91"/>
      <c r="J942" s="91"/>
      <c r="Q942" s="7">
        <v>1903</v>
      </c>
    </row>
    <row r="943" spans="1:17" ht="16.899999999999999" customHeight="1" x14ac:dyDescent="0.35">
      <c r="C943" s="92" t="s">
        <v>369</v>
      </c>
      <c r="D943" s="75"/>
      <c r="E943" s="75"/>
      <c r="F943" s="86">
        <f>SUMPRODUCT((K5:K939=K4)*(Q5:Q939=Q943)*(J5:J939))</f>
        <v>0</v>
      </c>
      <c r="G943" s="91"/>
      <c r="H943" s="91"/>
      <c r="I943" s="91"/>
      <c r="J943" s="91"/>
      <c r="Q943" s="7">
        <v>2772</v>
      </c>
    </row>
    <row r="944" spans="1:17" ht="16.899999999999999" customHeight="1" x14ac:dyDescent="0.35">
      <c r="C944" s="92" t="s">
        <v>370</v>
      </c>
      <c r="D944" s="75"/>
      <c r="E944" s="75"/>
      <c r="F944" s="86">
        <f>SUMPRODUCT((K5:K939=K4)*(Q5:Q939=Q944)*(J5:J939))</f>
        <v>0</v>
      </c>
      <c r="G944" s="91"/>
      <c r="H944" s="91"/>
      <c r="I944" s="91"/>
      <c r="J944" s="91"/>
      <c r="Q944" s="7">
        <v>2756</v>
      </c>
    </row>
    <row r="945" spans="1:17" ht="16.899999999999999" customHeight="1" x14ac:dyDescent="0.35">
      <c r="C945" s="92" t="s">
        <v>371</v>
      </c>
      <c r="D945" s="75"/>
      <c r="E945" s="75"/>
      <c r="F945" s="86">
        <f>SUMPRODUCT((K5:K939=K4)*(Q5:Q939=Q945)*(J5:J939))</f>
        <v>0</v>
      </c>
      <c r="G945" s="91"/>
      <c r="H945" s="91"/>
      <c r="I945" s="91"/>
      <c r="J945" s="91"/>
      <c r="Q945" s="7">
        <v>2753</v>
      </c>
    </row>
    <row r="947" spans="1:17" ht="15.5" x14ac:dyDescent="0.35">
      <c r="C947" s="90" t="s">
        <v>372</v>
      </c>
      <c r="D947" s="90"/>
      <c r="E947" s="90"/>
      <c r="F947" s="90"/>
      <c r="G947" s="90"/>
      <c r="H947" s="90"/>
      <c r="I947" s="90"/>
      <c r="J947" s="90"/>
    </row>
    <row r="948" spans="1:17" ht="33.75" customHeight="1" x14ac:dyDescent="0.35">
      <c r="C948" s="94" t="s">
        <v>373</v>
      </c>
      <c r="D948" s="95"/>
      <c r="E948" s="95"/>
      <c r="F948" s="93">
        <f>SUMIF(K13:K134, "", J13:J134)</f>
        <v>0</v>
      </c>
      <c r="G948" s="93"/>
      <c r="H948" s="93"/>
      <c r="I948" s="93"/>
      <c r="J948" s="93"/>
    </row>
    <row r="949" spans="1:17" ht="33.75" customHeight="1" x14ac:dyDescent="0.35">
      <c r="C949" s="94" t="s">
        <v>374</v>
      </c>
      <c r="D949" s="95"/>
      <c r="E949" s="95"/>
      <c r="F949" s="93">
        <f>SUMIF(K149:K247, "", J149:J247)</f>
        <v>0</v>
      </c>
      <c r="G949" s="93"/>
      <c r="H949" s="93"/>
      <c r="I949" s="93"/>
      <c r="J949" s="93"/>
    </row>
    <row r="950" spans="1:17" ht="33.75" customHeight="1" x14ac:dyDescent="0.35">
      <c r="C950" s="94" t="s">
        <v>375</v>
      </c>
      <c r="D950" s="95"/>
      <c r="E950" s="95"/>
      <c r="F950" s="93">
        <f>SUMIF(K266:K394, "", J266:J394)</f>
        <v>0</v>
      </c>
      <c r="G950" s="93"/>
      <c r="H950" s="93"/>
      <c r="I950" s="93"/>
      <c r="J950" s="93"/>
    </row>
    <row r="951" spans="1:17" ht="33.75" customHeight="1" x14ac:dyDescent="0.35">
      <c r="C951" s="94" t="s">
        <v>376</v>
      </c>
      <c r="D951" s="95"/>
      <c r="E951" s="95"/>
      <c r="F951" s="93">
        <f>SUMIF(K413:K646, "", J413:J646)</f>
        <v>0</v>
      </c>
      <c r="G951" s="93"/>
      <c r="H951" s="93"/>
      <c r="I951" s="93"/>
      <c r="J951" s="93"/>
    </row>
    <row r="952" spans="1:17" ht="16.899999999999999" customHeight="1" x14ac:dyDescent="0.35">
      <c r="C952" s="94" t="s">
        <v>377</v>
      </c>
      <c r="D952" s="95"/>
      <c r="E952" s="95"/>
      <c r="F952" s="93">
        <f>SUMIF(K664:K898, "", J664:J898)</f>
        <v>0</v>
      </c>
      <c r="G952" s="93"/>
      <c r="H952" s="93"/>
      <c r="I952" s="93"/>
      <c r="J952" s="93"/>
    </row>
    <row r="953" spans="1:17" ht="16.899999999999999" customHeight="1" x14ac:dyDescent="0.35">
      <c r="C953" s="94" t="s">
        <v>378</v>
      </c>
      <c r="D953" s="95"/>
      <c r="E953" s="95"/>
      <c r="F953" s="93">
        <f>SUMIF(K913:K931, "", J913:J931)</f>
        <v>0</v>
      </c>
      <c r="G953" s="93"/>
      <c r="H953" s="93"/>
      <c r="I953" s="93"/>
      <c r="J953" s="93"/>
    </row>
    <row r="954" spans="1:17" ht="31.65" customHeight="1" x14ac:dyDescent="0.35">
      <c r="C954" s="96" t="s">
        <v>379</v>
      </c>
      <c r="D954" s="97"/>
      <c r="E954" s="97"/>
      <c r="F954" s="42"/>
      <c r="G954" s="42"/>
      <c r="H954" s="42"/>
      <c r="I954" s="42"/>
      <c r="J954" s="43"/>
    </row>
    <row r="955" spans="1:17" x14ac:dyDescent="0.35">
      <c r="C955" s="98"/>
      <c r="D955" s="99"/>
      <c r="E955" s="99"/>
      <c r="F955" s="99"/>
      <c r="G955" s="99"/>
      <c r="H955" s="99"/>
      <c r="I955" s="99"/>
      <c r="J955" s="100"/>
    </row>
    <row r="956" spans="1:17" x14ac:dyDescent="0.35">
      <c r="A956" s="23"/>
      <c r="C956" s="101" t="s">
        <v>113</v>
      </c>
      <c r="D956" s="51"/>
      <c r="E956" s="51"/>
      <c r="F956" s="102">
        <f>SUMIF(K5:K939, IF(K4="","",K4), J5:J939)</f>
        <v>0</v>
      </c>
      <c r="G956" s="103"/>
      <c r="H956" s="103"/>
      <c r="I956" s="103"/>
      <c r="J956" s="104"/>
    </row>
    <row r="957" spans="1:17" x14ac:dyDescent="0.35">
      <c r="A957" s="23"/>
      <c r="C957" s="101" t="s">
        <v>114</v>
      </c>
      <c r="D957" s="51"/>
      <c r="E957" s="51"/>
      <c r="F957" s="102">
        <f>ROUND(SUMIF(K5:K939, IF(K4="","",K4), J5:J939) * 0.2, 2)</f>
        <v>0</v>
      </c>
      <c r="G957" s="103"/>
      <c r="H957" s="103"/>
      <c r="I957" s="103"/>
      <c r="J957" s="104"/>
    </row>
    <row r="958" spans="1:17" x14ac:dyDescent="0.35">
      <c r="C958" s="105" t="s">
        <v>115</v>
      </c>
      <c r="D958" s="106"/>
      <c r="E958" s="106"/>
      <c r="F958" s="107">
        <f>SUM(F956:F957)</f>
        <v>0</v>
      </c>
      <c r="G958" s="108"/>
      <c r="H958" s="108"/>
      <c r="I958" s="108"/>
      <c r="J958" s="109"/>
    </row>
    <row r="959" spans="1:17" x14ac:dyDescent="0.35">
      <c r="C959" s="110"/>
      <c r="D959" s="72"/>
      <c r="E959" s="72"/>
      <c r="F959" s="72"/>
      <c r="G959" s="72"/>
      <c r="H959" s="72"/>
      <c r="I959" s="72"/>
      <c r="J959" s="72"/>
    </row>
    <row r="960" spans="1:17" x14ac:dyDescent="0.35">
      <c r="C960" s="111" t="s">
        <v>380</v>
      </c>
      <c r="D960" s="72"/>
      <c r="E960" s="72"/>
      <c r="F960" s="72"/>
      <c r="G960" s="72"/>
      <c r="H960" s="72"/>
      <c r="I960" s="72"/>
      <c r="J960" s="72"/>
    </row>
    <row r="961" spans="3:10" x14ac:dyDescent="0.35">
      <c r="C961" s="106" t="str">
        <f>IF(Paramètres!AA2&lt;&gt;"",Paramètres!AA2,"")</f>
        <v xml:space="preserve">Zéro euro </v>
      </c>
      <c r="D961" s="106"/>
      <c r="E961" s="106"/>
      <c r="F961" s="106"/>
      <c r="G961" s="106"/>
      <c r="H961" s="106"/>
      <c r="I961" s="106"/>
      <c r="J961" s="106"/>
    </row>
    <row r="962" spans="3:10" x14ac:dyDescent="0.35">
      <c r="C962" s="106"/>
      <c r="D962" s="106"/>
      <c r="E962" s="106"/>
      <c r="F962" s="106"/>
      <c r="G962" s="106"/>
      <c r="H962" s="106"/>
      <c r="I962" s="106"/>
      <c r="J962" s="106"/>
    </row>
    <row r="963" spans="3:10" ht="56.75" customHeight="1" x14ac:dyDescent="0.35">
      <c r="F963" s="112" t="s">
        <v>381</v>
      </c>
      <c r="G963" s="112"/>
      <c r="H963" s="112"/>
      <c r="I963" s="112"/>
      <c r="J963" s="112"/>
    </row>
    <row r="965" spans="3:10" ht="85" customHeight="1" x14ac:dyDescent="0.35">
      <c r="C965" s="113" t="s">
        <v>382</v>
      </c>
      <c r="D965" s="113"/>
      <c r="F965" s="113" t="s">
        <v>383</v>
      </c>
      <c r="G965" s="113"/>
      <c r="H965" s="113"/>
      <c r="I965" s="113"/>
      <c r="J965" s="113"/>
    </row>
    <row r="966" spans="3:10" x14ac:dyDescent="0.35">
      <c r="C966" s="114"/>
      <c r="D966" s="114"/>
      <c r="E966" s="114"/>
      <c r="F966" s="114"/>
      <c r="G966" s="114"/>
      <c r="H966" s="114"/>
      <c r="I966" s="114"/>
      <c r="J966" s="114"/>
    </row>
  </sheetData>
  <sheetProtection algorithmName="SHA-512" hashValue="F4NN8R5lLL6QfJQBCaMp3TOOIeC/K9dPWhmceGgvGsnimQwYd7EUS+MLjNCiSK51RdeZ1v6o6FSFLNqlVPav8A==" saltValue="GbyxSxmUdvK0+NTLVzgxAw==" spinCount="100000" sheet="1" objects="1" selectLockedCells="1"/>
  <mergeCells count="505">
    <mergeCell ref="C961:J961"/>
    <mergeCell ref="C962:J962"/>
    <mergeCell ref="F963:J963"/>
    <mergeCell ref="C965:D965"/>
    <mergeCell ref="F965:J965"/>
    <mergeCell ref="C966:J966"/>
    <mergeCell ref="C955:J955"/>
    <mergeCell ref="C956:E956"/>
    <mergeCell ref="F956:J956"/>
    <mergeCell ref="C957:E957"/>
    <mergeCell ref="F957:J957"/>
    <mergeCell ref="C958:E958"/>
    <mergeCell ref="F958:J958"/>
    <mergeCell ref="C959:J959"/>
    <mergeCell ref="C960:J960"/>
    <mergeCell ref="F950:J950"/>
    <mergeCell ref="C950:E950"/>
    <mergeCell ref="F951:J951"/>
    <mergeCell ref="C951:E951"/>
    <mergeCell ref="F952:J952"/>
    <mergeCell ref="C952:E952"/>
    <mergeCell ref="F953:J953"/>
    <mergeCell ref="C953:E953"/>
    <mergeCell ref="C954:E954"/>
    <mergeCell ref="F944:J944"/>
    <mergeCell ref="C944:E944"/>
    <mergeCell ref="F945:J945"/>
    <mergeCell ref="C945:E945"/>
    <mergeCell ref="C947:J947"/>
    <mergeCell ref="F948:J948"/>
    <mergeCell ref="C948:E948"/>
    <mergeCell ref="F949:J949"/>
    <mergeCell ref="C949:E949"/>
    <mergeCell ref="F937:J937"/>
    <mergeCell ref="C937:E937"/>
    <mergeCell ref="F938:J938"/>
    <mergeCell ref="C938:E938"/>
    <mergeCell ref="C939:J939"/>
    <mergeCell ref="C941:J941"/>
    <mergeCell ref="F942:J942"/>
    <mergeCell ref="C942:E942"/>
    <mergeCell ref="F943:J943"/>
    <mergeCell ref="C943:E943"/>
    <mergeCell ref="C927:I927"/>
    <mergeCell ref="C930:F930"/>
    <mergeCell ref="C931:E931"/>
    <mergeCell ref="C933:E933"/>
    <mergeCell ref="F934:J934"/>
    <mergeCell ref="C934:E934"/>
    <mergeCell ref="F935:J935"/>
    <mergeCell ref="C935:E935"/>
    <mergeCell ref="F936:J936"/>
    <mergeCell ref="C936:E936"/>
    <mergeCell ref="C912:F912"/>
    <mergeCell ref="C913:E913"/>
    <mergeCell ref="C914:I914"/>
    <mergeCell ref="C917:F917"/>
    <mergeCell ref="C918:E918"/>
    <mergeCell ref="C919:I919"/>
    <mergeCell ref="C922:F922"/>
    <mergeCell ref="C923:E923"/>
    <mergeCell ref="C925:E925"/>
    <mergeCell ref="F903:J903"/>
    <mergeCell ref="C903:E903"/>
    <mergeCell ref="F904:J904"/>
    <mergeCell ref="C904:E904"/>
    <mergeCell ref="F905:J905"/>
    <mergeCell ref="C905:E905"/>
    <mergeCell ref="C906:E906"/>
    <mergeCell ref="C907:E907"/>
    <mergeCell ref="C909:I909"/>
    <mergeCell ref="C890:E890"/>
    <mergeCell ref="C892:E892"/>
    <mergeCell ref="C894:I894"/>
    <mergeCell ref="C897:F897"/>
    <mergeCell ref="C898:E898"/>
    <mergeCell ref="C900:E900"/>
    <mergeCell ref="F901:J901"/>
    <mergeCell ref="C901:E901"/>
    <mergeCell ref="F902:J902"/>
    <mergeCell ref="C902:E902"/>
    <mergeCell ref="C872:E872"/>
    <mergeCell ref="C876:I876"/>
    <mergeCell ref="C879:F879"/>
    <mergeCell ref="C880:E880"/>
    <mergeCell ref="C881:I881"/>
    <mergeCell ref="C884:F884"/>
    <mergeCell ref="C885:E885"/>
    <mergeCell ref="C886:I886"/>
    <mergeCell ref="C889:F889"/>
    <mergeCell ref="C850:E850"/>
    <mergeCell ref="C851:I851"/>
    <mergeCell ref="C854:F854"/>
    <mergeCell ref="C855:E855"/>
    <mergeCell ref="C856:I856"/>
    <mergeCell ref="C863:F863"/>
    <mergeCell ref="C864:F864"/>
    <mergeCell ref="C865:F865"/>
    <mergeCell ref="C866:E866"/>
    <mergeCell ref="C833:I833"/>
    <mergeCell ref="C836:F836"/>
    <mergeCell ref="C837:E837"/>
    <mergeCell ref="C839:E839"/>
    <mergeCell ref="C841:I841"/>
    <mergeCell ref="C844:F844"/>
    <mergeCell ref="C845:E845"/>
    <mergeCell ref="C846:I846"/>
    <mergeCell ref="C849:F849"/>
    <mergeCell ref="C818:I818"/>
    <mergeCell ref="C821:F821"/>
    <mergeCell ref="C822:E822"/>
    <mergeCell ref="C823:I823"/>
    <mergeCell ref="C826:F826"/>
    <mergeCell ref="C827:E827"/>
    <mergeCell ref="C828:I828"/>
    <mergeCell ref="C831:F831"/>
    <mergeCell ref="C832:E832"/>
    <mergeCell ref="C801:E801"/>
    <mergeCell ref="C803:I803"/>
    <mergeCell ref="C806:F806"/>
    <mergeCell ref="C807:E807"/>
    <mergeCell ref="C809:E809"/>
    <mergeCell ref="C811:E811"/>
    <mergeCell ref="C813:I813"/>
    <mergeCell ref="C816:F816"/>
    <mergeCell ref="C817:E817"/>
    <mergeCell ref="C785:F785"/>
    <mergeCell ref="C786:E786"/>
    <mergeCell ref="C787:I787"/>
    <mergeCell ref="C790:F790"/>
    <mergeCell ref="C791:E791"/>
    <mergeCell ref="C793:E793"/>
    <mergeCell ref="C795:I795"/>
    <mergeCell ref="C798:F798"/>
    <mergeCell ref="C799:E799"/>
    <mergeCell ref="C768:E768"/>
    <mergeCell ref="C770:E770"/>
    <mergeCell ref="C772:I772"/>
    <mergeCell ref="C775:F775"/>
    <mergeCell ref="C776:E776"/>
    <mergeCell ref="C777:I777"/>
    <mergeCell ref="C780:F780"/>
    <mergeCell ref="C781:E781"/>
    <mergeCell ref="C782:I782"/>
    <mergeCell ref="C745:E745"/>
    <mergeCell ref="C749:E749"/>
    <mergeCell ref="C751:I751"/>
    <mergeCell ref="C756:F756"/>
    <mergeCell ref="C757:F757"/>
    <mergeCell ref="C758:E758"/>
    <mergeCell ref="C762:E762"/>
    <mergeCell ref="C764:I764"/>
    <mergeCell ref="C767:F767"/>
    <mergeCell ref="C728:F728"/>
    <mergeCell ref="C729:E729"/>
    <mergeCell ref="C730:I730"/>
    <mergeCell ref="C733:F733"/>
    <mergeCell ref="C734:E734"/>
    <mergeCell ref="C736:E736"/>
    <mergeCell ref="C738:I738"/>
    <mergeCell ref="C743:F743"/>
    <mergeCell ref="C744:F744"/>
    <mergeCell ref="C707:F707"/>
    <mergeCell ref="C708:E708"/>
    <mergeCell ref="C710:E710"/>
    <mergeCell ref="C712:I712"/>
    <mergeCell ref="C717:F717"/>
    <mergeCell ref="C718:F718"/>
    <mergeCell ref="C719:E719"/>
    <mergeCell ref="C723:E723"/>
    <mergeCell ref="C725:I725"/>
    <mergeCell ref="C686:I686"/>
    <mergeCell ref="C691:F691"/>
    <mergeCell ref="C692:F692"/>
    <mergeCell ref="C693:E693"/>
    <mergeCell ref="C697:E697"/>
    <mergeCell ref="C699:I699"/>
    <mergeCell ref="C702:F702"/>
    <mergeCell ref="C703:E703"/>
    <mergeCell ref="C704:I704"/>
    <mergeCell ref="C666:E666"/>
    <mergeCell ref="C668:I668"/>
    <mergeCell ref="C673:F673"/>
    <mergeCell ref="C674:F674"/>
    <mergeCell ref="C675:E675"/>
    <mergeCell ref="C678:I678"/>
    <mergeCell ref="C681:F681"/>
    <mergeCell ref="C682:E682"/>
    <mergeCell ref="C684:E684"/>
    <mergeCell ref="F655:J655"/>
    <mergeCell ref="C655:E655"/>
    <mergeCell ref="F656:J656"/>
    <mergeCell ref="C656:E656"/>
    <mergeCell ref="C657:E657"/>
    <mergeCell ref="C658:E658"/>
    <mergeCell ref="C660:I660"/>
    <mergeCell ref="C663:F663"/>
    <mergeCell ref="C664:E664"/>
    <mergeCell ref="C644:F644"/>
    <mergeCell ref="C645:F645"/>
    <mergeCell ref="C646:E646"/>
    <mergeCell ref="C651:E651"/>
    <mergeCell ref="F652:J652"/>
    <mergeCell ref="C652:E652"/>
    <mergeCell ref="F653:J653"/>
    <mergeCell ref="C653:E653"/>
    <mergeCell ref="F654:J654"/>
    <mergeCell ref="C654:E654"/>
    <mergeCell ref="C618:E618"/>
    <mergeCell ref="C620:E620"/>
    <mergeCell ref="C622:I622"/>
    <mergeCell ref="C629:F629"/>
    <mergeCell ref="C630:F630"/>
    <mergeCell ref="C631:F631"/>
    <mergeCell ref="C632:E632"/>
    <mergeCell ref="C636:I636"/>
    <mergeCell ref="C643:F643"/>
    <mergeCell ref="C595:F595"/>
    <mergeCell ref="C596:F596"/>
    <mergeCell ref="C597:E597"/>
    <mergeCell ref="C601:I601"/>
    <mergeCell ref="C608:F608"/>
    <mergeCell ref="C609:F609"/>
    <mergeCell ref="C610:F610"/>
    <mergeCell ref="C611:E611"/>
    <mergeCell ref="C615:I615"/>
    <mergeCell ref="C566:E566"/>
    <mergeCell ref="C571:E571"/>
    <mergeCell ref="C573:I573"/>
    <mergeCell ref="C580:F580"/>
    <mergeCell ref="C581:F581"/>
    <mergeCell ref="C582:F582"/>
    <mergeCell ref="C583:E583"/>
    <mergeCell ref="C587:I587"/>
    <mergeCell ref="C594:F594"/>
    <mergeCell ref="C546:F546"/>
    <mergeCell ref="C547:F547"/>
    <mergeCell ref="C548:F548"/>
    <mergeCell ref="C549:E549"/>
    <mergeCell ref="C554:E554"/>
    <mergeCell ref="C556:I556"/>
    <mergeCell ref="C563:F563"/>
    <mergeCell ref="C564:F564"/>
    <mergeCell ref="C565:F565"/>
    <mergeCell ref="C515:E515"/>
    <mergeCell ref="C520:E520"/>
    <mergeCell ref="C522:I522"/>
    <mergeCell ref="C529:F529"/>
    <mergeCell ref="C530:F530"/>
    <mergeCell ref="C531:F531"/>
    <mergeCell ref="C532:E532"/>
    <mergeCell ref="C537:E537"/>
    <mergeCell ref="C539:I539"/>
    <mergeCell ref="C491:I491"/>
    <mergeCell ref="C498:F498"/>
    <mergeCell ref="C499:F499"/>
    <mergeCell ref="C500:F500"/>
    <mergeCell ref="C501:E501"/>
    <mergeCell ref="C505:I505"/>
    <mergeCell ref="C512:F512"/>
    <mergeCell ref="C513:F513"/>
    <mergeCell ref="C514:F514"/>
    <mergeCell ref="C466:F466"/>
    <mergeCell ref="C467:E467"/>
    <mergeCell ref="C472:E472"/>
    <mergeCell ref="C474:I474"/>
    <mergeCell ref="C481:F481"/>
    <mergeCell ref="C482:F482"/>
    <mergeCell ref="C483:F483"/>
    <mergeCell ref="C484:E484"/>
    <mergeCell ref="C489:E489"/>
    <mergeCell ref="C434:I434"/>
    <mergeCell ref="C447:F447"/>
    <mergeCell ref="C448:F448"/>
    <mergeCell ref="C449:F449"/>
    <mergeCell ref="C450:E450"/>
    <mergeCell ref="C455:E455"/>
    <mergeCell ref="C457:I457"/>
    <mergeCell ref="C464:F464"/>
    <mergeCell ref="C465:F465"/>
    <mergeCell ref="C413:E413"/>
    <mergeCell ref="C416:I416"/>
    <mergeCell ref="C419:F419"/>
    <mergeCell ref="C420:E420"/>
    <mergeCell ref="C421:I421"/>
    <mergeCell ref="C426:F426"/>
    <mergeCell ref="C427:F427"/>
    <mergeCell ref="C428:E428"/>
    <mergeCell ref="C432:E432"/>
    <mergeCell ref="F401:J401"/>
    <mergeCell ref="C401:E401"/>
    <mergeCell ref="F402:J402"/>
    <mergeCell ref="C402:E402"/>
    <mergeCell ref="C403:E403"/>
    <mergeCell ref="C404:E404"/>
    <mergeCell ref="C406:I406"/>
    <mergeCell ref="C411:F411"/>
    <mergeCell ref="C412:F412"/>
    <mergeCell ref="C393:F393"/>
    <mergeCell ref="C394:E394"/>
    <mergeCell ref="C397:E397"/>
    <mergeCell ref="F398:J398"/>
    <mergeCell ref="C398:E398"/>
    <mergeCell ref="F399:J399"/>
    <mergeCell ref="C399:E399"/>
    <mergeCell ref="F400:J400"/>
    <mergeCell ref="C400:E400"/>
    <mergeCell ref="C371:I371"/>
    <mergeCell ref="C374:F374"/>
    <mergeCell ref="C375:E375"/>
    <mergeCell ref="C378:E378"/>
    <mergeCell ref="C379:E379"/>
    <mergeCell ref="C381:I381"/>
    <mergeCell ref="C388:F388"/>
    <mergeCell ref="C389:E389"/>
    <mergeCell ref="C390:I390"/>
    <mergeCell ref="C354:E354"/>
    <mergeCell ref="C355:I355"/>
    <mergeCell ref="C358:F358"/>
    <mergeCell ref="C359:E359"/>
    <mergeCell ref="C361:E361"/>
    <mergeCell ref="C363:I363"/>
    <mergeCell ref="C366:F366"/>
    <mergeCell ref="C367:E367"/>
    <mergeCell ref="C369:E369"/>
    <mergeCell ref="C324:E324"/>
    <mergeCell ref="C326:I326"/>
    <mergeCell ref="C329:F329"/>
    <mergeCell ref="C330:E330"/>
    <mergeCell ref="C331:I331"/>
    <mergeCell ref="C338:F338"/>
    <mergeCell ref="C339:E339"/>
    <mergeCell ref="C340:I340"/>
    <mergeCell ref="C353:F353"/>
    <mergeCell ref="C303:F303"/>
    <mergeCell ref="C304:F304"/>
    <mergeCell ref="C305:E305"/>
    <mergeCell ref="C309:E309"/>
    <mergeCell ref="C311:I311"/>
    <mergeCell ref="C316:F316"/>
    <mergeCell ref="C317:F317"/>
    <mergeCell ref="C318:E318"/>
    <mergeCell ref="C323:E323"/>
    <mergeCell ref="C278:F278"/>
    <mergeCell ref="C279:E279"/>
    <mergeCell ref="C283:E283"/>
    <mergeCell ref="C285:I285"/>
    <mergeCell ref="C290:F290"/>
    <mergeCell ref="C291:F291"/>
    <mergeCell ref="C292:E292"/>
    <mergeCell ref="C296:E296"/>
    <mergeCell ref="C298:I298"/>
    <mergeCell ref="C256:E256"/>
    <mergeCell ref="C257:E257"/>
    <mergeCell ref="C259:I259"/>
    <mergeCell ref="C264:F264"/>
    <mergeCell ref="C265:F265"/>
    <mergeCell ref="C266:E266"/>
    <mergeCell ref="C270:E270"/>
    <mergeCell ref="C272:I272"/>
    <mergeCell ref="C277:F277"/>
    <mergeCell ref="F251:J251"/>
    <mergeCell ref="C251:E251"/>
    <mergeCell ref="F252:J252"/>
    <mergeCell ref="C252:E252"/>
    <mergeCell ref="F253:J253"/>
    <mergeCell ref="C253:E253"/>
    <mergeCell ref="F254:J254"/>
    <mergeCell ref="C254:E254"/>
    <mergeCell ref="C255:E255"/>
    <mergeCell ref="C238:I238"/>
    <mergeCell ref="C241:F241"/>
    <mergeCell ref="C242:E242"/>
    <mergeCell ref="C243:I243"/>
    <mergeCell ref="C246:F246"/>
    <mergeCell ref="C247:E247"/>
    <mergeCell ref="C249:E249"/>
    <mergeCell ref="F250:J250"/>
    <mergeCell ref="C250:E250"/>
    <mergeCell ref="C221:E221"/>
    <mergeCell ref="C223:E223"/>
    <mergeCell ref="C225:I225"/>
    <mergeCell ref="C228:F228"/>
    <mergeCell ref="C229:E229"/>
    <mergeCell ref="C230:I230"/>
    <mergeCell ref="C233:F233"/>
    <mergeCell ref="C234:E234"/>
    <mergeCell ref="C236:E236"/>
    <mergeCell ref="C201:F201"/>
    <mergeCell ref="C202:E202"/>
    <mergeCell ref="C207:E207"/>
    <mergeCell ref="C209:I209"/>
    <mergeCell ref="C212:F212"/>
    <mergeCell ref="C213:E213"/>
    <mergeCell ref="C215:E215"/>
    <mergeCell ref="C217:I217"/>
    <mergeCell ref="C220:F220"/>
    <mergeCell ref="C177:E177"/>
    <mergeCell ref="C178:I178"/>
    <mergeCell ref="C185:F185"/>
    <mergeCell ref="C186:F186"/>
    <mergeCell ref="C187:F187"/>
    <mergeCell ref="C188:E188"/>
    <mergeCell ref="C192:I192"/>
    <mergeCell ref="C199:F199"/>
    <mergeCell ref="C200:F200"/>
    <mergeCell ref="C160:F160"/>
    <mergeCell ref="C161:E161"/>
    <mergeCell ref="C163:E163"/>
    <mergeCell ref="C165:I165"/>
    <mergeCell ref="C168:F168"/>
    <mergeCell ref="C169:E169"/>
    <mergeCell ref="C171:E171"/>
    <mergeCell ref="C173:I173"/>
    <mergeCell ref="C176:F176"/>
    <mergeCell ref="C143:E143"/>
    <mergeCell ref="C145:I145"/>
    <mergeCell ref="C148:F148"/>
    <mergeCell ref="C149:E149"/>
    <mergeCell ref="C151:E151"/>
    <mergeCell ref="C152:I152"/>
    <mergeCell ref="C155:F155"/>
    <mergeCell ref="C156:E156"/>
    <mergeCell ref="C157:I157"/>
    <mergeCell ref="F138:J138"/>
    <mergeCell ref="C138:E138"/>
    <mergeCell ref="F139:J139"/>
    <mergeCell ref="C139:E139"/>
    <mergeCell ref="F140:J140"/>
    <mergeCell ref="C140:E140"/>
    <mergeCell ref="F141:J141"/>
    <mergeCell ref="C141:E141"/>
    <mergeCell ref="C142:E142"/>
    <mergeCell ref="C125:I125"/>
    <mergeCell ref="C128:F128"/>
    <mergeCell ref="C129:E129"/>
    <mergeCell ref="C130:I130"/>
    <mergeCell ref="C133:F133"/>
    <mergeCell ref="C134:E134"/>
    <mergeCell ref="C136:E136"/>
    <mergeCell ref="F137:J137"/>
    <mergeCell ref="C137:E137"/>
    <mergeCell ref="C107:F107"/>
    <mergeCell ref="C108:E108"/>
    <mergeCell ref="C112:I112"/>
    <mergeCell ref="C115:F115"/>
    <mergeCell ref="C116:E116"/>
    <mergeCell ref="C117:I117"/>
    <mergeCell ref="C120:F120"/>
    <mergeCell ref="C121:E121"/>
    <mergeCell ref="C123:E123"/>
    <mergeCell ref="C87:F87"/>
    <mergeCell ref="C88:E88"/>
    <mergeCell ref="C89:I89"/>
    <mergeCell ref="C92:F92"/>
    <mergeCell ref="C93:E93"/>
    <mergeCell ref="C96:E96"/>
    <mergeCell ref="C98:I98"/>
    <mergeCell ref="C105:F105"/>
    <mergeCell ref="C106:F106"/>
    <mergeCell ref="C70:E70"/>
    <mergeCell ref="C71:I71"/>
    <mergeCell ref="C74:F74"/>
    <mergeCell ref="C75:E75"/>
    <mergeCell ref="C77:E77"/>
    <mergeCell ref="C79:I79"/>
    <mergeCell ref="C82:F82"/>
    <mergeCell ref="C83:E83"/>
    <mergeCell ref="C84:I84"/>
    <mergeCell ref="C54:F54"/>
    <mergeCell ref="C55:E55"/>
    <mergeCell ref="C57:E57"/>
    <mergeCell ref="C59:E59"/>
    <mergeCell ref="C61:I61"/>
    <mergeCell ref="C64:F64"/>
    <mergeCell ref="C65:E65"/>
    <mergeCell ref="C66:I66"/>
    <mergeCell ref="C69:F69"/>
    <mergeCell ref="C35:I35"/>
    <mergeCell ref="C38:F38"/>
    <mergeCell ref="C39:E39"/>
    <mergeCell ref="C41:E41"/>
    <mergeCell ref="C43:I43"/>
    <mergeCell ref="C46:F46"/>
    <mergeCell ref="C47:E47"/>
    <mergeCell ref="C49:E49"/>
    <mergeCell ref="C51:I51"/>
    <mergeCell ref="C20:F20"/>
    <mergeCell ref="C21:E21"/>
    <mergeCell ref="C23:E23"/>
    <mergeCell ref="C25:I25"/>
    <mergeCell ref="C28:F28"/>
    <mergeCell ref="C29:E29"/>
    <mergeCell ref="C30:I30"/>
    <mergeCell ref="C33:F33"/>
    <mergeCell ref="C34:E34"/>
    <mergeCell ref="C3:E3"/>
    <mergeCell ref="C4:E4"/>
    <mergeCell ref="C5:E5"/>
    <mergeCell ref="C7:E7"/>
    <mergeCell ref="C9:I9"/>
    <mergeCell ref="C12:F12"/>
    <mergeCell ref="C13:E13"/>
    <mergeCell ref="C15:E15"/>
    <mergeCell ref="C17:I17"/>
  </mergeCells>
  <pageMargins left="0.55118110236219997" right="0.55118110236219997" top="0.55118110236219997" bottom="0.55118110236219997" header="0.23622047244093999" footer="0.23622047244093999"/>
  <pageSetup paperSize="9" fitToHeight="0" orientation="portrait" r:id="rId1"/>
  <headerFooter>
    <oddHeader>&amp;L Z-23045 - PARIS 7ème - Hôtel National des Invalides - Accessibilité de la cour d'honneur 
 &amp;RDCE  
BPU - Lot n°01 MAÇONNERIE - PIERRE DE TAILLE - PAVAGE - VRD</oddHeader>
    <oddFooter>&amp;L 2BDM Architectes C. BATARD ACMH&amp;RPage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1" t="s">
        <v>384</v>
      </c>
      <c r="AA1" s="7">
        <f>IF(BPU!F958&lt;&gt;"",BPU!F958,"0")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45" t="s">
        <v>385</v>
      </c>
      <c r="B3" s="44" t="s">
        <v>386</v>
      </c>
      <c r="C3" s="115" t="s">
        <v>411</v>
      </c>
      <c r="D3" s="115"/>
      <c r="E3" s="115"/>
      <c r="F3" s="115"/>
      <c r="G3" s="115"/>
      <c r="H3" s="115"/>
      <c r="I3" s="115"/>
      <c r="J3" s="115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45" t="s">
        <v>387</v>
      </c>
      <c r="B5" s="44" t="s">
        <v>388</v>
      </c>
      <c r="C5" s="115" t="s">
        <v>412</v>
      </c>
      <c r="D5" s="115"/>
      <c r="E5" s="115"/>
      <c r="F5" s="115"/>
      <c r="G5" s="115"/>
      <c r="H5" s="115"/>
      <c r="I5" s="115"/>
      <c r="J5" s="115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45" t="s">
        <v>397</v>
      </c>
      <c r="B7" s="44" t="s">
        <v>398</v>
      </c>
      <c r="C7" s="46" t="s">
        <v>413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45" t="s">
        <v>399</v>
      </c>
      <c r="B9" s="44" t="s">
        <v>400</v>
      </c>
      <c r="C9" s="46" t="s">
        <v>36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45" t="s">
        <v>389</v>
      </c>
      <c r="B11" s="44" t="s">
        <v>390</v>
      </c>
      <c r="C11" s="115" t="s">
        <v>37</v>
      </c>
      <c r="D11" s="115"/>
      <c r="E11" s="115"/>
      <c r="F11" s="115"/>
      <c r="G11" s="115"/>
      <c r="H11" s="115"/>
      <c r="I11" s="115"/>
      <c r="J11" s="115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45" t="s">
        <v>401</v>
      </c>
      <c r="B13" s="44" t="s">
        <v>402</v>
      </c>
      <c r="C13" s="46" t="s">
        <v>414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45" t="s">
        <v>403</v>
      </c>
      <c r="B15" s="44" t="s">
        <v>404</v>
      </c>
      <c r="C15" s="46" t="s">
        <v>415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45" t="s">
        <v>405</v>
      </c>
      <c r="B17" s="44" t="s">
        <v>406</v>
      </c>
      <c r="C17" s="46" t="s">
        <v>416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47">
        <v>0.2</v>
      </c>
      <c r="E19" s="48" t="s">
        <v>407</v>
      </c>
      <c r="AA19" s="7">
        <f>INT((AA5-AA18*100)/10)</f>
        <v>0</v>
      </c>
    </row>
    <row r="20" spans="1:27" ht="12.75" customHeight="1" x14ac:dyDescent="0.35">
      <c r="C20" s="49">
        <v>5.5E-2</v>
      </c>
      <c r="E20" s="48" t="s">
        <v>408</v>
      </c>
      <c r="AA20" s="7">
        <f>AA5-AA18*100-AA19*10</f>
        <v>0</v>
      </c>
    </row>
    <row r="21" spans="1:27" ht="12.75" customHeight="1" x14ac:dyDescent="0.35">
      <c r="C21" s="49">
        <v>0</v>
      </c>
      <c r="E21" s="48" t="s">
        <v>409</v>
      </c>
      <c r="AA21" s="7">
        <f>INT(AA6/10)</f>
        <v>0</v>
      </c>
    </row>
    <row r="22" spans="1:27" ht="12.75" customHeight="1" x14ac:dyDescent="0.35">
      <c r="C22" s="50">
        <v>0</v>
      </c>
      <c r="E22" s="48" t="s">
        <v>410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45" t="s">
        <v>391</v>
      </c>
      <c r="B24" s="44" t="s">
        <v>392</v>
      </c>
      <c r="C24" s="115"/>
      <c r="D24" s="115"/>
      <c r="E24" s="115"/>
      <c r="F24" s="115"/>
      <c r="G24" s="115"/>
      <c r="H24" s="115"/>
      <c r="I24" s="115"/>
      <c r="J24" s="115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45" t="s">
        <v>393</v>
      </c>
      <c r="B26" s="44" t="s">
        <v>394</v>
      </c>
      <c r="C26" s="115"/>
      <c r="D26" s="115"/>
      <c r="E26" s="115"/>
      <c r="F26" s="115"/>
      <c r="G26" s="115"/>
      <c r="H26" s="115"/>
      <c r="I26" s="115"/>
      <c r="J26" s="115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45" t="s">
        <v>395</v>
      </c>
      <c r="B28" s="44" t="s">
        <v>396</v>
      </c>
      <c r="C28" s="115"/>
      <c r="D28" s="115"/>
      <c r="E28" s="115"/>
      <c r="F28" s="115"/>
      <c r="G28" s="115"/>
      <c r="H28" s="115"/>
      <c r="I28" s="115"/>
      <c r="J28" s="11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417</v>
      </c>
      <c r="B1" s="7" t="s">
        <v>418</v>
      </c>
    </row>
    <row r="2" spans="1:3" x14ac:dyDescent="0.35">
      <c r="A2" s="7" t="s">
        <v>419</v>
      </c>
      <c r="B2" s="7" t="s">
        <v>420</v>
      </c>
    </row>
    <row r="3" spans="1:3" x14ac:dyDescent="0.35">
      <c r="A3" s="7" t="s">
        <v>421</v>
      </c>
      <c r="B3" s="7">
        <v>1</v>
      </c>
    </row>
    <row r="4" spans="1:3" x14ac:dyDescent="0.35">
      <c r="A4" s="7" t="s">
        <v>422</v>
      </c>
      <c r="B4" s="7">
        <v>0</v>
      </c>
    </row>
    <row r="5" spans="1:3" x14ac:dyDescent="0.35">
      <c r="A5" s="7" t="s">
        <v>423</v>
      </c>
      <c r="B5" s="7">
        <v>0</v>
      </c>
    </row>
    <row r="6" spans="1:3" x14ac:dyDescent="0.35">
      <c r="A6" s="7" t="s">
        <v>424</v>
      </c>
      <c r="B6" s="7">
        <v>1</v>
      </c>
    </row>
    <row r="7" spans="1:3" x14ac:dyDescent="0.35">
      <c r="A7" s="7" t="s">
        <v>425</v>
      </c>
      <c r="B7" s="7">
        <v>0</v>
      </c>
    </row>
    <row r="8" spans="1:3" x14ac:dyDescent="0.35">
      <c r="A8" s="7" t="s">
        <v>426</v>
      </c>
      <c r="B8" s="7">
        <v>0</v>
      </c>
    </row>
    <row r="9" spans="1:3" x14ac:dyDescent="0.35">
      <c r="A9" s="7" t="s">
        <v>427</v>
      </c>
      <c r="B9" s="7">
        <v>1</v>
      </c>
    </row>
    <row r="10" spans="1:3" x14ac:dyDescent="0.35">
      <c r="A10" s="7" t="s">
        <v>428</v>
      </c>
      <c r="C10" s="7" t="s">
        <v>429</v>
      </c>
    </row>
    <row r="11" spans="1:3" x14ac:dyDescent="0.35">
      <c r="A11" s="7" t="s">
        <v>430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6.7265625" customWidth="1"/>
    <col min="2" max="2" width="35" customWidth="1"/>
    <col min="3" max="10" width="11.453125" customWidth="1"/>
  </cols>
  <sheetData>
    <row r="2" spans="1:10" ht="12.75" customHeight="1" x14ac:dyDescent="0.35">
      <c r="B2" s="116" t="s">
        <v>431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35">
      <c r="A4" s="45" t="s">
        <v>385</v>
      </c>
      <c r="B4" s="44" t="s">
        <v>432</v>
      </c>
      <c r="C4" s="117"/>
      <c r="D4" s="117"/>
      <c r="E4" s="117"/>
      <c r="F4" s="117"/>
      <c r="G4" s="117"/>
      <c r="H4" s="117"/>
      <c r="I4" s="117"/>
      <c r="J4" s="117"/>
    </row>
    <row r="6" spans="1:10" ht="12.75" customHeight="1" x14ac:dyDescent="0.35">
      <c r="A6" s="45" t="s">
        <v>387</v>
      </c>
      <c r="B6" s="44" t="s">
        <v>433</v>
      </c>
      <c r="C6" s="117"/>
      <c r="D6" s="117"/>
      <c r="E6" s="117"/>
      <c r="F6" s="117"/>
      <c r="G6" s="117"/>
      <c r="H6" s="117"/>
      <c r="I6" s="117"/>
      <c r="J6" s="117"/>
    </row>
    <row r="8" spans="1:10" ht="12.75" customHeight="1" x14ac:dyDescent="0.35">
      <c r="A8" s="45" t="s">
        <v>397</v>
      </c>
      <c r="B8" s="44" t="s">
        <v>434</v>
      </c>
      <c r="C8" s="117"/>
      <c r="D8" s="117"/>
      <c r="E8" s="117"/>
      <c r="F8" s="117"/>
      <c r="G8" s="117"/>
      <c r="H8" s="117"/>
      <c r="I8" s="117"/>
      <c r="J8" s="117"/>
    </row>
    <row r="10" spans="1:10" ht="12.75" customHeight="1" x14ac:dyDescent="0.35">
      <c r="A10" s="45" t="s">
        <v>399</v>
      </c>
      <c r="B10" s="44" t="s">
        <v>435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35">
      <c r="A12" s="45" t="s">
        <v>389</v>
      </c>
      <c r="B12" s="44" t="s">
        <v>436</v>
      </c>
      <c r="C12" s="117"/>
      <c r="D12" s="117"/>
      <c r="E12" s="117"/>
      <c r="F12" s="117"/>
      <c r="G12" s="117"/>
      <c r="H12" s="117"/>
      <c r="I12" s="117"/>
      <c r="J12" s="117"/>
    </row>
    <row r="14" spans="1:10" ht="12.75" customHeight="1" x14ac:dyDescent="0.35">
      <c r="A14" s="45" t="s">
        <v>401</v>
      </c>
      <c r="B14" s="44" t="s">
        <v>437</v>
      </c>
      <c r="C14" s="117"/>
      <c r="D14" s="117"/>
      <c r="E14" s="117"/>
      <c r="F14" s="117"/>
      <c r="G14" s="117"/>
      <c r="H14" s="117"/>
      <c r="I14" s="117"/>
      <c r="J14" s="117"/>
    </row>
    <row r="16" spans="1:10" ht="12.75" customHeight="1" x14ac:dyDescent="0.35">
      <c r="A16" s="45" t="s">
        <v>403</v>
      </c>
      <c r="B16" s="44" t="s">
        <v>438</v>
      </c>
      <c r="C16" s="117"/>
      <c r="D16" s="117"/>
      <c r="E16" s="117"/>
      <c r="F16" s="117"/>
      <c r="G16" s="117"/>
      <c r="H16" s="117"/>
      <c r="I16" s="117"/>
      <c r="J16" s="117"/>
    </row>
    <row r="18" spans="1:10" ht="12.75" customHeight="1" x14ac:dyDescent="0.35">
      <c r="A18" s="45" t="s">
        <v>405</v>
      </c>
      <c r="B18" s="44" t="s">
        <v>439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35">
      <c r="A20" s="45" t="s">
        <v>440</v>
      </c>
      <c r="B20" s="44" t="s">
        <v>441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35">
      <c r="A22" s="45" t="s">
        <v>391</v>
      </c>
      <c r="B22" s="44" t="s">
        <v>442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35">
      <c r="A24" s="45" t="s">
        <v>393</v>
      </c>
      <c r="B24" s="44" t="s">
        <v>443</v>
      </c>
      <c r="C24" s="117"/>
      <c r="D24" s="117"/>
      <c r="E24" s="117"/>
      <c r="F24" s="117"/>
      <c r="G24" s="117"/>
      <c r="H24" s="117"/>
      <c r="I24" s="117"/>
      <c r="J24" s="117"/>
    </row>
    <row r="28" spans="1:10" ht="60" customHeight="1" x14ac:dyDescent="0.35">
      <c r="A28" s="45" t="s">
        <v>395</v>
      </c>
      <c r="B28" s="44" t="s">
        <v>444</v>
      </c>
      <c r="C28" s="117"/>
      <c r="D28" s="117"/>
      <c r="E28" s="117"/>
      <c r="F28" s="117"/>
      <c r="G28" s="117"/>
      <c r="H28" s="117"/>
      <c r="I28" s="117"/>
      <c r="J28" s="11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BPU</vt:lpstr>
      <vt:lpstr>Paramètres</vt:lpstr>
      <vt:lpstr>Version</vt:lpstr>
      <vt:lpstr>Coordonnées Entreprise</vt:lpstr>
      <vt:lpstr>CODELOT</vt:lpstr>
      <vt:lpstr>CPVILLEDOSSIER</vt:lpstr>
      <vt:lpstr>DATEVALEUR</vt:lpstr>
      <vt:lpstr>BPU!Impression_des_titres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Benoit ERNY</cp:lastModifiedBy>
  <dcterms:created xsi:type="dcterms:W3CDTF">2024-11-19T09:04:07Z</dcterms:created>
  <dcterms:modified xsi:type="dcterms:W3CDTF">2024-11-19T09:11:44Z</dcterms:modified>
</cp:coreProperties>
</file>