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david/Desktop/AFFAIRES EN COURS/23-33 USTARITZ-UGECAM/23-33 PROJET/2333-2 APS/2333-APS DOSSIER 12 2024/PIECES ECRITES/07-TABLEAU DE SURFACES/"/>
    </mc:Choice>
  </mc:AlternateContent>
  <xr:revisionPtr revIDLastSave="0" documentId="8_{6ACDFE17-E121-9B4B-8B34-2E019700E255}" xr6:coauthVersionLast="47" xr6:coauthVersionMax="47" xr10:uidLastSave="{00000000-0000-0000-0000-000000000000}"/>
  <bookViews>
    <workbookView xWindow="0" yWindow="760" windowWidth="30760" windowHeight="24600" tabRatio="855" xr2:uid="{00000000-000D-0000-FFFF-FFFF00000000}"/>
  </bookViews>
  <sheets>
    <sheet name="VI_TS" sheetId="21" r:id="rId1"/>
    <sheet name="Feuil1" sheetId="22" r:id="rId2"/>
  </sheets>
  <definedNames>
    <definedName name="II_Notice_fonct.">#REF!</definedName>
    <definedName name="_xlnm.Print_Area" localSheetId="0">VI_TS!$A$1:$AE$153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19" i="21" l="1"/>
  <c r="AF98" i="21"/>
  <c r="AF85" i="21"/>
  <c r="AF69" i="21"/>
  <c r="AF49" i="21"/>
  <c r="AF35" i="21"/>
  <c r="AF26" i="21"/>
  <c r="AF19" i="21"/>
  <c r="AF8" i="21"/>
  <c r="X11" i="21"/>
  <c r="AC11" i="21"/>
  <c r="AC12" i="21"/>
  <c r="C41" i="22"/>
  <c r="C39" i="22"/>
  <c r="AA135" i="21"/>
  <c r="AC135" i="21" s="1"/>
  <c r="C30" i="22"/>
  <c r="AA134" i="21"/>
  <c r="AC134" i="21" s="1"/>
  <c r="B27" i="22"/>
  <c r="AC132" i="21"/>
  <c r="AC130" i="21"/>
  <c r="X130" i="21"/>
  <c r="R130" i="21"/>
  <c r="L130" i="21"/>
  <c r="G130" i="21"/>
  <c r="I15" i="22"/>
  <c r="B15" i="22"/>
  <c r="AA113" i="21"/>
  <c r="AC113" i="21" s="1"/>
  <c r="AA117" i="21"/>
  <c r="AC117" i="21" s="1"/>
  <c r="G13" i="22"/>
  <c r="AA116" i="21" s="1"/>
  <c r="AC116" i="21" s="1"/>
  <c r="E13" i="22"/>
  <c r="AA115" i="21" s="1"/>
  <c r="AC115" i="21" s="1"/>
  <c r="C13" i="22"/>
  <c r="AA114" i="21" s="1"/>
  <c r="AC114" i="21" s="1"/>
  <c r="AC83" i="21"/>
  <c r="X83" i="21"/>
  <c r="R83" i="21"/>
  <c r="L83" i="21"/>
  <c r="G83" i="21"/>
  <c r="AC29" i="21"/>
  <c r="AC14" i="21"/>
  <c r="AC15" i="21"/>
  <c r="AC17" i="21"/>
  <c r="AC18" i="21"/>
  <c r="AC20" i="21"/>
  <c r="AC23" i="21"/>
  <c r="AC24" i="21"/>
  <c r="AC25" i="21"/>
  <c r="X139" i="21"/>
  <c r="X138" i="21"/>
  <c r="X137" i="21"/>
  <c r="X136" i="21"/>
  <c r="X135" i="21"/>
  <c r="X134" i="21"/>
  <c r="X129" i="21"/>
  <c r="X128" i="21"/>
  <c r="X127" i="21"/>
  <c r="X126" i="21"/>
  <c r="X125" i="21"/>
  <c r="X124" i="21"/>
  <c r="X123" i="21"/>
  <c r="X122" i="21"/>
  <c r="X121" i="21"/>
  <c r="X118" i="21"/>
  <c r="X117" i="21"/>
  <c r="X116" i="21"/>
  <c r="X115" i="21"/>
  <c r="X114" i="21"/>
  <c r="X113" i="21"/>
  <c r="X112" i="21"/>
  <c r="X110" i="21"/>
  <c r="X109" i="21"/>
  <c r="X108" i="21"/>
  <c r="X107" i="21"/>
  <c r="X106" i="21"/>
  <c r="X105" i="21"/>
  <c r="X104" i="21"/>
  <c r="X103" i="21"/>
  <c r="X102" i="21"/>
  <c r="X101" i="21"/>
  <c r="X100" i="21"/>
  <c r="X88" i="21"/>
  <c r="X85" i="21" s="1"/>
  <c r="X87" i="21"/>
  <c r="X86" i="21"/>
  <c r="X82" i="21"/>
  <c r="X81" i="21"/>
  <c r="X80" i="21"/>
  <c r="X79" i="21"/>
  <c r="X78" i="21"/>
  <c r="X77" i="21"/>
  <c r="X76" i="21"/>
  <c r="X75" i="21"/>
  <c r="X74" i="21"/>
  <c r="X73" i="21"/>
  <c r="X72" i="21"/>
  <c r="X71" i="21"/>
  <c r="X70" i="21"/>
  <c r="X68" i="21"/>
  <c r="X67" i="21"/>
  <c r="X66" i="21"/>
  <c r="X65" i="21"/>
  <c r="X64" i="21"/>
  <c r="X63" i="21"/>
  <c r="X62" i="21"/>
  <c r="X60" i="21"/>
  <c r="X59" i="21"/>
  <c r="X58" i="21"/>
  <c r="X57" i="21"/>
  <c r="X56" i="21"/>
  <c r="X55" i="21"/>
  <c r="X54" i="21"/>
  <c r="X53" i="21"/>
  <c r="X52" i="21"/>
  <c r="X51" i="21"/>
  <c r="X50" i="21"/>
  <c r="X47" i="21"/>
  <c r="X46" i="21"/>
  <c r="X45" i="21"/>
  <c r="X44" i="21"/>
  <c r="X43" i="21"/>
  <c r="X42" i="21"/>
  <c r="X41" i="21"/>
  <c r="X40" i="21"/>
  <c r="X39" i="21"/>
  <c r="X38" i="21"/>
  <c r="X37" i="21"/>
  <c r="X36" i="21"/>
  <c r="X33" i="21"/>
  <c r="X32" i="21"/>
  <c r="X31" i="21"/>
  <c r="X30" i="21"/>
  <c r="X29" i="21"/>
  <c r="X28" i="21"/>
  <c r="X27" i="21"/>
  <c r="X25" i="21"/>
  <c r="X24" i="21"/>
  <c r="X23" i="21"/>
  <c r="X22" i="21"/>
  <c r="X21" i="21"/>
  <c r="X20" i="21"/>
  <c r="X18" i="21"/>
  <c r="X17" i="21"/>
  <c r="X16" i="21"/>
  <c r="X15" i="21"/>
  <c r="X14" i="21"/>
  <c r="X13" i="21"/>
  <c r="X12" i="21"/>
  <c r="X9" i="21"/>
  <c r="AC139" i="21"/>
  <c r="AC138" i="21"/>
  <c r="AC137" i="21"/>
  <c r="AC136" i="21"/>
  <c r="AC131" i="21"/>
  <c r="AC129" i="21"/>
  <c r="AC128" i="21"/>
  <c r="AC127" i="21"/>
  <c r="AC126" i="21"/>
  <c r="AC125" i="21"/>
  <c r="AC124" i="21"/>
  <c r="AC123" i="21"/>
  <c r="AC122" i="21"/>
  <c r="AC121" i="21"/>
  <c r="AC118" i="21"/>
  <c r="AC112" i="21"/>
  <c r="AC110" i="21"/>
  <c r="AC109" i="21"/>
  <c r="AC108" i="21"/>
  <c r="AC107" i="21"/>
  <c r="AC106" i="21"/>
  <c r="AC105" i="21"/>
  <c r="AC104" i="21"/>
  <c r="AC103" i="21"/>
  <c r="AC102" i="21"/>
  <c r="AC101" i="21"/>
  <c r="AC100" i="21"/>
  <c r="AC88" i="21"/>
  <c r="AC87" i="21"/>
  <c r="AC86" i="21"/>
  <c r="AC84" i="21"/>
  <c r="AC82" i="21"/>
  <c r="AC81" i="21"/>
  <c r="AC80" i="21"/>
  <c r="AC79" i="21"/>
  <c r="AC78" i="21"/>
  <c r="AC77" i="21"/>
  <c r="AC76" i="21"/>
  <c r="AC75" i="21"/>
  <c r="AC74" i="21"/>
  <c r="AC73" i="21"/>
  <c r="AC72" i="21"/>
  <c r="AC71" i="21"/>
  <c r="AC70" i="21"/>
  <c r="AC68" i="21"/>
  <c r="AC67" i="21"/>
  <c r="AC66" i="21"/>
  <c r="AC65" i="21"/>
  <c r="AC64" i="21"/>
  <c r="AC63" i="21"/>
  <c r="AC60" i="21"/>
  <c r="AC59" i="21"/>
  <c r="AC58" i="21"/>
  <c r="AC57" i="21"/>
  <c r="AC56" i="21"/>
  <c r="AC55" i="21"/>
  <c r="AC54" i="21"/>
  <c r="AC53" i="21"/>
  <c r="AC52" i="21"/>
  <c r="AC51" i="21"/>
  <c r="AC50" i="21"/>
  <c r="AC47" i="21"/>
  <c r="AC46" i="21"/>
  <c r="AC45" i="21"/>
  <c r="AC44" i="21"/>
  <c r="AC43" i="21"/>
  <c r="AC42" i="21"/>
  <c r="AC41" i="21"/>
  <c r="AC40" i="21"/>
  <c r="AC39" i="21"/>
  <c r="AC38" i="21"/>
  <c r="AC37" i="21"/>
  <c r="AC36" i="21"/>
  <c r="AC33" i="21"/>
  <c r="AC32" i="21"/>
  <c r="AC31" i="21"/>
  <c r="AC30" i="21"/>
  <c r="AC28" i="21"/>
  <c r="AC27" i="21"/>
  <c r="AC22" i="21"/>
  <c r="AC21" i="21"/>
  <c r="AC16" i="21"/>
  <c r="AC13" i="21"/>
  <c r="AC9" i="21"/>
  <c r="R139" i="21"/>
  <c r="R138" i="21"/>
  <c r="R137" i="21"/>
  <c r="R136" i="21"/>
  <c r="R135" i="21"/>
  <c r="R134" i="21"/>
  <c r="R129" i="21"/>
  <c r="R128" i="21"/>
  <c r="R127" i="21"/>
  <c r="R126" i="21"/>
  <c r="R125" i="21"/>
  <c r="R124" i="21"/>
  <c r="R123" i="21"/>
  <c r="R122" i="21"/>
  <c r="R121" i="21"/>
  <c r="R118" i="21"/>
  <c r="R117" i="21"/>
  <c r="R116" i="21"/>
  <c r="R115" i="21"/>
  <c r="R114" i="21"/>
  <c r="R113" i="21"/>
  <c r="R112" i="21"/>
  <c r="R110" i="21"/>
  <c r="R109" i="21"/>
  <c r="R108" i="21"/>
  <c r="R107" i="21"/>
  <c r="R106" i="21"/>
  <c r="R105" i="21"/>
  <c r="R104" i="21"/>
  <c r="R103" i="21"/>
  <c r="R102" i="21"/>
  <c r="R101" i="21"/>
  <c r="R100" i="21"/>
  <c r="R88" i="21"/>
  <c r="R87" i="21"/>
  <c r="R86" i="21"/>
  <c r="R82" i="21"/>
  <c r="R81" i="21"/>
  <c r="R80" i="21"/>
  <c r="R79" i="21"/>
  <c r="R78" i="21"/>
  <c r="R77" i="21"/>
  <c r="R76" i="21"/>
  <c r="R75" i="21"/>
  <c r="R74" i="21"/>
  <c r="R73" i="21"/>
  <c r="R72" i="21"/>
  <c r="R71" i="21"/>
  <c r="R70" i="21"/>
  <c r="R68" i="21"/>
  <c r="R67" i="21"/>
  <c r="R66" i="21"/>
  <c r="R65" i="21"/>
  <c r="R64" i="21"/>
  <c r="R63" i="21"/>
  <c r="R62" i="21"/>
  <c r="R60" i="21"/>
  <c r="R59" i="21"/>
  <c r="R58" i="21"/>
  <c r="R57" i="21"/>
  <c r="R56" i="21"/>
  <c r="R55" i="21"/>
  <c r="R54" i="21"/>
  <c r="R53" i="21"/>
  <c r="R52" i="21"/>
  <c r="R51" i="21"/>
  <c r="R50" i="21"/>
  <c r="R47" i="21"/>
  <c r="R46" i="21"/>
  <c r="R45" i="21"/>
  <c r="R44" i="21"/>
  <c r="R43" i="21"/>
  <c r="R42" i="21"/>
  <c r="R41" i="21"/>
  <c r="R40" i="21"/>
  <c r="R39" i="21"/>
  <c r="R38" i="21"/>
  <c r="R37" i="21"/>
  <c r="R36" i="21"/>
  <c r="R33" i="21"/>
  <c r="R32" i="21"/>
  <c r="R31" i="21"/>
  <c r="R30" i="21"/>
  <c r="R29" i="21"/>
  <c r="R28" i="21"/>
  <c r="R27" i="21"/>
  <c r="R25" i="21"/>
  <c r="R24" i="21"/>
  <c r="R23" i="21"/>
  <c r="R22" i="21"/>
  <c r="R21" i="21"/>
  <c r="R20" i="21"/>
  <c r="R18" i="21"/>
  <c r="R17" i="21"/>
  <c r="R16" i="21"/>
  <c r="R15" i="21"/>
  <c r="R14" i="21"/>
  <c r="R13" i="21"/>
  <c r="R12" i="21"/>
  <c r="R9" i="21"/>
  <c r="AC120" i="21" l="1"/>
  <c r="X26" i="21"/>
  <c r="X8" i="21"/>
  <c r="X61" i="21"/>
  <c r="X35" i="21"/>
  <c r="X120" i="21"/>
  <c r="X133" i="21"/>
  <c r="X19" i="21"/>
  <c r="X69" i="21"/>
  <c r="X49" i="21"/>
  <c r="X144" i="21"/>
  <c r="X111" i="21"/>
  <c r="X99" i="21"/>
  <c r="AC26" i="21"/>
  <c r="AC85" i="21"/>
  <c r="R111" i="21"/>
  <c r="R8" i="21"/>
  <c r="R61" i="21"/>
  <c r="R85" i="21"/>
  <c r="AC8" i="21"/>
  <c r="R19" i="21"/>
  <c r="AC144" i="21"/>
  <c r="R120" i="21"/>
  <c r="R69" i="21"/>
  <c r="R49" i="21"/>
  <c r="AC133" i="21"/>
  <c r="R133" i="21"/>
  <c r="R35" i="21"/>
  <c r="R99" i="21"/>
  <c r="AC19" i="21"/>
  <c r="AC61" i="21"/>
  <c r="AF61" i="21" s="1"/>
  <c r="AF143" i="21" s="1"/>
  <c r="AC49" i="21"/>
  <c r="AC111" i="21"/>
  <c r="R26" i="21"/>
  <c r="AC99" i="21"/>
  <c r="AC69" i="21"/>
  <c r="AC35" i="21"/>
  <c r="R144" i="21"/>
  <c r="L33" i="21"/>
  <c r="L138" i="21"/>
  <c r="L139" i="21"/>
  <c r="L137" i="21"/>
  <c r="L136" i="21"/>
  <c r="L135" i="21"/>
  <c r="L134" i="21"/>
  <c r="L129" i="21"/>
  <c r="L128" i="21"/>
  <c r="L127" i="21"/>
  <c r="L126" i="21"/>
  <c r="L125" i="21"/>
  <c r="L124" i="21"/>
  <c r="L123" i="21"/>
  <c r="L122" i="21"/>
  <c r="L121" i="21"/>
  <c r="L118" i="21"/>
  <c r="L117" i="21"/>
  <c r="L116" i="21"/>
  <c r="L115" i="21"/>
  <c r="L114" i="21"/>
  <c r="L113" i="21"/>
  <c r="L112" i="21"/>
  <c r="L110" i="21"/>
  <c r="L109" i="21"/>
  <c r="L108" i="21"/>
  <c r="L107" i="21"/>
  <c r="L106" i="21"/>
  <c r="L105" i="21"/>
  <c r="L104" i="21"/>
  <c r="L103" i="21"/>
  <c r="L102" i="21"/>
  <c r="L101" i="21"/>
  <c r="L100" i="21"/>
  <c r="L88" i="21"/>
  <c r="L87" i="21"/>
  <c r="L86" i="21"/>
  <c r="L82" i="21"/>
  <c r="L81" i="21"/>
  <c r="L80" i="21"/>
  <c r="L79" i="21"/>
  <c r="L78" i="21"/>
  <c r="L77" i="21"/>
  <c r="L76" i="21"/>
  <c r="L75" i="21"/>
  <c r="L74" i="21"/>
  <c r="L73" i="21"/>
  <c r="L72" i="21"/>
  <c r="L71" i="21"/>
  <c r="L70" i="21"/>
  <c r="L68" i="21"/>
  <c r="L67" i="21"/>
  <c r="L66" i="21"/>
  <c r="L65" i="21"/>
  <c r="L64" i="21"/>
  <c r="L63" i="21"/>
  <c r="L62" i="21"/>
  <c r="L60" i="21"/>
  <c r="L59" i="21"/>
  <c r="L58" i="21"/>
  <c r="L57" i="21"/>
  <c r="L56" i="21"/>
  <c r="L55" i="21"/>
  <c r="L54" i="21"/>
  <c r="L53" i="21"/>
  <c r="L52" i="21"/>
  <c r="L51" i="21"/>
  <c r="L50" i="21"/>
  <c r="L47" i="21"/>
  <c r="L46" i="21"/>
  <c r="L45" i="21"/>
  <c r="L44" i="21"/>
  <c r="L43" i="21"/>
  <c r="L42" i="21"/>
  <c r="L41" i="21"/>
  <c r="L40" i="21"/>
  <c r="L39" i="21"/>
  <c r="L38" i="21"/>
  <c r="L37" i="21"/>
  <c r="L36" i="21"/>
  <c r="L32" i="21"/>
  <c r="L31" i="21"/>
  <c r="L30" i="21"/>
  <c r="L29" i="21"/>
  <c r="L28" i="21"/>
  <c r="L27" i="21"/>
  <c r="L25" i="21"/>
  <c r="L24" i="21"/>
  <c r="L23" i="21"/>
  <c r="L22" i="21"/>
  <c r="L21" i="21"/>
  <c r="L20" i="21"/>
  <c r="L18" i="21"/>
  <c r="L17" i="21"/>
  <c r="L16" i="21"/>
  <c r="L15" i="21"/>
  <c r="L14" i="21"/>
  <c r="L13" i="21"/>
  <c r="L12" i="21"/>
  <c r="L11" i="21"/>
  <c r="L10" i="21"/>
  <c r="L9" i="21"/>
  <c r="G137" i="21"/>
  <c r="G136" i="21"/>
  <c r="G135" i="21"/>
  <c r="G134" i="21"/>
  <c r="G129" i="21"/>
  <c r="G128" i="21"/>
  <c r="G127" i="21"/>
  <c r="G126" i="21"/>
  <c r="G125" i="21"/>
  <c r="G124" i="21"/>
  <c r="G123" i="21"/>
  <c r="G122" i="21"/>
  <c r="G121" i="21"/>
  <c r="G118" i="21"/>
  <c r="G117" i="21"/>
  <c r="G115" i="21"/>
  <c r="G114" i="21"/>
  <c r="G113" i="21"/>
  <c r="G112" i="21"/>
  <c r="G110" i="21"/>
  <c r="G109" i="21"/>
  <c r="G108" i="21"/>
  <c r="G107" i="21"/>
  <c r="G106" i="21"/>
  <c r="G105" i="21"/>
  <c r="G104" i="21"/>
  <c r="G103" i="21"/>
  <c r="G102" i="21"/>
  <c r="G101" i="21"/>
  <c r="G100" i="21"/>
  <c r="G88" i="21"/>
  <c r="G87" i="21"/>
  <c r="G86" i="21"/>
  <c r="G82" i="21"/>
  <c r="G81" i="21"/>
  <c r="G80" i="21"/>
  <c r="G79" i="21"/>
  <c r="G78" i="21"/>
  <c r="G77" i="21"/>
  <c r="G76" i="21"/>
  <c r="G75" i="21"/>
  <c r="G74" i="21"/>
  <c r="G73" i="21"/>
  <c r="G72" i="21"/>
  <c r="G71" i="21"/>
  <c r="G70" i="21"/>
  <c r="G68" i="21"/>
  <c r="G67" i="21"/>
  <c r="G66" i="21"/>
  <c r="G65" i="21"/>
  <c r="G64" i="21"/>
  <c r="G63" i="21"/>
  <c r="G62" i="21"/>
  <c r="G60" i="21"/>
  <c r="G59" i="21"/>
  <c r="G58" i="21"/>
  <c r="G57" i="21"/>
  <c r="G56" i="21"/>
  <c r="G55" i="21"/>
  <c r="G54" i="21"/>
  <c r="G53" i="21"/>
  <c r="G52" i="21"/>
  <c r="G51" i="21"/>
  <c r="G50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3" i="21"/>
  <c r="G32" i="21"/>
  <c r="G31" i="21"/>
  <c r="G30" i="21"/>
  <c r="G29" i="21"/>
  <c r="G28" i="21"/>
  <c r="G27" i="21"/>
  <c r="G25" i="21"/>
  <c r="G24" i="21"/>
  <c r="G23" i="21"/>
  <c r="G22" i="21"/>
  <c r="G21" i="21"/>
  <c r="G20" i="21"/>
  <c r="G18" i="21"/>
  <c r="G17" i="21"/>
  <c r="G16" i="21"/>
  <c r="G15" i="21"/>
  <c r="G14" i="21"/>
  <c r="G13" i="21"/>
  <c r="G12" i="21"/>
  <c r="G11" i="21"/>
  <c r="G10" i="21"/>
  <c r="G9" i="21"/>
  <c r="F138" i="21"/>
  <c r="G138" i="21" s="1"/>
  <c r="F116" i="21"/>
  <c r="G116" i="21" s="1"/>
  <c r="R98" i="21" l="1"/>
  <c r="L85" i="21"/>
  <c r="X98" i="21"/>
  <c r="R119" i="21"/>
  <c r="AC119" i="21"/>
  <c r="X7" i="21"/>
  <c r="X119" i="21"/>
  <c r="R7" i="21"/>
  <c r="G85" i="21"/>
  <c r="G8" i="21"/>
  <c r="G120" i="21"/>
  <c r="L35" i="21"/>
  <c r="L19" i="21"/>
  <c r="G49" i="21"/>
  <c r="G35" i="21"/>
  <c r="G19" i="21"/>
  <c r="L8" i="21"/>
  <c r="L61" i="21"/>
  <c r="G99" i="21"/>
  <c r="AC98" i="21"/>
  <c r="G111" i="21"/>
  <c r="G69" i="21"/>
  <c r="G61" i="21"/>
  <c r="G26" i="21"/>
  <c r="AC7" i="21"/>
  <c r="L133" i="21"/>
  <c r="L120" i="21"/>
  <c r="L111" i="21"/>
  <c r="L99" i="21"/>
  <c r="L49" i="21"/>
  <c r="L26" i="21"/>
  <c r="L69" i="21"/>
  <c r="F139" i="21"/>
  <c r="G139" i="21" s="1"/>
  <c r="G133" i="21" s="1"/>
  <c r="R143" i="21" l="1"/>
  <c r="X143" i="21"/>
  <c r="G119" i="21"/>
  <c r="G98" i="21"/>
  <c r="AC143" i="21"/>
  <c r="C37" i="22" s="1"/>
  <c r="G7" i="21"/>
  <c r="L119" i="21"/>
  <c r="L98" i="21"/>
  <c r="L7" i="21"/>
  <c r="L144" i="21" l="1"/>
  <c r="G144" i="21"/>
  <c r="L143" i="21" l="1"/>
  <c r="G143" i="21"/>
</calcChain>
</file>

<file path=xl/sharedStrings.xml><?xml version="1.0" encoding="utf-8"?>
<sst xmlns="http://schemas.openxmlformats.org/spreadsheetml/2006/main" count="993" uniqueCount="267">
  <si>
    <t>m² SU</t>
  </si>
  <si>
    <t>m² SDP</t>
  </si>
  <si>
    <t>Désignation</t>
  </si>
  <si>
    <t>PROGRAMME</t>
  </si>
  <si>
    <t>Nombre</t>
  </si>
  <si>
    <t xml:space="preserve">TOTAL SU : </t>
  </si>
  <si>
    <t>TOTAL CIRCULATION :</t>
  </si>
  <si>
    <t>TOTAL SDO :</t>
  </si>
  <si>
    <t>TOTAL SDP :</t>
  </si>
  <si>
    <t>m² SDO</t>
  </si>
  <si>
    <t>m² circ.</t>
  </si>
  <si>
    <t>VI. Tableau de surface</t>
  </si>
  <si>
    <t>Compléter le tableau  "Projet" et les TOTAUX en bas de la page (2 pages A4 maximum).</t>
  </si>
  <si>
    <t>Surface unitaire</t>
  </si>
  <si>
    <t>Surface totale</t>
  </si>
  <si>
    <t>type m²</t>
  </si>
  <si>
    <t xml:space="preserve">TOTAL EXTERIEURS : </t>
  </si>
  <si>
    <t>m² ext.</t>
  </si>
  <si>
    <t>Accueil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</si>
  <si>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</si>
  <si>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</si>
  <si>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</si>
  <si>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</si>
  <si>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</si>
  <si>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</si>
  <si>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</si>
  <si>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</si>
  <si>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</si>
  <si>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</si>
  <si>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m² ext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</si>
  <si>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</si>
  <si>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</si>
  <si>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</si>
  <si>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</si>
  <si>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</si>
  <si>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</si>
  <si>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</si>
  <si>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</si>
  <si>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</si>
  <si>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</si>
  <si>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Plonge</t>
  </si>
  <si>
    <t>Sanitaire PMR</t>
  </si>
  <si>
    <t>Médiathèque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</si>
  <si>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</si>
  <si>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</si>
  <si>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</si>
  <si>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</si>
  <si>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</si>
  <si>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</si>
  <si>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</si>
  <si>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</si>
  <si>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</si>
  <si>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</si>
  <si>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Banque accueil secrétariat</t>
  </si>
  <si>
    <t>A31</t>
  </si>
  <si>
    <t>A32</t>
  </si>
  <si>
    <t>A33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</si>
  <si>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</si>
  <si>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</si>
  <si>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</si>
  <si>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</si>
  <si>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</si>
  <si>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</si>
  <si>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</si>
  <si>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</si>
  <si>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</si>
  <si>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</si>
  <si>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</si>
  <si>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</si>
  <si>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</si>
  <si>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</si>
  <si>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</si>
  <si>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</si>
  <si>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</si>
  <si>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Terrasse</t>
  </si>
  <si>
    <t>Sanitaire personnel</t>
  </si>
  <si>
    <t>Local déchets relais</t>
  </si>
  <si>
    <t>C1</t>
  </si>
  <si>
    <t>C2</t>
  </si>
  <si>
    <t>C3</t>
  </si>
  <si>
    <t>C4</t>
  </si>
  <si>
    <t>C5</t>
  </si>
  <si>
    <t>Salle snoezelen</t>
  </si>
  <si>
    <t>D1</t>
  </si>
  <si>
    <t>Local déchets central</t>
  </si>
  <si>
    <t>pm</t>
  </si>
  <si>
    <t>A - Espaces communs</t>
  </si>
  <si>
    <t>Stationnement dépose taxis</t>
  </si>
  <si>
    <t>Parking visiteurs</t>
  </si>
  <si>
    <t>Parking personnel</t>
  </si>
  <si>
    <t>Parking véhicules établissement</t>
  </si>
  <si>
    <t>Abri 2 roues</t>
  </si>
  <si>
    <t>Sas d'entrée</t>
  </si>
  <si>
    <t>Hall d'accueil</t>
  </si>
  <si>
    <t>Sanitaire public PMR</t>
  </si>
  <si>
    <t>Bureau SESSAD</t>
  </si>
  <si>
    <t>Administration</t>
  </si>
  <si>
    <t>Bureau direction</t>
  </si>
  <si>
    <t xml:space="preserve">Bureau comptable / tech.ordonnancement </t>
  </si>
  <si>
    <t>Bureau assist. sociale / resp. qualité</t>
  </si>
  <si>
    <t>Bureau  resp. administratif et logistique</t>
  </si>
  <si>
    <t>Bureau resp. RH</t>
  </si>
  <si>
    <t>Archives</t>
  </si>
  <si>
    <t>Espaces communs personnel</t>
  </si>
  <si>
    <t xml:space="preserve">Vestiaire H </t>
  </si>
  <si>
    <t xml:space="preserve">Vestiaire F </t>
  </si>
  <si>
    <t>Salle de réunion institutionnelle *</t>
  </si>
  <si>
    <t>Reprographie</t>
  </si>
  <si>
    <t>Bureau syndical</t>
  </si>
  <si>
    <t>Salle de convivialité *</t>
  </si>
  <si>
    <t>Terrasse personnel</t>
  </si>
  <si>
    <t>* ces locaux avec cloisons mobiles acoustiques forment une grande salle pouvant accueillir des évènements spéciaux jusqu'à 80-100 pers.(spectacle, repas fête)</t>
  </si>
  <si>
    <t>Espaces d'activités</t>
  </si>
  <si>
    <t>Salle d'activité - prise en charge petit groupe</t>
  </si>
  <si>
    <t xml:space="preserve">Bureau éducateurs spécialisés </t>
  </si>
  <si>
    <t>Bureau veilleurs de nuit</t>
  </si>
  <si>
    <t>Salon rencontre familles</t>
  </si>
  <si>
    <t>Sanitaire résident PMR</t>
  </si>
  <si>
    <t>Espace jeux d'eau</t>
  </si>
  <si>
    <t>A34</t>
  </si>
  <si>
    <t>Préau extérieur activités</t>
  </si>
  <si>
    <t>A35</t>
  </si>
  <si>
    <t>Espaces extérieurs activités</t>
  </si>
  <si>
    <t>A36</t>
  </si>
  <si>
    <t>Parc existant</t>
  </si>
  <si>
    <t>m² ext pm</t>
  </si>
  <si>
    <t>Plateau technique</t>
  </si>
  <si>
    <t>A37</t>
  </si>
  <si>
    <t>Bureau psychologues</t>
  </si>
  <si>
    <t>A38</t>
  </si>
  <si>
    <t>Bureau médecins</t>
  </si>
  <si>
    <t>A39</t>
  </si>
  <si>
    <t>Salle consultation</t>
  </si>
  <si>
    <t>A40</t>
  </si>
  <si>
    <t>Local infirmerie</t>
  </si>
  <si>
    <t>A41</t>
  </si>
  <si>
    <t>Bureau partagé kiné / ergo / psychomot</t>
  </si>
  <si>
    <t>A42</t>
  </si>
  <si>
    <t>Salle ergothérapie</t>
  </si>
  <si>
    <t>A43</t>
  </si>
  <si>
    <t>Salle kinésithérapie</t>
  </si>
  <si>
    <t>A44</t>
  </si>
  <si>
    <t>Salle psychomotricité</t>
  </si>
  <si>
    <t>A45</t>
  </si>
  <si>
    <t>Salle moulages / kiné respiratoire</t>
  </si>
  <si>
    <t>A46</t>
  </si>
  <si>
    <t>Stockage commun - matériel d'intérieur</t>
  </si>
  <si>
    <t>A47</t>
  </si>
  <si>
    <t>Stockage commun - matériel d'extérieur</t>
  </si>
  <si>
    <t>Support logistique</t>
  </si>
  <si>
    <t>A48</t>
  </si>
  <si>
    <t>Desserte logistique</t>
  </si>
  <si>
    <t>A49</t>
  </si>
  <si>
    <t>A50</t>
  </si>
  <si>
    <t>Local ménage central</t>
  </si>
  <si>
    <t>A51</t>
  </si>
  <si>
    <t>Bureau ASH / prestataire nettoyage</t>
  </si>
  <si>
    <t>A52</t>
  </si>
  <si>
    <t>Stockage économat central / bureau</t>
  </si>
  <si>
    <t>A53</t>
  </si>
  <si>
    <t>Stockage fauteuils IEM - MAS</t>
  </si>
  <si>
    <t>A54</t>
  </si>
  <si>
    <t>Atelier technique</t>
  </si>
  <si>
    <t>Cuisine</t>
  </si>
  <si>
    <t>A55</t>
  </si>
  <si>
    <t>Sas déchargement / décartonnage</t>
  </si>
  <si>
    <t>A56</t>
  </si>
  <si>
    <t>Vestiaire cuisine H/F</t>
  </si>
  <si>
    <t>A57</t>
  </si>
  <si>
    <t>Sanitaire personnel cuisine</t>
  </si>
  <si>
    <t>A58</t>
  </si>
  <si>
    <t>Bureau cuisine</t>
  </si>
  <si>
    <t>A59</t>
  </si>
  <si>
    <t>Chambre froide positive</t>
  </si>
  <si>
    <t>A60</t>
  </si>
  <si>
    <t>Chambre froide négative</t>
  </si>
  <si>
    <t>A61</t>
  </si>
  <si>
    <t>Réserve économat</t>
  </si>
  <si>
    <t>A62</t>
  </si>
  <si>
    <t>Légumerie / désinfection</t>
  </si>
  <si>
    <t>A63</t>
  </si>
  <si>
    <t>Désemboitage</t>
  </si>
  <si>
    <t>A64</t>
  </si>
  <si>
    <t>Préparation froide</t>
  </si>
  <si>
    <t>A65</t>
  </si>
  <si>
    <t>Préparation chaude</t>
  </si>
  <si>
    <t>A66</t>
  </si>
  <si>
    <t>Stockage chariots</t>
  </si>
  <si>
    <t>A67</t>
  </si>
  <si>
    <t>A68</t>
  </si>
  <si>
    <t>Local déchets cuisine</t>
  </si>
  <si>
    <t xml:space="preserve">Lingerie </t>
  </si>
  <si>
    <t>A69</t>
  </si>
  <si>
    <t>Traitement linge sale</t>
  </si>
  <si>
    <t>A70</t>
  </si>
  <si>
    <t>Traitement linge propre</t>
  </si>
  <si>
    <t>A71</t>
  </si>
  <si>
    <t>Stock blouses propres</t>
  </si>
  <si>
    <t>Locaux techniques</t>
  </si>
  <si>
    <t>A72</t>
  </si>
  <si>
    <t>m² pm</t>
  </si>
  <si>
    <t>A73</t>
  </si>
  <si>
    <t>Local TGBT</t>
  </si>
  <si>
    <t>A74</t>
  </si>
  <si>
    <t>Emplacement groupe électrogène</t>
  </si>
  <si>
    <t>A75</t>
  </si>
  <si>
    <t xml:space="preserve">Local courants faibles / température régulée </t>
  </si>
  <si>
    <t>A76</t>
  </si>
  <si>
    <t xml:space="preserve">Local courants faibles sous répartiteur </t>
  </si>
  <si>
    <t>A77</t>
  </si>
  <si>
    <t>Local traitement d'air / ventilation</t>
  </si>
  <si>
    <t>B - IEM</t>
  </si>
  <si>
    <t>Espaces communs</t>
  </si>
  <si>
    <t>Sas d'entrée service</t>
  </si>
  <si>
    <t>Stockage matériel relais</t>
  </si>
  <si>
    <t xml:space="preserve">Stockage linge propre et change </t>
  </si>
  <si>
    <t>Pièce de vie 1</t>
  </si>
  <si>
    <t>Pièce de vie 2</t>
  </si>
  <si>
    <t xml:space="preserve">Salle à manger - kitchenette </t>
  </si>
  <si>
    <t>Espace jardinage</t>
  </si>
  <si>
    <t>Bureau cadre</t>
  </si>
  <si>
    <t>Unités d'hébergement - éveil + vie sociale</t>
  </si>
  <si>
    <t xml:space="preserve">Salle de transmisison </t>
  </si>
  <si>
    <t>Chambre individuelle</t>
  </si>
  <si>
    <t xml:space="preserve">Chambre double </t>
  </si>
  <si>
    <t>Salle de bain partagée</t>
  </si>
  <si>
    <t xml:space="preserve">Chambre individuelle avec salle de bain </t>
  </si>
  <si>
    <t>B18</t>
  </si>
  <si>
    <t>C - MAS</t>
  </si>
  <si>
    <t>Pièce de vie internat</t>
  </si>
  <si>
    <t>C6</t>
  </si>
  <si>
    <t>Salle à manger - kitchenette - accueil jour</t>
  </si>
  <si>
    <t>C7</t>
  </si>
  <si>
    <t>C8</t>
  </si>
  <si>
    <t>C9</t>
  </si>
  <si>
    <t xml:space="preserve">Unités d'hébergement </t>
  </si>
  <si>
    <t>C11</t>
  </si>
  <si>
    <t>C12</t>
  </si>
  <si>
    <t>C13</t>
  </si>
  <si>
    <t>Chambre double</t>
  </si>
  <si>
    <t>C14</t>
  </si>
  <si>
    <t>C15</t>
  </si>
  <si>
    <t>D - Circulations</t>
  </si>
  <si>
    <t>Circulations horizontales et verticales</t>
  </si>
  <si>
    <t>Localisation</t>
  </si>
  <si>
    <t>Chambre individuelle de répit</t>
  </si>
  <si>
    <t>Chambre double de répit</t>
  </si>
  <si>
    <t>PROJET CONCOURS</t>
  </si>
  <si>
    <t>PROJET ESQUISSE</t>
  </si>
  <si>
    <t>PROJET APS 11 2024</t>
  </si>
  <si>
    <t>Laverie vaisselle</t>
  </si>
  <si>
    <t>sdb partagées</t>
  </si>
  <si>
    <t>ch doubles</t>
  </si>
  <si>
    <t>wc pmr</t>
  </si>
  <si>
    <t>Accueil de jour</t>
  </si>
  <si>
    <t>Cuisine thérapeutique</t>
  </si>
  <si>
    <t>transmission</t>
  </si>
  <si>
    <t>ch simples</t>
  </si>
  <si>
    <t>ch simples ac sdb</t>
  </si>
  <si>
    <t>SU</t>
  </si>
  <si>
    <t>SDP</t>
  </si>
  <si>
    <t>SDO</t>
  </si>
  <si>
    <t>PROJET APS 06 2024</t>
  </si>
  <si>
    <t>Local VDI</t>
  </si>
  <si>
    <t>Local PV</t>
  </si>
  <si>
    <r>
      <t>Salle d'activité individuelle -</t>
    </r>
    <r>
      <rPr>
        <sz val="11"/>
        <color rgb="FFFF0000"/>
        <rFont val="IBM Plex Sans Light"/>
      </rPr>
      <t xml:space="preserve"> salle de repos</t>
    </r>
  </si>
  <si>
    <r>
      <t>Local chaufferie -</t>
    </r>
    <r>
      <rPr>
        <sz val="11"/>
        <color rgb="FFFF0000"/>
        <rFont val="IBM Plex Sans Light"/>
      </rPr>
      <t xml:space="preserve"> local technique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</si>
</sst>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0&quot; m²&quot;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20"/>
      <color theme="9"/>
      <name val="Trocchi"/>
    </font>
    <font>
      <sz val="11"/>
      <color theme="1"/>
      <name val="Roboto Light"/>
    </font>
    <font>
      <b/>
      <sz val="18"/>
      <color theme="9"/>
      <name val="Roboto Light"/>
    </font>
    <font>
      <b/>
      <sz val="11"/>
      <color theme="1"/>
      <name val="Calibri"/>
      <family val="2"/>
      <scheme val="minor"/>
    </font>
    <font>
      <i/>
      <sz val="11"/>
      <color theme="1"/>
      <name val="Corbel"/>
      <family val="2"/>
    </font>
    <font>
      <sz val="11"/>
      <color theme="9"/>
      <name val="Berlin Sans FB"/>
      <family val="2"/>
    </font>
    <font>
      <sz val="11"/>
      <name val="Berlin Sans FB"/>
      <family val="2"/>
    </font>
    <font>
      <b/>
      <sz val="11"/>
      <color theme="1"/>
      <name val="Calibri"/>
      <family val="2"/>
    </font>
    <font>
      <sz val="11"/>
      <name val="IBM Plex Sans Light"/>
      <family val="2"/>
    </font>
    <font>
      <b/>
      <sz val="12"/>
      <color theme="0"/>
      <name val="IBM Plex Sans Light"/>
      <family val="2"/>
    </font>
    <font>
      <b/>
      <sz val="11"/>
      <name val="IBM Plex Sans Light"/>
      <family val="2"/>
    </font>
    <font>
      <sz val="11"/>
      <color theme="1"/>
      <name val="IBM Plex Sans Light"/>
      <family val="2"/>
    </font>
    <font>
      <b/>
      <sz val="11"/>
      <color theme="1"/>
      <name val="IBM Plex Sans Light"/>
      <family val="2"/>
    </font>
    <font>
      <i/>
      <sz val="11"/>
      <name val="IBM Plex Sans Light"/>
      <family val="2"/>
    </font>
    <font>
      <b/>
      <sz val="12"/>
      <color rgb="FFFFFFFF"/>
      <name val="IBM Plex Sans Light"/>
      <family val="2"/>
    </font>
    <font>
      <sz val="11"/>
      <color rgb="FF000000"/>
      <name val="IBM Plex Sans Light"/>
      <family val="2"/>
    </font>
    <font>
      <sz val="12"/>
      <color rgb="FF000000"/>
      <name val="IBM Plex Sans Light"/>
      <family val="2"/>
    </font>
    <font>
      <sz val="11"/>
      <color rgb="FF4F81BD"/>
      <name val="IBM Plex Sans Light"/>
      <family val="2"/>
    </font>
    <font>
      <b/>
      <sz val="11"/>
      <color rgb="FF000000"/>
      <name val="IBM Plex Sans Light"/>
      <family val="2"/>
    </font>
    <font>
      <sz val="11"/>
      <color rgb="FFFF0000"/>
      <name val="IBM Plex Sans Light"/>
      <family val="2"/>
    </font>
    <font>
      <sz val="11"/>
      <color rgb="FFFF0000"/>
      <name val="IBM Plex Sans Light"/>
    </font>
    <font>
      <sz val="11"/>
      <color rgb="FFFF0000"/>
      <name val="Roboto Light"/>
    </font>
    <font>
      <sz val="11"/>
      <color rgb="FFFF0000"/>
      <name val="Calibri"/>
      <family val="2"/>
    </font>
    <font>
      <sz val="11"/>
      <color rgb="FF000000"/>
      <name val="Calibri"/>
      <family val="2"/>
      <scheme val="minor"/>
    </font>
    <font>
      <i/>
      <sz val="11"/>
      <color theme="1"/>
      <name val="IBM Plex Sans Light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AE4C"/>
        <bgColor indexed="64"/>
      </patternFill>
    </fill>
    <fill>
      <patternFill patternType="solid">
        <fgColor rgb="FFED6D8D"/>
        <bgColor indexed="64"/>
      </patternFill>
    </fill>
    <fill>
      <patternFill patternType="solid">
        <fgColor rgb="FF6F78B8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DCC2B6"/>
        <bgColor rgb="FF000000"/>
      </patternFill>
    </fill>
    <fill>
      <patternFill patternType="solid">
        <fgColor rgb="FFF8AE4C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ED6D8D"/>
        <bgColor rgb="FF000000"/>
      </patternFill>
    </fill>
    <fill>
      <patternFill patternType="solid">
        <fgColor rgb="FF6F78B8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AD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rgb="FF595959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0" fillId="2" borderId="0" xfId="0" applyFill="1"/>
    <xf numFmtId="0" fontId="2" fillId="0" borderId="0" xfId="0" applyFont="1"/>
    <xf numFmtId="1" fontId="2" fillId="0" borderId="0" xfId="0" applyNumberFormat="1" applyFont="1"/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2" borderId="0" xfId="0" applyFont="1" applyFill="1"/>
    <xf numFmtId="1" fontId="2" fillId="2" borderId="0" xfId="0" applyNumberFormat="1" applyFont="1" applyFill="1" applyAlignment="1">
      <alignment horizontal="center"/>
    </xf>
    <xf numFmtId="1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0" fontId="4" fillId="0" borderId="0" xfId="0" applyFont="1"/>
    <xf numFmtId="0" fontId="5" fillId="2" borderId="0" xfId="0" applyFont="1" applyFill="1"/>
    <xf numFmtId="1" fontId="4" fillId="2" borderId="0" xfId="0" applyNumberFormat="1" applyFont="1" applyFill="1" applyAlignment="1">
      <alignment horizontal="center"/>
    </xf>
    <xf numFmtId="1" fontId="4" fillId="2" borderId="0" xfId="0" applyNumberFormat="1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/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1" xfId="0" applyBorder="1" applyAlignment="1">
      <alignment vertical="center"/>
    </xf>
    <xf numFmtId="0" fontId="6" fillId="0" borderId="2" xfId="0" applyFont="1" applyBorder="1" applyAlignment="1">
      <alignment vertical="center"/>
    </xf>
    <xf numFmtId="0" fontId="2" fillId="2" borderId="0" xfId="0" applyFont="1" applyFill="1" applyAlignment="1">
      <alignment horizontal="right"/>
    </xf>
    <xf numFmtId="0" fontId="10" fillId="4" borderId="7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1" fontId="10" fillId="4" borderId="9" xfId="0" applyNumberFormat="1" applyFont="1" applyFill="1" applyBorder="1" applyAlignment="1">
      <alignment horizontal="center"/>
    </xf>
    <xf numFmtId="165" fontId="12" fillId="6" borderId="0" xfId="0" applyNumberFormat="1" applyFont="1" applyFill="1" applyAlignment="1">
      <alignment horizontal="center"/>
    </xf>
    <xf numFmtId="165" fontId="15" fillId="3" borderId="0" xfId="0" applyNumberFormat="1" applyFont="1" applyFill="1" applyAlignment="1">
      <alignment horizontal="center"/>
    </xf>
    <xf numFmtId="165" fontId="16" fillId="0" borderId="11" xfId="0" applyNumberFormat="1" applyFont="1" applyBorder="1" applyAlignment="1">
      <alignment horizontal="center"/>
    </xf>
    <xf numFmtId="165" fontId="11" fillId="0" borderId="11" xfId="0" applyNumberFormat="1" applyFont="1" applyBorder="1" applyAlignment="1">
      <alignment horizontal="center"/>
    </xf>
    <xf numFmtId="0" fontId="14" fillId="0" borderId="0" xfId="0" applyFont="1"/>
    <xf numFmtId="0" fontId="11" fillId="0" borderId="0" xfId="0" applyFont="1" applyAlignment="1">
      <alignment horizontal="center"/>
    </xf>
    <xf numFmtId="1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7" borderId="0" xfId="0" applyNumberFormat="1" applyFont="1" applyFill="1" applyAlignment="1">
      <alignment horizontal="center"/>
    </xf>
    <xf numFmtId="165" fontId="12" fillId="8" borderId="0" xfId="0" applyNumberFormat="1" applyFont="1" applyFill="1" applyAlignment="1">
      <alignment horizontal="center"/>
    </xf>
    <xf numFmtId="165" fontId="12" fillId="9" borderId="0" xfId="0" applyNumberFormat="1" applyFont="1" applyFill="1" applyAlignment="1">
      <alignment horizontal="center"/>
    </xf>
    <xf numFmtId="0" fontId="17" fillId="10" borderId="0" xfId="0" applyFont="1" applyFill="1"/>
    <xf numFmtId="0" fontId="10" fillId="4" borderId="5" xfId="0" applyFont="1" applyFill="1" applyBorder="1" applyAlignment="1">
      <alignment horizontal="center"/>
    </xf>
    <xf numFmtId="0" fontId="17" fillId="11" borderId="0" xfId="0" applyFont="1" applyFill="1"/>
    <xf numFmtId="0" fontId="13" fillId="12" borderId="0" xfId="0" applyFont="1" applyFill="1"/>
    <xf numFmtId="0" fontId="18" fillId="0" borderId="12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8" fillId="0" borderId="0" xfId="0" applyFont="1"/>
    <xf numFmtId="0" fontId="17" fillId="13" borderId="0" xfId="0" applyFont="1" applyFill="1"/>
    <xf numFmtId="0" fontId="17" fillId="14" borderId="0" xfId="0" applyFont="1" applyFill="1"/>
    <xf numFmtId="0" fontId="19" fillId="11" borderId="0" xfId="0" applyFont="1" applyFill="1"/>
    <xf numFmtId="0" fontId="18" fillId="12" borderId="0" xfId="0" applyFont="1" applyFill="1"/>
    <xf numFmtId="0" fontId="16" fillId="0" borderId="12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12" borderId="0" xfId="0" applyFont="1" applyFill="1"/>
    <xf numFmtId="0" fontId="19" fillId="13" borderId="0" xfId="0" applyFont="1" applyFill="1"/>
    <xf numFmtId="0" fontId="19" fillId="14" borderId="0" xfId="0" applyFont="1" applyFill="1"/>
    <xf numFmtId="0" fontId="19" fillId="10" borderId="0" xfId="0" applyFont="1" applyFill="1"/>
    <xf numFmtId="0" fontId="19" fillId="11" borderId="0" xfId="0" applyFont="1" applyFill="1" applyAlignment="1">
      <alignment horizontal="center"/>
    </xf>
    <xf numFmtId="0" fontId="18" fillId="12" borderId="0" xfId="0" applyFont="1" applyFill="1" applyAlignment="1">
      <alignment horizontal="center"/>
    </xf>
    <xf numFmtId="0" fontId="16" fillId="0" borderId="12" xfId="0" applyFont="1" applyBorder="1" applyAlignment="1">
      <alignment horizontal="center"/>
    </xf>
    <xf numFmtId="1" fontId="16" fillId="0" borderId="12" xfId="0" applyNumberFormat="1" applyFont="1" applyBorder="1" applyAlignment="1">
      <alignment horizontal="center"/>
    </xf>
    <xf numFmtId="1" fontId="11" fillId="0" borderId="12" xfId="0" applyNumberFormat="1" applyFont="1" applyBorder="1" applyAlignment="1">
      <alignment horizontal="center"/>
    </xf>
    <xf numFmtId="0" fontId="19" fillId="13" borderId="0" xfId="0" applyFont="1" applyFill="1" applyAlignment="1">
      <alignment horizontal="center"/>
    </xf>
    <xf numFmtId="0" fontId="19" fillId="14" borderId="0" xfId="0" applyFont="1" applyFill="1" applyAlignment="1">
      <alignment horizontal="center"/>
    </xf>
    <xf numFmtId="0" fontId="19" fillId="10" borderId="0" xfId="0" applyFont="1" applyFill="1" applyAlignment="1">
      <alignment horizontal="center"/>
    </xf>
    <xf numFmtId="1" fontId="17" fillId="11" borderId="0" xfId="0" applyNumberFormat="1" applyFont="1" applyFill="1" applyAlignment="1">
      <alignment horizontal="center"/>
    </xf>
    <xf numFmtId="1" fontId="21" fillId="12" borderId="0" xfId="0" applyNumberFormat="1" applyFont="1" applyFill="1" applyAlignment="1">
      <alignment horizontal="center"/>
    </xf>
    <xf numFmtId="1" fontId="17" fillId="13" borderId="0" xfId="0" applyNumberFormat="1" applyFont="1" applyFill="1" applyAlignment="1">
      <alignment horizontal="center"/>
    </xf>
    <xf numFmtId="1" fontId="17" fillId="14" borderId="0" xfId="0" applyNumberFormat="1" applyFont="1" applyFill="1" applyAlignment="1">
      <alignment horizontal="center"/>
    </xf>
    <xf numFmtId="1" fontId="17" fillId="10" borderId="0" xfId="0" applyNumberFormat="1" applyFont="1" applyFill="1" applyAlignment="1">
      <alignment horizontal="center"/>
    </xf>
    <xf numFmtId="165" fontId="17" fillId="11" borderId="0" xfId="0" applyNumberFormat="1" applyFont="1" applyFill="1" applyAlignment="1">
      <alignment horizontal="center"/>
    </xf>
    <xf numFmtId="165" fontId="21" fillId="12" borderId="0" xfId="0" applyNumberFormat="1" applyFont="1" applyFill="1" applyAlignment="1">
      <alignment horizontal="center"/>
    </xf>
    <xf numFmtId="165" fontId="16" fillId="0" borderId="12" xfId="0" applyNumberFormat="1" applyFont="1" applyBorder="1" applyAlignment="1">
      <alignment horizontal="center"/>
    </xf>
    <xf numFmtId="165" fontId="11" fillId="0" borderId="12" xfId="0" applyNumberFormat="1" applyFont="1" applyBorder="1" applyAlignment="1">
      <alignment horizontal="center"/>
    </xf>
    <xf numFmtId="165" fontId="17" fillId="13" borderId="0" xfId="0" applyNumberFormat="1" applyFont="1" applyFill="1" applyAlignment="1">
      <alignment horizontal="center"/>
    </xf>
    <xf numFmtId="165" fontId="17" fillId="14" borderId="0" xfId="0" applyNumberFormat="1" applyFont="1" applyFill="1" applyAlignment="1">
      <alignment horizontal="center"/>
    </xf>
    <xf numFmtId="165" fontId="17" fillId="10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2" fontId="19" fillId="11" borderId="0" xfId="0" applyNumberFormat="1" applyFont="1" applyFill="1" applyAlignment="1">
      <alignment horizontal="center"/>
    </xf>
    <xf numFmtId="2" fontId="18" fillId="12" borderId="0" xfId="0" applyNumberFormat="1" applyFont="1" applyFill="1" applyAlignment="1">
      <alignment horizontal="center"/>
    </xf>
    <xf numFmtId="2" fontId="16" fillId="0" borderId="12" xfId="0" applyNumberFormat="1" applyFont="1" applyBorder="1" applyAlignment="1">
      <alignment horizontal="center"/>
    </xf>
    <xf numFmtId="2" fontId="11" fillId="0" borderId="12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2" fontId="19" fillId="13" borderId="0" xfId="0" applyNumberFormat="1" applyFont="1" applyFill="1" applyAlignment="1">
      <alignment horizontal="center"/>
    </xf>
    <xf numFmtId="2" fontId="19" fillId="14" borderId="0" xfId="0" applyNumberFormat="1" applyFont="1" applyFill="1" applyAlignment="1">
      <alignment horizontal="center"/>
    </xf>
    <xf numFmtId="2" fontId="19" fillId="10" borderId="0" xfId="0" applyNumberFormat="1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2" fontId="17" fillId="11" borderId="0" xfId="0" applyNumberFormat="1" applyFont="1" applyFill="1" applyAlignment="1">
      <alignment horizontal="center"/>
    </xf>
    <xf numFmtId="2" fontId="21" fillId="12" borderId="0" xfId="0" applyNumberFormat="1" applyFont="1" applyFill="1" applyAlignment="1">
      <alignment horizontal="center"/>
    </xf>
    <xf numFmtId="2" fontId="17" fillId="13" borderId="0" xfId="0" applyNumberFormat="1" applyFont="1" applyFill="1" applyAlignment="1">
      <alignment horizontal="center"/>
    </xf>
    <xf numFmtId="2" fontId="17" fillId="14" borderId="0" xfId="0" applyNumberFormat="1" applyFont="1" applyFill="1" applyAlignment="1">
      <alignment horizontal="center"/>
    </xf>
    <xf numFmtId="2" fontId="17" fillId="10" borderId="0" xfId="0" applyNumberFormat="1" applyFont="1" applyFill="1" applyAlignment="1">
      <alignment horizontal="center"/>
    </xf>
    <xf numFmtId="2" fontId="10" fillId="4" borderId="9" xfId="0" applyNumberFormat="1" applyFont="1" applyFill="1" applyBorder="1" applyAlignment="1">
      <alignment horizontal="center"/>
    </xf>
    <xf numFmtId="2" fontId="10" fillId="4" borderId="5" xfId="0" applyNumberFormat="1" applyFont="1" applyFill="1" applyBorder="1" applyAlignment="1">
      <alignment horizontal="center"/>
    </xf>
    <xf numFmtId="2" fontId="2" fillId="4" borderId="5" xfId="0" applyNumberFormat="1" applyFont="1" applyFill="1" applyBorder="1" applyAlignment="1">
      <alignment horizontal="center"/>
    </xf>
    <xf numFmtId="2" fontId="2" fillId="4" borderId="7" xfId="0" applyNumberFormat="1" applyFont="1" applyFill="1" applyBorder="1" applyAlignment="1">
      <alignment horizontal="center"/>
    </xf>
    <xf numFmtId="0" fontId="16" fillId="0" borderId="12" xfId="0" quotePrefix="1" applyFont="1" applyBorder="1" applyAlignment="1">
      <alignment vertical="center"/>
    </xf>
    <xf numFmtId="2" fontId="22" fillId="0" borderId="12" xfId="0" applyNumberFormat="1" applyFont="1" applyBorder="1" applyAlignment="1">
      <alignment horizontal="center"/>
    </xf>
    <xf numFmtId="2" fontId="14" fillId="0" borderId="12" xfId="0" applyNumberFormat="1" applyFont="1" applyBorder="1" applyAlignment="1">
      <alignment horizontal="center"/>
    </xf>
    <xf numFmtId="0" fontId="24" fillId="2" borderId="0" xfId="0" applyFont="1" applyFill="1"/>
    <xf numFmtId="0" fontId="22" fillId="0" borderId="12" xfId="0" applyFont="1" applyBorder="1" applyAlignment="1">
      <alignment horizontal="center"/>
    </xf>
    <xf numFmtId="0" fontId="22" fillId="0" borderId="12" xfId="0" applyFont="1" applyBorder="1" applyAlignment="1">
      <alignment vertical="center"/>
    </xf>
    <xf numFmtId="1" fontId="22" fillId="0" borderId="12" xfId="0" applyNumberFormat="1" applyFont="1" applyBorder="1" applyAlignment="1">
      <alignment horizontal="center"/>
    </xf>
    <xf numFmtId="165" fontId="22" fillId="0" borderId="12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0" fontId="24" fillId="0" borderId="0" xfId="0" applyFont="1"/>
    <xf numFmtId="0" fontId="0" fillId="16" borderId="0" xfId="0" applyFill="1"/>
    <xf numFmtId="0" fontId="25" fillId="2" borderId="0" xfId="0" applyFont="1" applyFill="1"/>
    <xf numFmtId="0" fontId="25" fillId="0" borderId="0" xfId="0" applyFont="1"/>
    <xf numFmtId="0" fontId="0" fillId="17" borderId="0" xfId="0" applyFill="1"/>
    <xf numFmtId="0" fontId="26" fillId="0" borderId="0" xfId="0" applyFont="1"/>
    <xf numFmtId="2" fontId="0" fillId="0" borderId="0" xfId="0" applyNumberFormat="1"/>
    <xf numFmtId="2" fontId="27" fillId="0" borderId="12" xfId="0" applyNumberFormat="1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2" fontId="2" fillId="0" borderId="0" xfId="0" applyNumberFormat="1" applyFont="1"/>
    <xf numFmtId="2" fontId="4" fillId="0" borderId="0" xfId="0" applyNumberFormat="1" applyFont="1"/>
    <xf numFmtId="0" fontId="8" fillId="3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4" fillId="15" borderId="4" xfId="0" applyFont="1" applyFill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FFADFF"/>
      <color rgb="FF6BA24F"/>
      <color rgb="FFA26B4F"/>
      <color rgb="FFD1B0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6BA24F"/>
    <pageSetUpPr fitToPage="1"/>
  </sheetPr>
  <dimension ref="A1:AF151"/>
  <sheetViews>
    <sheetView showGridLines="0" tabSelected="1" zoomScale="42" zoomScaleNormal="42" zoomScaleSheetLayoutView="97" workbookViewId="0">
      <selection activeCell="T1" sqref="T1:T1048576"/>
    </sheetView>
  </sheetViews>
  <sheetFormatPr baseColWidth="10" defaultColWidth="11.5" defaultRowHeight="15"/>
  <cols>
    <col min="1" max="1" width="6.33203125" style="6" customWidth="1"/>
    <col min="2" max="2" width="7" style="2" customWidth="1"/>
    <col min="3" max="3" width="46" style="2" customWidth="1"/>
    <col min="4" max="4" width="3.83203125" style="6" customWidth="1"/>
    <col min="5" max="6" width="11.5" style="5" customWidth="1"/>
    <col min="7" max="7" width="11.5" style="3" customWidth="1"/>
    <col min="8" max="8" width="11.5" style="4" customWidth="1"/>
    <col min="9" max="9" width="3.83203125" style="6" customWidth="1"/>
    <col min="10" max="13" width="11.5" style="4" customWidth="1"/>
    <col min="14" max="14" width="11.5" style="4" hidden="1" customWidth="1"/>
    <col min="15" max="15" width="3.83203125" style="6" customWidth="1"/>
    <col min="16" max="19" width="11.5" style="4" customWidth="1"/>
    <col min="20" max="20" width="11.5" style="4" hidden="1" customWidth="1"/>
    <col min="21" max="21" width="3.83203125" style="2" customWidth="1"/>
    <col min="22" max="22" width="11.5" style="95"/>
    <col min="23" max="23" width="11.5" style="4"/>
    <col min="24" max="24" width="11.5" style="95"/>
    <col min="25" max="25" width="11.5" style="4"/>
    <col min="26" max="26" width="3.83203125" style="2" customWidth="1"/>
    <col min="27" max="27" width="11.5" style="95"/>
    <col min="28" max="28" width="11.5" style="4"/>
    <col min="29" max="29" width="11.5" style="95"/>
    <col min="30" max="30" width="11.5" style="4"/>
    <col min="31" max="16384" width="11.5" style="2"/>
  </cols>
  <sheetData>
    <row r="1" spans="1:32" ht="25">
      <c r="A1" s="10" t="s">
        <v>11</v>
      </c>
      <c r="B1" s="1"/>
      <c r="C1" s="10"/>
      <c r="E1" s="7"/>
      <c r="F1" s="7"/>
      <c r="G1" s="8"/>
      <c r="H1" s="9"/>
      <c r="J1" s="9"/>
      <c r="K1" s="9"/>
      <c r="L1" s="9"/>
      <c r="M1" s="9"/>
      <c r="N1" s="9"/>
      <c r="P1" s="9"/>
      <c r="Q1" s="9"/>
      <c r="R1" s="9"/>
      <c r="S1" s="9"/>
      <c r="T1" s="9"/>
      <c r="V1" s="84"/>
      <c r="W1" s="9"/>
      <c r="X1" s="84"/>
      <c r="Y1" s="9"/>
      <c r="AA1" s="84"/>
      <c r="AB1" s="9"/>
      <c r="AC1" s="84"/>
      <c r="AD1" s="9"/>
    </row>
    <row r="2" spans="1:32" ht="24" customHeight="1">
      <c r="B2" s="19" t="s">
        <v>12</v>
      </c>
      <c r="C2" s="6"/>
      <c r="E2" s="7"/>
      <c r="F2" s="7"/>
      <c r="G2" s="8"/>
      <c r="H2" s="9"/>
      <c r="J2" s="9"/>
      <c r="K2" s="9"/>
      <c r="L2" s="9"/>
      <c r="M2" s="9"/>
      <c r="N2" s="9"/>
      <c r="P2" s="9"/>
      <c r="Q2" s="9"/>
      <c r="R2" s="9"/>
      <c r="S2" s="9"/>
      <c r="T2" s="9"/>
      <c r="V2" s="84"/>
      <c r="W2" s="9"/>
      <c r="X2" s="84"/>
      <c r="Y2" s="9"/>
      <c r="AA2" s="84"/>
      <c r="AB2" s="9"/>
      <c r="AC2" s="84"/>
      <c r="AD2" s="9"/>
    </row>
    <row r="3" spans="1:32" s="12" customFormat="1" ht="22">
      <c r="A3" s="11"/>
      <c r="C3" s="13"/>
      <c r="D3" s="11"/>
      <c r="E3" s="14"/>
      <c r="F3" s="14"/>
      <c r="G3" s="15"/>
      <c r="H3" s="16"/>
      <c r="I3" s="11"/>
      <c r="J3" s="16"/>
      <c r="K3" s="16"/>
      <c r="L3" s="16"/>
      <c r="M3" s="16"/>
      <c r="N3" s="16"/>
      <c r="O3" s="11"/>
      <c r="P3" s="16"/>
      <c r="Q3" s="16"/>
      <c r="R3" s="16"/>
      <c r="S3" s="16"/>
      <c r="T3" s="16"/>
      <c r="V3" s="85"/>
      <c r="W3" s="16"/>
      <c r="X3" s="85"/>
      <c r="Y3" s="16"/>
      <c r="AA3" s="85"/>
      <c r="AB3" s="16"/>
      <c r="AC3" s="85"/>
      <c r="AD3" s="16"/>
    </row>
    <row r="4" spans="1:32" s="12" customFormat="1" ht="22.25" customHeight="1" thickBot="1">
      <c r="A4" s="11"/>
      <c r="B4" s="6"/>
      <c r="C4" s="6"/>
      <c r="D4" s="6"/>
      <c r="E4" s="125" t="s">
        <v>3</v>
      </c>
      <c r="F4" s="125"/>
      <c r="G4" s="125"/>
      <c r="H4" s="125"/>
      <c r="I4" s="6"/>
      <c r="J4" s="126" t="s">
        <v>247</v>
      </c>
      <c r="K4" s="126"/>
      <c r="L4" s="126"/>
      <c r="M4" s="126"/>
      <c r="N4" s="126"/>
      <c r="O4" s="11"/>
      <c r="P4" s="126" t="s">
        <v>248</v>
      </c>
      <c r="Q4" s="126"/>
      <c r="R4" s="126"/>
      <c r="S4" s="126"/>
      <c r="T4" s="126"/>
      <c r="V4" s="127" t="s">
        <v>262</v>
      </c>
      <c r="W4" s="127"/>
      <c r="X4" s="127"/>
      <c r="Y4" s="127"/>
      <c r="AA4" s="127" t="s">
        <v>249</v>
      </c>
      <c r="AB4" s="127"/>
      <c r="AC4" s="127"/>
      <c r="AD4" s="127"/>
    </row>
    <row r="5" spans="1:32" s="18" customFormat="1" ht="33" thickBot="1">
      <c r="A5" s="17"/>
      <c r="B5" s="24"/>
      <c r="C5" s="25" t="s">
        <v>2</v>
      </c>
      <c r="D5" s="23"/>
      <c r="E5" s="20" t="s">
        <v>13</v>
      </c>
      <c r="F5" s="21" t="s">
        <v>4</v>
      </c>
      <c r="G5" s="20" t="s">
        <v>14</v>
      </c>
      <c r="H5" s="22" t="s">
        <v>15</v>
      </c>
      <c r="I5" s="23"/>
      <c r="J5" s="20" t="s">
        <v>13</v>
      </c>
      <c r="K5" s="21" t="s">
        <v>4</v>
      </c>
      <c r="L5" s="20" t="s">
        <v>14</v>
      </c>
      <c r="M5" s="22" t="s">
        <v>15</v>
      </c>
      <c r="N5" s="22" t="s">
        <v>244</v>
      </c>
      <c r="O5" s="17"/>
      <c r="P5" s="20" t="s">
        <v>13</v>
      </c>
      <c r="Q5" s="21" t="s">
        <v>4</v>
      </c>
      <c r="R5" s="20" t="s">
        <v>14</v>
      </c>
      <c r="S5" s="22" t="s">
        <v>15</v>
      </c>
      <c r="T5" s="22" t="s">
        <v>244</v>
      </c>
      <c r="V5" s="86" t="s">
        <v>13</v>
      </c>
      <c r="W5" s="21" t="s">
        <v>4</v>
      </c>
      <c r="X5" s="86" t="s">
        <v>14</v>
      </c>
      <c r="Y5" s="22" t="s">
        <v>15</v>
      </c>
      <c r="AA5" s="86" t="s">
        <v>13</v>
      </c>
      <c r="AB5" s="21" t="s">
        <v>4</v>
      </c>
      <c r="AC5" s="86" t="s">
        <v>14</v>
      </c>
      <c r="AD5" s="22" t="s">
        <v>15</v>
      </c>
    </row>
    <row r="6" spans="1:32" s="11" customFormat="1" ht="9" customHeight="1">
      <c r="E6" s="14"/>
      <c r="F6" s="14"/>
      <c r="G6" s="15"/>
      <c r="H6" s="16"/>
      <c r="J6" s="16"/>
      <c r="K6" s="16"/>
      <c r="L6" s="16"/>
      <c r="M6" s="16"/>
      <c r="N6" s="16"/>
      <c r="P6" s="16"/>
      <c r="Q6" s="16"/>
      <c r="R6" s="16"/>
      <c r="S6" s="16"/>
      <c r="T6" s="16"/>
      <c r="V6" s="85"/>
      <c r="W6" s="16"/>
      <c r="X6" s="85"/>
      <c r="Y6" s="16"/>
      <c r="AA6" s="85"/>
      <c r="AB6" s="16"/>
      <c r="AC6" s="85"/>
      <c r="AD6" s="16"/>
    </row>
    <row r="7" spans="1:32" s="12" customFormat="1" ht="16">
      <c r="A7" s="11"/>
      <c r="B7" s="47" t="s">
        <v>86</v>
      </c>
      <c r="C7" s="54"/>
      <c r="D7" s="11"/>
      <c r="E7" s="64"/>
      <c r="F7" s="64"/>
      <c r="G7" s="72">
        <f>G8+G19+G26+G35+G49+G61+G69+G85</f>
        <v>1260</v>
      </c>
      <c r="H7" s="77" t="s">
        <v>0</v>
      </c>
      <c r="I7" s="11"/>
      <c r="J7" s="64"/>
      <c r="K7" s="64"/>
      <c r="L7" s="72">
        <f>L8+L19+L26+L35+L49+L61+L69+L85</f>
        <v>1259.8500000000001</v>
      </c>
      <c r="M7" s="77" t="s">
        <v>0</v>
      </c>
      <c r="N7" s="34"/>
      <c r="O7" s="11"/>
      <c r="P7" s="64"/>
      <c r="Q7" s="64"/>
      <c r="R7" s="72">
        <f>R8+R19+R26+R35+R49+R61+R69+R85</f>
        <v>1261.8500000000001</v>
      </c>
      <c r="S7" s="77" t="s">
        <v>0</v>
      </c>
      <c r="T7" s="34"/>
      <c r="V7" s="87"/>
      <c r="W7" s="64"/>
      <c r="X7" s="96">
        <f>X8+X19+X26+X35+X49+X61+X69+X85</f>
        <v>1262.28</v>
      </c>
      <c r="Y7" s="77" t="s">
        <v>0</v>
      </c>
      <c r="AA7" s="87"/>
      <c r="AB7" s="64"/>
      <c r="AC7" s="96">
        <f>AC8+AC19+AC26+AC35+AC49+AC61+AC69+AC85</f>
        <v>1308.08</v>
      </c>
      <c r="AD7" s="77" t="s">
        <v>0</v>
      </c>
    </row>
    <row r="8" spans="1:32">
      <c r="A8" s="2"/>
      <c r="B8" s="48" t="s">
        <v>18</v>
      </c>
      <c r="C8" s="55"/>
      <c r="D8" s="2"/>
      <c r="E8" s="65"/>
      <c r="F8" s="65"/>
      <c r="G8" s="73">
        <f>SUMIF(H9:H18,"m² SU",G9:G18)</f>
        <v>51</v>
      </c>
      <c r="H8" s="78" t="s">
        <v>0</v>
      </c>
      <c r="I8" s="2"/>
      <c r="J8" s="65"/>
      <c r="K8" s="65"/>
      <c r="L8" s="73">
        <f>SUMIF(M9:M18,"m² SU",L9:L18)</f>
        <v>55</v>
      </c>
      <c r="M8" s="78" t="s">
        <v>0</v>
      </c>
      <c r="N8" s="35"/>
      <c r="O8" s="2"/>
      <c r="P8" s="65"/>
      <c r="Q8" s="65"/>
      <c r="R8" s="73">
        <f>SUMIF(S9:S18,"m² SU",R9:R18)</f>
        <v>56</v>
      </c>
      <c r="S8" s="78" t="s">
        <v>0</v>
      </c>
      <c r="T8" s="35"/>
      <c r="V8" s="88"/>
      <c r="W8" s="65"/>
      <c r="X8" s="97">
        <f>SUMIF(Y9:Y18,"m² SU",X9:X18)</f>
        <v>54.989999999999995</v>
      </c>
      <c r="Y8" s="78" t="s">
        <v>0</v>
      </c>
      <c r="AA8" s="88"/>
      <c r="AB8" s="65"/>
      <c r="AC8" s="97">
        <f>SUMIF(AD9:AD18,"m² SU",AC9:AC18)</f>
        <v>75.039999999999992</v>
      </c>
      <c r="AD8" s="78" t="s">
        <v>0</v>
      </c>
      <c r="AF8" s="123">
        <f>AC8-X8</f>
        <v>20.049999999999997</v>
      </c>
    </row>
    <row r="9" spans="1:32" s="12" customFormat="1">
      <c r="A9" s="11"/>
      <c r="B9" s="49" t="s">
        <v>19</v>
      </c>
      <c r="C9" s="56" t="s">
        <v>87</v>
      </c>
      <c r="D9" s="11"/>
      <c r="E9" s="66">
        <v>30</v>
      </c>
      <c r="F9" s="66">
        <v>3</v>
      </c>
      <c r="G9" s="67">
        <f>F9*E9</f>
        <v>90</v>
      </c>
      <c r="H9" s="79" t="s">
        <v>29</v>
      </c>
      <c r="I9" s="11"/>
      <c r="J9" s="66">
        <v>27</v>
      </c>
      <c r="K9" s="66">
        <v>3</v>
      </c>
      <c r="L9" s="67">
        <f>K9*J9</f>
        <v>81</v>
      </c>
      <c r="M9" s="79" t="s">
        <v>29</v>
      </c>
      <c r="N9" s="36"/>
      <c r="O9" s="11"/>
      <c r="P9" s="66">
        <v>30</v>
      </c>
      <c r="Q9" s="66">
        <v>3</v>
      </c>
      <c r="R9" s="67">
        <f>Q9*P9</f>
        <v>90</v>
      </c>
      <c r="S9" s="79" t="s">
        <v>29</v>
      </c>
      <c r="T9" s="36"/>
      <c r="V9" s="89">
        <v>30</v>
      </c>
      <c r="W9" s="66">
        <v>3</v>
      </c>
      <c r="X9" s="89">
        <f>W9*V9</f>
        <v>90</v>
      </c>
      <c r="Y9" s="79" t="s">
        <v>29</v>
      </c>
      <c r="AA9" s="89">
        <v>30</v>
      </c>
      <c r="AB9" s="66">
        <v>3</v>
      </c>
      <c r="AC9" s="121">
        <f>AB9*AA9</f>
        <v>90</v>
      </c>
      <c r="AD9" s="79" t="s">
        <v>29</v>
      </c>
    </row>
    <row r="10" spans="1:32" s="12" customFormat="1">
      <c r="A10" s="11"/>
      <c r="B10" s="49" t="s">
        <v>20</v>
      </c>
      <c r="C10" s="56" t="s">
        <v>88</v>
      </c>
      <c r="D10" s="11"/>
      <c r="E10" s="66">
        <v>21</v>
      </c>
      <c r="F10" s="66">
        <v>7</v>
      </c>
      <c r="G10" s="67">
        <f t="shared" ref="G10:G46" si="0">F10*E10</f>
        <v>147</v>
      </c>
      <c r="H10" s="79" t="s">
        <v>29</v>
      </c>
      <c r="I10" s="11"/>
      <c r="J10" s="66">
        <v>25</v>
      </c>
      <c r="K10" s="66">
        <v>7</v>
      </c>
      <c r="L10" s="67">
        <f t="shared" ref="L10:L18" si="1">K10*J10</f>
        <v>175</v>
      </c>
      <c r="M10" s="79" t="s">
        <v>29</v>
      </c>
      <c r="N10" s="36"/>
      <c r="O10" s="11"/>
      <c r="P10" s="66">
        <v>30</v>
      </c>
      <c r="Q10" s="66">
        <v>7</v>
      </c>
      <c r="R10" s="67">
        <v>118</v>
      </c>
      <c r="S10" s="79" t="s">
        <v>29</v>
      </c>
      <c r="T10" s="36"/>
      <c r="V10" s="89">
        <v>30</v>
      </c>
      <c r="W10" s="66">
        <v>7</v>
      </c>
      <c r="X10" s="89">
        <v>118</v>
      </c>
      <c r="Y10" s="79" t="s">
        <v>29</v>
      </c>
      <c r="AA10" s="89">
        <v>30</v>
      </c>
      <c r="AB10" s="66">
        <v>7</v>
      </c>
      <c r="AC10" s="121">
        <v>118</v>
      </c>
      <c r="AD10" s="79" t="s">
        <v>29</v>
      </c>
    </row>
    <row r="11" spans="1:32" s="12" customFormat="1">
      <c r="A11" s="11"/>
      <c r="B11" s="49" t="s">
        <v>21</v>
      </c>
      <c r="C11" s="56" t="s">
        <v>89</v>
      </c>
      <c r="D11" s="11"/>
      <c r="E11" s="66">
        <v>21</v>
      </c>
      <c r="F11" s="66">
        <v>45</v>
      </c>
      <c r="G11" s="67">
        <f t="shared" si="0"/>
        <v>945</v>
      </c>
      <c r="H11" s="79" t="s">
        <v>29</v>
      </c>
      <c r="I11" s="11"/>
      <c r="J11" s="66">
        <v>25</v>
      </c>
      <c r="K11" s="66">
        <v>5</v>
      </c>
      <c r="L11" s="67">
        <f t="shared" si="1"/>
        <v>125</v>
      </c>
      <c r="M11" s="79" t="s">
        <v>29</v>
      </c>
      <c r="N11" s="36"/>
      <c r="O11" s="11"/>
      <c r="P11" s="66">
        <v>25</v>
      </c>
      <c r="Q11" s="66">
        <v>5</v>
      </c>
      <c r="R11" s="67">
        <v>54</v>
      </c>
      <c r="S11" s="79" t="s">
        <v>29</v>
      </c>
      <c r="T11" s="36"/>
      <c r="V11" s="89">
        <v>22.9</v>
      </c>
      <c r="W11" s="66">
        <v>44</v>
      </c>
      <c r="X11" s="89">
        <f>V11*W11</f>
        <v>1007.5999999999999</v>
      </c>
      <c r="Y11" s="79" t="s">
        <v>29</v>
      </c>
      <c r="AA11" s="89">
        <v>23.5</v>
      </c>
      <c r="AB11" s="66">
        <v>44</v>
      </c>
      <c r="AC11" s="121">
        <f>AA11*AB11</f>
        <v>1034</v>
      </c>
      <c r="AD11" s="79" t="s">
        <v>29</v>
      </c>
    </row>
    <row r="12" spans="1:32" s="12" customFormat="1">
      <c r="A12" s="15"/>
      <c r="B12" s="49" t="s">
        <v>22</v>
      </c>
      <c r="C12" s="56" t="s">
        <v>90</v>
      </c>
      <c r="D12" s="11"/>
      <c r="E12" s="66">
        <v>21</v>
      </c>
      <c r="F12" s="66">
        <v>5</v>
      </c>
      <c r="G12" s="67">
        <f t="shared" si="0"/>
        <v>105</v>
      </c>
      <c r="H12" s="79" t="s">
        <v>29</v>
      </c>
      <c r="I12" s="11"/>
      <c r="J12" s="66">
        <v>22.9</v>
      </c>
      <c r="K12" s="66">
        <v>45</v>
      </c>
      <c r="L12" s="67">
        <f t="shared" si="1"/>
        <v>1030.5</v>
      </c>
      <c r="M12" s="79" t="s">
        <v>29</v>
      </c>
      <c r="N12" s="36"/>
      <c r="O12" s="11"/>
      <c r="P12" s="66">
        <v>22.9</v>
      </c>
      <c r="Q12" s="66">
        <v>45</v>
      </c>
      <c r="R12" s="67">
        <f t="shared" ref="R12:R18" si="2">Q12*P12</f>
        <v>1030.5</v>
      </c>
      <c r="S12" s="79" t="s">
        <v>29</v>
      </c>
      <c r="T12" s="36"/>
      <c r="V12" s="89">
        <v>25</v>
      </c>
      <c r="W12" s="66">
        <v>4</v>
      </c>
      <c r="X12" s="89">
        <f t="shared" ref="X12:X18" si="3">W12*V12</f>
        <v>100</v>
      </c>
      <c r="Y12" s="79" t="s">
        <v>29</v>
      </c>
      <c r="AA12" s="89">
        <v>25</v>
      </c>
      <c r="AB12" s="66">
        <v>4</v>
      </c>
      <c r="AC12" s="121">
        <f t="shared" ref="AC12:AC18" si="4">AB12*AA12</f>
        <v>100</v>
      </c>
      <c r="AD12" s="79" t="s">
        <v>29</v>
      </c>
    </row>
    <row r="13" spans="1:32" s="12" customFormat="1">
      <c r="A13" s="15"/>
      <c r="B13" s="49" t="s">
        <v>23</v>
      </c>
      <c r="C13" s="56" t="s">
        <v>91</v>
      </c>
      <c r="D13" s="11"/>
      <c r="E13" s="67">
        <v>20</v>
      </c>
      <c r="F13" s="66">
        <v>1</v>
      </c>
      <c r="G13" s="67">
        <f t="shared" si="0"/>
        <v>20</v>
      </c>
      <c r="H13" s="79" t="s">
        <v>29</v>
      </c>
      <c r="I13" s="11"/>
      <c r="J13" s="67">
        <v>25</v>
      </c>
      <c r="K13" s="66">
        <v>1</v>
      </c>
      <c r="L13" s="67">
        <f t="shared" si="1"/>
        <v>25</v>
      </c>
      <c r="M13" s="79" t="s">
        <v>29</v>
      </c>
      <c r="N13" s="36"/>
      <c r="O13" s="11"/>
      <c r="P13" s="67">
        <v>18</v>
      </c>
      <c r="Q13" s="66">
        <v>1</v>
      </c>
      <c r="R13" s="67">
        <f t="shared" si="2"/>
        <v>18</v>
      </c>
      <c r="S13" s="79" t="s">
        <v>29</v>
      </c>
      <c r="T13" s="36"/>
      <c r="V13" s="89">
        <v>18</v>
      </c>
      <c r="W13" s="66">
        <v>1</v>
      </c>
      <c r="X13" s="89">
        <f t="shared" si="3"/>
        <v>18</v>
      </c>
      <c r="Y13" s="79" t="s">
        <v>29</v>
      </c>
      <c r="AA13" s="89">
        <v>18</v>
      </c>
      <c r="AB13" s="66">
        <v>1</v>
      </c>
      <c r="AC13" s="121">
        <f t="shared" si="4"/>
        <v>18</v>
      </c>
      <c r="AD13" s="79" t="s">
        <v>29</v>
      </c>
    </row>
    <row r="14" spans="1:32" s="12" customFormat="1">
      <c r="A14" s="11"/>
      <c r="B14" s="49" t="s">
        <v>24</v>
      </c>
      <c r="C14" s="57" t="s">
        <v>92</v>
      </c>
      <c r="D14" s="11"/>
      <c r="E14" s="68">
        <v>5</v>
      </c>
      <c r="F14" s="50">
        <v>1</v>
      </c>
      <c r="G14" s="68">
        <f t="shared" si="0"/>
        <v>5</v>
      </c>
      <c r="H14" s="80" t="s">
        <v>0</v>
      </c>
      <c r="I14" s="11"/>
      <c r="J14" s="68">
        <v>9</v>
      </c>
      <c r="K14" s="50">
        <v>1</v>
      </c>
      <c r="L14" s="68">
        <f t="shared" si="1"/>
        <v>9</v>
      </c>
      <c r="M14" s="80" t="s">
        <v>0</v>
      </c>
      <c r="N14" s="37"/>
      <c r="O14" s="11"/>
      <c r="P14" s="68">
        <v>9</v>
      </c>
      <c r="Q14" s="50">
        <v>1</v>
      </c>
      <c r="R14" s="68">
        <f t="shared" si="2"/>
        <v>9</v>
      </c>
      <c r="S14" s="80" t="s">
        <v>0</v>
      </c>
      <c r="T14" s="37"/>
      <c r="V14" s="90">
        <v>9</v>
      </c>
      <c r="W14" s="50">
        <v>1</v>
      </c>
      <c r="X14" s="90">
        <f t="shared" si="3"/>
        <v>9</v>
      </c>
      <c r="Y14" s="80" t="s">
        <v>0</v>
      </c>
      <c r="AA14" s="90">
        <v>9.3000000000000007</v>
      </c>
      <c r="AB14" s="50">
        <v>1</v>
      </c>
      <c r="AC14" s="90">
        <f t="shared" si="4"/>
        <v>9.3000000000000007</v>
      </c>
      <c r="AD14" s="80" t="s">
        <v>0</v>
      </c>
    </row>
    <row r="15" spans="1:32" s="12" customFormat="1">
      <c r="A15" s="11"/>
      <c r="B15" s="49" t="s">
        <v>25</v>
      </c>
      <c r="C15" s="57" t="s">
        <v>93</v>
      </c>
      <c r="D15" s="11"/>
      <c r="E15" s="68">
        <v>20</v>
      </c>
      <c r="F15" s="50">
        <v>1</v>
      </c>
      <c r="G15" s="68">
        <f t="shared" si="0"/>
        <v>20</v>
      </c>
      <c r="H15" s="80" t="s">
        <v>0</v>
      </c>
      <c r="I15" s="11"/>
      <c r="J15" s="68">
        <v>20</v>
      </c>
      <c r="K15" s="50">
        <v>1</v>
      </c>
      <c r="L15" s="68">
        <f t="shared" si="1"/>
        <v>20</v>
      </c>
      <c r="M15" s="80" t="s">
        <v>0</v>
      </c>
      <c r="N15" s="37"/>
      <c r="O15" s="11"/>
      <c r="P15" s="68">
        <v>24</v>
      </c>
      <c r="Q15" s="50">
        <v>1</v>
      </c>
      <c r="R15" s="68">
        <f t="shared" si="2"/>
        <v>24</v>
      </c>
      <c r="S15" s="80" t="s">
        <v>0</v>
      </c>
      <c r="T15" s="37"/>
      <c r="V15" s="90">
        <v>23.5</v>
      </c>
      <c r="W15" s="50">
        <v>1</v>
      </c>
      <c r="X15" s="90">
        <f t="shared" si="3"/>
        <v>23.5</v>
      </c>
      <c r="Y15" s="80" t="s">
        <v>0</v>
      </c>
      <c r="AA15" s="90">
        <v>36.07</v>
      </c>
      <c r="AB15" s="50">
        <v>1</v>
      </c>
      <c r="AC15" s="90">
        <f t="shared" si="4"/>
        <v>36.07</v>
      </c>
      <c r="AD15" s="80" t="s">
        <v>0</v>
      </c>
    </row>
    <row r="16" spans="1:32" s="12" customFormat="1">
      <c r="A16" s="11"/>
      <c r="B16" s="49" t="s">
        <v>26</v>
      </c>
      <c r="C16" s="57" t="s">
        <v>94</v>
      </c>
      <c r="D16" s="11"/>
      <c r="E16" s="68">
        <v>4</v>
      </c>
      <c r="F16" s="50">
        <v>2</v>
      </c>
      <c r="G16" s="68">
        <f t="shared" si="0"/>
        <v>8</v>
      </c>
      <c r="H16" s="80" t="s">
        <v>0</v>
      </c>
      <c r="I16" s="11"/>
      <c r="J16" s="68">
        <v>4</v>
      </c>
      <c r="K16" s="50">
        <v>2</v>
      </c>
      <c r="L16" s="68">
        <f t="shared" si="1"/>
        <v>8</v>
      </c>
      <c r="M16" s="80" t="s">
        <v>0</v>
      </c>
      <c r="N16" s="37"/>
      <c r="O16" s="11"/>
      <c r="P16" s="68">
        <v>5</v>
      </c>
      <c r="Q16" s="50">
        <v>1</v>
      </c>
      <c r="R16" s="68">
        <f t="shared" si="2"/>
        <v>5</v>
      </c>
      <c r="S16" s="80" t="s">
        <v>0</v>
      </c>
      <c r="T16" s="37"/>
      <c r="V16" s="90">
        <v>4.25</v>
      </c>
      <c r="W16" s="50">
        <v>1</v>
      </c>
      <c r="X16" s="90">
        <f t="shared" si="3"/>
        <v>4.25</v>
      </c>
      <c r="Y16" s="80" t="s">
        <v>0</v>
      </c>
      <c r="AA16" s="90">
        <v>4.25</v>
      </c>
      <c r="AB16" s="50">
        <v>1</v>
      </c>
      <c r="AC16" s="90">
        <f t="shared" si="4"/>
        <v>4.25</v>
      </c>
      <c r="AD16" s="80" t="s">
        <v>0</v>
      </c>
    </row>
    <row r="17" spans="1:32" s="12" customFormat="1">
      <c r="A17" s="11"/>
      <c r="B17" s="49" t="s">
        <v>27</v>
      </c>
      <c r="C17" s="57" t="s">
        <v>53</v>
      </c>
      <c r="D17" s="11"/>
      <c r="E17" s="68">
        <v>8</v>
      </c>
      <c r="F17" s="50">
        <v>1</v>
      </c>
      <c r="G17" s="68">
        <f t="shared" si="0"/>
        <v>8</v>
      </c>
      <c r="H17" s="80" t="s">
        <v>0</v>
      </c>
      <c r="I17" s="11"/>
      <c r="J17" s="68">
        <v>8</v>
      </c>
      <c r="K17" s="50">
        <v>1</v>
      </c>
      <c r="L17" s="68">
        <f t="shared" si="1"/>
        <v>8</v>
      </c>
      <c r="M17" s="80" t="s">
        <v>0</v>
      </c>
      <c r="N17" s="37"/>
      <c r="O17" s="11"/>
      <c r="P17" s="68">
        <v>8</v>
      </c>
      <c r="Q17" s="50">
        <v>1</v>
      </c>
      <c r="R17" s="68">
        <f t="shared" si="2"/>
        <v>8</v>
      </c>
      <c r="S17" s="80" t="s">
        <v>0</v>
      </c>
      <c r="T17" s="37"/>
      <c r="V17" s="90">
        <v>7.54</v>
      </c>
      <c r="W17" s="50">
        <v>1</v>
      </c>
      <c r="X17" s="90">
        <f t="shared" si="3"/>
        <v>7.54</v>
      </c>
      <c r="Y17" s="80" t="s">
        <v>0</v>
      </c>
      <c r="AA17" s="90">
        <v>14.49</v>
      </c>
      <c r="AB17" s="50">
        <v>1</v>
      </c>
      <c r="AC17" s="90">
        <f t="shared" si="4"/>
        <v>14.49</v>
      </c>
      <c r="AD17" s="80" t="s">
        <v>0</v>
      </c>
    </row>
    <row r="18" spans="1:32" s="12" customFormat="1">
      <c r="A18" s="11"/>
      <c r="B18" s="49" t="s">
        <v>28</v>
      </c>
      <c r="C18" s="57" t="s">
        <v>95</v>
      </c>
      <c r="D18" s="11"/>
      <c r="E18" s="68">
        <v>10</v>
      </c>
      <c r="F18" s="50">
        <v>1</v>
      </c>
      <c r="G18" s="68">
        <f t="shared" si="0"/>
        <v>10</v>
      </c>
      <c r="H18" s="80" t="s">
        <v>0</v>
      </c>
      <c r="I18" s="11"/>
      <c r="J18" s="68">
        <v>10</v>
      </c>
      <c r="K18" s="50">
        <v>1</v>
      </c>
      <c r="L18" s="68">
        <f t="shared" si="1"/>
        <v>10</v>
      </c>
      <c r="M18" s="80" t="s">
        <v>0</v>
      </c>
      <c r="N18" s="37"/>
      <c r="O18" s="11"/>
      <c r="P18" s="68">
        <v>10</v>
      </c>
      <c r="Q18" s="50">
        <v>1</v>
      </c>
      <c r="R18" s="68">
        <f t="shared" si="2"/>
        <v>10</v>
      </c>
      <c r="S18" s="80" t="s">
        <v>0</v>
      </c>
      <c r="T18" s="37"/>
      <c r="V18" s="90">
        <v>10.7</v>
      </c>
      <c r="W18" s="50">
        <v>1</v>
      </c>
      <c r="X18" s="90">
        <f t="shared" si="3"/>
        <v>10.7</v>
      </c>
      <c r="Y18" s="80" t="s">
        <v>0</v>
      </c>
      <c r="AA18" s="90">
        <v>10.93</v>
      </c>
      <c r="AB18" s="50">
        <v>1</v>
      </c>
      <c r="AC18" s="90">
        <f t="shared" si="4"/>
        <v>10.93</v>
      </c>
      <c r="AD18" s="80" t="s">
        <v>0</v>
      </c>
    </row>
    <row r="19" spans="1:32">
      <c r="A19" s="2"/>
      <c r="B19" s="48" t="s">
        <v>96</v>
      </c>
      <c r="C19" s="55"/>
      <c r="D19" s="2"/>
      <c r="E19" s="65"/>
      <c r="F19" s="65"/>
      <c r="G19" s="73">
        <f>SUMIF(H20:H25,"m² SU",G20:G25)</f>
        <v>93</v>
      </c>
      <c r="H19" s="78" t="s">
        <v>0</v>
      </c>
      <c r="I19" s="2"/>
      <c r="J19" s="65"/>
      <c r="K19" s="65"/>
      <c r="L19" s="78">
        <f>SUMIF(M20:M25,"m² SU",L20:L25)</f>
        <v>94</v>
      </c>
      <c r="M19" s="78" t="s">
        <v>0</v>
      </c>
      <c r="N19" s="35"/>
      <c r="O19" s="2"/>
      <c r="P19" s="65"/>
      <c r="Q19" s="65"/>
      <c r="R19" s="78">
        <f>SUMIF(S20:S25,"m² SU",R20:R25)</f>
        <v>94</v>
      </c>
      <c r="S19" s="78" t="s">
        <v>0</v>
      </c>
      <c r="T19" s="35"/>
      <c r="V19" s="88"/>
      <c r="W19" s="65"/>
      <c r="X19" s="97">
        <f>SUMIF(Y20:Y25,"m² SU",X20:X25)</f>
        <v>93.7</v>
      </c>
      <c r="Y19" s="78" t="s">
        <v>0</v>
      </c>
      <c r="AA19" s="88"/>
      <c r="AB19" s="65"/>
      <c r="AC19" s="97">
        <f>SUMIF(AD20:AD25,"m² SU",AC20:AC25)</f>
        <v>90.25</v>
      </c>
      <c r="AD19" s="78" t="s">
        <v>0</v>
      </c>
      <c r="AF19" s="124">
        <f>AC19-X19</f>
        <v>-3.4500000000000028</v>
      </c>
    </row>
    <row r="20" spans="1:32" s="12" customFormat="1">
      <c r="A20" s="11"/>
      <c r="B20" s="50" t="s">
        <v>30</v>
      </c>
      <c r="C20" s="57" t="s">
        <v>97</v>
      </c>
      <c r="D20" s="11"/>
      <c r="E20" s="68">
        <v>15</v>
      </c>
      <c r="F20" s="50">
        <v>1</v>
      </c>
      <c r="G20" s="68">
        <f t="shared" si="0"/>
        <v>15</v>
      </c>
      <c r="H20" s="80" t="s">
        <v>0</v>
      </c>
      <c r="I20" s="11"/>
      <c r="J20" s="68">
        <v>15</v>
      </c>
      <c r="K20" s="50">
        <v>1</v>
      </c>
      <c r="L20" s="68">
        <f t="shared" ref="L20:L23" si="5">K20*J20</f>
        <v>15</v>
      </c>
      <c r="M20" s="80" t="s">
        <v>0</v>
      </c>
      <c r="N20" s="37"/>
      <c r="O20" s="11"/>
      <c r="P20" s="68">
        <v>15</v>
      </c>
      <c r="Q20" s="50">
        <v>1</v>
      </c>
      <c r="R20" s="68">
        <f t="shared" ref="R20:R23" si="6">Q20*P20</f>
        <v>15</v>
      </c>
      <c r="S20" s="80" t="s">
        <v>0</v>
      </c>
      <c r="T20" s="37"/>
      <c r="V20" s="90">
        <v>15</v>
      </c>
      <c r="W20" s="50">
        <v>1</v>
      </c>
      <c r="X20" s="90">
        <f t="shared" ref="X20:X23" si="7">W20*V20</f>
        <v>15</v>
      </c>
      <c r="Y20" s="80" t="s">
        <v>0</v>
      </c>
      <c r="AA20" s="90">
        <v>15.17</v>
      </c>
      <c r="AB20" s="50">
        <v>1</v>
      </c>
      <c r="AC20" s="90">
        <f t="shared" ref="AC20:AC23" si="8">AB20*AA20</f>
        <v>15.17</v>
      </c>
      <c r="AD20" s="80" t="s">
        <v>0</v>
      </c>
    </row>
    <row r="21" spans="1:32" s="12" customFormat="1">
      <c r="A21" s="11"/>
      <c r="B21" s="50" t="s">
        <v>31</v>
      </c>
      <c r="C21" s="57" t="s">
        <v>98</v>
      </c>
      <c r="D21" s="11"/>
      <c r="E21" s="68">
        <v>14</v>
      </c>
      <c r="F21" s="50">
        <v>1</v>
      </c>
      <c r="G21" s="68">
        <f t="shared" si="0"/>
        <v>14</v>
      </c>
      <c r="H21" s="80" t="s">
        <v>0</v>
      </c>
      <c r="I21" s="11"/>
      <c r="J21" s="68">
        <v>14</v>
      </c>
      <c r="K21" s="50">
        <v>1</v>
      </c>
      <c r="L21" s="68">
        <f t="shared" si="5"/>
        <v>14</v>
      </c>
      <c r="M21" s="80" t="s">
        <v>0</v>
      </c>
      <c r="N21" s="37"/>
      <c r="O21" s="11"/>
      <c r="P21" s="68">
        <v>14</v>
      </c>
      <c r="Q21" s="50">
        <v>1</v>
      </c>
      <c r="R21" s="68">
        <f t="shared" si="6"/>
        <v>14</v>
      </c>
      <c r="S21" s="80" t="s">
        <v>0</v>
      </c>
      <c r="T21" s="37"/>
      <c r="V21" s="90">
        <v>14</v>
      </c>
      <c r="W21" s="50">
        <v>1</v>
      </c>
      <c r="X21" s="90">
        <f t="shared" si="7"/>
        <v>14</v>
      </c>
      <c r="Y21" s="80" t="s">
        <v>0</v>
      </c>
      <c r="AA21" s="90">
        <v>14.96</v>
      </c>
      <c r="AB21" s="50">
        <v>1</v>
      </c>
      <c r="AC21" s="90">
        <f t="shared" si="8"/>
        <v>14.96</v>
      </c>
      <c r="AD21" s="80" t="s">
        <v>0</v>
      </c>
    </row>
    <row r="22" spans="1:32" s="12" customFormat="1">
      <c r="A22" s="11"/>
      <c r="B22" s="50" t="s">
        <v>32</v>
      </c>
      <c r="C22" s="57" t="s">
        <v>99</v>
      </c>
      <c r="D22" s="11"/>
      <c r="E22" s="68">
        <v>14</v>
      </c>
      <c r="F22" s="50">
        <v>1</v>
      </c>
      <c r="G22" s="68">
        <f t="shared" si="0"/>
        <v>14</v>
      </c>
      <c r="H22" s="80" t="s">
        <v>0</v>
      </c>
      <c r="I22" s="11"/>
      <c r="J22" s="68">
        <v>14</v>
      </c>
      <c r="K22" s="50">
        <v>1</v>
      </c>
      <c r="L22" s="68">
        <f t="shared" si="5"/>
        <v>14</v>
      </c>
      <c r="M22" s="80" t="s">
        <v>0</v>
      </c>
      <c r="N22" s="37"/>
      <c r="O22" s="11"/>
      <c r="P22" s="68">
        <v>14</v>
      </c>
      <c r="Q22" s="50">
        <v>1</v>
      </c>
      <c r="R22" s="68">
        <f t="shared" si="6"/>
        <v>14</v>
      </c>
      <c r="S22" s="80" t="s">
        <v>0</v>
      </c>
      <c r="T22" s="37"/>
      <c r="V22" s="90">
        <v>14</v>
      </c>
      <c r="W22" s="50">
        <v>1</v>
      </c>
      <c r="X22" s="90">
        <f t="shared" si="7"/>
        <v>14</v>
      </c>
      <c r="Y22" s="80" t="s">
        <v>0</v>
      </c>
      <c r="AA22" s="90">
        <v>0</v>
      </c>
      <c r="AB22" s="50">
        <v>1</v>
      </c>
      <c r="AC22" s="90">
        <f t="shared" si="8"/>
        <v>0</v>
      </c>
      <c r="AD22" s="80" t="s">
        <v>0</v>
      </c>
    </row>
    <row r="23" spans="1:32" s="12" customFormat="1">
      <c r="A23" s="11"/>
      <c r="B23" s="50" t="s">
        <v>33</v>
      </c>
      <c r="C23" s="57" t="s">
        <v>100</v>
      </c>
      <c r="D23" s="11"/>
      <c r="E23" s="68">
        <v>10</v>
      </c>
      <c r="F23" s="50">
        <v>1</v>
      </c>
      <c r="G23" s="68">
        <f t="shared" si="0"/>
        <v>10</v>
      </c>
      <c r="H23" s="80" t="s">
        <v>0</v>
      </c>
      <c r="I23" s="11"/>
      <c r="J23" s="68">
        <v>10</v>
      </c>
      <c r="K23" s="50">
        <v>1</v>
      </c>
      <c r="L23" s="68">
        <f t="shared" si="5"/>
        <v>10</v>
      </c>
      <c r="M23" s="80" t="s">
        <v>0</v>
      </c>
      <c r="N23" s="37"/>
      <c r="O23" s="11"/>
      <c r="P23" s="68">
        <v>10</v>
      </c>
      <c r="Q23" s="50">
        <v>1</v>
      </c>
      <c r="R23" s="68">
        <f t="shared" si="6"/>
        <v>10</v>
      </c>
      <c r="S23" s="80" t="s">
        <v>0</v>
      </c>
      <c r="T23" s="37"/>
      <c r="V23" s="90">
        <v>10</v>
      </c>
      <c r="W23" s="50">
        <v>1</v>
      </c>
      <c r="X23" s="90">
        <f t="shared" si="7"/>
        <v>10</v>
      </c>
      <c r="Y23" s="80" t="s">
        <v>0</v>
      </c>
      <c r="AA23" s="90">
        <v>14.06</v>
      </c>
      <c r="AB23" s="50">
        <v>1</v>
      </c>
      <c r="AC23" s="90">
        <f t="shared" si="8"/>
        <v>14.06</v>
      </c>
      <c r="AD23" s="80" t="s">
        <v>0</v>
      </c>
    </row>
    <row r="24" spans="1:32" s="12" customFormat="1">
      <c r="A24" s="11"/>
      <c r="B24" s="50" t="s">
        <v>34</v>
      </c>
      <c r="C24" s="57" t="s">
        <v>101</v>
      </c>
      <c r="D24" s="11"/>
      <c r="E24" s="68">
        <v>10</v>
      </c>
      <c r="F24" s="50">
        <v>1</v>
      </c>
      <c r="G24" s="68">
        <f>F24*E24</f>
        <v>10</v>
      </c>
      <c r="H24" s="80" t="s">
        <v>0</v>
      </c>
      <c r="I24" s="11"/>
      <c r="J24" s="68">
        <v>10</v>
      </c>
      <c r="K24" s="50">
        <v>1</v>
      </c>
      <c r="L24" s="68">
        <f>K24*J24</f>
        <v>10</v>
      </c>
      <c r="M24" s="80" t="s">
        <v>0</v>
      </c>
      <c r="N24" s="37"/>
      <c r="O24" s="11"/>
      <c r="P24" s="68">
        <v>10</v>
      </c>
      <c r="Q24" s="50">
        <v>1</v>
      </c>
      <c r="R24" s="68">
        <f>Q24*P24</f>
        <v>10</v>
      </c>
      <c r="S24" s="80" t="s">
        <v>0</v>
      </c>
      <c r="T24" s="37"/>
      <c r="V24" s="90">
        <v>10</v>
      </c>
      <c r="W24" s="50">
        <v>1</v>
      </c>
      <c r="X24" s="90">
        <f>W24*V24</f>
        <v>10</v>
      </c>
      <c r="Y24" s="80" t="s">
        <v>0</v>
      </c>
      <c r="AA24" s="90">
        <v>14.06</v>
      </c>
      <c r="AB24" s="50">
        <v>1</v>
      </c>
      <c r="AC24" s="90">
        <f>AB24*AA24</f>
        <v>14.06</v>
      </c>
      <c r="AD24" s="80" t="s">
        <v>0</v>
      </c>
    </row>
    <row r="25" spans="1:32" s="12" customFormat="1">
      <c r="A25" s="11"/>
      <c r="B25" s="50" t="s">
        <v>35</v>
      </c>
      <c r="C25" s="57" t="s">
        <v>102</v>
      </c>
      <c r="D25" s="11"/>
      <c r="E25" s="68">
        <v>30</v>
      </c>
      <c r="F25" s="50">
        <v>1</v>
      </c>
      <c r="G25" s="68">
        <f t="shared" si="0"/>
        <v>30</v>
      </c>
      <c r="H25" s="80" t="s">
        <v>0</v>
      </c>
      <c r="I25" s="11"/>
      <c r="J25" s="68">
        <v>31</v>
      </c>
      <c r="K25" s="50">
        <v>1</v>
      </c>
      <c r="L25" s="68">
        <f t="shared" ref="L25" si="9">K25*J25</f>
        <v>31</v>
      </c>
      <c r="M25" s="80" t="s">
        <v>0</v>
      </c>
      <c r="N25" s="37"/>
      <c r="O25" s="11"/>
      <c r="P25" s="68">
        <v>31</v>
      </c>
      <c r="Q25" s="50">
        <v>1</v>
      </c>
      <c r="R25" s="68">
        <f t="shared" ref="R25" si="10">Q25*P25</f>
        <v>31</v>
      </c>
      <c r="S25" s="80" t="s">
        <v>0</v>
      </c>
      <c r="T25" s="37"/>
      <c r="V25" s="90">
        <v>30.7</v>
      </c>
      <c r="W25" s="50">
        <v>1</v>
      </c>
      <c r="X25" s="90">
        <f t="shared" ref="X25" si="11">W25*V25</f>
        <v>30.7</v>
      </c>
      <c r="Y25" s="80" t="s">
        <v>0</v>
      </c>
      <c r="AA25" s="90">
        <v>32</v>
      </c>
      <c r="AB25" s="50">
        <v>1</v>
      </c>
      <c r="AC25" s="90">
        <f t="shared" ref="AC25" si="12">AB25*AA25</f>
        <v>32</v>
      </c>
      <c r="AD25" s="80" t="s">
        <v>0</v>
      </c>
    </row>
    <row r="26" spans="1:32" s="12" customFormat="1">
      <c r="A26" s="11"/>
      <c r="B26" s="48" t="s">
        <v>103</v>
      </c>
      <c r="C26" s="55"/>
      <c r="D26" s="11"/>
      <c r="E26" s="65"/>
      <c r="F26" s="65"/>
      <c r="G26" s="73">
        <f>SUMIF(H27:H33,"m² SU",G27:G33)</f>
        <v>240</v>
      </c>
      <c r="H26" s="78" t="s">
        <v>0</v>
      </c>
      <c r="I26" s="11"/>
      <c r="J26" s="65"/>
      <c r="K26" s="65"/>
      <c r="L26" s="73">
        <f>SUMIF(M27:M33,"m² SU",L27:L33)</f>
        <v>227</v>
      </c>
      <c r="M26" s="78" t="s">
        <v>0</v>
      </c>
      <c r="N26" s="35"/>
      <c r="O26" s="11"/>
      <c r="P26" s="65"/>
      <c r="Q26" s="65"/>
      <c r="R26" s="73">
        <f>SUMIF(S27:S33,"m² SU",R27:R33)</f>
        <v>226</v>
      </c>
      <c r="S26" s="78" t="s">
        <v>0</v>
      </c>
      <c r="T26" s="35"/>
      <c r="V26" s="88"/>
      <c r="W26" s="65"/>
      <c r="X26" s="97">
        <f>SUMIF(Y27:Y33,"m² SU",X27:X33)</f>
        <v>226.28</v>
      </c>
      <c r="Y26" s="78" t="s">
        <v>0</v>
      </c>
      <c r="AA26" s="88"/>
      <c r="AB26" s="65"/>
      <c r="AC26" s="97">
        <f>SUMIF(AD27:AD33,"m² SU",AC27:AC33)</f>
        <v>220.82000000000002</v>
      </c>
      <c r="AD26" s="78" t="s">
        <v>0</v>
      </c>
      <c r="AF26" s="124">
        <f>AC26-X26</f>
        <v>-5.4599999999999795</v>
      </c>
    </row>
    <row r="27" spans="1:32" s="12" customFormat="1">
      <c r="A27" s="11"/>
      <c r="B27" s="49" t="s">
        <v>36</v>
      </c>
      <c r="C27" s="57" t="s">
        <v>104</v>
      </c>
      <c r="D27" s="11"/>
      <c r="E27" s="68">
        <v>26</v>
      </c>
      <c r="F27" s="50">
        <v>1</v>
      </c>
      <c r="G27" s="68">
        <f>F27*E27</f>
        <v>26</v>
      </c>
      <c r="H27" s="80" t="s">
        <v>0</v>
      </c>
      <c r="I27" s="11"/>
      <c r="J27" s="68">
        <v>26</v>
      </c>
      <c r="K27" s="50">
        <v>1</v>
      </c>
      <c r="L27" s="68">
        <f>K27*J27</f>
        <v>26</v>
      </c>
      <c r="M27" s="80" t="s">
        <v>0</v>
      </c>
      <c r="N27" s="37"/>
      <c r="O27" s="11"/>
      <c r="P27" s="68">
        <v>29</v>
      </c>
      <c r="Q27" s="50">
        <v>1</v>
      </c>
      <c r="R27" s="68">
        <f>Q27*P27</f>
        <v>29</v>
      </c>
      <c r="S27" s="80" t="s">
        <v>0</v>
      </c>
      <c r="T27" s="37"/>
      <c r="V27" s="90">
        <v>28.68</v>
      </c>
      <c r="W27" s="50">
        <v>1</v>
      </c>
      <c r="X27" s="90">
        <f>W27*V27</f>
        <v>28.68</v>
      </c>
      <c r="Y27" s="80" t="s">
        <v>0</v>
      </c>
      <c r="AA27" s="90">
        <v>28.68</v>
      </c>
      <c r="AB27" s="50">
        <v>1</v>
      </c>
      <c r="AC27" s="90">
        <f>AB27*AA27</f>
        <v>28.68</v>
      </c>
      <c r="AD27" s="80" t="s">
        <v>0</v>
      </c>
    </row>
    <row r="28" spans="1:32" s="12" customFormat="1">
      <c r="A28" s="11"/>
      <c r="B28" s="49" t="s">
        <v>37</v>
      </c>
      <c r="C28" s="57" t="s">
        <v>105</v>
      </c>
      <c r="D28" s="11"/>
      <c r="E28" s="68">
        <v>72</v>
      </c>
      <c r="F28" s="50">
        <v>1</v>
      </c>
      <c r="G28" s="68">
        <f t="shared" si="0"/>
        <v>72</v>
      </c>
      <c r="H28" s="80" t="s">
        <v>0</v>
      </c>
      <c r="I28" s="11"/>
      <c r="J28" s="68">
        <v>67</v>
      </c>
      <c r="K28" s="50">
        <v>1</v>
      </c>
      <c r="L28" s="68">
        <f t="shared" ref="L28:L33" si="13">K28*J28</f>
        <v>67</v>
      </c>
      <c r="M28" s="80" t="s">
        <v>0</v>
      </c>
      <c r="N28" s="37"/>
      <c r="O28" s="11"/>
      <c r="P28" s="68">
        <v>63</v>
      </c>
      <c r="Q28" s="50">
        <v>1</v>
      </c>
      <c r="R28" s="68">
        <f t="shared" ref="R28:R33" si="14">Q28*P28</f>
        <v>63</v>
      </c>
      <c r="S28" s="80" t="s">
        <v>0</v>
      </c>
      <c r="T28" s="37"/>
      <c r="V28" s="90">
        <v>63</v>
      </c>
      <c r="W28" s="50">
        <v>1</v>
      </c>
      <c r="X28" s="90">
        <f t="shared" ref="X28:X33" si="15">W28*V28</f>
        <v>63</v>
      </c>
      <c r="Y28" s="80" t="s">
        <v>0</v>
      </c>
      <c r="AA28" s="90">
        <v>63</v>
      </c>
      <c r="AB28" s="50">
        <v>1</v>
      </c>
      <c r="AC28" s="90">
        <f t="shared" ref="AC28:AC33" si="16">AB28*AA28</f>
        <v>63</v>
      </c>
      <c r="AD28" s="80" t="s">
        <v>0</v>
      </c>
    </row>
    <row r="29" spans="1:32" s="12" customFormat="1">
      <c r="A29" s="11"/>
      <c r="B29" s="49" t="s">
        <v>38</v>
      </c>
      <c r="C29" s="58" t="s">
        <v>106</v>
      </c>
      <c r="D29" s="11"/>
      <c r="E29" s="68">
        <v>90</v>
      </c>
      <c r="F29" s="50">
        <v>1</v>
      </c>
      <c r="G29" s="68">
        <f t="shared" si="0"/>
        <v>90</v>
      </c>
      <c r="H29" s="80" t="s">
        <v>0</v>
      </c>
      <c r="I29" s="11"/>
      <c r="J29" s="68">
        <v>88</v>
      </c>
      <c r="K29" s="50">
        <v>1</v>
      </c>
      <c r="L29" s="68">
        <f t="shared" si="13"/>
        <v>88</v>
      </c>
      <c r="M29" s="80" t="s">
        <v>0</v>
      </c>
      <c r="N29" s="37"/>
      <c r="O29" s="11"/>
      <c r="P29" s="68">
        <v>88</v>
      </c>
      <c r="Q29" s="50">
        <v>1</v>
      </c>
      <c r="R29" s="68">
        <f t="shared" si="14"/>
        <v>88</v>
      </c>
      <c r="S29" s="80" t="s">
        <v>0</v>
      </c>
      <c r="T29" s="37"/>
      <c r="V29" s="90">
        <v>88</v>
      </c>
      <c r="W29" s="50">
        <v>1</v>
      </c>
      <c r="X29" s="90">
        <f t="shared" si="15"/>
        <v>88</v>
      </c>
      <c r="Y29" s="80" t="s">
        <v>0</v>
      </c>
      <c r="AA29" s="90">
        <v>88.14</v>
      </c>
      <c r="AB29" s="50">
        <v>1</v>
      </c>
      <c r="AC29" s="90">
        <f>AB29*AA29-AA30</f>
        <v>81.98</v>
      </c>
      <c r="AD29" s="80" t="s">
        <v>0</v>
      </c>
    </row>
    <row r="30" spans="1:32">
      <c r="A30" s="2"/>
      <c r="B30" s="49" t="s">
        <v>39</v>
      </c>
      <c r="C30" s="57" t="s">
        <v>107</v>
      </c>
      <c r="D30" s="2"/>
      <c r="E30" s="68">
        <v>6</v>
      </c>
      <c r="F30" s="50">
        <v>2</v>
      </c>
      <c r="G30" s="68">
        <f t="shared" si="0"/>
        <v>12</v>
      </c>
      <c r="H30" s="80" t="s">
        <v>0</v>
      </c>
      <c r="I30" s="2"/>
      <c r="J30" s="68">
        <v>6</v>
      </c>
      <c r="K30" s="50">
        <v>1</v>
      </c>
      <c r="L30" s="68">
        <f t="shared" si="13"/>
        <v>6</v>
      </c>
      <c r="M30" s="80" t="s">
        <v>0</v>
      </c>
      <c r="N30" s="37"/>
      <c r="O30" s="2"/>
      <c r="P30" s="68">
        <v>6</v>
      </c>
      <c r="Q30" s="50">
        <v>1</v>
      </c>
      <c r="R30" s="68">
        <f t="shared" si="14"/>
        <v>6</v>
      </c>
      <c r="S30" s="80" t="s">
        <v>0</v>
      </c>
      <c r="T30" s="37"/>
      <c r="V30" s="90">
        <v>6</v>
      </c>
      <c r="W30" s="50">
        <v>1</v>
      </c>
      <c r="X30" s="90">
        <f t="shared" si="15"/>
        <v>6</v>
      </c>
      <c r="Y30" s="80" t="s">
        <v>0</v>
      </c>
      <c r="AA30" s="90">
        <v>6.16</v>
      </c>
      <c r="AB30" s="50">
        <v>1</v>
      </c>
      <c r="AC30" s="90">
        <f t="shared" si="16"/>
        <v>6.16</v>
      </c>
      <c r="AD30" s="80" t="s">
        <v>0</v>
      </c>
    </row>
    <row r="31" spans="1:32" s="12" customFormat="1">
      <c r="A31" s="11"/>
      <c r="B31" s="49" t="s">
        <v>43</v>
      </c>
      <c r="C31" s="57" t="s">
        <v>108</v>
      </c>
      <c r="D31" s="11"/>
      <c r="E31" s="68">
        <v>10</v>
      </c>
      <c r="F31" s="50">
        <v>1</v>
      </c>
      <c r="G31" s="68">
        <f t="shared" si="0"/>
        <v>10</v>
      </c>
      <c r="H31" s="80" t="s">
        <v>0</v>
      </c>
      <c r="I31" s="11"/>
      <c r="J31" s="68">
        <v>12</v>
      </c>
      <c r="K31" s="50">
        <v>1</v>
      </c>
      <c r="L31" s="68">
        <f t="shared" si="13"/>
        <v>12</v>
      </c>
      <c r="M31" s="80" t="s">
        <v>0</v>
      </c>
      <c r="N31" s="37"/>
      <c r="O31" s="11"/>
      <c r="P31" s="68">
        <v>12</v>
      </c>
      <c r="Q31" s="50">
        <v>1</v>
      </c>
      <c r="R31" s="68">
        <f t="shared" si="14"/>
        <v>12</v>
      </c>
      <c r="S31" s="80" t="s">
        <v>0</v>
      </c>
      <c r="T31" s="37"/>
      <c r="V31" s="90">
        <v>12</v>
      </c>
      <c r="W31" s="50">
        <v>1</v>
      </c>
      <c r="X31" s="90">
        <f t="shared" si="15"/>
        <v>12</v>
      </c>
      <c r="Y31" s="80" t="s">
        <v>0</v>
      </c>
      <c r="AA31" s="90">
        <v>12.4</v>
      </c>
      <c r="AB31" s="50">
        <v>1</v>
      </c>
      <c r="AC31" s="90">
        <f t="shared" si="16"/>
        <v>12.4</v>
      </c>
      <c r="AD31" s="80" t="s">
        <v>0</v>
      </c>
    </row>
    <row r="32" spans="1:32" s="12" customFormat="1">
      <c r="A32" s="11"/>
      <c r="B32" s="49" t="s">
        <v>44</v>
      </c>
      <c r="C32" s="58" t="s">
        <v>109</v>
      </c>
      <c r="D32" s="11"/>
      <c r="E32" s="68">
        <v>30</v>
      </c>
      <c r="F32" s="50">
        <v>1</v>
      </c>
      <c r="G32" s="68">
        <f t="shared" si="0"/>
        <v>30</v>
      </c>
      <c r="H32" s="80" t="s">
        <v>0</v>
      </c>
      <c r="I32" s="11"/>
      <c r="J32" s="68">
        <v>28</v>
      </c>
      <c r="K32" s="50">
        <v>1</v>
      </c>
      <c r="L32" s="68">
        <f t="shared" si="13"/>
        <v>28</v>
      </c>
      <c r="M32" s="80" t="s">
        <v>0</v>
      </c>
      <c r="N32" s="37"/>
      <c r="O32" s="11"/>
      <c r="P32" s="68">
        <v>28</v>
      </c>
      <c r="Q32" s="50">
        <v>1</v>
      </c>
      <c r="R32" s="68">
        <f t="shared" si="14"/>
        <v>28</v>
      </c>
      <c r="S32" s="80" t="s">
        <v>0</v>
      </c>
      <c r="T32" s="37"/>
      <c r="V32" s="90">
        <v>28.6</v>
      </c>
      <c r="W32" s="50">
        <v>1</v>
      </c>
      <c r="X32" s="90">
        <f t="shared" si="15"/>
        <v>28.6</v>
      </c>
      <c r="Y32" s="80" t="s">
        <v>0</v>
      </c>
      <c r="AA32" s="90">
        <v>28.6</v>
      </c>
      <c r="AB32" s="50">
        <v>1</v>
      </c>
      <c r="AC32" s="90">
        <f t="shared" si="16"/>
        <v>28.6</v>
      </c>
      <c r="AD32" s="80" t="s">
        <v>0</v>
      </c>
    </row>
    <row r="33" spans="1:32" s="12" customFormat="1">
      <c r="A33" s="11"/>
      <c r="B33" s="49" t="s">
        <v>45</v>
      </c>
      <c r="C33" s="56" t="s">
        <v>110</v>
      </c>
      <c r="D33" s="11"/>
      <c r="E33" s="67">
        <v>35</v>
      </c>
      <c r="F33" s="66">
        <v>1</v>
      </c>
      <c r="G33" s="68">
        <f t="shared" si="0"/>
        <v>35</v>
      </c>
      <c r="H33" s="79" t="s">
        <v>29</v>
      </c>
      <c r="I33" s="11"/>
      <c r="J33" s="67">
        <v>50</v>
      </c>
      <c r="K33" s="66">
        <v>1</v>
      </c>
      <c r="L33" s="68">
        <f t="shared" si="13"/>
        <v>50</v>
      </c>
      <c r="M33" s="79" t="s">
        <v>29</v>
      </c>
      <c r="N33" s="36"/>
      <c r="O33" s="11"/>
      <c r="P33" s="67">
        <v>59</v>
      </c>
      <c r="Q33" s="66">
        <v>1</v>
      </c>
      <c r="R33" s="68">
        <f t="shared" si="14"/>
        <v>59</v>
      </c>
      <c r="S33" s="79" t="s">
        <v>29</v>
      </c>
      <c r="T33" s="36"/>
      <c r="V33" s="89">
        <v>58.6</v>
      </c>
      <c r="W33" s="66">
        <v>1</v>
      </c>
      <c r="X33" s="90">
        <f t="shared" si="15"/>
        <v>58.6</v>
      </c>
      <c r="Y33" s="79" t="s">
        <v>29</v>
      </c>
      <c r="AA33" s="89">
        <v>58.6</v>
      </c>
      <c r="AB33" s="66">
        <v>1</v>
      </c>
      <c r="AC33" s="90">
        <f t="shared" si="16"/>
        <v>58.6</v>
      </c>
      <c r="AD33" s="79" t="s">
        <v>29</v>
      </c>
    </row>
    <row r="34" spans="1:32">
      <c r="A34" s="2"/>
      <c r="B34" s="51"/>
      <c r="C34" s="59" t="s">
        <v>111</v>
      </c>
      <c r="D34" s="2"/>
      <c r="E34" s="39"/>
      <c r="F34" s="39"/>
      <c r="G34" s="40"/>
      <c r="H34" s="41"/>
      <c r="I34" s="2"/>
      <c r="J34" s="39"/>
      <c r="K34" s="39"/>
      <c r="L34" s="40"/>
      <c r="M34" s="41"/>
      <c r="N34" s="41"/>
      <c r="O34" s="2"/>
      <c r="P34" s="39"/>
      <c r="Q34" s="39"/>
      <c r="R34" s="40"/>
      <c r="S34" s="41"/>
      <c r="T34" s="41"/>
      <c r="V34" s="91"/>
      <c r="W34" s="39"/>
      <c r="X34" s="91"/>
      <c r="Y34" s="41"/>
      <c r="AA34" s="91"/>
      <c r="AB34" s="39"/>
      <c r="AC34" s="91"/>
      <c r="AD34" s="41"/>
    </row>
    <row r="35" spans="1:32" s="12" customFormat="1">
      <c r="A35" s="11"/>
      <c r="B35" s="48" t="s">
        <v>112</v>
      </c>
      <c r="C35" s="55"/>
      <c r="D35" s="11"/>
      <c r="E35" s="65"/>
      <c r="F35" s="65"/>
      <c r="G35" s="73">
        <f>SUMIF(H36:H48,"m² SU",G36:G48)</f>
        <v>247</v>
      </c>
      <c r="H35" s="78" t="s">
        <v>0</v>
      </c>
      <c r="I35" s="11"/>
      <c r="J35" s="65"/>
      <c r="K35" s="65"/>
      <c r="L35" s="73">
        <f>SUMIF(M36:M48,"m² SU",L36:L48)</f>
        <v>239.4</v>
      </c>
      <c r="M35" s="78" t="s">
        <v>0</v>
      </c>
      <c r="N35" s="35"/>
      <c r="O35" s="11"/>
      <c r="P35" s="65"/>
      <c r="Q35" s="65"/>
      <c r="R35" s="73">
        <f>SUMIF(S36:S48,"m² SU",R36:R48)</f>
        <v>239.4</v>
      </c>
      <c r="S35" s="78" t="s">
        <v>0</v>
      </c>
      <c r="T35" s="35"/>
      <c r="V35" s="88"/>
      <c r="W35" s="65"/>
      <c r="X35" s="97">
        <f>SUMIF(Y36:Y48,"m² SU",X36:X48)</f>
        <v>242.34999999999997</v>
      </c>
      <c r="Y35" s="78" t="s">
        <v>0</v>
      </c>
      <c r="AA35" s="88"/>
      <c r="AB35" s="65"/>
      <c r="AC35" s="97">
        <f>SUMIF(AD36:AD48,"m² SU",AC36:AC48)</f>
        <v>252.30999999999997</v>
      </c>
      <c r="AD35" s="78" t="s">
        <v>0</v>
      </c>
      <c r="AF35" s="124">
        <f>AC35-X35</f>
        <v>9.960000000000008</v>
      </c>
    </row>
    <row r="36" spans="1:32" s="12" customFormat="1">
      <c r="A36" s="11">
        <v>24.25</v>
      </c>
      <c r="B36" s="49" t="s">
        <v>46</v>
      </c>
      <c r="C36" s="57" t="s">
        <v>113</v>
      </c>
      <c r="D36" s="11"/>
      <c r="E36" s="50">
        <v>25</v>
      </c>
      <c r="F36" s="50">
        <v>5</v>
      </c>
      <c r="G36" s="68">
        <f t="shared" si="0"/>
        <v>125</v>
      </c>
      <c r="H36" s="80" t="s">
        <v>0</v>
      </c>
      <c r="I36" s="11"/>
      <c r="J36" s="50">
        <v>24</v>
      </c>
      <c r="K36" s="50">
        <v>5</v>
      </c>
      <c r="L36" s="68">
        <f t="shared" ref="L36:L46" si="17">K36*J36</f>
        <v>120</v>
      </c>
      <c r="M36" s="80" t="s">
        <v>0</v>
      </c>
      <c r="N36" s="37"/>
      <c r="O36" s="11"/>
      <c r="P36" s="50">
        <v>24</v>
      </c>
      <c r="Q36" s="50">
        <v>5</v>
      </c>
      <c r="R36" s="68">
        <f t="shared" ref="R36:R46" si="18">Q36*P36</f>
        <v>120</v>
      </c>
      <c r="S36" s="80" t="s">
        <v>0</v>
      </c>
      <c r="T36" s="37"/>
      <c r="V36" s="90">
        <v>24.25</v>
      </c>
      <c r="W36" s="50">
        <v>5</v>
      </c>
      <c r="X36" s="90">
        <f t="shared" ref="X36:X46" si="19">W36*V36</f>
        <v>121.25</v>
      </c>
      <c r="Y36" s="80" t="s">
        <v>0</v>
      </c>
      <c r="AA36" s="107">
        <v>23.41</v>
      </c>
      <c r="AB36" s="50">
        <v>5</v>
      </c>
      <c r="AC36" s="90">
        <f t="shared" ref="AC36:AC46" si="20">AB36*AA36</f>
        <v>117.05</v>
      </c>
      <c r="AD36" s="80" t="s">
        <v>0</v>
      </c>
    </row>
    <row r="37" spans="1:32" s="12" customFormat="1">
      <c r="A37" s="11"/>
      <c r="B37" s="49" t="s">
        <v>47</v>
      </c>
      <c r="C37" s="57" t="s">
        <v>265</v>
      </c>
      <c r="D37" s="11"/>
      <c r="E37" s="68">
        <v>13</v>
      </c>
      <c r="F37" s="50">
        <v>1</v>
      </c>
      <c r="G37" s="68">
        <f t="shared" si="0"/>
        <v>13</v>
      </c>
      <c r="H37" s="80" t="s">
        <v>0</v>
      </c>
      <c r="I37" s="11"/>
      <c r="J37" s="68">
        <v>13</v>
      </c>
      <c r="K37" s="50">
        <v>1</v>
      </c>
      <c r="L37" s="68">
        <f t="shared" si="17"/>
        <v>13</v>
      </c>
      <c r="M37" s="80" t="s">
        <v>0</v>
      </c>
      <c r="N37" s="37"/>
      <c r="O37" s="11"/>
      <c r="P37" s="68">
        <v>13</v>
      </c>
      <c r="Q37" s="50">
        <v>1</v>
      </c>
      <c r="R37" s="68">
        <f t="shared" si="18"/>
        <v>13</v>
      </c>
      <c r="S37" s="80" t="s">
        <v>0</v>
      </c>
      <c r="T37" s="37"/>
      <c r="V37" s="90">
        <v>14.51</v>
      </c>
      <c r="W37" s="50">
        <v>1</v>
      </c>
      <c r="X37" s="90">
        <f t="shared" si="19"/>
        <v>14.51</v>
      </c>
      <c r="Y37" s="80" t="s">
        <v>0</v>
      </c>
      <c r="AA37" s="106">
        <v>14.21</v>
      </c>
      <c r="AB37" s="50">
        <v>1</v>
      </c>
      <c r="AC37" s="90">
        <f t="shared" si="20"/>
        <v>14.21</v>
      </c>
      <c r="AD37" s="80" t="s">
        <v>0</v>
      </c>
    </row>
    <row r="38" spans="1:32" s="12" customFormat="1">
      <c r="A38" s="11"/>
      <c r="B38" s="49" t="s">
        <v>48</v>
      </c>
      <c r="C38" s="57" t="s">
        <v>114</v>
      </c>
      <c r="D38" s="11"/>
      <c r="E38" s="68">
        <v>18</v>
      </c>
      <c r="F38" s="50">
        <v>1</v>
      </c>
      <c r="G38" s="68">
        <f t="shared" si="0"/>
        <v>18</v>
      </c>
      <c r="H38" s="80" t="s">
        <v>0</v>
      </c>
      <c r="I38" s="11"/>
      <c r="J38" s="68">
        <v>18</v>
      </c>
      <c r="K38" s="50">
        <v>1</v>
      </c>
      <c r="L38" s="68">
        <f t="shared" si="17"/>
        <v>18</v>
      </c>
      <c r="M38" s="80" t="s">
        <v>0</v>
      </c>
      <c r="N38" s="37"/>
      <c r="O38" s="11"/>
      <c r="P38" s="68">
        <v>18</v>
      </c>
      <c r="Q38" s="50">
        <v>1</v>
      </c>
      <c r="R38" s="68">
        <f t="shared" si="18"/>
        <v>18</v>
      </c>
      <c r="S38" s="80" t="s">
        <v>0</v>
      </c>
      <c r="T38" s="37"/>
      <c r="V38" s="90">
        <v>17.54</v>
      </c>
      <c r="W38" s="50">
        <v>1</v>
      </c>
      <c r="X38" s="90">
        <f t="shared" si="19"/>
        <v>17.54</v>
      </c>
      <c r="Y38" s="80" t="s">
        <v>0</v>
      </c>
      <c r="AA38" s="90">
        <v>17.579999999999998</v>
      </c>
      <c r="AB38" s="50">
        <v>1</v>
      </c>
      <c r="AC38" s="90">
        <f t="shared" si="20"/>
        <v>17.579999999999998</v>
      </c>
      <c r="AD38" s="80" t="s">
        <v>0</v>
      </c>
    </row>
    <row r="39" spans="1:32" s="12" customFormat="1">
      <c r="A39" s="11"/>
      <c r="B39" s="49" t="s">
        <v>49</v>
      </c>
      <c r="C39" s="57" t="s">
        <v>115</v>
      </c>
      <c r="D39" s="11"/>
      <c r="E39" s="68">
        <v>8</v>
      </c>
      <c r="F39" s="50">
        <v>1</v>
      </c>
      <c r="G39" s="68">
        <f t="shared" si="0"/>
        <v>8</v>
      </c>
      <c r="H39" s="80" t="s">
        <v>0</v>
      </c>
      <c r="I39" s="11"/>
      <c r="J39" s="68">
        <v>8</v>
      </c>
      <c r="K39" s="50">
        <v>1</v>
      </c>
      <c r="L39" s="68">
        <f t="shared" si="17"/>
        <v>8</v>
      </c>
      <c r="M39" s="80" t="s">
        <v>0</v>
      </c>
      <c r="N39" s="37"/>
      <c r="O39" s="11"/>
      <c r="P39" s="68">
        <v>8</v>
      </c>
      <c r="Q39" s="50">
        <v>1</v>
      </c>
      <c r="R39" s="68">
        <f t="shared" si="18"/>
        <v>8</v>
      </c>
      <c r="S39" s="80" t="s">
        <v>0</v>
      </c>
      <c r="T39" s="37"/>
      <c r="V39" s="90">
        <v>8.1999999999999993</v>
      </c>
      <c r="W39" s="50">
        <v>1</v>
      </c>
      <c r="X39" s="90">
        <f t="shared" si="19"/>
        <v>8.1999999999999993</v>
      </c>
      <c r="Y39" s="80" t="s">
        <v>0</v>
      </c>
      <c r="AA39" s="90">
        <v>10.06</v>
      </c>
      <c r="AB39" s="50">
        <v>1</v>
      </c>
      <c r="AC39" s="90">
        <f t="shared" si="20"/>
        <v>10.06</v>
      </c>
      <c r="AD39" s="80" t="s">
        <v>0</v>
      </c>
    </row>
    <row r="40" spans="1:32" s="12" customFormat="1">
      <c r="A40" s="11"/>
      <c r="B40" s="49" t="s">
        <v>50</v>
      </c>
      <c r="C40" s="57" t="s">
        <v>42</v>
      </c>
      <c r="D40" s="11"/>
      <c r="E40" s="68">
        <v>20</v>
      </c>
      <c r="F40" s="50">
        <v>1</v>
      </c>
      <c r="G40" s="68">
        <f t="shared" si="0"/>
        <v>20</v>
      </c>
      <c r="H40" s="80" t="s">
        <v>0</v>
      </c>
      <c r="I40" s="11"/>
      <c r="J40" s="68">
        <v>20</v>
      </c>
      <c r="K40" s="50">
        <v>1</v>
      </c>
      <c r="L40" s="68">
        <f t="shared" si="17"/>
        <v>20</v>
      </c>
      <c r="M40" s="80" t="s">
        <v>0</v>
      </c>
      <c r="N40" s="37"/>
      <c r="O40" s="11"/>
      <c r="P40" s="68">
        <v>20</v>
      </c>
      <c r="Q40" s="50">
        <v>1</v>
      </c>
      <c r="R40" s="68">
        <f t="shared" si="18"/>
        <v>20</v>
      </c>
      <c r="S40" s="80" t="s">
        <v>0</v>
      </c>
      <c r="T40" s="37"/>
      <c r="V40" s="90">
        <v>19.899999999999999</v>
      </c>
      <c r="W40" s="50">
        <v>1</v>
      </c>
      <c r="X40" s="90">
        <f t="shared" si="19"/>
        <v>19.899999999999999</v>
      </c>
      <c r="Y40" s="80" t="s">
        <v>0</v>
      </c>
      <c r="AA40" s="90">
        <v>24.4</v>
      </c>
      <c r="AB40" s="50">
        <v>1</v>
      </c>
      <c r="AC40" s="90">
        <f t="shared" si="20"/>
        <v>24.4</v>
      </c>
      <c r="AD40" s="80" t="s">
        <v>0</v>
      </c>
    </row>
    <row r="41" spans="1:32" s="12" customFormat="1">
      <c r="A41" s="11"/>
      <c r="B41" s="49" t="s">
        <v>51</v>
      </c>
      <c r="C41" s="57" t="s">
        <v>116</v>
      </c>
      <c r="D41" s="11"/>
      <c r="E41" s="68">
        <v>13</v>
      </c>
      <c r="F41" s="50">
        <v>1</v>
      </c>
      <c r="G41" s="68">
        <f t="shared" si="0"/>
        <v>13</v>
      </c>
      <c r="H41" s="80" t="s">
        <v>0</v>
      </c>
      <c r="I41" s="11"/>
      <c r="J41" s="68">
        <v>12</v>
      </c>
      <c r="K41" s="50">
        <v>1</v>
      </c>
      <c r="L41" s="68">
        <f t="shared" si="17"/>
        <v>12</v>
      </c>
      <c r="M41" s="80" t="s">
        <v>0</v>
      </c>
      <c r="N41" s="37"/>
      <c r="O41" s="11"/>
      <c r="P41" s="68">
        <v>12</v>
      </c>
      <c r="Q41" s="50">
        <v>1</v>
      </c>
      <c r="R41" s="68">
        <f t="shared" si="18"/>
        <v>12</v>
      </c>
      <c r="S41" s="80" t="s">
        <v>0</v>
      </c>
      <c r="T41" s="37"/>
      <c r="V41" s="90">
        <v>12</v>
      </c>
      <c r="W41" s="50">
        <v>1</v>
      </c>
      <c r="X41" s="90">
        <f t="shared" si="19"/>
        <v>12</v>
      </c>
      <c r="Y41" s="80" t="s">
        <v>0</v>
      </c>
      <c r="AA41" s="90">
        <v>18.190000000000001</v>
      </c>
      <c r="AB41" s="50">
        <v>1</v>
      </c>
      <c r="AC41" s="90">
        <f t="shared" si="20"/>
        <v>18.190000000000001</v>
      </c>
      <c r="AD41" s="80" t="s">
        <v>0</v>
      </c>
    </row>
    <row r="42" spans="1:32">
      <c r="A42" s="2"/>
      <c r="B42" s="49" t="s">
        <v>52</v>
      </c>
      <c r="C42" s="57" t="s">
        <v>117</v>
      </c>
      <c r="D42" s="2"/>
      <c r="E42" s="68">
        <v>4</v>
      </c>
      <c r="F42" s="50">
        <v>2</v>
      </c>
      <c r="G42" s="68">
        <f t="shared" si="0"/>
        <v>8</v>
      </c>
      <c r="H42" s="80" t="s">
        <v>0</v>
      </c>
      <c r="I42" s="2"/>
      <c r="J42" s="68">
        <v>3.8</v>
      </c>
      <c r="K42" s="50">
        <v>2</v>
      </c>
      <c r="L42" s="68">
        <f t="shared" si="17"/>
        <v>7.6</v>
      </c>
      <c r="M42" s="80" t="s">
        <v>0</v>
      </c>
      <c r="N42" s="37"/>
      <c r="O42" s="2"/>
      <c r="P42" s="68">
        <v>3.8</v>
      </c>
      <c r="Q42" s="50">
        <v>2</v>
      </c>
      <c r="R42" s="68">
        <f t="shared" si="18"/>
        <v>7.6</v>
      </c>
      <c r="S42" s="80" t="s">
        <v>0</v>
      </c>
      <c r="T42" s="37"/>
      <c r="V42" s="90">
        <v>3.6</v>
      </c>
      <c r="W42" s="50">
        <v>2</v>
      </c>
      <c r="X42" s="90">
        <f t="shared" si="19"/>
        <v>7.2</v>
      </c>
      <c r="Y42" s="80" t="s">
        <v>0</v>
      </c>
      <c r="AA42" s="90">
        <v>4.58</v>
      </c>
      <c r="AB42" s="50">
        <v>2</v>
      </c>
      <c r="AC42" s="90">
        <f t="shared" si="20"/>
        <v>9.16</v>
      </c>
      <c r="AD42" s="80" t="s">
        <v>0</v>
      </c>
    </row>
    <row r="43" spans="1:32" s="12" customFormat="1">
      <c r="A43" s="11"/>
      <c r="B43" s="49" t="s">
        <v>54</v>
      </c>
      <c r="C43" s="57" t="s">
        <v>75</v>
      </c>
      <c r="D43" s="11"/>
      <c r="E43" s="68">
        <v>2</v>
      </c>
      <c r="F43" s="50">
        <v>2</v>
      </c>
      <c r="G43" s="68">
        <f t="shared" si="0"/>
        <v>4</v>
      </c>
      <c r="H43" s="80" t="s">
        <v>0</v>
      </c>
      <c r="I43" s="11"/>
      <c r="J43" s="68">
        <v>3.8</v>
      </c>
      <c r="K43" s="50">
        <v>1</v>
      </c>
      <c r="L43" s="68">
        <f t="shared" si="17"/>
        <v>3.8</v>
      </c>
      <c r="M43" s="80" t="s">
        <v>0</v>
      </c>
      <c r="N43" s="37"/>
      <c r="O43" s="11"/>
      <c r="P43" s="68">
        <v>3.8</v>
      </c>
      <c r="Q43" s="50">
        <v>1</v>
      </c>
      <c r="R43" s="68">
        <f t="shared" si="18"/>
        <v>3.8</v>
      </c>
      <c r="S43" s="80" t="s">
        <v>0</v>
      </c>
      <c r="T43" s="37"/>
      <c r="V43" s="90">
        <v>3.5</v>
      </c>
      <c r="W43" s="50">
        <v>1</v>
      </c>
      <c r="X43" s="90">
        <f t="shared" si="19"/>
        <v>3.5</v>
      </c>
      <c r="Y43" s="80" t="s">
        <v>0</v>
      </c>
      <c r="AA43" s="90">
        <v>4.18</v>
      </c>
      <c r="AB43" s="50">
        <v>1</v>
      </c>
      <c r="AC43" s="90">
        <f t="shared" si="20"/>
        <v>4.18</v>
      </c>
      <c r="AD43" s="80" t="s">
        <v>0</v>
      </c>
    </row>
    <row r="44" spans="1:32" s="12" customFormat="1">
      <c r="A44" s="11"/>
      <c r="B44" s="49" t="s">
        <v>55</v>
      </c>
      <c r="C44" s="57" t="s">
        <v>82</v>
      </c>
      <c r="D44" s="11"/>
      <c r="E44" s="68">
        <v>13</v>
      </c>
      <c r="F44" s="50">
        <v>1</v>
      </c>
      <c r="G44" s="68">
        <f t="shared" si="0"/>
        <v>13</v>
      </c>
      <c r="H44" s="80" t="s">
        <v>0</v>
      </c>
      <c r="I44" s="11"/>
      <c r="J44" s="68">
        <v>13</v>
      </c>
      <c r="K44" s="50">
        <v>1</v>
      </c>
      <c r="L44" s="68">
        <f t="shared" si="17"/>
        <v>13</v>
      </c>
      <c r="M44" s="80" t="s">
        <v>0</v>
      </c>
      <c r="N44" s="37"/>
      <c r="O44" s="11"/>
      <c r="P44" s="68">
        <v>13</v>
      </c>
      <c r="Q44" s="50">
        <v>1</v>
      </c>
      <c r="R44" s="68">
        <f t="shared" si="18"/>
        <v>13</v>
      </c>
      <c r="S44" s="80" t="s">
        <v>0</v>
      </c>
      <c r="T44" s="37"/>
      <c r="V44" s="90">
        <v>14.05</v>
      </c>
      <c r="W44" s="50">
        <v>1</v>
      </c>
      <c r="X44" s="90">
        <f t="shared" si="19"/>
        <v>14.05</v>
      </c>
      <c r="Y44" s="80" t="s">
        <v>0</v>
      </c>
      <c r="AA44" s="90">
        <v>13.26</v>
      </c>
      <c r="AB44" s="50">
        <v>1</v>
      </c>
      <c r="AC44" s="90">
        <f t="shared" si="20"/>
        <v>13.26</v>
      </c>
      <c r="AD44" s="80" t="s">
        <v>0</v>
      </c>
    </row>
    <row r="45" spans="1:32" s="12" customFormat="1">
      <c r="A45" s="11"/>
      <c r="B45" s="49" t="s">
        <v>56</v>
      </c>
      <c r="C45" s="57" t="s">
        <v>118</v>
      </c>
      <c r="D45" s="11"/>
      <c r="E45" s="68">
        <v>25</v>
      </c>
      <c r="F45" s="50">
        <v>1</v>
      </c>
      <c r="G45" s="68">
        <f t="shared" si="0"/>
        <v>25</v>
      </c>
      <c r="H45" s="80" t="s">
        <v>0</v>
      </c>
      <c r="I45" s="11"/>
      <c r="J45" s="68">
        <v>24</v>
      </c>
      <c r="K45" s="50">
        <v>1</v>
      </c>
      <c r="L45" s="68">
        <f t="shared" si="17"/>
        <v>24</v>
      </c>
      <c r="M45" s="80" t="s">
        <v>0</v>
      </c>
      <c r="N45" s="37"/>
      <c r="O45" s="11"/>
      <c r="P45" s="68">
        <v>24</v>
      </c>
      <c r="Q45" s="50">
        <v>1</v>
      </c>
      <c r="R45" s="68">
        <f t="shared" si="18"/>
        <v>24</v>
      </c>
      <c r="S45" s="80" t="s">
        <v>0</v>
      </c>
      <c r="T45" s="37"/>
      <c r="V45" s="90">
        <v>24.2</v>
      </c>
      <c r="W45" s="50">
        <v>1</v>
      </c>
      <c r="X45" s="90">
        <f t="shared" si="19"/>
        <v>24.2</v>
      </c>
      <c r="Y45" s="80" t="s">
        <v>0</v>
      </c>
      <c r="AA45" s="90">
        <v>24.22</v>
      </c>
      <c r="AB45" s="50">
        <v>1</v>
      </c>
      <c r="AC45" s="90">
        <f t="shared" si="20"/>
        <v>24.22</v>
      </c>
      <c r="AD45" s="80" t="s">
        <v>0</v>
      </c>
    </row>
    <row r="46" spans="1:32" s="11" customFormat="1" ht="12.75" customHeight="1">
      <c r="B46" s="49" t="s">
        <v>119</v>
      </c>
      <c r="C46" s="56" t="s">
        <v>120</v>
      </c>
      <c r="E46" s="67">
        <v>80</v>
      </c>
      <c r="F46" s="66">
        <v>1</v>
      </c>
      <c r="G46" s="67">
        <f t="shared" si="0"/>
        <v>80</v>
      </c>
      <c r="H46" s="79" t="s">
        <v>29</v>
      </c>
      <c r="J46" s="67">
        <v>70</v>
      </c>
      <c r="K46" s="66">
        <v>1</v>
      </c>
      <c r="L46" s="67">
        <f t="shared" si="17"/>
        <v>70</v>
      </c>
      <c r="M46" s="79" t="s">
        <v>29</v>
      </c>
      <c r="N46" s="36"/>
      <c r="P46" s="67">
        <v>70</v>
      </c>
      <c r="Q46" s="66">
        <v>1</v>
      </c>
      <c r="R46" s="67">
        <f t="shared" si="18"/>
        <v>70</v>
      </c>
      <c r="S46" s="79" t="s">
        <v>29</v>
      </c>
      <c r="T46" s="36"/>
      <c r="V46" s="89">
        <v>58.94</v>
      </c>
      <c r="W46" s="66">
        <v>2</v>
      </c>
      <c r="X46" s="89">
        <f t="shared" si="19"/>
        <v>117.88</v>
      </c>
      <c r="Y46" s="79" t="s">
        <v>29</v>
      </c>
      <c r="AA46" s="121">
        <v>58.94</v>
      </c>
      <c r="AB46" s="66">
        <v>2</v>
      </c>
      <c r="AC46" s="89">
        <f t="shared" si="20"/>
        <v>117.88</v>
      </c>
      <c r="AD46" s="79" t="s">
        <v>29</v>
      </c>
    </row>
    <row r="47" spans="1:32" s="12" customFormat="1">
      <c r="B47" s="49" t="s">
        <v>121</v>
      </c>
      <c r="C47" s="105" t="s">
        <v>122</v>
      </c>
      <c r="E47" s="67">
        <v>500</v>
      </c>
      <c r="F47" s="66">
        <v>1</v>
      </c>
      <c r="G47" s="67">
        <f>F47*E47</f>
        <v>500</v>
      </c>
      <c r="H47" s="79" t="s">
        <v>29</v>
      </c>
      <c r="J47" s="67">
        <v>550</v>
      </c>
      <c r="K47" s="66">
        <v>1</v>
      </c>
      <c r="L47" s="67">
        <f>K47*J47</f>
        <v>550</v>
      </c>
      <c r="M47" s="79" t="s">
        <v>29</v>
      </c>
      <c r="N47" s="36"/>
      <c r="P47" s="67">
        <v>550</v>
      </c>
      <c r="Q47" s="66">
        <v>1</v>
      </c>
      <c r="R47" s="67">
        <f>Q47*P47</f>
        <v>550</v>
      </c>
      <c r="S47" s="79" t="s">
        <v>29</v>
      </c>
      <c r="T47" s="36"/>
      <c r="V47" s="89">
        <v>630</v>
      </c>
      <c r="W47" s="66">
        <v>1</v>
      </c>
      <c r="X47" s="89">
        <f>W47*V47</f>
        <v>630</v>
      </c>
      <c r="Y47" s="79" t="s">
        <v>29</v>
      </c>
      <c r="AA47" s="121">
        <v>728</v>
      </c>
      <c r="AB47" s="66">
        <v>1</v>
      </c>
      <c r="AC47" s="89">
        <f>AB47*AA47</f>
        <v>728</v>
      </c>
      <c r="AD47" s="79" t="s">
        <v>29</v>
      </c>
    </row>
    <row r="48" spans="1:32">
      <c r="A48" s="2"/>
      <c r="B48" s="49" t="s">
        <v>123</v>
      </c>
      <c r="C48" s="56" t="s">
        <v>124</v>
      </c>
      <c r="D48" s="2"/>
      <c r="E48" s="66"/>
      <c r="F48" s="66"/>
      <c r="G48" s="68"/>
      <c r="H48" s="79" t="s">
        <v>125</v>
      </c>
      <c r="I48" s="2"/>
      <c r="J48" s="66"/>
      <c r="K48" s="66"/>
      <c r="L48" s="68"/>
      <c r="M48" s="79" t="s">
        <v>125</v>
      </c>
      <c r="N48" s="36"/>
      <c r="O48" s="2"/>
      <c r="P48" s="66"/>
      <c r="Q48" s="66"/>
      <c r="R48" s="68"/>
      <c r="S48" s="79" t="s">
        <v>125</v>
      </c>
      <c r="T48" s="36"/>
      <c r="V48" s="89"/>
      <c r="W48" s="66"/>
      <c r="X48" s="90"/>
      <c r="Y48" s="79" t="s">
        <v>125</v>
      </c>
      <c r="AA48" s="89"/>
      <c r="AB48" s="66"/>
      <c r="AC48" s="90"/>
      <c r="AD48" s="79" t="s">
        <v>125</v>
      </c>
    </row>
    <row r="49" spans="1:32" s="12" customFormat="1">
      <c r="A49" s="11"/>
      <c r="B49" s="48" t="s">
        <v>126</v>
      </c>
      <c r="C49" s="55"/>
      <c r="D49" s="11"/>
      <c r="E49" s="65"/>
      <c r="F49" s="65"/>
      <c r="G49" s="73">
        <f>SUMIF(H50:H60,"m² SU",G50:G60)</f>
        <v>291</v>
      </c>
      <c r="H49" s="78" t="s">
        <v>0</v>
      </c>
      <c r="I49" s="11"/>
      <c r="J49" s="65"/>
      <c r="K49" s="65"/>
      <c r="L49" s="73">
        <f>SUMIF(M50:M60,"m² SU",L50:L60)</f>
        <v>285</v>
      </c>
      <c r="M49" s="78" t="s">
        <v>0</v>
      </c>
      <c r="N49" s="35"/>
      <c r="O49" s="11"/>
      <c r="P49" s="65"/>
      <c r="Q49" s="65"/>
      <c r="R49" s="73">
        <f>SUMIF(S50:S60,"m² SU",R50:R60)</f>
        <v>285</v>
      </c>
      <c r="S49" s="78" t="s">
        <v>0</v>
      </c>
      <c r="T49" s="35"/>
      <c r="V49" s="88"/>
      <c r="W49" s="65"/>
      <c r="X49" s="97">
        <f>SUMIF(Y50:Y60,"m² SU",X50:X60)</f>
        <v>280.34000000000003</v>
      </c>
      <c r="Y49" s="78" t="s">
        <v>0</v>
      </c>
      <c r="AA49" s="88"/>
      <c r="AB49" s="65"/>
      <c r="AC49" s="97">
        <f>SUMIF(AD50:AD60,"m² SU",AC50:AC60)</f>
        <v>292.2</v>
      </c>
      <c r="AD49" s="78" t="s">
        <v>0</v>
      </c>
      <c r="AF49" s="124">
        <f>AC49-X49</f>
        <v>11.859999999999957</v>
      </c>
    </row>
    <row r="50" spans="1:32" s="12" customFormat="1">
      <c r="A50" s="11"/>
      <c r="B50" s="49" t="s">
        <v>127</v>
      </c>
      <c r="C50" s="57" t="s">
        <v>128</v>
      </c>
      <c r="D50" s="11"/>
      <c r="E50" s="68">
        <v>14</v>
      </c>
      <c r="F50" s="50">
        <v>1</v>
      </c>
      <c r="G50" s="68">
        <f t="shared" ref="G50:G68" si="21">F50*E50</f>
        <v>14</v>
      </c>
      <c r="H50" s="80" t="s">
        <v>0</v>
      </c>
      <c r="I50" s="11"/>
      <c r="J50" s="68">
        <v>13</v>
      </c>
      <c r="K50" s="50">
        <v>1</v>
      </c>
      <c r="L50" s="68">
        <f t="shared" ref="L50:L59" si="22">K50*J50</f>
        <v>13</v>
      </c>
      <c r="M50" s="80" t="s">
        <v>0</v>
      </c>
      <c r="N50" s="37"/>
      <c r="O50" s="11"/>
      <c r="P50" s="68">
        <v>13</v>
      </c>
      <c r="Q50" s="50">
        <v>1</v>
      </c>
      <c r="R50" s="68">
        <f t="shared" ref="R50:R59" si="23">Q50*P50</f>
        <v>13</v>
      </c>
      <c r="S50" s="80" t="s">
        <v>0</v>
      </c>
      <c r="T50" s="37"/>
      <c r="V50" s="90">
        <v>12</v>
      </c>
      <c r="W50" s="50">
        <v>1</v>
      </c>
      <c r="X50" s="90">
        <f t="shared" ref="X50:X59" si="24">W50*V50</f>
        <v>12</v>
      </c>
      <c r="Y50" s="80" t="s">
        <v>0</v>
      </c>
      <c r="AA50" s="90">
        <v>14.96</v>
      </c>
      <c r="AB50" s="50">
        <v>1</v>
      </c>
      <c r="AC50" s="90">
        <f t="shared" ref="AC50:AC59" si="25">AB50*AA50</f>
        <v>14.96</v>
      </c>
      <c r="AD50" s="80" t="s">
        <v>0</v>
      </c>
    </row>
    <row r="51" spans="1:32" s="12" customFormat="1">
      <c r="A51" s="11"/>
      <c r="B51" s="49" t="s">
        <v>129</v>
      </c>
      <c r="C51" s="57" t="s">
        <v>130</v>
      </c>
      <c r="D51" s="11"/>
      <c r="E51" s="68">
        <v>14</v>
      </c>
      <c r="F51" s="50">
        <v>1</v>
      </c>
      <c r="G51" s="68">
        <f t="shared" si="21"/>
        <v>14</v>
      </c>
      <c r="H51" s="80" t="s">
        <v>0</v>
      </c>
      <c r="I51" s="11"/>
      <c r="J51" s="68">
        <v>14</v>
      </c>
      <c r="K51" s="50">
        <v>1</v>
      </c>
      <c r="L51" s="68">
        <f t="shared" si="22"/>
        <v>14</v>
      </c>
      <c r="M51" s="80" t="s">
        <v>0</v>
      </c>
      <c r="N51" s="37"/>
      <c r="O51" s="11"/>
      <c r="P51" s="68">
        <v>14</v>
      </c>
      <c r="Q51" s="50">
        <v>1</v>
      </c>
      <c r="R51" s="68">
        <f t="shared" si="23"/>
        <v>14</v>
      </c>
      <c r="S51" s="80" t="s">
        <v>0</v>
      </c>
      <c r="T51" s="37"/>
      <c r="V51" s="90">
        <v>14</v>
      </c>
      <c r="W51" s="50">
        <v>1</v>
      </c>
      <c r="X51" s="90">
        <f t="shared" si="24"/>
        <v>14</v>
      </c>
      <c r="Y51" s="80" t="s">
        <v>0</v>
      </c>
      <c r="AA51" s="90">
        <v>14</v>
      </c>
      <c r="AB51" s="50">
        <v>1</v>
      </c>
      <c r="AC51" s="90">
        <f t="shared" si="25"/>
        <v>14</v>
      </c>
      <c r="AD51" s="80" t="s">
        <v>0</v>
      </c>
    </row>
    <row r="52" spans="1:32" s="12" customFormat="1">
      <c r="A52" s="11"/>
      <c r="B52" s="49" t="s">
        <v>131</v>
      </c>
      <c r="C52" s="57" t="s">
        <v>132</v>
      </c>
      <c r="D52" s="11"/>
      <c r="E52" s="68">
        <v>13</v>
      </c>
      <c r="F52" s="50">
        <v>1</v>
      </c>
      <c r="G52" s="68">
        <f t="shared" si="21"/>
        <v>13</v>
      </c>
      <c r="H52" s="80" t="s">
        <v>0</v>
      </c>
      <c r="I52" s="11"/>
      <c r="J52" s="68">
        <v>12</v>
      </c>
      <c r="K52" s="50">
        <v>1</v>
      </c>
      <c r="L52" s="68">
        <f t="shared" si="22"/>
        <v>12</v>
      </c>
      <c r="M52" s="80" t="s">
        <v>0</v>
      </c>
      <c r="N52" s="37"/>
      <c r="O52" s="11"/>
      <c r="P52" s="68">
        <v>12</v>
      </c>
      <c r="Q52" s="50">
        <v>1</v>
      </c>
      <c r="R52" s="68">
        <f t="shared" si="23"/>
        <v>12</v>
      </c>
      <c r="S52" s="80" t="s">
        <v>0</v>
      </c>
      <c r="T52" s="37"/>
      <c r="V52" s="90">
        <v>11.46</v>
      </c>
      <c r="W52" s="50">
        <v>1</v>
      </c>
      <c r="X52" s="90">
        <f t="shared" si="24"/>
        <v>11.46</v>
      </c>
      <c r="Y52" s="80" t="s">
        <v>0</v>
      </c>
      <c r="AA52" s="90">
        <v>11.46</v>
      </c>
      <c r="AB52" s="50">
        <v>1</v>
      </c>
      <c r="AC52" s="90">
        <f t="shared" si="25"/>
        <v>11.46</v>
      </c>
      <c r="AD52" s="80" t="s">
        <v>0</v>
      </c>
    </row>
    <row r="53" spans="1:32" s="12" customFormat="1">
      <c r="A53" s="11"/>
      <c r="B53" s="49" t="s">
        <v>133</v>
      </c>
      <c r="C53" s="57" t="s">
        <v>134</v>
      </c>
      <c r="D53" s="11"/>
      <c r="E53" s="68">
        <v>40</v>
      </c>
      <c r="F53" s="50">
        <v>1</v>
      </c>
      <c r="G53" s="68">
        <f t="shared" si="21"/>
        <v>40</v>
      </c>
      <c r="H53" s="80" t="s">
        <v>0</v>
      </c>
      <c r="I53" s="11"/>
      <c r="J53" s="68">
        <v>40</v>
      </c>
      <c r="K53" s="50">
        <v>1</v>
      </c>
      <c r="L53" s="68">
        <f t="shared" si="22"/>
        <v>40</v>
      </c>
      <c r="M53" s="80" t="s">
        <v>0</v>
      </c>
      <c r="N53" s="37"/>
      <c r="O53" s="11"/>
      <c r="P53" s="68">
        <v>40</v>
      </c>
      <c r="Q53" s="50">
        <v>1</v>
      </c>
      <c r="R53" s="68">
        <f t="shared" si="23"/>
        <v>40</v>
      </c>
      <c r="S53" s="80" t="s">
        <v>0</v>
      </c>
      <c r="T53" s="37"/>
      <c r="V53" s="90">
        <v>38.380000000000003</v>
      </c>
      <c r="W53" s="50">
        <v>1</v>
      </c>
      <c r="X53" s="90">
        <f t="shared" si="24"/>
        <v>38.380000000000003</v>
      </c>
      <c r="Y53" s="80" t="s">
        <v>0</v>
      </c>
      <c r="AA53" s="90">
        <v>38.380000000000003</v>
      </c>
      <c r="AB53" s="50">
        <v>1</v>
      </c>
      <c r="AC53" s="90">
        <f t="shared" si="25"/>
        <v>38.380000000000003</v>
      </c>
      <c r="AD53" s="80" t="s">
        <v>0</v>
      </c>
    </row>
    <row r="54" spans="1:32" s="12" customFormat="1">
      <c r="A54" s="11"/>
      <c r="B54" s="49" t="s">
        <v>135</v>
      </c>
      <c r="C54" s="57" t="s">
        <v>136</v>
      </c>
      <c r="D54" s="11"/>
      <c r="E54" s="68">
        <v>30</v>
      </c>
      <c r="F54" s="50">
        <v>1</v>
      </c>
      <c r="G54" s="68">
        <f t="shared" si="21"/>
        <v>30</v>
      </c>
      <c r="H54" s="80" t="s">
        <v>0</v>
      </c>
      <c r="I54" s="11"/>
      <c r="J54" s="68">
        <v>30</v>
      </c>
      <c r="K54" s="50">
        <v>1</v>
      </c>
      <c r="L54" s="68">
        <f t="shared" si="22"/>
        <v>30</v>
      </c>
      <c r="M54" s="80" t="s">
        <v>0</v>
      </c>
      <c r="N54" s="37"/>
      <c r="O54" s="11"/>
      <c r="P54" s="68">
        <v>30</v>
      </c>
      <c r="Q54" s="50">
        <v>1</v>
      </c>
      <c r="R54" s="68">
        <f t="shared" si="23"/>
        <v>30</v>
      </c>
      <c r="S54" s="80" t="s">
        <v>0</v>
      </c>
      <c r="T54" s="37"/>
      <c r="V54" s="90">
        <v>29.96</v>
      </c>
      <c r="W54" s="50">
        <v>1</v>
      </c>
      <c r="X54" s="90">
        <f t="shared" si="24"/>
        <v>29.96</v>
      </c>
      <c r="Y54" s="80" t="s">
        <v>0</v>
      </c>
      <c r="AA54" s="90">
        <v>29.96</v>
      </c>
      <c r="AB54" s="50">
        <v>1</v>
      </c>
      <c r="AC54" s="90">
        <f t="shared" si="25"/>
        <v>29.96</v>
      </c>
      <c r="AD54" s="80" t="s">
        <v>0</v>
      </c>
    </row>
    <row r="55" spans="1:32" s="12" customFormat="1">
      <c r="A55" s="11"/>
      <c r="B55" s="49" t="s">
        <v>137</v>
      </c>
      <c r="C55" s="57" t="s">
        <v>138</v>
      </c>
      <c r="D55" s="11"/>
      <c r="E55" s="68">
        <v>50</v>
      </c>
      <c r="F55" s="50">
        <v>1</v>
      </c>
      <c r="G55" s="68">
        <f t="shared" si="21"/>
        <v>50</v>
      </c>
      <c r="H55" s="80" t="s">
        <v>0</v>
      </c>
      <c r="I55" s="11"/>
      <c r="J55" s="68">
        <v>49</v>
      </c>
      <c r="K55" s="50">
        <v>1</v>
      </c>
      <c r="L55" s="68">
        <f t="shared" si="22"/>
        <v>49</v>
      </c>
      <c r="M55" s="80" t="s">
        <v>0</v>
      </c>
      <c r="N55" s="37"/>
      <c r="O55" s="11"/>
      <c r="P55" s="68">
        <v>49</v>
      </c>
      <c r="Q55" s="50">
        <v>1</v>
      </c>
      <c r="R55" s="68">
        <f t="shared" si="23"/>
        <v>49</v>
      </c>
      <c r="S55" s="80" t="s">
        <v>0</v>
      </c>
      <c r="T55" s="37"/>
      <c r="V55" s="90">
        <v>49.47</v>
      </c>
      <c r="W55" s="50">
        <v>1</v>
      </c>
      <c r="X55" s="90">
        <f t="shared" si="24"/>
        <v>49.47</v>
      </c>
      <c r="Y55" s="80" t="s">
        <v>0</v>
      </c>
      <c r="AA55" s="90">
        <v>41.9</v>
      </c>
      <c r="AB55" s="50">
        <v>1</v>
      </c>
      <c r="AC55" s="90">
        <f t="shared" si="25"/>
        <v>41.9</v>
      </c>
      <c r="AD55" s="80" t="s">
        <v>0</v>
      </c>
    </row>
    <row r="56" spans="1:32" s="12" customFormat="1">
      <c r="A56" s="11"/>
      <c r="B56" s="49" t="s">
        <v>139</v>
      </c>
      <c r="C56" s="57" t="s">
        <v>140</v>
      </c>
      <c r="D56" s="11"/>
      <c r="E56" s="68">
        <v>55</v>
      </c>
      <c r="F56" s="50">
        <v>1</v>
      </c>
      <c r="G56" s="68">
        <f t="shared" si="21"/>
        <v>55</v>
      </c>
      <c r="H56" s="80" t="s">
        <v>0</v>
      </c>
      <c r="I56" s="11"/>
      <c r="J56" s="68">
        <v>56</v>
      </c>
      <c r="K56" s="50">
        <v>1</v>
      </c>
      <c r="L56" s="68">
        <f t="shared" si="22"/>
        <v>56</v>
      </c>
      <c r="M56" s="80" t="s">
        <v>0</v>
      </c>
      <c r="N56" s="37"/>
      <c r="O56" s="11"/>
      <c r="P56" s="68">
        <v>56</v>
      </c>
      <c r="Q56" s="50">
        <v>1</v>
      </c>
      <c r="R56" s="68">
        <f t="shared" si="23"/>
        <v>56</v>
      </c>
      <c r="S56" s="80" t="s">
        <v>0</v>
      </c>
      <c r="T56" s="37"/>
      <c r="V56" s="90">
        <v>54.49</v>
      </c>
      <c r="W56" s="50">
        <v>1</v>
      </c>
      <c r="X56" s="90">
        <f t="shared" si="24"/>
        <v>54.49</v>
      </c>
      <c r="Y56" s="80" t="s">
        <v>0</v>
      </c>
      <c r="AA56" s="90">
        <v>81.459999999999994</v>
      </c>
      <c r="AB56" s="50">
        <v>1</v>
      </c>
      <c r="AC56" s="90">
        <f t="shared" si="25"/>
        <v>81.459999999999994</v>
      </c>
      <c r="AD56" s="80" t="s">
        <v>0</v>
      </c>
    </row>
    <row r="57" spans="1:32" s="12" customFormat="1">
      <c r="A57" s="11"/>
      <c r="B57" s="49" t="s">
        <v>141</v>
      </c>
      <c r="C57" s="57" t="s">
        <v>142</v>
      </c>
      <c r="D57" s="11"/>
      <c r="E57" s="68">
        <v>30</v>
      </c>
      <c r="F57" s="50">
        <v>1</v>
      </c>
      <c r="G57" s="68">
        <f t="shared" si="21"/>
        <v>30</v>
      </c>
      <c r="H57" s="80" t="s">
        <v>0</v>
      </c>
      <c r="I57" s="11"/>
      <c r="J57" s="68">
        <v>29</v>
      </c>
      <c r="K57" s="50">
        <v>1</v>
      </c>
      <c r="L57" s="68">
        <f t="shared" si="22"/>
        <v>29</v>
      </c>
      <c r="M57" s="80" t="s">
        <v>0</v>
      </c>
      <c r="N57" s="37"/>
      <c r="O57" s="11"/>
      <c r="P57" s="68">
        <v>29</v>
      </c>
      <c r="Q57" s="50">
        <v>1</v>
      </c>
      <c r="R57" s="68">
        <f t="shared" si="23"/>
        <v>29</v>
      </c>
      <c r="S57" s="80" t="s">
        <v>0</v>
      </c>
      <c r="T57" s="37"/>
      <c r="V57" s="90">
        <v>28.28</v>
      </c>
      <c r="W57" s="50">
        <v>1</v>
      </c>
      <c r="X57" s="90">
        <f t="shared" si="24"/>
        <v>28.28</v>
      </c>
      <c r="Y57" s="80" t="s">
        <v>0</v>
      </c>
      <c r="AA57" s="90">
        <v>20.25</v>
      </c>
      <c r="AB57" s="50">
        <v>1</v>
      </c>
      <c r="AC57" s="90">
        <f t="shared" si="25"/>
        <v>20.25</v>
      </c>
      <c r="AD57" s="80" t="s">
        <v>0</v>
      </c>
    </row>
    <row r="58" spans="1:32" s="12" customFormat="1">
      <c r="A58" s="11"/>
      <c r="B58" s="49" t="s">
        <v>143</v>
      </c>
      <c r="C58" s="57" t="s">
        <v>144</v>
      </c>
      <c r="D58" s="11"/>
      <c r="E58" s="68">
        <v>15</v>
      </c>
      <c r="F58" s="50">
        <v>1</v>
      </c>
      <c r="G58" s="68">
        <f t="shared" si="21"/>
        <v>15</v>
      </c>
      <c r="H58" s="80" t="s">
        <v>0</v>
      </c>
      <c r="I58" s="11"/>
      <c r="J58" s="68">
        <v>12</v>
      </c>
      <c r="K58" s="50">
        <v>1</v>
      </c>
      <c r="L58" s="68">
        <f t="shared" si="22"/>
        <v>12</v>
      </c>
      <c r="M58" s="80" t="s">
        <v>0</v>
      </c>
      <c r="N58" s="37"/>
      <c r="O58" s="11"/>
      <c r="P58" s="68">
        <v>12</v>
      </c>
      <c r="Q58" s="50">
        <v>1</v>
      </c>
      <c r="R58" s="68">
        <f t="shared" si="23"/>
        <v>12</v>
      </c>
      <c r="S58" s="80" t="s">
        <v>0</v>
      </c>
      <c r="T58" s="37"/>
      <c r="V58" s="90">
        <v>12.3</v>
      </c>
      <c r="W58" s="50">
        <v>1</v>
      </c>
      <c r="X58" s="90">
        <f t="shared" si="24"/>
        <v>12.3</v>
      </c>
      <c r="Y58" s="80" t="s">
        <v>0</v>
      </c>
      <c r="AA58" s="90">
        <v>12</v>
      </c>
      <c r="AB58" s="50">
        <v>1</v>
      </c>
      <c r="AC58" s="90">
        <f t="shared" si="25"/>
        <v>12</v>
      </c>
      <c r="AD58" s="80" t="s">
        <v>0</v>
      </c>
    </row>
    <row r="59" spans="1:32" s="12" customFormat="1">
      <c r="A59" s="11"/>
      <c r="B59" s="49" t="s">
        <v>145</v>
      </c>
      <c r="C59" s="57" t="s">
        <v>146</v>
      </c>
      <c r="D59" s="11"/>
      <c r="E59" s="68">
        <v>15</v>
      </c>
      <c r="F59" s="50">
        <v>1</v>
      </c>
      <c r="G59" s="68">
        <f t="shared" si="21"/>
        <v>15</v>
      </c>
      <c r="H59" s="80" t="s">
        <v>0</v>
      </c>
      <c r="I59" s="11"/>
      <c r="J59" s="68">
        <v>15</v>
      </c>
      <c r="K59" s="50">
        <v>1</v>
      </c>
      <c r="L59" s="68">
        <f t="shared" si="22"/>
        <v>15</v>
      </c>
      <c r="M59" s="80" t="s">
        <v>0</v>
      </c>
      <c r="N59" s="37"/>
      <c r="O59" s="11"/>
      <c r="P59" s="68">
        <v>15</v>
      </c>
      <c r="Q59" s="50">
        <v>1</v>
      </c>
      <c r="R59" s="68">
        <f t="shared" si="23"/>
        <v>15</v>
      </c>
      <c r="S59" s="80" t="s">
        <v>0</v>
      </c>
      <c r="T59" s="37"/>
      <c r="V59" s="90">
        <v>15</v>
      </c>
      <c r="W59" s="50">
        <v>1</v>
      </c>
      <c r="X59" s="90">
        <f t="shared" si="24"/>
        <v>15</v>
      </c>
      <c r="Y59" s="80" t="s">
        <v>0</v>
      </c>
      <c r="AA59" s="90">
        <v>12.88</v>
      </c>
      <c r="AB59" s="50">
        <v>1</v>
      </c>
      <c r="AC59" s="90">
        <f t="shared" si="25"/>
        <v>12.88</v>
      </c>
      <c r="AD59" s="80" t="s">
        <v>0</v>
      </c>
    </row>
    <row r="60" spans="1:32" s="12" customFormat="1">
      <c r="A60" s="2"/>
      <c r="B60" s="49" t="s">
        <v>147</v>
      </c>
      <c r="C60" s="57" t="s">
        <v>148</v>
      </c>
      <c r="D60" s="2"/>
      <c r="E60" s="68">
        <v>15</v>
      </c>
      <c r="F60" s="50">
        <v>1</v>
      </c>
      <c r="G60" s="68">
        <f>F60*E60</f>
        <v>15</v>
      </c>
      <c r="H60" s="80" t="s">
        <v>0</v>
      </c>
      <c r="I60" s="2"/>
      <c r="J60" s="68">
        <v>15</v>
      </c>
      <c r="K60" s="50">
        <v>1</v>
      </c>
      <c r="L60" s="68">
        <f>K60*J60</f>
        <v>15</v>
      </c>
      <c r="M60" s="80" t="s">
        <v>0</v>
      </c>
      <c r="N60" s="37"/>
      <c r="O60" s="2"/>
      <c r="P60" s="68">
        <v>15</v>
      </c>
      <c r="Q60" s="50">
        <v>1</v>
      </c>
      <c r="R60" s="68">
        <f>Q60*P60</f>
        <v>15</v>
      </c>
      <c r="S60" s="80" t="s">
        <v>0</v>
      </c>
      <c r="T60" s="37"/>
      <c r="V60" s="90">
        <v>15</v>
      </c>
      <c r="W60" s="50">
        <v>1</v>
      </c>
      <c r="X60" s="90">
        <f>W60*V60</f>
        <v>15</v>
      </c>
      <c r="Y60" s="80" t="s">
        <v>0</v>
      </c>
      <c r="AA60" s="90">
        <v>14.95</v>
      </c>
      <c r="AB60" s="50">
        <v>1</v>
      </c>
      <c r="AC60" s="90">
        <f>AB60*AA60</f>
        <v>14.95</v>
      </c>
      <c r="AD60" s="80" t="s">
        <v>0</v>
      </c>
    </row>
    <row r="61" spans="1:32" s="12" customFormat="1">
      <c r="A61" s="11"/>
      <c r="B61" s="48" t="s">
        <v>149</v>
      </c>
      <c r="C61" s="55"/>
      <c r="D61" s="11"/>
      <c r="E61" s="65"/>
      <c r="F61" s="65"/>
      <c r="G61" s="73">
        <f>SUMIF(H62:H68,"m² SU",G62:G68)</f>
        <v>162</v>
      </c>
      <c r="H61" s="78" t="s">
        <v>0</v>
      </c>
      <c r="I61" s="11"/>
      <c r="J61" s="65"/>
      <c r="K61" s="65"/>
      <c r="L61" s="73">
        <f>SUMIF(M62:M68,"m² SU",L62:L68)</f>
        <v>170</v>
      </c>
      <c r="M61" s="78" t="s">
        <v>0</v>
      </c>
      <c r="N61" s="35"/>
      <c r="O61" s="11"/>
      <c r="P61" s="65"/>
      <c r="Q61" s="65"/>
      <c r="R61" s="73">
        <f>SUMIF(S62:S68,"m² SU",R62:R68)</f>
        <v>172</v>
      </c>
      <c r="S61" s="78" t="s">
        <v>0</v>
      </c>
      <c r="T61" s="35"/>
      <c r="V61" s="88"/>
      <c r="W61" s="65"/>
      <c r="X61" s="97">
        <f>SUMIF(Y62:Y68,"m² SU",X62:X68)</f>
        <v>169.93</v>
      </c>
      <c r="Y61" s="78" t="s">
        <v>0</v>
      </c>
      <c r="AA61" s="88"/>
      <c r="AB61" s="65"/>
      <c r="AC61" s="97">
        <f>SUMIF(AD62:AD68,"m² SU",AC62:AC68)</f>
        <v>160.22</v>
      </c>
      <c r="AD61" s="78" t="s">
        <v>0</v>
      </c>
      <c r="AF61" s="124">
        <f>AC61-X61</f>
        <v>-9.710000000000008</v>
      </c>
    </row>
    <row r="62" spans="1:32" s="12" customFormat="1">
      <c r="A62" s="11"/>
      <c r="B62" s="49" t="s">
        <v>150</v>
      </c>
      <c r="C62" s="56" t="s">
        <v>151</v>
      </c>
      <c r="D62" s="11"/>
      <c r="E62" s="66">
        <v>100</v>
      </c>
      <c r="F62" s="66">
        <v>1</v>
      </c>
      <c r="G62" s="67">
        <f t="shared" si="21"/>
        <v>100</v>
      </c>
      <c r="H62" s="79" t="s">
        <v>29</v>
      </c>
      <c r="I62" s="11"/>
      <c r="J62" s="66">
        <v>105</v>
      </c>
      <c r="K62" s="66">
        <v>1</v>
      </c>
      <c r="L62" s="67">
        <f t="shared" ref="L62:L68" si="26">K62*J62</f>
        <v>105</v>
      </c>
      <c r="M62" s="79" t="s">
        <v>29</v>
      </c>
      <c r="N62" s="36"/>
      <c r="O62" s="11"/>
      <c r="P62" s="66">
        <v>105</v>
      </c>
      <c r="Q62" s="66">
        <v>1</v>
      </c>
      <c r="R62" s="67">
        <f t="shared" ref="R62:R68" si="27">Q62*P62</f>
        <v>105</v>
      </c>
      <c r="S62" s="79" t="s">
        <v>29</v>
      </c>
      <c r="T62" s="36"/>
      <c r="V62" s="89">
        <v>102</v>
      </c>
      <c r="W62" s="66">
        <v>1</v>
      </c>
      <c r="X62" s="89">
        <f t="shared" ref="X62:X68" si="28">W62*V62</f>
        <v>102</v>
      </c>
      <c r="Y62" s="79" t="s">
        <v>29</v>
      </c>
      <c r="AA62" s="89">
        <v>102</v>
      </c>
      <c r="AB62" s="66">
        <v>1</v>
      </c>
      <c r="AC62" s="89">
        <v>94.68</v>
      </c>
      <c r="AD62" s="79" t="s">
        <v>29</v>
      </c>
    </row>
    <row r="63" spans="1:32" s="12" customFormat="1">
      <c r="A63" s="11"/>
      <c r="B63" s="49" t="s">
        <v>152</v>
      </c>
      <c r="C63" s="57" t="s">
        <v>84</v>
      </c>
      <c r="D63" s="11"/>
      <c r="E63" s="68">
        <v>15</v>
      </c>
      <c r="F63" s="50">
        <v>1</v>
      </c>
      <c r="G63" s="68">
        <f t="shared" si="21"/>
        <v>15</v>
      </c>
      <c r="H63" s="80" t="s">
        <v>0</v>
      </c>
      <c r="I63" s="11"/>
      <c r="J63" s="68">
        <v>15</v>
      </c>
      <c r="K63" s="50">
        <v>1</v>
      </c>
      <c r="L63" s="68">
        <f t="shared" si="26"/>
        <v>15</v>
      </c>
      <c r="M63" s="80" t="s">
        <v>0</v>
      </c>
      <c r="N63" s="37"/>
      <c r="O63" s="11"/>
      <c r="P63" s="68">
        <v>15</v>
      </c>
      <c r="Q63" s="50">
        <v>1</v>
      </c>
      <c r="R63" s="68">
        <f t="shared" si="27"/>
        <v>15</v>
      </c>
      <c r="S63" s="80" t="s">
        <v>0</v>
      </c>
      <c r="T63" s="37"/>
      <c r="V63" s="90">
        <v>15</v>
      </c>
      <c r="W63" s="50">
        <v>1</v>
      </c>
      <c r="X63" s="90">
        <f t="shared" si="28"/>
        <v>15</v>
      </c>
      <c r="Y63" s="80" t="s">
        <v>0</v>
      </c>
      <c r="AA63" s="90">
        <v>17</v>
      </c>
      <c r="AB63" s="50">
        <v>1</v>
      </c>
      <c r="AC63" s="90">
        <f t="shared" ref="AC63:AC68" si="29">AB63*AA63</f>
        <v>17</v>
      </c>
      <c r="AD63" s="80" t="s">
        <v>0</v>
      </c>
    </row>
    <row r="64" spans="1:32" s="12" customFormat="1">
      <c r="A64" s="11"/>
      <c r="B64" s="49" t="s">
        <v>153</v>
      </c>
      <c r="C64" s="57" t="s">
        <v>154</v>
      </c>
      <c r="D64" s="11"/>
      <c r="E64" s="68">
        <v>12</v>
      </c>
      <c r="F64" s="50">
        <v>1</v>
      </c>
      <c r="G64" s="68">
        <f t="shared" si="21"/>
        <v>12</v>
      </c>
      <c r="H64" s="80" t="s">
        <v>0</v>
      </c>
      <c r="I64" s="11"/>
      <c r="J64" s="68">
        <v>13</v>
      </c>
      <c r="K64" s="50">
        <v>1</v>
      </c>
      <c r="L64" s="68">
        <f t="shared" si="26"/>
        <v>13</v>
      </c>
      <c r="M64" s="80" t="s">
        <v>0</v>
      </c>
      <c r="N64" s="37"/>
      <c r="O64" s="11"/>
      <c r="P64" s="68">
        <v>13</v>
      </c>
      <c r="Q64" s="50">
        <v>1</v>
      </c>
      <c r="R64" s="68">
        <f t="shared" si="27"/>
        <v>13</v>
      </c>
      <c r="S64" s="80" t="s">
        <v>0</v>
      </c>
      <c r="T64" s="37"/>
      <c r="V64" s="90">
        <v>12.95</v>
      </c>
      <c r="W64" s="50">
        <v>1</v>
      </c>
      <c r="X64" s="90">
        <f t="shared" si="28"/>
        <v>12.95</v>
      </c>
      <c r="Y64" s="80" t="s">
        <v>0</v>
      </c>
      <c r="AA64" s="90">
        <v>12.63</v>
      </c>
      <c r="AB64" s="50">
        <v>1</v>
      </c>
      <c r="AC64" s="90">
        <f t="shared" si="29"/>
        <v>12.63</v>
      </c>
      <c r="AD64" s="80" t="s">
        <v>0</v>
      </c>
    </row>
    <row r="65" spans="1:32" s="12" customFormat="1">
      <c r="A65" s="11"/>
      <c r="B65" s="49" t="s">
        <v>155</v>
      </c>
      <c r="C65" s="57" t="s">
        <v>156</v>
      </c>
      <c r="D65" s="11"/>
      <c r="E65" s="68">
        <v>10</v>
      </c>
      <c r="F65" s="50">
        <v>1</v>
      </c>
      <c r="G65" s="68">
        <f t="shared" si="21"/>
        <v>10</v>
      </c>
      <c r="H65" s="80" t="s">
        <v>0</v>
      </c>
      <c r="I65" s="11"/>
      <c r="J65" s="68">
        <v>12</v>
      </c>
      <c r="K65" s="50">
        <v>1</v>
      </c>
      <c r="L65" s="68">
        <f t="shared" si="26"/>
        <v>12</v>
      </c>
      <c r="M65" s="80" t="s">
        <v>0</v>
      </c>
      <c r="N65" s="37"/>
      <c r="O65" s="11"/>
      <c r="P65" s="68">
        <v>12</v>
      </c>
      <c r="Q65" s="50">
        <v>1</v>
      </c>
      <c r="R65" s="68">
        <f t="shared" si="27"/>
        <v>12</v>
      </c>
      <c r="S65" s="80" t="s">
        <v>0</v>
      </c>
      <c r="T65" s="37"/>
      <c r="V65" s="90">
        <v>12.16</v>
      </c>
      <c r="W65" s="50">
        <v>1</v>
      </c>
      <c r="X65" s="90">
        <f t="shared" si="28"/>
        <v>12.16</v>
      </c>
      <c r="Y65" s="80" t="s">
        <v>0</v>
      </c>
      <c r="AA65" s="90">
        <v>12.4</v>
      </c>
      <c r="AB65" s="50">
        <v>1</v>
      </c>
      <c r="AC65" s="90">
        <f t="shared" si="29"/>
        <v>12.4</v>
      </c>
      <c r="AD65" s="80" t="s">
        <v>0</v>
      </c>
    </row>
    <row r="66" spans="1:32" s="12" customFormat="1">
      <c r="A66" s="11"/>
      <c r="B66" s="49" t="s">
        <v>157</v>
      </c>
      <c r="C66" s="57" t="s">
        <v>158</v>
      </c>
      <c r="D66" s="11"/>
      <c r="E66" s="68">
        <v>35</v>
      </c>
      <c r="F66" s="50">
        <v>1</v>
      </c>
      <c r="G66" s="68">
        <f t="shared" si="21"/>
        <v>35</v>
      </c>
      <c r="H66" s="80" t="s">
        <v>0</v>
      </c>
      <c r="I66" s="11"/>
      <c r="J66" s="68">
        <v>35</v>
      </c>
      <c r="K66" s="50">
        <v>1</v>
      </c>
      <c r="L66" s="68">
        <f t="shared" si="26"/>
        <v>35</v>
      </c>
      <c r="M66" s="80" t="s">
        <v>0</v>
      </c>
      <c r="N66" s="37"/>
      <c r="O66" s="11"/>
      <c r="P66" s="68">
        <v>37</v>
      </c>
      <c r="Q66" s="50">
        <v>1</v>
      </c>
      <c r="R66" s="68">
        <f t="shared" si="27"/>
        <v>37</v>
      </c>
      <c r="S66" s="80" t="s">
        <v>0</v>
      </c>
      <c r="T66" s="37"/>
      <c r="V66" s="90">
        <v>35</v>
      </c>
      <c r="W66" s="50">
        <v>1</v>
      </c>
      <c r="X66" s="90">
        <f t="shared" si="28"/>
        <v>35</v>
      </c>
      <c r="Y66" s="80" t="s">
        <v>0</v>
      </c>
      <c r="AA66" s="90">
        <v>35</v>
      </c>
      <c r="AB66" s="50">
        <v>1</v>
      </c>
      <c r="AC66" s="90">
        <f t="shared" si="29"/>
        <v>35</v>
      </c>
      <c r="AD66" s="80" t="s">
        <v>0</v>
      </c>
    </row>
    <row r="67" spans="1:32" s="12" customFormat="1" ht="12.75" customHeight="1">
      <c r="A67" s="11"/>
      <c r="B67" s="49" t="s">
        <v>159</v>
      </c>
      <c r="C67" s="57" t="s">
        <v>160</v>
      </c>
      <c r="D67" s="11"/>
      <c r="E67" s="68">
        <v>30</v>
      </c>
      <c r="F67" s="50">
        <v>1</v>
      </c>
      <c r="G67" s="68">
        <f t="shared" si="21"/>
        <v>30</v>
      </c>
      <c r="H67" s="80" t="s">
        <v>0</v>
      </c>
      <c r="I67" s="11"/>
      <c r="J67" s="68">
        <v>35</v>
      </c>
      <c r="K67" s="50">
        <v>1</v>
      </c>
      <c r="L67" s="68">
        <f t="shared" si="26"/>
        <v>35</v>
      </c>
      <c r="M67" s="80" t="s">
        <v>0</v>
      </c>
      <c r="N67" s="37"/>
      <c r="O67" s="11"/>
      <c r="P67" s="68">
        <v>35</v>
      </c>
      <c r="Q67" s="50">
        <v>1</v>
      </c>
      <c r="R67" s="68">
        <f t="shared" si="27"/>
        <v>35</v>
      </c>
      <c r="S67" s="80" t="s">
        <v>0</v>
      </c>
      <c r="T67" s="37"/>
      <c r="V67" s="90">
        <v>34.880000000000003</v>
      </c>
      <c r="W67" s="50">
        <v>1</v>
      </c>
      <c r="X67" s="90">
        <f t="shared" si="28"/>
        <v>34.880000000000003</v>
      </c>
      <c r="Y67" s="80" t="s">
        <v>0</v>
      </c>
      <c r="AA67" s="90">
        <v>39.409999999999997</v>
      </c>
      <c r="AB67" s="50">
        <v>1</v>
      </c>
      <c r="AC67" s="90">
        <f t="shared" si="29"/>
        <v>39.409999999999997</v>
      </c>
      <c r="AD67" s="80" t="s">
        <v>0</v>
      </c>
    </row>
    <row r="68" spans="1:32" s="12" customFormat="1">
      <c r="A68" s="11"/>
      <c r="B68" s="49" t="s">
        <v>161</v>
      </c>
      <c r="C68" s="57" t="s">
        <v>162</v>
      </c>
      <c r="D68" s="11"/>
      <c r="E68" s="68">
        <v>60</v>
      </c>
      <c r="F68" s="50">
        <v>1</v>
      </c>
      <c r="G68" s="68">
        <f t="shared" si="21"/>
        <v>60</v>
      </c>
      <c r="H68" s="80" t="s">
        <v>0</v>
      </c>
      <c r="I68" s="11"/>
      <c r="J68" s="68">
        <v>60</v>
      </c>
      <c r="K68" s="50">
        <v>1</v>
      </c>
      <c r="L68" s="68">
        <f t="shared" si="26"/>
        <v>60</v>
      </c>
      <c r="M68" s="80" t="s">
        <v>0</v>
      </c>
      <c r="N68" s="37"/>
      <c r="O68" s="11"/>
      <c r="P68" s="68">
        <v>60</v>
      </c>
      <c r="Q68" s="50">
        <v>1</v>
      </c>
      <c r="R68" s="68">
        <f t="shared" si="27"/>
        <v>60</v>
      </c>
      <c r="S68" s="80" t="s">
        <v>0</v>
      </c>
      <c r="T68" s="37"/>
      <c r="V68" s="90">
        <v>59.94</v>
      </c>
      <c r="W68" s="50">
        <v>1</v>
      </c>
      <c r="X68" s="90">
        <f t="shared" si="28"/>
        <v>59.94</v>
      </c>
      <c r="Y68" s="80" t="s">
        <v>0</v>
      </c>
      <c r="AA68" s="90">
        <v>43.78</v>
      </c>
      <c r="AB68" s="50">
        <v>1</v>
      </c>
      <c r="AC68" s="90">
        <f t="shared" si="29"/>
        <v>43.78</v>
      </c>
      <c r="AD68" s="80" t="s">
        <v>0</v>
      </c>
    </row>
    <row r="69" spans="1:32" s="12" customFormat="1">
      <c r="A69" s="11"/>
      <c r="B69" s="48" t="s">
        <v>163</v>
      </c>
      <c r="C69" s="60"/>
      <c r="D69" s="11"/>
      <c r="E69" s="65"/>
      <c r="F69" s="65"/>
      <c r="G69" s="73">
        <f>SUMIF(H70:H84,"m² SU",G70:G84)</f>
        <v>110</v>
      </c>
      <c r="H69" s="78" t="s">
        <v>0</v>
      </c>
      <c r="I69" s="11"/>
      <c r="J69" s="65"/>
      <c r="K69" s="65"/>
      <c r="L69" s="73">
        <f>SUMIF(M70:M84,"m² SU",L70:L84)</f>
        <v>121.45</v>
      </c>
      <c r="M69" s="78" t="s">
        <v>0</v>
      </c>
      <c r="N69" s="35"/>
      <c r="O69" s="11"/>
      <c r="P69" s="65"/>
      <c r="Q69" s="65"/>
      <c r="R69" s="73">
        <f>SUMIF(S70:S84,"m² SU",R70:R84)</f>
        <v>121.45</v>
      </c>
      <c r="S69" s="78" t="s">
        <v>0</v>
      </c>
      <c r="T69" s="35"/>
      <c r="V69" s="88"/>
      <c r="W69" s="65"/>
      <c r="X69" s="97">
        <f>SUMIF(Y70:Y84,"m² SU",X70:X84)</f>
        <v>126.04</v>
      </c>
      <c r="Y69" s="78" t="s">
        <v>0</v>
      </c>
      <c r="AA69" s="88"/>
      <c r="AB69" s="65"/>
      <c r="AC69" s="97">
        <f>SUMIF(AD70:AD84,"m² SU",AC70:AC84)</f>
        <v>145.09</v>
      </c>
      <c r="AD69" s="78" t="s">
        <v>0</v>
      </c>
      <c r="AF69" s="124">
        <f>AC69-X69</f>
        <v>19.049999999999997</v>
      </c>
    </row>
    <row r="70" spans="1:32" s="12" customFormat="1">
      <c r="A70" s="11"/>
      <c r="B70" s="49" t="s">
        <v>164</v>
      </c>
      <c r="C70" s="57" t="s">
        <v>165</v>
      </c>
      <c r="D70" s="11"/>
      <c r="E70" s="68">
        <v>10</v>
      </c>
      <c r="F70" s="50">
        <v>1</v>
      </c>
      <c r="G70" s="68">
        <f>F70*E70</f>
        <v>10</v>
      </c>
      <c r="H70" s="80" t="s">
        <v>0</v>
      </c>
      <c r="I70" s="11"/>
      <c r="J70" s="68">
        <v>12</v>
      </c>
      <c r="K70" s="50">
        <v>1</v>
      </c>
      <c r="L70" s="68">
        <f>K70*J70</f>
        <v>12</v>
      </c>
      <c r="M70" s="80" t="s">
        <v>0</v>
      </c>
      <c r="N70" s="37"/>
      <c r="O70" s="11"/>
      <c r="P70" s="68">
        <v>12</v>
      </c>
      <c r="Q70" s="50">
        <v>1</v>
      </c>
      <c r="R70" s="68">
        <f>Q70*P70</f>
        <v>12</v>
      </c>
      <c r="S70" s="80" t="s">
        <v>0</v>
      </c>
      <c r="T70" s="37"/>
      <c r="V70" s="90">
        <v>11.78</v>
      </c>
      <c r="W70" s="50">
        <v>1</v>
      </c>
      <c r="X70" s="90">
        <f>W70*V70</f>
        <v>11.78</v>
      </c>
      <c r="Y70" s="80" t="s">
        <v>0</v>
      </c>
      <c r="AA70" s="90">
        <v>11.78</v>
      </c>
      <c r="AB70" s="50">
        <v>1</v>
      </c>
      <c r="AC70" s="90">
        <f>AB70*AA70</f>
        <v>11.78</v>
      </c>
      <c r="AD70" s="80" t="s">
        <v>0</v>
      </c>
    </row>
    <row r="71" spans="1:32" s="12" customFormat="1">
      <c r="A71" s="11"/>
      <c r="B71" s="49" t="s">
        <v>166</v>
      </c>
      <c r="C71" s="57" t="s">
        <v>167</v>
      </c>
      <c r="D71" s="11"/>
      <c r="E71" s="68">
        <v>5</v>
      </c>
      <c r="F71" s="50">
        <v>2</v>
      </c>
      <c r="G71" s="68">
        <f t="shared" ref="G71:G88" si="30">F71*E71</f>
        <v>10</v>
      </c>
      <c r="H71" s="80" t="s">
        <v>0</v>
      </c>
      <c r="I71" s="11"/>
      <c r="J71" s="68">
        <v>5</v>
      </c>
      <c r="K71" s="50">
        <v>2</v>
      </c>
      <c r="L71" s="68">
        <f t="shared" ref="L71:L82" si="31">K71*J71</f>
        <v>10</v>
      </c>
      <c r="M71" s="80" t="s">
        <v>0</v>
      </c>
      <c r="N71" s="37"/>
      <c r="O71" s="11"/>
      <c r="P71" s="68">
        <v>5</v>
      </c>
      <c r="Q71" s="50">
        <v>2</v>
      </c>
      <c r="R71" s="68">
        <f t="shared" ref="R71:R82" si="32">Q71*P71</f>
        <v>10</v>
      </c>
      <c r="S71" s="80" t="s">
        <v>0</v>
      </c>
      <c r="T71" s="37"/>
      <c r="V71" s="90">
        <v>6.2</v>
      </c>
      <c r="W71" s="50">
        <v>2</v>
      </c>
      <c r="X71" s="90">
        <f t="shared" ref="X71:X82" si="33">W71*V71</f>
        <v>12.4</v>
      </c>
      <c r="Y71" s="80" t="s">
        <v>0</v>
      </c>
      <c r="AA71" s="90">
        <v>7.63</v>
      </c>
      <c r="AB71" s="50">
        <v>2</v>
      </c>
      <c r="AC71" s="90">
        <f t="shared" ref="AC71:AC84" si="34">AB71*AA71</f>
        <v>15.26</v>
      </c>
      <c r="AD71" s="80" t="s">
        <v>0</v>
      </c>
    </row>
    <row r="72" spans="1:32" s="12" customFormat="1">
      <c r="B72" s="49" t="s">
        <v>168</v>
      </c>
      <c r="C72" s="57" t="s">
        <v>169</v>
      </c>
      <c r="E72" s="68">
        <v>2</v>
      </c>
      <c r="F72" s="50">
        <v>2</v>
      </c>
      <c r="G72" s="68">
        <f t="shared" si="30"/>
        <v>4</v>
      </c>
      <c r="H72" s="80" t="s">
        <v>0</v>
      </c>
      <c r="J72" s="68">
        <v>2</v>
      </c>
      <c r="K72" s="50">
        <v>2</v>
      </c>
      <c r="L72" s="68">
        <f t="shared" si="31"/>
        <v>4</v>
      </c>
      <c r="M72" s="80" t="s">
        <v>0</v>
      </c>
      <c r="N72" s="37"/>
      <c r="P72" s="68">
        <v>2</v>
      </c>
      <c r="Q72" s="50">
        <v>2</v>
      </c>
      <c r="R72" s="68">
        <f t="shared" si="32"/>
        <v>4</v>
      </c>
      <c r="S72" s="80" t="s">
        <v>0</v>
      </c>
      <c r="T72" s="37"/>
      <c r="V72" s="90">
        <v>2.85</v>
      </c>
      <c r="W72" s="50">
        <v>2</v>
      </c>
      <c r="X72" s="90">
        <f t="shared" si="33"/>
        <v>5.7</v>
      </c>
      <c r="Y72" s="80" t="s">
        <v>0</v>
      </c>
      <c r="AA72" s="106">
        <v>0</v>
      </c>
      <c r="AB72" s="50">
        <v>2</v>
      </c>
      <c r="AC72" s="90">
        <f t="shared" si="34"/>
        <v>0</v>
      </c>
      <c r="AD72" s="80" t="s">
        <v>0</v>
      </c>
    </row>
    <row r="73" spans="1:32" s="12" customFormat="1">
      <c r="A73" s="11"/>
      <c r="B73" s="49" t="s">
        <v>170</v>
      </c>
      <c r="C73" s="57" t="s">
        <v>171</v>
      </c>
      <c r="D73" s="11"/>
      <c r="E73" s="68">
        <v>7</v>
      </c>
      <c r="F73" s="50">
        <v>1</v>
      </c>
      <c r="G73" s="68">
        <f t="shared" si="30"/>
        <v>7</v>
      </c>
      <c r="H73" s="80" t="s">
        <v>0</v>
      </c>
      <c r="I73" s="11"/>
      <c r="J73" s="68">
        <v>7</v>
      </c>
      <c r="K73" s="50">
        <v>1</v>
      </c>
      <c r="L73" s="68">
        <f t="shared" si="31"/>
        <v>7</v>
      </c>
      <c r="M73" s="80" t="s">
        <v>0</v>
      </c>
      <c r="N73" s="37"/>
      <c r="O73" s="11"/>
      <c r="P73" s="68">
        <v>7</v>
      </c>
      <c r="Q73" s="50">
        <v>1</v>
      </c>
      <c r="R73" s="68">
        <f t="shared" si="32"/>
        <v>7</v>
      </c>
      <c r="S73" s="80" t="s">
        <v>0</v>
      </c>
      <c r="T73" s="37"/>
      <c r="V73" s="90">
        <v>7.22</v>
      </c>
      <c r="W73" s="50">
        <v>1</v>
      </c>
      <c r="X73" s="90">
        <f t="shared" si="33"/>
        <v>7.22</v>
      </c>
      <c r="Y73" s="80" t="s">
        <v>0</v>
      </c>
      <c r="AA73" s="90">
        <v>7.22</v>
      </c>
      <c r="AB73" s="50">
        <v>1</v>
      </c>
      <c r="AC73" s="90">
        <f t="shared" si="34"/>
        <v>7.22</v>
      </c>
      <c r="AD73" s="80" t="s">
        <v>0</v>
      </c>
    </row>
    <row r="74" spans="1:32" s="11" customFormat="1" ht="12.75" customHeight="1">
      <c r="B74" s="49" t="s">
        <v>172</v>
      </c>
      <c r="C74" s="57" t="s">
        <v>173</v>
      </c>
      <c r="E74" s="68">
        <v>4</v>
      </c>
      <c r="F74" s="50">
        <v>1</v>
      </c>
      <c r="G74" s="68">
        <f t="shared" si="30"/>
        <v>4</v>
      </c>
      <c r="H74" s="80" t="s">
        <v>0</v>
      </c>
      <c r="J74" s="68">
        <v>4</v>
      </c>
      <c r="K74" s="50">
        <v>1</v>
      </c>
      <c r="L74" s="68">
        <f t="shared" si="31"/>
        <v>4</v>
      </c>
      <c r="M74" s="80" t="s">
        <v>0</v>
      </c>
      <c r="N74" s="37"/>
      <c r="P74" s="68">
        <v>4</v>
      </c>
      <c r="Q74" s="50">
        <v>1</v>
      </c>
      <c r="R74" s="68">
        <f t="shared" si="32"/>
        <v>4</v>
      </c>
      <c r="S74" s="80" t="s">
        <v>0</v>
      </c>
      <c r="T74" s="37"/>
      <c r="V74" s="90">
        <v>4.5</v>
      </c>
      <c r="W74" s="50">
        <v>1</v>
      </c>
      <c r="X74" s="90">
        <f t="shared" si="33"/>
        <v>4.5</v>
      </c>
      <c r="Y74" s="80" t="s">
        <v>0</v>
      </c>
      <c r="AA74" s="90">
        <v>4.5</v>
      </c>
      <c r="AB74" s="50">
        <v>1</v>
      </c>
      <c r="AC74" s="90">
        <f t="shared" si="34"/>
        <v>4.5</v>
      </c>
      <c r="AD74" s="80" t="s">
        <v>0</v>
      </c>
    </row>
    <row r="75" spans="1:32" s="12" customFormat="1">
      <c r="A75" s="11"/>
      <c r="B75" s="49" t="s">
        <v>174</v>
      </c>
      <c r="C75" s="57" t="s">
        <v>175</v>
      </c>
      <c r="D75" s="11"/>
      <c r="E75" s="68">
        <v>4</v>
      </c>
      <c r="F75" s="50">
        <v>1</v>
      </c>
      <c r="G75" s="68">
        <f t="shared" si="30"/>
        <v>4</v>
      </c>
      <c r="H75" s="80" t="s">
        <v>0</v>
      </c>
      <c r="I75" s="11"/>
      <c r="J75" s="68">
        <v>4</v>
      </c>
      <c r="K75" s="50">
        <v>1</v>
      </c>
      <c r="L75" s="68">
        <f t="shared" si="31"/>
        <v>4</v>
      </c>
      <c r="M75" s="80" t="s">
        <v>0</v>
      </c>
      <c r="N75" s="37"/>
      <c r="O75" s="11"/>
      <c r="P75" s="68">
        <v>4</v>
      </c>
      <c r="Q75" s="50">
        <v>1</v>
      </c>
      <c r="R75" s="68">
        <f t="shared" si="32"/>
        <v>4</v>
      </c>
      <c r="S75" s="80" t="s">
        <v>0</v>
      </c>
      <c r="T75" s="37"/>
      <c r="V75" s="90">
        <v>4.5</v>
      </c>
      <c r="W75" s="50">
        <v>1</v>
      </c>
      <c r="X75" s="90">
        <f t="shared" si="33"/>
        <v>4.5</v>
      </c>
      <c r="Y75" s="80" t="s">
        <v>0</v>
      </c>
      <c r="AA75" s="90">
        <v>4.5</v>
      </c>
      <c r="AB75" s="50">
        <v>1</v>
      </c>
      <c r="AC75" s="90">
        <f t="shared" si="34"/>
        <v>4.5</v>
      </c>
      <c r="AD75" s="80" t="s">
        <v>0</v>
      </c>
    </row>
    <row r="76" spans="1:32">
      <c r="A76" s="2"/>
      <c r="B76" s="49" t="s">
        <v>176</v>
      </c>
      <c r="C76" s="57" t="s">
        <v>177</v>
      </c>
      <c r="D76" s="2"/>
      <c r="E76" s="68">
        <v>6</v>
      </c>
      <c r="F76" s="50">
        <v>1</v>
      </c>
      <c r="G76" s="68">
        <f t="shared" si="30"/>
        <v>6</v>
      </c>
      <c r="H76" s="80" t="s">
        <v>0</v>
      </c>
      <c r="I76" s="2"/>
      <c r="J76" s="68">
        <v>8</v>
      </c>
      <c r="K76" s="50">
        <v>1</v>
      </c>
      <c r="L76" s="68">
        <f t="shared" si="31"/>
        <v>8</v>
      </c>
      <c r="M76" s="80" t="s">
        <v>0</v>
      </c>
      <c r="N76" s="37"/>
      <c r="O76" s="2"/>
      <c r="P76" s="68">
        <v>8</v>
      </c>
      <c r="Q76" s="50">
        <v>1</v>
      </c>
      <c r="R76" s="68">
        <f t="shared" si="32"/>
        <v>8</v>
      </c>
      <c r="S76" s="80" t="s">
        <v>0</v>
      </c>
      <c r="T76" s="37"/>
      <c r="V76" s="90">
        <v>7.89</v>
      </c>
      <c r="W76" s="50">
        <v>1</v>
      </c>
      <c r="X76" s="90">
        <f t="shared" si="33"/>
        <v>7.89</v>
      </c>
      <c r="Y76" s="80" t="s">
        <v>0</v>
      </c>
      <c r="AA76" s="90">
        <v>7.89</v>
      </c>
      <c r="AB76" s="50">
        <v>1</v>
      </c>
      <c r="AC76" s="90">
        <f t="shared" si="34"/>
        <v>7.89</v>
      </c>
      <c r="AD76" s="80" t="s">
        <v>0</v>
      </c>
    </row>
    <row r="77" spans="1:32" s="12" customFormat="1">
      <c r="A77" s="11"/>
      <c r="B77" s="49" t="s">
        <v>178</v>
      </c>
      <c r="C77" s="57" t="s">
        <v>179</v>
      </c>
      <c r="D77" s="11"/>
      <c r="E77" s="68">
        <v>8</v>
      </c>
      <c r="F77" s="50">
        <v>1</v>
      </c>
      <c r="G77" s="68">
        <f t="shared" si="30"/>
        <v>8</v>
      </c>
      <c r="H77" s="80" t="s">
        <v>0</v>
      </c>
      <c r="I77" s="11"/>
      <c r="J77" s="68">
        <v>12</v>
      </c>
      <c r="K77" s="50">
        <v>1</v>
      </c>
      <c r="L77" s="68">
        <f t="shared" si="31"/>
        <v>12</v>
      </c>
      <c r="M77" s="80" t="s">
        <v>0</v>
      </c>
      <c r="N77" s="37"/>
      <c r="O77" s="11"/>
      <c r="P77" s="68">
        <v>12</v>
      </c>
      <c r="Q77" s="50">
        <v>1</v>
      </c>
      <c r="R77" s="68">
        <f t="shared" si="32"/>
        <v>12</v>
      </c>
      <c r="S77" s="80" t="s">
        <v>0</v>
      </c>
      <c r="T77" s="37"/>
      <c r="V77" s="90">
        <v>16.489999999999998</v>
      </c>
      <c r="W77" s="50">
        <v>1</v>
      </c>
      <c r="X77" s="90">
        <f t="shared" si="33"/>
        <v>16.489999999999998</v>
      </c>
      <c r="Y77" s="80" t="s">
        <v>0</v>
      </c>
      <c r="AA77" s="90">
        <v>16.489999999999998</v>
      </c>
      <c r="AB77" s="50">
        <v>1</v>
      </c>
      <c r="AC77" s="90">
        <f t="shared" si="34"/>
        <v>16.489999999999998</v>
      </c>
      <c r="AD77" s="80" t="s">
        <v>0</v>
      </c>
    </row>
    <row r="78" spans="1:32" s="12" customFormat="1">
      <c r="B78" s="49" t="s">
        <v>180</v>
      </c>
      <c r="C78" s="57" t="s">
        <v>181</v>
      </c>
      <c r="E78" s="68">
        <v>8</v>
      </c>
      <c r="F78" s="50">
        <v>1</v>
      </c>
      <c r="G78" s="68">
        <f t="shared" si="30"/>
        <v>8</v>
      </c>
      <c r="H78" s="80" t="s">
        <v>0</v>
      </c>
      <c r="J78" s="68">
        <v>8</v>
      </c>
      <c r="K78" s="50">
        <v>1</v>
      </c>
      <c r="L78" s="68">
        <f t="shared" si="31"/>
        <v>8</v>
      </c>
      <c r="M78" s="80" t="s">
        <v>0</v>
      </c>
      <c r="N78" s="37"/>
      <c r="P78" s="68">
        <v>8</v>
      </c>
      <c r="Q78" s="50">
        <v>1</v>
      </c>
      <c r="R78" s="68">
        <f t="shared" si="32"/>
        <v>8</v>
      </c>
      <c r="S78" s="80" t="s">
        <v>0</v>
      </c>
      <c r="T78" s="37"/>
      <c r="V78" s="90">
        <v>0</v>
      </c>
      <c r="W78" s="50">
        <v>1</v>
      </c>
      <c r="X78" s="90">
        <f t="shared" si="33"/>
        <v>0</v>
      </c>
      <c r="Y78" s="80" t="s">
        <v>0</v>
      </c>
      <c r="AA78" s="90">
        <v>0</v>
      </c>
      <c r="AB78" s="50">
        <v>1</v>
      </c>
      <c r="AC78" s="90">
        <f t="shared" si="34"/>
        <v>0</v>
      </c>
      <c r="AD78" s="80" t="s">
        <v>0</v>
      </c>
    </row>
    <row r="79" spans="1:32" s="12" customFormat="1">
      <c r="A79" s="11"/>
      <c r="B79" s="49" t="s">
        <v>182</v>
      </c>
      <c r="C79" s="57" t="s">
        <v>183</v>
      </c>
      <c r="D79" s="11"/>
      <c r="E79" s="68">
        <v>12</v>
      </c>
      <c r="F79" s="50">
        <v>1</v>
      </c>
      <c r="G79" s="68">
        <f t="shared" si="30"/>
        <v>12</v>
      </c>
      <c r="H79" s="80" t="s">
        <v>0</v>
      </c>
      <c r="I79" s="11"/>
      <c r="J79" s="68">
        <v>13</v>
      </c>
      <c r="K79" s="50">
        <v>1</v>
      </c>
      <c r="L79" s="68">
        <f t="shared" si="31"/>
        <v>13</v>
      </c>
      <c r="M79" s="80" t="s">
        <v>0</v>
      </c>
      <c r="N79" s="37"/>
      <c r="O79" s="11"/>
      <c r="P79" s="68">
        <v>13</v>
      </c>
      <c r="Q79" s="50">
        <v>1</v>
      </c>
      <c r="R79" s="68">
        <f t="shared" si="32"/>
        <v>13</v>
      </c>
      <c r="S79" s="80" t="s">
        <v>0</v>
      </c>
      <c r="T79" s="37"/>
      <c r="V79" s="90">
        <v>12.66</v>
      </c>
      <c r="W79" s="50">
        <v>1</v>
      </c>
      <c r="X79" s="90">
        <f t="shared" si="33"/>
        <v>12.66</v>
      </c>
      <c r="Y79" s="80" t="s">
        <v>0</v>
      </c>
      <c r="AA79" s="90">
        <v>12.66</v>
      </c>
      <c r="AB79" s="50">
        <v>1</v>
      </c>
      <c r="AC79" s="90">
        <f t="shared" si="34"/>
        <v>12.66</v>
      </c>
      <c r="AD79" s="80" t="s">
        <v>0</v>
      </c>
    </row>
    <row r="80" spans="1:32" s="12" customFormat="1">
      <c r="A80" s="11"/>
      <c r="B80" s="49" t="s">
        <v>184</v>
      </c>
      <c r="C80" s="57" t="s">
        <v>185</v>
      </c>
      <c r="D80" s="11"/>
      <c r="E80" s="68">
        <v>12</v>
      </c>
      <c r="F80" s="50">
        <v>1</v>
      </c>
      <c r="G80" s="68">
        <f t="shared" si="30"/>
        <v>12</v>
      </c>
      <c r="H80" s="80" t="s">
        <v>0</v>
      </c>
      <c r="I80" s="11"/>
      <c r="J80" s="68">
        <v>13</v>
      </c>
      <c r="K80" s="50">
        <v>1</v>
      </c>
      <c r="L80" s="68">
        <f t="shared" si="31"/>
        <v>13</v>
      </c>
      <c r="M80" s="80" t="s">
        <v>0</v>
      </c>
      <c r="N80" s="37"/>
      <c r="O80" s="11"/>
      <c r="P80" s="68">
        <v>13</v>
      </c>
      <c r="Q80" s="50">
        <v>1</v>
      </c>
      <c r="R80" s="68">
        <f t="shared" si="32"/>
        <v>13</v>
      </c>
      <c r="S80" s="80" t="s">
        <v>0</v>
      </c>
      <c r="T80" s="37"/>
      <c r="V80" s="90">
        <v>14.06</v>
      </c>
      <c r="W80" s="50">
        <v>1</v>
      </c>
      <c r="X80" s="90">
        <f t="shared" si="33"/>
        <v>14.06</v>
      </c>
      <c r="Y80" s="80" t="s">
        <v>0</v>
      </c>
      <c r="AA80" s="90">
        <v>14.06</v>
      </c>
      <c r="AB80" s="50">
        <v>1</v>
      </c>
      <c r="AC80" s="90">
        <f t="shared" si="34"/>
        <v>14.06</v>
      </c>
      <c r="AD80" s="80" t="s">
        <v>0</v>
      </c>
    </row>
    <row r="81" spans="1:32" s="12" customFormat="1">
      <c r="A81" s="11"/>
      <c r="B81" s="49" t="s">
        <v>186</v>
      </c>
      <c r="C81" s="57" t="s">
        <v>187</v>
      </c>
      <c r="D81" s="11"/>
      <c r="E81" s="68">
        <v>10</v>
      </c>
      <c r="F81" s="50">
        <v>1</v>
      </c>
      <c r="G81" s="68">
        <f t="shared" si="30"/>
        <v>10</v>
      </c>
      <c r="H81" s="80" t="s">
        <v>0</v>
      </c>
      <c r="I81" s="11"/>
      <c r="J81" s="68">
        <v>10.78</v>
      </c>
      <c r="K81" s="50">
        <v>1</v>
      </c>
      <c r="L81" s="68">
        <f t="shared" si="31"/>
        <v>10.78</v>
      </c>
      <c r="M81" s="80" t="s">
        <v>0</v>
      </c>
      <c r="N81" s="37"/>
      <c r="O81" s="11"/>
      <c r="P81" s="68">
        <v>10.78</v>
      </c>
      <c r="Q81" s="50">
        <v>1</v>
      </c>
      <c r="R81" s="68">
        <f t="shared" si="32"/>
        <v>10.78</v>
      </c>
      <c r="S81" s="80" t="s">
        <v>0</v>
      </c>
      <c r="T81" s="37"/>
      <c r="V81" s="90">
        <v>12.61</v>
      </c>
      <c r="W81" s="50">
        <v>1</v>
      </c>
      <c r="X81" s="90">
        <f t="shared" si="33"/>
        <v>12.61</v>
      </c>
      <c r="Y81" s="80" t="s">
        <v>0</v>
      </c>
      <c r="AA81" s="90">
        <v>12.61</v>
      </c>
      <c r="AB81" s="50">
        <v>1</v>
      </c>
      <c r="AC81" s="90">
        <f t="shared" si="34"/>
        <v>12.61</v>
      </c>
      <c r="AD81" s="80" t="s">
        <v>0</v>
      </c>
    </row>
    <row r="82" spans="1:32" s="12" customFormat="1">
      <c r="A82" s="11"/>
      <c r="B82" s="49" t="s">
        <v>188</v>
      </c>
      <c r="C82" s="57" t="s">
        <v>40</v>
      </c>
      <c r="D82" s="11"/>
      <c r="E82" s="68">
        <v>10</v>
      </c>
      <c r="F82" s="50">
        <v>1</v>
      </c>
      <c r="G82" s="68">
        <f t="shared" si="30"/>
        <v>10</v>
      </c>
      <c r="H82" s="80" t="s">
        <v>0</v>
      </c>
      <c r="I82" s="11"/>
      <c r="J82" s="68">
        <v>10.67</v>
      </c>
      <c r="K82" s="50">
        <v>1</v>
      </c>
      <c r="L82" s="68">
        <f t="shared" si="31"/>
        <v>10.67</v>
      </c>
      <c r="M82" s="80" t="s">
        <v>0</v>
      </c>
      <c r="N82" s="37"/>
      <c r="O82" s="11"/>
      <c r="P82" s="68">
        <v>10.67</v>
      </c>
      <c r="Q82" s="50">
        <v>1</v>
      </c>
      <c r="R82" s="68">
        <f t="shared" si="32"/>
        <v>10.67</v>
      </c>
      <c r="S82" s="80" t="s">
        <v>0</v>
      </c>
      <c r="T82" s="37"/>
      <c r="V82" s="90">
        <v>11.19</v>
      </c>
      <c r="W82" s="50">
        <v>1</v>
      </c>
      <c r="X82" s="90">
        <f t="shared" si="33"/>
        <v>11.19</v>
      </c>
      <c r="Y82" s="80" t="s">
        <v>0</v>
      </c>
      <c r="AA82" s="90">
        <v>11.19</v>
      </c>
      <c r="AB82" s="50">
        <v>1</v>
      </c>
      <c r="AC82" s="90">
        <f t="shared" si="34"/>
        <v>11.19</v>
      </c>
      <c r="AD82" s="80" t="s">
        <v>0</v>
      </c>
    </row>
    <row r="83" spans="1:32" s="12" customFormat="1">
      <c r="A83" s="11"/>
      <c r="B83" s="49" t="s">
        <v>189</v>
      </c>
      <c r="C83" s="57" t="s">
        <v>190</v>
      </c>
      <c r="D83" s="11"/>
      <c r="E83" s="68">
        <v>5</v>
      </c>
      <c r="F83" s="50">
        <v>1</v>
      </c>
      <c r="G83" s="68">
        <f t="shared" ref="G83" si="35">F83*E83</f>
        <v>5</v>
      </c>
      <c r="H83" s="80" t="s">
        <v>0</v>
      </c>
      <c r="I83" s="11"/>
      <c r="J83" s="68">
        <v>5</v>
      </c>
      <c r="K83" s="50">
        <v>1</v>
      </c>
      <c r="L83" s="68">
        <f t="shared" ref="L83" si="36">K83*J83</f>
        <v>5</v>
      </c>
      <c r="M83" s="80" t="s">
        <v>0</v>
      </c>
      <c r="N83" s="37"/>
      <c r="O83" s="11"/>
      <c r="P83" s="68">
        <v>5</v>
      </c>
      <c r="Q83" s="50">
        <v>1</v>
      </c>
      <c r="R83" s="68">
        <f t="shared" ref="R83" si="37">Q83*P83</f>
        <v>5</v>
      </c>
      <c r="S83" s="80" t="s">
        <v>0</v>
      </c>
      <c r="T83" s="37"/>
      <c r="V83" s="90">
        <v>5.04</v>
      </c>
      <c r="W83" s="50">
        <v>1</v>
      </c>
      <c r="X83" s="90">
        <f t="shared" ref="X83" si="38">W83*V83</f>
        <v>5.04</v>
      </c>
      <c r="Y83" s="80" t="s">
        <v>0</v>
      </c>
      <c r="AA83" s="90">
        <v>5.04</v>
      </c>
      <c r="AB83" s="50">
        <v>1</v>
      </c>
      <c r="AC83" s="90">
        <f t="shared" ref="AC83" si="39">AB83*AA83</f>
        <v>5.04</v>
      </c>
      <c r="AD83" s="80" t="s">
        <v>0</v>
      </c>
    </row>
    <row r="84" spans="1:32" s="114" customFormat="1">
      <c r="A84" s="108"/>
      <c r="B84" s="109"/>
      <c r="C84" s="110" t="s">
        <v>250</v>
      </c>
      <c r="D84" s="108"/>
      <c r="E84" s="111"/>
      <c r="F84" s="109"/>
      <c r="G84" s="111"/>
      <c r="H84" s="112"/>
      <c r="I84" s="108"/>
      <c r="J84" s="111"/>
      <c r="K84" s="109"/>
      <c r="L84" s="111"/>
      <c r="M84" s="112"/>
      <c r="N84" s="113"/>
      <c r="O84" s="108"/>
      <c r="P84" s="111"/>
      <c r="Q84" s="109"/>
      <c r="R84" s="111"/>
      <c r="S84" s="112"/>
      <c r="T84" s="113"/>
      <c r="V84" s="106"/>
      <c r="W84" s="109"/>
      <c r="X84" s="106"/>
      <c r="Y84" s="112"/>
      <c r="AA84" s="106">
        <v>21.89</v>
      </c>
      <c r="AB84" s="109">
        <v>1</v>
      </c>
      <c r="AC84" s="106">
        <f t="shared" si="34"/>
        <v>21.89</v>
      </c>
      <c r="AD84" s="112" t="s">
        <v>0</v>
      </c>
    </row>
    <row r="85" spans="1:32" s="12" customFormat="1">
      <c r="A85" s="11"/>
      <c r="B85" s="48" t="s">
        <v>191</v>
      </c>
      <c r="C85" s="60"/>
      <c r="D85" s="11"/>
      <c r="E85" s="65"/>
      <c r="F85" s="65"/>
      <c r="G85" s="73">
        <f>SUMIF(H86:H88,"m² SU",G86:G88)</f>
        <v>66</v>
      </c>
      <c r="H85" s="78" t="s">
        <v>0</v>
      </c>
      <c r="I85" s="2"/>
      <c r="J85" s="65"/>
      <c r="K85" s="65"/>
      <c r="L85" s="73">
        <f>SUMIF(M86:M88,"m² SU",L86:L88)</f>
        <v>68</v>
      </c>
      <c r="M85" s="78" t="s">
        <v>0</v>
      </c>
      <c r="N85" s="35"/>
      <c r="O85" s="2"/>
      <c r="P85" s="65"/>
      <c r="Q85" s="65"/>
      <c r="R85" s="73">
        <f>SUMIF(S86:S88,"m² SU",R86:R88)</f>
        <v>68</v>
      </c>
      <c r="S85" s="78" t="s">
        <v>0</v>
      </c>
      <c r="T85" s="35"/>
      <c r="V85" s="88"/>
      <c r="W85" s="65"/>
      <c r="X85" s="97">
        <f>SUMIF(Y86:Y88,"m² SU",X86:X88)</f>
        <v>68.650000000000006</v>
      </c>
      <c r="Y85" s="78" t="s">
        <v>0</v>
      </c>
      <c r="AA85" s="88"/>
      <c r="AB85" s="65"/>
      <c r="AC85" s="97">
        <f>SUMIF(AD86:AD88,"m² SU",AC86:AC88)</f>
        <v>72.150000000000006</v>
      </c>
      <c r="AD85" s="78" t="s">
        <v>0</v>
      </c>
      <c r="AF85" s="124">
        <f>AC85-X85</f>
        <v>3.5</v>
      </c>
    </row>
    <row r="86" spans="1:32" s="12" customFormat="1">
      <c r="A86" s="11"/>
      <c r="B86" s="49" t="s">
        <v>192</v>
      </c>
      <c r="C86" s="57" t="s">
        <v>193</v>
      </c>
      <c r="D86" s="11"/>
      <c r="E86" s="68">
        <v>8</v>
      </c>
      <c r="F86" s="50">
        <v>1</v>
      </c>
      <c r="G86" s="68">
        <f t="shared" si="30"/>
        <v>8</v>
      </c>
      <c r="H86" s="80" t="s">
        <v>0</v>
      </c>
      <c r="I86" s="11"/>
      <c r="J86" s="68">
        <v>8</v>
      </c>
      <c r="K86" s="50">
        <v>1</v>
      </c>
      <c r="L86" s="68">
        <f t="shared" ref="L86:L88" si="40">K86*J86</f>
        <v>8</v>
      </c>
      <c r="M86" s="80" t="s">
        <v>0</v>
      </c>
      <c r="N86" s="37"/>
      <c r="O86" s="11"/>
      <c r="P86" s="68">
        <v>8</v>
      </c>
      <c r="Q86" s="50">
        <v>1</v>
      </c>
      <c r="R86" s="68">
        <f t="shared" ref="R86:R88" si="41">Q86*P86</f>
        <v>8</v>
      </c>
      <c r="S86" s="80" t="s">
        <v>0</v>
      </c>
      <c r="T86" s="37"/>
      <c r="V86" s="90">
        <v>7.52</v>
      </c>
      <c r="W86" s="50">
        <v>1</v>
      </c>
      <c r="X86" s="90">
        <f t="shared" ref="X86:X88" si="42">W86*V86</f>
        <v>7.52</v>
      </c>
      <c r="Y86" s="80" t="s">
        <v>0</v>
      </c>
      <c r="AA86" s="90">
        <v>29.27</v>
      </c>
      <c r="AB86" s="50">
        <v>1</v>
      </c>
      <c r="AC86" s="90">
        <f t="shared" ref="AC86:AC88" si="43">AB86*AA86</f>
        <v>29.27</v>
      </c>
      <c r="AD86" s="80" t="s">
        <v>0</v>
      </c>
    </row>
    <row r="87" spans="1:32" s="12" customFormat="1">
      <c r="A87" s="11"/>
      <c r="B87" s="49" t="s">
        <v>194</v>
      </c>
      <c r="C87" s="57" t="s">
        <v>195</v>
      </c>
      <c r="D87" s="11"/>
      <c r="E87" s="68">
        <v>50</v>
      </c>
      <c r="F87" s="50">
        <v>1</v>
      </c>
      <c r="G87" s="68">
        <f t="shared" si="30"/>
        <v>50</v>
      </c>
      <c r="H87" s="80" t="s">
        <v>0</v>
      </c>
      <c r="I87" s="11"/>
      <c r="J87" s="68">
        <v>52</v>
      </c>
      <c r="K87" s="50">
        <v>1</v>
      </c>
      <c r="L87" s="68">
        <f t="shared" si="40"/>
        <v>52</v>
      </c>
      <c r="M87" s="80" t="s">
        <v>0</v>
      </c>
      <c r="N87" s="37"/>
      <c r="O87" s="11"/>
      <c r="P87" s="68">
        <v>52</v>
      </c>
      <c r="Q87" s="50">
        <v>1</v>
      </c>
      <c r="R87" s="68">
        <f t="shared" si="41"/>
        <v>52</v>
      </c>
      <c r="S87" s="80" t="s">
        <v>0</v>
      </c>
      <c r="T87" s="37"/>
      <c r="V87" s="90">
        <v>53.2</v>
      </c>
      <c r="W87" s="50">
        <v>1</v>
      </c>
      <c r="X87" s="90">
        <f t="shared" si="42"/>
        <v>53.2</v>
      </c>
      <c r="Y87" s="80" t="s">
        <v>0</v>
      </c>
      <c r="AA87" s="90">
        <v>42.88</v>
      </c>
      <c r="AB87" s="50">
        <v>1</v>
      </c>
      <c r="AC87" s="90">
        <f t="shared" si="43"/>
        <v>42.88</v>
      </c>
      <c r="AD87" s="80" t="s">
        <v>0</v>
      </c>
    </row>
    <row r="88" spans="1:32" s="12" customFormat="1">
      <c r="A88" s="11"/>
      <c r="B88" s="49" t="s">
        <v>196</v>
      </c>
      <c r="C88" s="57" t="s">
        <v>197</v>
      </c>
      <c r="D88" s="11"/>
      <c r="E88" s="68">
        <v>8</v>
      </c>
      <c r="F88" s="50">
        <v>1</v>
      </c>
      <c r="G88" s="68">
        <f t="shared" si="30"/>
        <v>8</v>
      </c>
      <c r="H88" s="80" t="s">
        <v>0</v>
      </c>
      <c r="I88" s="11"/>
      <c r="J88" s="68">
        <v>8</v>
      </c>
      <c r="K88" s="50">
        <v>1</v>
      </c>
      <c r="L88" s="68">
        <f t="shared" si="40"/>
        <v>8</v>
      </c>
      <c r="M88" s="80" t="s">
        <v>0</v>
      </c>
      <c r="N88" s="37"/>
      <c r="O88" s="11"/>
      <c r="P88" s="68">
        <v>8</v>
      </c>
      <c r="Q88" s="50">
        <v>1</v>
      </c>
      <c r="R88" s="68">
        <f t="shared" si="41"/>
        <v>8</v>
      </c>
      <c r="S88" s="80" t="s">
        <v>0</v>
      </c>
      <c r="T88" s="37"/>
      <c r="V88" s="90">
        <v>7.93</v>
      </c>
      <c r="W88" s="50">
        <v>1</v>
      </c>
      <c r="X88" s="90">
        <f t="shared" si="42"/>
        <v>7.93</v>
      </c>
      <c r="Y88" s="80" t="s">
        <v>0</v>
      </c>
      <c r="AA88" s="106">
        <v>0</v>
      </c>
      <c r="AB88" s="50">
        <v>1</v>
      </c>
      <c r="AC88" s="90">
        <f t="shared" si="43"/>
        <v>0</v>
      </c>
      <c r="AD88" s="80" t="s">
        <v>0</v>
      </c>
    </row>
    <row r="89" spans="1:32" s="12" customFormat="1">
      <c r="A89" s="11"/>
      <c r="B89" s="48" t="s">
        <v>198</v>
      </c>
      <c r="C89" s="60"/>
      <c r="D89" s="11"/>
      <c r="E89" s="65"/>
      <c r="F89" s="65"/>
      <c r="G89" s="73"/>
      <c r="H89" s="78"/>
      <c r="I89" s="11"/>
      <c r="J89" s="65"/>
      <c r="K89" s="65"/>
      <c r="L89" s="73"/>
      <c r="M89" s="78"/>
      <c r="N89" s="35"/>
      <c r="O89" s="11"/>
      <c r="P89" s="65"/>
      <c r="Q89" s="65"/>
      <c r="R89" s="73"/>
      <c r="S89" s="78"/>
      <c r="T89" s="35"/>
      <c r="V89" s="88"/>
      <c r="W89" s="65"/>
      <c r="X89" s="97"/>
      <c r="Y89" s="78"/>
      <c r="AA89" s="88"/>
      <c r="AB89" s="65"/>
      <c r="AC89" s="97"/>
      <c r="AD89" s="78"/>
    </row>
    <row r="90" spans="1:32" s="11" customFormat="1" ht="12.75" customHeight="1">
      <c r="B90" s="49" t="s">
        <v>199</v>
      </c>
      <c r="C90" s="57" t="s">
        <v>266</v>
      </c>
      <c r="E90" s="50"/>
      <c r="F90" s="50"/>
      <c r="G90" s="68">
        <v>20</v>
      </c>
      <c r="H90" s="80" t="s">
        <v>200</v>
      </c>
      <c r="J90" s="50"/>
      <c r="K90" s="50"/>
      <c r="L90" s="68">
        <v>20</v>
      </c>
      <c r="M90" s="80" t="s">
        <v>200</v>
      </c>
      <c r="N90" s="37"/>
      <c r="P90" s="50"/>
      <c r="Q90" s="50"/>
      <c r="R90" s="68">
        <v>41</v>
      </c>
      <c r="S90" s="80" t="s">
        <v>200</v>
      </c>
      <c r="T90" s="37"/>
      <c r="V90" s="90"/>
      <c r="W90" s="50"/>
      <c r="X90" s="90">
        <v>37.229999999999997</v>
      </c>
      <c r="Y90" s="80" t="s">
        <v>200</v>
      </c>
      <c r="AA90" s="90"/>
      <c r="AB90" s="50"/>
      <c r="AC90" s="90">
        <v>29.14</v>
      </c>
      <c r="AD90" s="80" t="s">
        <v>200</v>
      </c>
    </row>
    <row r="91" spans="1:32" s="12" customFormat="1">
      <c r="A91" s="11"/>
      <c r="B91" s="49" t="s">
        <v>201</v>
      </c>
      <c r="C91" s="57" t="s">
        <v>202</v>
      </c>
      <c r="D91" s="11"/>
      <c r="E91" s="50"/>
      <c r="F91" s="50"/>
      <c r="G91" s="68">
        <v>10</v>
      </c>
      <c r="H91" s="80" t="s">
        <v>200</v>
      </c>
      <c r="I91" s="11"/>
      <c r="J91" s="50"/>
      <c r="K91" s="50"/>
      <c r="L91" s="68">
        <v>10</v>
      </c>
      <c r="M91" s="80" t="s">
        <v>200</v>
      </c>
      <c r="N91" s="37"/>
      <c r="O91" s="11"/>
      <c r="P91" s="50"/>
      <c r="Q91" s="50"/>
      <c r="R91" s="68">
        <v>14</v>
      </c>
      <c r="S91" s="80" t="s">
        <v>200</v>
      </c>
      <c r="T91" s="37"/>
      <c r="V91" s="90"/>
      <c r="W91" s="50"/>
      <c r="X91" s="90">
        <v>14.28</v>
      </c>
      <c r="Y91" s="80" t="s">
        <v>200</v>
      </c>
      <c r="AA91" s="90"/>
      <c r="AB91" s="50"/>
      <c r="AC91" s="90">
        <v>14.28</v>
      </c>
      <c r="AD91" s="80" t="s">
        <v>200</v>
      </c>
    </row>
    <row r="92" spans="1:32">
      <c r="A92" s="2"/>
      <c r="B92" s="49" t="s">
        <v>203</v>
      </c>
      <c r="C92" s="57" t="s">
        <v>204</v>
      </c>
      <c r="D92" s="2"/>
      <c r="E92" s="50"/>
      <c r="F92" s="50"/>
      <c r="G92" s="68">
        <v>15</v>
      </c>
      <c r="H92" s="80" t="s">
        <v>125</v>
      </c>
      <c r="I92" s="2"/>
      <c r="J92" s="50"/>
      <c r="K92" s="50"/>
      <c r="L92" s="68">
        <v>15</v>
      </c>
      <c r="M92" s="80" t="s">
        <v>125</v>
      </c>
      <c r="N92" s="37"/>
      <c r="O92" s="2"/>
      <c r="P92" s="50"/>
      <c r="Q92" s="50"/>
      <c r="R92" s="68">
        <v>15</v>
      </c>
      <c r="S92" s="80" t="s">
        <v>125</v>
      </c>
      <c r="T92" s="37"/>
      <c r="V92" s="90"/>
      <c r="W92" s="50"/>
      <c r="X92" s="90">
        <v>15</v>
      </c>
      <c r="Y92" s="80" t="s">
        <v>125</v>
      </c>
      <c r="AA92" s="90"/>
      <c r="AB92" s="50"/>
      <c r="AC92" s="90">
        <v>15</v>
      </c>
      <c r="AD92" s="80" t="s">
        <v>125</v>
      </c>
    </row>
    <row r="93" spans="1:32" s="12" customFormat="1">
      <c r="A93" s="11"/>
      <c r="B93" s="49" t="s">
        <v>205</v>
      </c>
      <c r="C93" s="57" t="s">
        <v>206</v>
      </c>
      <c r="D93" s="11"/>
      <c r="E93" s="50"/>
      <c r="F93" s="50"/>
      <c r="G93" s="68">
        <v>9</v>
      </c>
      <c r="H93" s="80" t="s">
        <v>200</v>
      </c>
      <c r="I93" s="11"/>
      <c r="J93" s="50"/>
      <c r="K93" s="50"/>
      <c r="L93" s="68">
        <v>9</v>
      </c>
      <c r="M93" s="80" t="s">
        <v>200</v>
      </c>
      <c r="N93" s="37"/>
      <c r="O93" s="11"/>
      <c r="P93" s="50"/>
      <c r="Q93" s="50"/>
      <c r="R93" s="68">
        <v>9</v>
      </c>
      <c r="S93" s="80" t="s">
        <v>200</v>
      </c>
      <c r="T93" s="37"/>
      <c r="V93" s="90"/>
      <c r="W93" s="50"/>
      <c r="X93" s="90">
        <v>9</v>
      </c>
      <c r="Y93" s="80" t="s">
        <v>200</v>
      </c>
      <c r="AA93" s="90"/>
      <c r="AB93" s="50"/>
      <c r="AC93" s="106"/>
      <c r="AD93" s="80" t="s">
        <v>200</v>
      </c>
    </row>
    <row r="94" spans="1:32" s="12" customFormat="1">
      <c r="A94" s="11"/>
      <c r="B94" s="49" t="s">
        <v>207</v>
      </c>
      <c r="C94" s="57" t="s">
        <v>208</v>
      </c>
      <c r="D94" s="11"/>
      <c r="E94" s="50"/>
      <c r="F94" s="50"/>
      <c r="G94" s="68">
        <v>6</v>
      </c>
      <c r="H94" s="80" t="s">
        <v>200</v>
      </c>
      <c r="I94" s="11"/>
      <c r="J94" s="50"/>
      <c r="K94" s="50"/>
      <c r="L94" s="68">
        <v>6</v>
      </c>
      <c r="M94" s="80" t="s">
        <v>200</v>
      </c>
      <c r="N94" s="37"/>
      <c r="O94" s="11"/>
      <c r="P94" s="50"/>
      <c r="Q94" s="50"/>
      <c r="R94" s="68">
        <v>6</v>
      </c>
      <c r="S94" s="80" t="s">
        <v>200</v>
      </c>
      <c r="T94" s="37"/>
      <c r="V94" s="90"/>
      <c r="W94" s="50"/>
      <c r="X94" s="90">
        <v>6</v>
      </c>
      <c r="Y94" s="80" t="s">
        <v>200</v>
      </c>
      <c r="AA94" s="90"/>
      <c r="AB94" s="50"/>
      <c r="AC94" s="106"/>
      <c r="AD94" s="80" t="s">
        <v>200</v>
      </c>
    </row>
    <row r="95" spans="1:32" s="12" customFormat="1">
      <c r="A95" s="11"/>
      <c r="B95" s="49" t="s">
        <v>209</v>
      </c>
      <c r="C95" s="57" t="s">
        <v>210</v>
      </c>
      <c r="D95" s="11"/>
      <c r="E95" s="50"/>
      <c r="F95" s="50"/>
      <c r="G95" s="68">
        <v>20</v>
      </c>
      <c r="H95" s="80" t="s">
        <v>200</v>
      </c>
      <c r="I95" s="11"/>
      <c r="J95" s="50"/>
      <c r="K95" s="50"/>
      <c r="L95" s="68">
        <v>20</v>
      </c>
      <c r="M95" s="80" t="s">
        <v>200</v>
      </c>
      <c r="N95" s="37"/>
      <c r="O95" s="11"/>
      <c r="P95" s="50"/>
      <c r="Q95" s="50"/>
      <c r="R95" s="68">
        <v>20</v>
      </c>
      <c r="S95" s="80" t="s">
        <v>200</v>
      </c>
      <c r="T95" s="37"/>
      <c r="V95" s="90"/>
      <c r="W95" s="50"/>
      <c r="X95" s="90">
        <v>20</v>
      </c>
      <c r="Y95" s="80" t="s">
        <v>200</v>
      </c>
      <c r="AA95" s="90"/>
      <c r="AB95" s="50"/>
      <c r="AC95" s="106"/>
      <c r="AD95" s="80" t="s">
        <v>200</v>
      </c>
    </row>
    <row r="96" spans="1:32" s="12" customFormat="1">
      <c r="A96" s="11"/>
      <c r="B96" s="49"/>
      <c r="C96" s="110" t="s">
        <v>264</v>
      </c>
      <c r="D96" s="11"/>
      <c r="E96" s="50"/>
      <c r="F96" s="50"/>
      <c r="G96" s="68"/>
      <c r="H96" s="80" t="s">
        <v>200</v>
      </c>
      <c r="I96" s="11"/>
      <c r="J96" s="50"/>
      <c r="K96" s="50"/>
      <c r="L96" s="68"/>
      <c r="M96" s="80" t="s">
        <v>200</v>
      </c>
      <c r="N96" s="37"/>
      <c r="O96" s="11"/>
      <c r="P96" s="50"/>
      <c r="Q96" s="50"/>
      <c r="R96" s="68"/>
      <c r="S96" s="80" t="s">
        <v>200</v>
      </c>
      <c r="T96" s="37"/>
      <c r="V96" s="90"/>
      <c r="W96" s="50"/>
      <c r="X96" s="90"/>
      <c r="Y96" s="80" t="s">
        <v>200</v>
      </c>
      <c r="AA96" s="90"/>
      <c r="AB96" s="50"/>
      <c r="AC96" s="106">
        <v>11.42</v>
      </c>
      <c r="AD96" s="80" t="s">
        <v>200</v>
      </c>
    </row>
    <row r="97" spans="1:32" s="12" customFormat="1">
      <c r="A97" s="11"/>
      <c r="B97" s="49"/>
      <c r="C97" s="110" t="s">
        <v>263</v>
      </c>
      <c r="D97" s="11"/>
      <c r="E97" s="50"/>
      <c r="F97" s="50"/>
      <c r="G97" s="68"/>
      <c r="H97" s="80" t="s">
        <v>200</v>
      </c>
      <c r="I97" s="11"/>
      <c r="J97" s="50"/>
      <c r="K97" s="50"/>
      <c r="L97" s="68"/>
      <c r="M97" s="80" t="s">
        <v>200</v>
      </c>
      <c r="N97" s="37"/>
      <c r="O97" s="11"/>
      <c r="P97" s="50"/>
      <c r="Q97" s="50"/>
      <c r="R97" s="68"/>
      <c r="S97" s="80" t="s">
        <v>200</v>
      </c>
      <c r="T97" s="37"/>
      <c r="V97" s="90"/>
      <c r="W97" s="50"/>
      <c r="X97" s="90"/>
      <c r="Y97" s="80" t="s">
        <v>200</v>
      </c>
      <c r="AA97" s="90"/>
      <c r="AB97" s="50"/>
      <c r="AC97" s="106">
        <v>8.4700000000000006</v>
      </c>
      <c r="AD97" s="80" t="s">
        <v>200</v>
      </c>
    </row>
    <row r="98" spans="1:32" s="12" customFormat="1" ht="16">
      <c r="A98" s="11"/>
      <c r="B98" s="52" t="s">
        <v>211</v>
      </c>
      <c r="C98" s="61"/>
      <c r="D98" s="11"/>
      <c r="E98" s="69"/>
      <c r="F98" s="69"/>
      <c r="G98" s="74">
        <f>G99+G111</f>
        <v>608</v>
      </c>
      <c r="H98" s="81" t="s">
        <v>0</v>
      </c>
      <c r="I98" s="11"/>
      <c r="J98" s="69"/>
      <c r="K98" s="69"/>
      <c r="L98" s="74">
        <f>L99+L111</f>
        <v>583</v>
      </c>
      <c r="M98" s="81" t="s">
        <v>0</v>
      </c>
      <c r="N98" s="42"/>
      <c r="O98" s="11"/>
      <c r="P98" s="69"/>
      <c r="Q98" s="69"/>
      <c r="R98" s="74">
        <f>R99+R111</f>
        <v>632</v>
      </c>
      <c r="S98" s="81" t="s">
        <v>0</v>
      </c>
      <c r="T98" s="42"/>
      <c r="V98" s="92"/>
      <c r="W98" s="69"/>
      <c r="X98" s="98">
        <f>X99+X111</f>
        <v>631.4</v>
      </c>
      <c r="Y98" s="81" t="s">
        <v>0</v>
      </c>
      <c r="AA98" s="92"/>
      <c r="AB98" s="69"/>
      <c r="AC98" s="98">
        <f>AC99+AC111</f>
        <v>650.8175</v>
      </c>
      <c r="AD98" s="81" t="s">
        <v>0</v>
      </c>
      <c r="AF98" s="124">
        <f>AC98-X98</f>
        <v>19.417500000000018</v>
      </c>
    </row>
    <row r="99" spans="1:32" s="12" customFormat="1">
      <c r="A99" s="11"/>
      <c r="B99" s="48" t="s">
        <v>212</v>
      </c>
      <c r="C99" s="55"/>
      <c r="D99" s="11"/>
      <c r="E99" s="65"/>
      <c r="F99" s="65"/>
      <c r="G99" s="73">
        <f>SUMIF(H100:H110,"m² SU",G100:G110)</f>
        <v>217</v>
      </c>
      <c r="H99" s="78" t="s">
        <v>0</v>
      </c>
      <c r="I99" s="11"/>
      <c r="J99" s="65"/>
      <c r="K99" s="65"/>
      <c r="L99" s="73">
        <f>SUMIF(M100:M110,"m² SU",L100:L110)</f>
        <v>202</v>
      </c>
      <c r="M99" s="78" t="s">
        <v>0</v>
      </c>
      <c r="N99" s="35"/>
      <c r="O99" s="11"/>
      <c r="P99" s="65"/>
      <c r="Q99" s="65"/>
      <c r="R99" s="73">
        <f>SUMIF(S100:S110,"m² SU",R100:R110)</f>
        <v>216</v>
      </c>
      <c r="S99" s="78" t="s">
        <v>0</v>
      </c>
      <c r="T99" s="35"/>
      <c r="V99" s="88"/>
      <c r="W99" s="65"/>
      <c r="X99" s="97">
        <f>SUMIF(Y100:Y110,"m² SU",X100:X110)</f>
        <v>215.20000000000002</v>
      </c>
      <c r="Y99" s="78" t="s">
        <v>0</v>
      </c>
      <c r="AA99" s="88"/>
      <c r="AB99" s="65"/>
      <c r="AC99" s="97">
        <f>SUMIF(AD100:AD110,"m² SU",AC100:AC110)</f>
        <v>214.9</v>
      </c>
      <c r="AD99" s="78" t="s">
        <v>0</v>
      </c>
    </row>
    <row r="100" spans="1:32" s="12" customFormat="1">
      <c r="A100" s="11"/>
      <c r="B100" s="49" t="s">
        <v>57</v>
      </c>
      <c r="C100" s="57" t="s">
        <v>213</v>
      </c>
      <c r="D100" s="11"/>
      <c r="E100" s="68">
        <v>8</v>
      </c>
      <c r="F100" s="50">
        <v>1</v>
      </c>
      <c r="G100" s="68">
        <f t="shared" ref="G100:G116" si="44">F100*E100</f>
        <v>8</v>
      </c>
      <c r="H100" s="80" t="s">
        <v>0</v>
      </c>
      <c r="I100" s="11"/>
      <c r="J100" s="68">
        <v>8</v>
      </c>
      <c r="K100" s="50">
        <v>1</v>
      </c>
      <c r="L100" s="68">
        <f t="shared" ref="L100:L105" si="45">K100*J100</f>
        <v>8</v>
      </c>
      <c r="M100" s="80" t="s">
        <v>0</v>
      </c>
      <c r="N100" s="37"/>
      <c r="O100" s="11"/>
      <c r="P100" s="68">
        <v>8</v>
      </c>
      <c r="Q100" s="50">
        <v>1</v>
      </c>
      <c r="R100" s="68">
        <f t="shared" ref="R100:R105" si="46">Q100*P100</f>
        <v>8</v>
      </c>
      <c r="S100" s="80" t="s">
        <v>0</v>
      </c>
      <c r="T100" s="37"/>
      <c r="V100" s="90">
        <v>8.08</v>
      </c>
      <c r="W100" s="50">
        <v>1</v>
      </c>
      <c r="X100" s="90">
        <f t="shared" ref="X100:X105" si="47">W100*V100</f>
        <v>8.08</v>
      </c>
      <c r="Y100" s="80" t="s">
        <v>0</v>
      </c>
      <c r="AA100" s="90">
        <v>8.08</v>
      </c>
      <c r="AB100" s="50">
        <v>1</v>
      </c>
      <c r="AC100" s="90">
        <f t="shared" ref="AC100:AC105" si="48">AB100*AA100</f>
        <v>8.08</v>
      </c>
      <c r="AD100" s="80" t="s">
        <v>0</v>
      </c>
    </row>
    <row r="101" spans="1:32" s="12" customFormat="1">
      <c r="A101" s="11"/>
      <c r="B101" s="49" t="s">
        <v>58</v>
      </c>
      <c r="C101" s="57" t="s">
        <v>214</v>
      </c>
      <c r="D101" s="11"/>
      <c r="E101" s="68">
        <v>12</v>
      </c>
      <c r="F101" s="50">
        <v>1</v>
      </c>
      <c r="G101" s="68">
        <f t="shared" si="44"/>
        <v>12</v>
      </c>
      <c r="H101" s="80" t="s">
        <v>0</v>
      </c>
      <c r="I101" s="11"/>
      <c r="J101" s="68">
        <v>9</v>
      </c>
      <c r="K101" s="50">
        <v>1</v>
      </c>
      <c r="L101" s="68">
        <f t="shared" si="45"/>
        <v>9</v>
      </c>
      <c r="M101" s="80" t="s">
        <v>0</v>
      </c>
      <c r="N101" s="37"/>
      <c r="O101" s="11"/>
      <c r="P101" s="68">
        <v>9</v>
      </c>
      <c r="Q101" s="50">
        <v>1</v>
      </c>
      <c r="R101" s="68">
        <f t="shared" si="46"/>
        <v>9</v>
      </c>
      <c r="S101" s="80" t="s">
        <v>0</v>
      </c>
      <c r="T101" s="37"/>
      <c r="V101" s="90">
        <v>9.0500000000000007</v>
      </c>
      <c r="W101" s="50">
        <v>1</v>
      </c>
      <c r="X101" s="90">
        <f t="shared" si="47"/>
        <v>9.0500000000000007</v>
      </c>
      <c r="Y101" s="80" t="s">
        <v>0</v>
      </c>
      <c r="AA101" s="90">
        <v>9.14</v>
      </c>
      <c r="AB101" s="50">
        <v>1</v>
      </c>
      <c r="AC101" s="90">
        <f t="shared" si="48"/>
        <v>9.14</v>
      </c>
      <c r="AD101" s="80" t="s">
        <v>0</v>
      </c>
    </row>
    <row r="102" spans="1:32" s="12" customFormat="1">
      <c r="A102" s="11"/>
      <c r="B102" s="49" t="s">
        <v>59</v>
      </c>
      <c r="C102" s="57" t="s">
        <v>215</v>
      </c>
      <c r="D102" s="11"/>
      <c r="E102" s="68">
        <v>10</v>
      </c>
      <c r="F102" s="50">
        <v>1</v>
      </c>
      <c r="G102" s="68">
        <f t="shared" si="44"/>
        <v>10</v>
      </c>
      <c r="H102" s="80" t="s">
        <v>0</v>
      </c>
      <c r="I102" s="2"/>
      <c r="J102" s="68">
        <v>9</v>
      </c>
      <c r="K102" s="50">
        <v>1</v>
      </c>
      <c r="L102" s="68">
        <f t="shared" si="45"/>
        <v>9</v>
      </c>
      <c r="M102" s="80" t="s">
        <v>0</v>
      </c>
      <c r="N102" s="37"/>
      <c r="O102" s="11"/>
      <c r="P102" s="68">
        <v>9</v>
      </c>
      <c r="Q102" s="50">
        <v>1</v>
      </c>
      <c r="R102" s="68">
        <f t="shared" si="46"/>
        <v>9</v>
      </c>
      <c r="S102" s="80" t="s">
        <v>0</v>
      </c>
      <c r="T102" s="37"/>
      <c r="V102" s="90">
        <v>9.0500000000000007</v>
      </c>
      <c r="W102" s="50">
        <v>1</v>
      </c>
      <c r="X102" s="90">
        <f t="shared" si="47"/>
        <v>9.0500000000000007</v>
      </c>
      <c r="Y102" s="80" t="s">
        <v>0</v>
      </c>
      <c r="AA102" s="90">
        <v>9.16</v>
      </c>
      <c r="AB102" s="50">
        <v>1</v>
      </c>
      <c r="AC102" s="90">
        <f t="shared" si="48"/>
        <v>9.16</v>
      </c>
      <c r="AD102" s="80" t="s">
        <v>0</v>
      </c>
    </row>
    <row r="103" spans="1:32" s="12" customFormat="1">
      <c r="A103" s="11"/>
      <c r="B103" s="49" t="s">
        <v>60</v>
      </c>
      <c r="C103" s="57" t="s">
        <v>76</v>
      </c>
      <c r="D103" s="11"/>
      <c r="E103" s="68">
        <v>8</v>
      </c>
      <c r="F103" s="50">
        <v>1</v>
      </c>
      <c r="G103" s="68">
        <f t="shared" si="44"/>
        <v>8</v>
      </c>
      <c r="H103" s="80" t="s">
        <v>0</v>
      </c>
      <c r="I103" s="11"/>
      <c r="J103" s="68">
        <v>8</v>
      </c>
      <c r="K103" s="50">
        <v>1</v>
      </c>
      <c r="L103" s="68">
        <f t="shared" si="45"/>
        <v>8</v>
      </c>
      <c r="M103" s="80" t="s">
        <v>0</v>
      </c>
      <c r="N103" s="37"/>
      <c r="O103" s="11"/>
      <c r="P103" s="68">
        <v>8</v>
      </c>
      <c r="Q103" s="50">
        <v>1</v>
      </c>
      <c r="R103" s="68">
        <f t="shared" si="46"/>
        <v>8</v>
      </c>
      <c r="S103" s="80" t="s">
        <v>0</v>
      </c>
      <c r="T103" s="37"/>
      <c r="V103" s="90">
        <v>7.93</v>
      </c>
      <c r="W103" s="50">
        <v>1</v>
      </c>
      <c r="X103" s="90">
        <f t="shared" si="47"/>
        <v>7.93</v>
      </c>
      <c r="Y103" s="80" t="s">
        <v>0</v>
      </c>
      <c r="AA103" s="90">
        <v>8.16</v>
      </c>
      <c r="AB103" s="50">
        <v>1</v>
      </c>
      <c r="AC103" s="90">
        <f t="shared" si="48"/>
        <v>8.16</v>
      </c>
      <c r="AD103" s="80" t="s">
        <v>0</v>
      </c>
    </row>
    <row r="104" spans="1:32" s="12" customFormat="1">
      <c r="A104" s="11"/>
      <c r="B104" s="49" t="s">
        <v>61</v>
      </c>
      <c r="C104" s="57" t="s">
        <v>216</v>
      </c>
      <c r="D104" s="11"/>
      <c r="E104" s="50">
        <v>35</v>
      </c>
      <c r="F104" s="50">
        <v>1</v>
      </c>
      <c r="G104" s="68">
        <f t="shared" si="44"/>
        <v>35</v>
      </c>
      <c r="H104" s="80" t="s">
        <v>0</v>
      </c>
      <c r="I104" s="11"/>
      <c r="J104" s="50">
        <v>29</v>
      </c>
      <c r="K104" s="50">
        <v>1</v>
      </c>
      <c r="L104" s="68">
        <f t="shared" si="45"/>
        <v>29</v>
      </c>
      <c r="M104" s="80" t="s">
        <v>0</v>
      </c>
      <c r="N104" s="37"/>
      <c r="O104" s="11"/>
      <c r="P104" s="50">
        <v>26</v>
      </c>
      <c r="Q104" s="50">
        <v>1</v>
      </c>
      <c r="R104" s="68">
        <f t="shared" si="46"/>
        <v>26</v>
      </c>
      <c r="S104" s="80" t="s">
        <v>0</v>
      </c>
      <c r="T104" s="37"/>
      <c r="V104" s="90">
        <v>25.83</v>
      </c>
      <c r="W104" s="50">
        <v>1</v>
      </c>
      <c r="X104" s="90">
        <f t="shared" si="47"/>
        <v>25.83</v>
      </c>
      <c r="Y104" s="80" t="s">
        <v>0</v>
      </c>
      <c r="AA104" s="90">
        <v>24.96</v>
      </c>
      <c r="AB104" s="50">
        <v>1</v>
      </c>
      <c r="AC104" s="90">
        <f t="shared" si="48"/>
        <v>24.96</v>
      </c>
      <c r="AD104" s="80" t="s">
        <v>0</v>
      </c>
    </row>
    <row r="105" spans="1:32" s="12" customFormat="1">
      <c r="A105" s="11"/>
      <c r="B105" s="49" t="s">
        <v>62</v>
      </c>
      <c r="C105" s="57" t="s">
        <v>217</v>
      </c>
      <c r="D105" s="11"/>
      <c r="E105" s="50">
        <v>25</v>
      </c>
      <c r="F105" s="50">
        <v>1</v>
      </c>
      <c r="G105" s="68">
        <f t="shared" si="44"/>
        <v>25</v>
      </c>
      <c r="H105" s="80" t="s">
        <v>0</v>
      </c>
      <c r="I105" s="11"/>
      <c r="J105" s="50">
        <v>26</v>
      </c>
      <c r="K105" s="50">
        <v>1</v>
      </c>
      <c r="L105" s="68">
        <f t="shared" si="45"/>
        <v>26</v>
      </c>
      <c r="M105" s="80" t="s">
        <v>0</v>
      </c>
      <c r="N105" s="37"/>
      <c r="O105" s="11"/>
      <c r="P105" s="50">
        <v>26</v>
      </c>
      <c r="Q105" s="50">
        <v>1</v>
      </c>
      <c r="R105" s="68">
        <f t="shared" si="46"/>
        <v>26</v>
      </c>
      <c r="S105" s="80" t="s">
        <v>0</v>
      </c>
      <c r="T105" s="37"/>
      <c r="V105" s="90">
        <v>25.83</v>
      </c>
      <c r="W105" s="50">
        <v>1</v>
      </c>
      <c r="X105" s="90">
        <f t="shared" si="47"/>
        <v>25.83</v>
      </c>
      <c r="Y105" s="80" t="s">
        <v>0</v>
      </c>
      <c r="AA105" s="90">
        <v>24.56</v>
      </c>
      <c r="AB105" s="50">
        <v>1</v>
      </c>
      <c r="AC105" s="90">
        <f t="shared" si="48"/>
        <v>24.56</v>
      </c>
      <c r="AD105" s="80" t="s">
        <v>0</v>
      </c>
    </row>
    <row r="106" spans="1:32" s="12" customFormat="1">
      <c r="A106" s="11"/>
      <c r="B106" s="49" t="s">
        <v>63</v>
      </c>
      <c r="C106" s="57" t="s">
        <v>218</v>
      </c>
      <c r="D106" s="11"/>
      <c r="E106" s="68">
        <v>50</v>
      </c>
      <c r="F106" s="50">
        <v>2</v>
      </c>
      <c r="G106" s="68">
        <f>F106*E106</f>
        <v>100</v>
      </c>
      <c r="H106" s="80" t="s">
        <v>0</v>
      </c>
      <c r="I106" s="11"/>
      <c r="J106" s="68">
        <v>48</v>
      </c>
      <c r="K106" s="50">
        <v>2</v>
      </c>
      <c r="L106" s="68">
        <f>K106*J106</f>
        <v>96</v>
      </c>
      <c r="M106" s="80" t="s">
        <v>0</v>
      </c>
      <c r="N106" s="37"/>
      <c r="O106" s="11"/>
      <c r="P106" s="68">
        <v>56.5</v>
      </c>
      <c r="Q106" s="50">
        <v>2</v>
      </c>
      <c r="R106" s="68">
        <f>Q106*P106</f>
        <v>113</v>
      </c>
      <c r="S106" s="80" t="s">
        <v>0</v>
      </c>
      <c r="T106" s="37"/>
      <c r="V106" s="90">
        <v>56.43</v>
      </c>
      <c r="W106" s="50">
        <v>2</v>
      </c>
      <c r="X106" s="90">
        <f>W106*V106</f>
        <v>112.86</v>
      </c>
      <c r="Y106" s="80" t="s">
        <v>0</v>
      </c>
      <c r="AA106" s="90">
        <v>56.7</v>
      </c>
      <c r="AB106" s="50">
        <v>2</v>
      </c>
      <c r="AC106" s="90">
        <f>AB106*AA106</f>
        <v>113.4</v>
      </c>
      <c r="AD106" s="80" t="s">
        <v>0</v>
      </c>
    </row>
    <row r="107" spans="1:32" s="12" customFormat="1">
      <c r="A107" s="11"/>
      <c r="B107" s="49" t="s">
        <v>64</v>
      </c>
      <c r="C107" s="56" t="s">
        <v>74</v>
      </c>
      <c r="D107" s="11"/>
      <c r="E107" s="67">
        <v>40</v>
      </c>
      <c r="F107" s="66">
        <v>1</v>
      </c>
      <c r="G107" s="67">
        <f t="shared" si="44"/>
        <v>40</v>
      </c>
      <c r="H107" s="79" t="s">
        <v>29</v>
      </c>
      <c r="I107" s="11"/>
      <c r="J107" s="67">
        <v>40</v>
      </c>
      <c r="K107" s="66">
        <v>1</v>
      </c>
      <c r="L107" s="67">
        <f t="shared" ref="L107" si="49">K107*J107</f>
        <v>40</v>
      </c>
      <c r="M107" s="79" t="s">
        <v>29</v>
      </c>
      <c r="N107" s="36"/>
      <c r="O107" s="11"/>
      <c r="P107" s="67">
        <v>40</v>
      </c>
      <c r="Q107" s="66">
        <v>1</v>
      </c>
      <c r="R107" s="67">
        <f t="shared" ref="R107" si="50">Q107*P107</f>
        <v>40</v>
      </c>
      <c r="S107" s="79" t="s">
        <v>29</v>
      </c>
      <c r="T107" s="36"/>
      <c r="V107" s="89">
        <v>40</v>
      </c>
      <c r="W107" s="66">
        <v>1</v>
      </c>
      <c r="X107" s="89">
        <f t="shared" ref="X107" si="51">W107*V107</f>
        <v>40</v>
      </c>
      <c r="Y107" s="79" t="s">
        <v>29</v>
      </c>
      <c r="AA107" s="89">
        <v>40</v>
      </c>
      <c r="AB107" s="66">
        <v>1</v>
      </c>
      <c r="AC107" s="89">
        <f t="shared" ref="AC107" si="52">AB107*AA107</f>
        <v>40</v>
      </c>
      <c r="AD107" s="79" t="s">
        <v>29</v>
      </c>
    </row>
    <row r="108" spans="1:32" s="12" customFormat="1">
      <c r="A108" s="11"/>
      <c r="B108" s="49" t="s">
        <v>65</v>
      </c>
      <c r="C108" s="56" t="s">
        <v>219</v>
      </c>
      <c r="D108" s="11"/>
      <c r="E108" s="67">
        <v>40</v>
      </c>
      <c r="F108" s="66">
        <v>1</v>
      </c>
      <c r="G108" s="67">
        <f>F108*E108</f>
        <v>40</v>
      </c>
      <c r="H108" s="79" t="s">
        <v>29</v>
      </c>
      <c r="I108" s="2"/>
      <c r="J108" s="67">
        <v>40</v>
      </c>
      <c r="K108" s="66">
        <v>1</v>
      </c>
      <c r="L108" s="67">
        <f>K108*J108</f>
        <v>40</v>
      </c>
      <c r="M108" s="79" t="s">
        <v>29</v>
      </c>
      <c r="N108" s="36"/>
      <c r="O108" s="11"/>
      <c r="P108" s="67">
        <v>40</v>
      </c>
      <c r="Q108" s="66">
        <v>1</v>
      </c>
      <c r="R108" s="67">
        <f>Q108*P108</f>
        <v>40</v>
      </c>
      <c r="S108" s="79" t="s">
        <v>29</v>
      </c>
      <c r="T108" s="36"/>
      <c r="V108" s="89">
        <v>40</v>
      </c>
      <c r="W108" s="66">
        <v>1</v>
      </c>
      <c r="X108" s="89">
        <f>W108*V108</f>
        <v>40</v>
      </c>
      <c r="Y108" s="79" t="s">
        <v>29</v>
      </c>
      <c r="AA108" s="89">
        <v>40</v>
      </c>
      <c r="AB108" s="66">
        <v>1</v>
      </c>
      <c r="AC108" s="89">
        <f>AB108*AA108</f>
        <v>40</v>
      </c>
      <c r="AD108" s="79" t="s">
        <v>29</v>
      </c>
    </row>
    <row r="109" spans="1:32" s="12" customFormat="1">
      <c r="A109" s="11"/>
      <c r="B109" s="49" t="s">
        <v>66</v>
      </c>
      <c r="C109" s="57" t="s">
        <v>220</v>
      </c>
      <c r="D109" s="11"/>
      <c r="E109" s="68">
        <v>15</v>
      </c>
      <c r="F109" s="50">
        <v>1</v>
      </c>
      <c r="G109" s="68">
        <f t="shared" si="44"/>
        <v>15</v>
      </c>
      <c r="H109" s="80" t="s">
        <v>0</v>
      </c>
      <c r="I109" s="11"/>
      <c r="J109" s="68">
        <v>11</v>
      </c>
      <c r="K109" s="50">
        <v>1</v>
      </c>
      <c r="L109" s="68">
        <f t="shared" ref="L109:L110" si="53">K109*J109</f>
        <v>11</v>
      </c>
      <c r="M109" s="80" t="s">
        <v>0</v>
      </c>
      <c r="N109" s="37"/>
      <c r="O109" s="11"/>
      <c r="P109" s="68">
        <v>13</v>
      </c>
      <c r="Q109" s="50">
        <v>1</v>
      </c>
      <c r="R109" s="68">
        <f t="shared" ref="R109:R110" si="54">Q109*P109</f>
        <v>13</v>
      </c>
      <c r="S109" s="80" t="s">
        <v>0</v>
      </c>
      <c r="T109" s="37"/>
      <c r="V109" s="90">
        <v>13.05</v>
      </c>
      <c r="W109" s="50">
        <v>1</v>
      </c>
      <c r="X109" s="90">
        <f t="shared" ref="X109:X110" si="55">W109*V109</f>
        <v>13.05</v>
      </c>
      <c r="Y109" s="80" t="s">
        <v>0</v>
      </c>
      <c r="AA109" s="90">
        <v>13.92</v>
      </c>
      <c r="AB109" s="50">
        <v>1</v>
      </c>
      <c r="AC109" s="90">
        <f t="shared" ref="AC109:AC110" si="56">AB109*AA109</f>
        <v>13.92</v>
      </c>
      <c r="AD109" s="80" t="s">
        <v>0</v>
      </c>
    </row>
    <row r="110" spans="1:32" s="18" customFormat="1" ht="14.25" customHeight="1">
      <c r="A110" s="17"/>
      <c r="B110" s="49" t="s">
        <v>67</v>
      </c>
      <c r="C110" s="57" t="s">
        <v>75</v>
      </c>
      <c r="D110" s="17"/>
      <c r="E110" s="68">
        <v>4</v>
      </c>
      <c r="F110" s="50">
        <v>1</v>
      </c>
      <c r="G110" s="68">
        <f t="shared" si="44"/>
        <v>4</v>
      </c>
      <c r="H110" s="80" t="s">
        <v>0</v>
      </c>
      <c r="I110" s="17"/>
      <c r="J110" s="68">
        <v>6</v>
      </c>
      <c r="K110" s="50">
        <v>1</v>
      </c>
      <c r="L110" s="68">
        <f t="shared" si="53"/>
        <v>6</v>
      </c>
      <c r="M110" s="80" t="s">
        <v>0</v>
      </c>
      <c r="N110" s="37"/>
      <c r="O110" s="17"/>
      <c r="P110" s="68">
        <v>4</v>
      </c>
      <c r="Q110" s="50">
        <v>1</v>
      </c>
      <c r="R110" s="68">
        <f t="shared" si="54"/>
        <v>4</v>
      </c>
      <c r="S110" s="80" t="s">
        <v>0</v>
      </c>
      <c r="T110" s="37"/>
      <c r="V110" s="90">
        <v>3.52</v>
      </c>
      <c r="W110" s="50">
        <v>1</v>
      </c>
      <c r="X110" s="90">
        <f t="shared" si="55"/>
        <v>3.52</v>
      </c>
      <c r="Y110" s="80" t="s">
        <v>0</v>
      </c>
      <c r="AA110" s="90">
        <v>3.52</v>
      </c>
      <c r="AB110" s="50">
        <v>1</v>
      </c>
      <c r="AC110" s="90">
        <f t="shared" si="56"/>
        <v>3.52</v>
      </c>
      <c r="AD110" s="80" t="s">
        <v>0</v>
      </c>
    </row>
    <row r="111" spans="1:32" s="12" customFormat="1">
      <c r="A111" s="11"/>
      <c r="B111" s="48" t="s">
        <v>221</v>
      </c>
      <c r="C111" s="60"/>
      <c r="D111" s="11"/>
      <c r="E111" s="65"/>
      <c r="F111" s="65"/>
      <c r="G111" s="73">
        <f>SUMIF(H112:H118,"m² SU",G112:G118)</f>
        <v>391</v>
      </c>
      <c r="H111" s="78" t="s">
        <v>0</v>
      </c>
      <c r="I111" s="11"/>
      <c r="J111" s="65"/>
      <c r="K111" s="65"/>
      <c r="L111" s="73">
        <f>SUMIF(M112:M118,"m² SU",L112:L118)</f>
        <v>381</v>
      </c>
      <c r="M111" s="78" t="s">
        <v>0</v>
      </c>
      <c r="N111" s="35"/>
      <c r="O111" s="11"/>
      <c r="P111" s="65"/>
      <c r="Q111" s="65"/>
      <c r="R111" s="73">
        <f>SUMIF(S112:S118,"m² SU",R112:R118)</f>
        <v>416</v>
      </c>
      <c r="S111" s="78" t="s">
        <v>0</v>
      </c>
      <c r="T111" s="35"/>
      <c r="V111" s="88"/>
      <c r="W111" s="65"/>
      <c r="X111" s="97">
        <f>SUMIF(Y112:Y118,"m² SU",X112:X118)</f>
        <v>416.2</v>
      </c>
      <c r="Y111" s="78" t="s">
        <v>0</v>
      </c>
      <c r="AA111" s="88"/>
      <c r="AB111" s="65"/>
      <c r="AC111" s="97">
        <f>SUMIF(AD112:AD118,"m² SU",AC112:AC118)</f>
        <v>435.91750000000002</v>
      </c>
      <c r="AD111" s="78" t="s">
        <v>0</v>
      </c>
    </row>
    <row r="112" spans="1:32" s="12" customFormat="1">
      <c r="A112" s="11"/>
      <c r="B112" s="49" t="s">
        <v>68</v>
      </c>
      <c r="C112" s="57" t="s">
        <v>222</v>
      </c>
      <c r="D112" s="11"/>
      <c r="E112" s="68">
        <v>15</v>
      </c>
      <c r="F112" s="50">
        <v>2</v>
      </c>
      <c r="G112" s="68">
        <f>F112*E112</f>
        <v>30</v>
      </c>
      <c r="H112" s="80" t="s">
        <v>0</v>
      </c>
      <c r="I112" s="11"/>
      <c r="J112" s="68">
        <v>12</v>
      </c>
      <c r="K112" s="50">
        <v>2</v>
      </c>
      <c r="L112" s="68">
        <f>K112*J112</f>
        <v>24</v>
      </c>
      <c r="M112" s="80" t="s">
        <v>0</v>
      </c>
      <c r="N112" s="37"/>
      <c r="O112" s="11"/>
      <c r="P112" s="68">
        <v>13.5</v>
      </c>
      <c r="Q112" s="50">
        <v>2</v>
      </c>
      <c r="R112" s="68">
        <f>Q112*P112</f>
        <v>27</v>
      </c>
      <c r="S112" s="80" t="s">
        <v>0</v>
      </c>
      <c r="T112" s="37"/>
      <c r="V112" s="90">
        <v>13.6</v>
      </c>
      <c r="W112" s="50">
        <v>2</v>
      </c>
      <c r="X112" s="90">
        <f>W112*V112</f>
        <v>27.2</v>
      </c>
      <c r="Y112" s="80" t="s">
        <v>0</v>
      </c>
      <c r="AA112" s="90">
        <v>13.67</v>
      </c>
      <c r="AB112" s="50">
        <v>2</v>
      </c>
      <c r="AC112" s="90">
        <f>AB112*AA112</f>
        <v>27.34</v>
      </c>
      <c r="AD112" s="80" t="s">
        <v>0</v>
      </c>
    </row>
    <row r="113" spans="1:32" s="12" customFormat="1">
      <c r="A113" s="11"/>
      <c r="B113" s="49" t="s">
        <v>69</v>
      </c>
      <c r="C113" s="57" t="s">
        <v>223</v>
      </c>
      <c r="D113" s="11"/>
      <c r="E113" s="50">
        <v>14</v>
      </c>
      <c r="F113" s="50">
        <v>8</v>
      </c>
      <c r="G113" s="68">
        <f t="shared" si="44"/>
        <v>112</v>
      </c>
      <c r="H113" s="80" t="s">
        <v>0</v>
      </c>
      <c r="I113" s="11"/>
      <c r="J113" s="50">
        <v>14</v>
      </c>
      <c r="K113" s="50">
        <v>5</v>
      </c>
      <c r="L113" s="68">
        <f t="shared" ref="L113:L116" si="57">K113*J113</f>
        <v>70</v>
      </c>
      <c r="M113" s="80" t="s">
        <v>0</v>
      </c>
      <c r="N113" s="37"/>
      <c r="O113" s="11"/>
      <c r="P113" s="50">
        <v>17</v>
      </c>
      <c r="Q113" s="50">
        <v>6</v>
      </c>
      <c r="R113" s="68">
        <f t="shared" ref="R113:R116" si="58">Q113*P113</f>
        <v>102</v>
      </c>
      <c r="S113" s="80" t="s">
        <v>0</v>
      </c>
      <c r="T113" s="37"/>
      <c r="V113" s="90">
        <v>17</v>
      </c>
      <c r="W113" s="50">
        <v>6</v>
      </c>
      <c r="X113" s="90">
        <f t="shared" ref="X113:X116" si="59">W113*V113</f>
        <v>102</v>
      </c>
      <c r="Y113" s="80" t="s">
        <v>0</v>
      </c>
      <c r="AA113" s="90">
        <f>Feuil1!B15</f>
        <v>17.04</v>
      </c>
      <c r="AB113" s="109">
        <v>5</v>
      </c>
      <c r="AC113" s="90">
        <f t="shared" ref="AC113:AC116" si="60">AB113*AA113</f>
        <v>85.199999999999989</v>
      </c>
      <c r="AD113" s="80" t="s">
        <v>0</v>
      </c>
    </row>
    <row r="114" spans="1:32" s="12" customFormat="1">
      <c r="A114" s="11"/>
      <c r="B114" s="49" t="s">
        <v>70</v>
      </c>
      <c r="C114" s="57" t="s">
        <v>224</v>
      </c>
      <c r="D114" s="11"/>
      <c r="E114" s="50">
        <v>23</v>
      </c>
      <c r="F114" s="50">
        <v>3</v>
      </c>
      <c r="G114" s="68">
        <f t="shared" si="44"/>
        <v>69</v>
      </c>
      <c r="H114" s="80" t="s">
        <v>0</v>
      </c>
      <c r="I114" s="11"/>
      <c r="J114" s="50">
        <v>22.5</v>
      </c>
      <c r="K114" s="50">
        <v>4</v>
      </c>
      <c r="L114" s="68">
        <f t="shared" si="57"/>
        <v>90</v>
      </c>
      <c r="M114" s="80" t="s">
        <v>0</v>
      </c>
      <c r="N114" s="37"/>
      <c r="O114" s="11"/>
      <c r="P114" s="50">
        <v>22.5</v>
      </c>
      <c r="Q114" s="50">
        <v>4</v>
      </c>
      <c r="R114" s="68">
        <f t="shared" si="58"/>
        <v>90</v>
      </c>
      <c r="S114" s="80" t="s">
        <v>0</v>
      </c>
      <c r="T114" s="37"/>
      <c r="V114" s="90">
        <v>22.5</v>
      </c>
      <c r="W114" s="50">
        <v>4</v>
      </c>
      <c r="X114" s="90">
        <f t="shared" si="59"/>
        <v>90</v>
      </c>
      <c r="Y114" s="80" t="s">
        <v>0</v>
      </c>
      <c r="AA114" s="90">
        <f>Feuil1!C13</f>
        <v>23.3125</v>
      </c>
      <c r="AB114" s="50">
        <v>4</v>
      </c>
      <c r="AC114" s="90">
        <f t="shared" si="60"/>
        <v>93.25</v>
      </c>
      <c r="AD114" s="80" t="s">
        <v>0</v>
      </c>
    </row>
    <row r="115" spans="1:32" s="12" customFormat="1" ht="12.75" customHeight="1">
      <c r="A115" s="11"/>
      <c r="B115" s="49" t="s">
        <v>71</v>
      </c>
      <c r="C115" s="57" t="s">
        <v>225</v>
      </c>
      <c r="D115" s="11"/>
      <c r="E115" s="50">
        <v>13</v>
      </c>
      <c r="F115" s="68">
        <v>5</v>
      </c>
      <c r="G115" s="68">
        <f t="shared" si="44"/>
        <v>65</v>
      </c>
      <c r="H115" s="80" t="s">
        <v>0</v>
      </c>
      <c r="I115" s="11"/>
      <c r="J115" s="50">
        <v>17.2</v>
      </c>
      <c r="K115" s="68">
        <v>5</v>
      </c>
      <c r="L115" s="68">
        <f t="shared" si="57"/>
        <v>86</v>
      </c>
      <c r="M115" s="80" t="s">
        <v>0</v>
      </c>
      <c r="N115" s="37"/>
      <c r="O115" s="11"/>
      <c r="P115" s="50">
        <v>17.2</v>
      </c>
      <c r="Q115" s="68">
        <v>5</v>
      </c>
      <c r="R115" s="68">
        <f t="shared" si="58"/>
        <v>86</v>
      </c>
      <c r="S115" s="80" t="s">
        <v>0</v>
      </c>
      <c r="T115" s="37"/>
      <c r="V115" s="90">
        <v>17.2</v>
      </c>
      <c r="W115" s="68">
        <v>5</v>
      </c>
      <c r="X115" s="90">
        <f t="shared" si="59"/>
        <v>86</v>
      </c>
      <c r="Y115" s="80" t="s">
        <v>0</v>
      </c>
      <c r="AA115" s="90">
        <f>Feuil1!E13</f>
        <v>14.6175</v>
      </c>
      <c r="AB115" s="68">
        <v>5</v>
      </c>
      <c r="AC115" s="90">
        <f t="shared" si="60"/>
        <v>73.087500000000006</v>
      </c>
      <c r="AD115" s="80" t="s">
        <v>0</v>
      </c>
    </row>
    <row r="116" spans="1:32" s="12" customFormat="1">
      <c r="A116" s="11"/>
      <c r="B116" s="49" t="s">
        <v>72</v>
      </c>
      <c r="C116" s="57" t="s">
        <v>41</v>
      </c>
      <c r="D116" s="11"/>
      <c r="E116" s="50">
        <v>4</v>
      </c>
      <c r="F116" s="68">
        <f>F115</f>
        <v>5</v>
      </c>
      <c r="G116" s="68">
        <f t="shared" si="44"/>
        <v>20</v>
      </c>
      <c r="H116" s="80" t="s">
        <v>0</v>
      </c>
      <c r="I116" s="11"/>
      <c r="J116" s="50">
        <v>3.4</v>
      </c>
      <c r="K116" s="68">
        <v>5</v>
      </c>
      <c r="L116" s="68">
        <f t="shared" si="57"/>
        <v>17</v>
      </c>
      <c r="M116" s="80" t="s">
        <v>0</v>
      </c>
      <c r="N116" s="37"/>
      <c r="O116" s="11"/>
      <c r="P116" s="50">
        <v>3.4</v>
      </c>
      <c r="Q116" s="68">
        <v>5</v>
      </c>
      <c r="R116" s="68">
        <f t="shared" si="58"/>
        <v>17</v>
      </c>
      <c r="S116" s="80" t="s">
        <v>0</v>
      </c>
      <c r="T116" s="37"/>
      <c r="V116" s="90">
        <v>3.4</v>
      </c>
      <c r="W116" s="68">
        <v>5</v>
      </c>
      <c r="X116" s="90">
        <f t="shared" si="59"/>
        <v>17</v>
      </c>
      <c r="Y116" s="80" t="s">
        <v>0</v>
      </c>
      <c r="AA116" s="90">
        <f>Feuil1!G13</f>
        <v>4.7575000000000003</v>
      </c>
      <c r="AB116" s="111">
        <v>4</v>
      </c>
      <c r="AC116" s="90">
        <f t="shared" si="60"/>
        <v>19.03</v>
      </c>
      <c r="AD116" s="80" t="s">
        <v>0</v>
      </c>
    </row>
    <row r="117" spans="1:32" s="12" customFormat="1">
      <c r="A117" s="11"/>
      <c r="B117" s="49" t="s">
        <v>73</v>
      </c>
      <c r="C117" s="57" t="s">
        <v>226</v>
      </c>
      <c r="D117" s="6"/>
      <c r="E117" s="50">
        <v>19</v>
      </c>
      <c r="F117" s="68">
        <v>4</v>
      </c>
      <c r="G117" s="68">
        <f>F117*E117</f>
        <v>76</v>
      </c>
      <c r="H117" s="80" t="s">
        <v>0</v>
      </c>
      <c r="I117" s="6"/>
      <c r="J117" s="50">
        <v>19</v>
      </c>
      <c r="K117" s="68">
        <v>4</v>
      </c>
      <c r="L117" s="68">
        <f>K117*J117</f>
        <v>76</v>
      </c>
      <c r="M117" s="80" t="s">
        <v>0</v>
      </c>
      <c r="N117" s="37"/>
      <c r="O117" s="11"/>
      <c r="P117" s="50">
        <v>19</v>
      </c>
      <c r="Q117" s="68">
        <v>4</v>
      </c>
      <c r="R117" s="68">
        <f>Q117*P117</f>
        <v>76</v>
      </c>
      <c r="S117" s="80" t="s">
        <v>0</v>
      </c>
      <c r="T117" s="37"/>
      <c r="V117" s="90">
        <v>19</v>
      </c>
      <c r="W117" s="68">
        <v>4</v>
      </c>
      <c r="X117" s="90">
        <f>W117*V117</f>
        <v>76</v>
      </c>
      <c r="Y117" s="80" t="s">
        <v>0</v>
      </c>
      <c r="AA117" s="90">
        <f>Feuil1!I15</f>
        <v>20.294999999999998</v>
      </c>
      <c r="AB117" s="111">
        <v>6</v>
      </c>
      <c r="AC117" s="90">
        <f>AB117*AA117</f>
        <v>121.76999999999998</v>
      </c>
      <c r="AD117" s="80" t="s">
        <v>0</v>
      </c>
    </row>
    <row r="118" spans="1:32" s="12" customFormat="1">
      <c r="A118" s="11"/>
      <c r="B118" s="49" t="s">
        <v>227</v>
      </c>
      <c r="C118" s="57" t="s">
        <v>245</v>
      </c>
      <c r="D118" s="6"/>
      <c r="E118" s="50">
        <v>19</v>
      </c>
      <c r="F118" s="68">
        <v>1</v>
      </c>
      <c r="G118" s="68">
        <f t="shared" ref="G118" si="61">F118*E118</f>
        <v>19</v>
      </c>
      <c r="H118" s="80" t="s">
        <v>0</v>
      </c>
      <c r="I118" s="6"/>
      <c r="J118" s="50">
        <v>18</v>
      </c>
      <c r="K118" s="68">
        <v>1</v>
      </c>
      <c r="L118" s="68">
        <f t="shared" ref="L118" si="62">K118*J118</f>
        <v>18</v>
      </c>
      <c r="M118" s="80" t="s">
        <v>0</v>
      </c>
      <c r="N118" s="37"/>
      <c r="O118" s="11"/>
      <c r="P118" s="50">
        <v>18</v>
      </c>
      <c r="Q118" s="68">
        <v>1</v>
      </c>
      <c r="R118" s="68">
        <f t="shared" ref="R118" si="63">Q118*P118</f>
        <v>18</v>
      </c>
      <c r="S118" s="80" t="s">
        <v>0</v>
      </c>
      <c r="T118" s="37"/>
      <c r="V118" s="90">
        <v>18</v>
      </c>
      <c r="W118" s="68">
        <v>1</v>
      </c>
      <c r="X118" s="90">
        <f t="shared" ref="X118" si="64">W118*V118</f>
        <v>18</v>
      </c>
      <c r="Y118" s="80" t="s">
        <v>0</v>
      </c>
      <c r="AA118" s="90">
        <v>16.239999999999998</v>
      </c>
      <c r="AB118" s="68">
        <v>1</v>
      </c>
      <c r="AC118" s="90">
        <f t="shared" ref="AC118" si="65">AB118*AA118</f>
        <v>16.239999999999998</v>
      </c>
      <c r="AD118" s="80" t="s">
        <v>0</v>
      </c>
    </row>
    <row r="119" spans="1:32" s="12" customFormat="1" ht="16">
      <c r="A119" s="11"/>
      <c r="B119" s="53" t="s">
        <v>228</v>
      </c>
      <c r="C119" s="62"/>
      <c r="D119" s="11"/>
      <c r="E119" s="70"/>
      <c r="F119" s="70"/>
      <c r="G119" s="75">
        <f>G120+G133</f>
        <v>1391</v>
      </c>
      <c r="H119" s="82" t="s">
        <v>0</v>
      </c>
      <c r="I119" s="6"/>
      <c r="J119" s="70"/>
      <c r="K119" s="70"/>
      <c r="L119" s="75">
        <f>L120+L133</f>
        <v>1400.76</v>
      </c>
      <c r="M119" s="82" t="s">
        <v>0</v>
      </c>
      <c r="N119" s="43"/>
      <c r="O119" s="11"/>
      <c r="P119" s="70"/>
      <c r="Q119" s="70"/>
      <c r="R119" s="75">
        <f>R120+R133</f>
        <v>1476.9</v>
      </c>
      <c r="S119" s="82" t="s">
        <v>0</v>
      </c>
      <c r="T119" s="43"/>
      <c r="V119" s="93"/>
      <c r="W119" s="70"/>
      <c r="X119" s="99">
        <f>X120+X133</f>
        <v>1444.38</v>
      </c>
      <c r="Y119" s="82" t="s">
        <v>0</v>
      </c>
      <c r="AA119" s="93"/>
      <c r="AB119" s="70"/>
      <c r="AC119" s="99">
        <f>AC120+AC133</f>
        <v>1547.9499999999998</v>
      </c>
      <c r="AD119" s="82" t="s">
        <v>0</v>
      </c>
      <c r="AF119" s="124">
        <f>AC119-X119</f>
        <v>103.56999999999971</v>
      </c>
    </row>
    <row r="120" spans="1:32" s="12" customFormat="1">
      <c r="A120" s="11"/>
      <c r="B120" s="48" t="s">
        <v>212</v>
      </c>
      <c r="C120" s="55"/>
      <c r="D120" s="11"/>
      <c r="E120" s="65"/>
      <c r="F120" s="65"/>
      <c r="G120" s="73">
        <f>SUMIF(H121:H131,"m² SU",G121:G131)</f>
        <v>653</v>
      </c>
      <c r="H120" s="78" t="s">
        <v>0</v>
      </c>
      <c r="I120" s="6"/>
      <c r="J120" s="65"/>
      <c r="K120" s="65"/>
      <c r="L120" s="73">
        <f>SUMIF(M121:M131,"m² SU",L121:L131)</f>
        <v>660</v>
      </c>
      <c r="M120" s="78" t="s">
        <v>0</v>
      </c>
      <c r="N120" s="35"/>
      <c r="O120" s="11"/>
      <c r="P120" s="65"/>
      <c r="Q120" s="65"/>
      <c r="R120" s="73">
        <f>SUMIF(S121:S131,"m² SU",R121:R131)</f>
        <v>669.9</v>
      </c>
      <c r="S120" s="78" t="s">
        <v>0</v>
      </c>
      <c r="T120" s="35"/>
      <c r="V120" s="88"/>
      <c r="W120" s="65"/>
      <c r="X120" s="97">
        <f>SUMIF(Y121:Y131,"m² SU",X121:X131)</f>
        <v>640.26</v>
      </c>
      <c r="Y120" s="78" t="s">
        <v>0</v>
      </c>
      <c r="AA120" s="88"/>
      <c r="AB120" s="65"/>
      <c r="AC120" s="97">
        <f>SUMIF(AD121:AD132,"m² SU",AC121:AC132)</f>
        <v>719.92000000000007</v>
      </c>
      <c r="AD120" s="78" t="s">
        <v>0</v>
      </c>
    </row>
    <row r="121" spans="1:32" s="12" customFormat="1">
      <c r="A121" s="11"/>
      <c r="B121" s="49" t="s">
        <v>77</v>
      </c>
      <c r="C121" s="57" t="s">
        <v>213</v>
      </c>
      <c r="D121" s="11"/>
      <c r="E121" s="68">
        <v>8</v>
      </c>
      <c r="F121" s="50">
        <v>1</v>
      </c>
      <c r="G121" s="68">
        <f t="shared" ref="G121:G139" si="66">F121*E121</f>
        <v>8</v>
      </c>
      <c r="H121" s="80" t="s">
        <v>0</v>
      </c>
      <c r="I121" s="6"/>
      <c r="J121" s="68">
        <v>8</v>
      </c>
      <c r="K121" s="50">
        <v>1</v>
      </c>
      <c r="L121" s="68">
        <f t="shared" ref="L121:L125" si="67">K121*J121</f>
        <v>8</v>
      </c>
      <c r="M121" s="80" t="s">
        <v>0</v>
      </c>
      <c r="N121" s="37"/>
      <c r="O121" s="11"/>
      <c r="P121" s="68">
        <v>5.3</v>
      </c>
      <c r="Q121" s="50">
        <v>3</v>
      </c>
      <c r="R121" s="68">
        <f t="shared" ref="R121:R125" si="68">Q121*P121</f>
        <v>15.899999999999999</v>
      </c>
      <c r="S121" s="80" t="s">
        <v>0</v>
      </c>
      <c r="T121" s="37"/>
      <c r="V121" s="90">
        <v>4.72</v>
      </c>
      <c r="W121" s="50">
        <v>3</v>
      </c>
      <c r="X121" s="90">
        <f t="shared" ref="X121:X125" si="69">W121*V121</f>
        <v>14.16</v>
      </c>
      <c r="Y121" s="80" t="s">
        <v>0</v>
      </c>
      <c r="AA121" s="107">
        <v>7.8</v>
      </c>
      <c r="AB121" s="122">
        <v>1</v>
      </c>
      <c r="AC121" s="107">
        <f t="shared" ref="AC121:AC125" si="70">AB121*AA121</f>
        <v>7.8</v>
      </c>
      <c r="AD121" s="80" t="s">
        <v>0</v>
      </c>
    </row>
    <row r="122" spans="1:32">
      <c r="A122" s="6">
        <v>9.98</v>
      </c>
      <c r="B122" s="49" t="s">
        <v>78</v>
      </c>
      <c r="C122" s="57" t="s">
        <v>214</v>
      </c>
      <c r="E122" s="68">
        <v>12</v>
      </c>
      <c r="F122" s="50">
        <v>1</v>
      </c>
      <c r="G122" s="68">
        <f t="shared" si="66"/>
        <v>12</v>
      </c>
      <c r="H122" s="80" t="s">
        <v>0</v>
      </c>
      <c r="J122" s="68">
        <v>12</v>
      </c>
      <c r="K122" s="50">
        <v>1</v>
      </c>
      <c r="L122" s="68">
        <f t="shared" si="67"/>
        <v>12</v>
      </c>
      <c r="M122" s="80" t="s">
        <v>0</v>
      </c>
      <c r="N122" s="37"/>
      <c r="P122" s="68">
        <v>12</v>
      </c>
      <c r="Q122" s="50">
        <v>1</v>
      </c>
      <c r="R122" s="68">
        <f t="shared" si="68"/>
        <v>12</v>
      </c>
      <c r="S122" s="80" t="s">
        <v>0</v>
      </c>
      <c r="T122" s="37"/>
      <c r="V122" s="90">
        <v>9.98</v>
      </c>
      <c r="W122" s="50">
        <v>1</v>
      </c>
      <c r="X122" s="90">
        <f t="shared" si="69"/>
        <v>9.98</v>
      </c>
      <c r="Y122" s="80" t="s">
        <v>0</v>
      </c>
      <c r="AA122" s="106">
        <v>0</v>
      </c>
      <c r="AB122" s="109">
        <v>0</v>
      </c>
      <c r="AC122" s="106">
        <f t="shared" si="70"/>
        <v>0</v>
      </c>
      <c r="AD122" s="80" t="s">
        <v>0</v>
      </c>
    </row>
    <row r="123" spans="1:32">
      <c r="B123" s="49" t="s">
        <v>79</v>
      </c>
      <c r="C123" s="57" t="s">
        <v>215</v>
      </c>
      <c r="E123" s="68">
        <v>10</v>
      </c>
      <c r="F123" s="50">
        <v>1</v>
      </c>
      <c r="G123" s="68">
        <f t="shared" si="66"/>
        <v>10</v>
      </c>
      <c r="H123" s="80" t="s">
        <v>0</v>
      </c>
      <c r="J123" s="68">
        <v>4</v>
      </c>
      <c r="K123" s="50">
        <v>3</v>
      </c>
      <c r="L123" s="68">
        <f t="shared" si="67"/>
        <v>12</v>
      </c>
      <c r="M123" s="80" t="s">
        <v>0</v>
      </c>
      <c r="N123" s="37"/>
      <c r="P123" s="68">
        <v>4</v>
      </c>
      <c r="Q123" s="50">
        <v>3</v>
      </c>
      <c r="R123" s="68">
        <f t="shared" si="68"/>
        <v>12</v>
      </c>
      <c r="S123" s="80" t="s">
        <v>0</v>
      </c>
      <c r="T123" s="37"/>
      <c r="V123" s="90">
        <v>3</v>
      </c>
      <c r="W123" s="50">
        <v>4</v>
      </c>
      <c r="X123" s="90">
        <f t="shared" si="69"/>
        <v>12</v>
      </c>
      <c r="Y123" s="80" t="s">
        <v>0</v>
      </c>
      <c r="AA123" s="106">
        <v>0</v>
      </c>
      <c r="AB123" s="109">
        <v>0</v>
      </c>
      <c r="AC123" s="106">
        <f t="shared" si="70"/>
        <v>0</v>
      </c>
      <c r="AD123" s="80" t="s">
        <v>0</v>
      </c>
    </row>
    <row r="124" spans="1:32">
      <c r="B124" s="49" t="s">
        <v>80</v>
      </c>
      <c r="C124" s="57" t="s">
        <v>76</v>
      </c>
      <c r="E124" s="68">
        <v>8</v>
      </c>
      <c r="F124" s="50">
        <v>1</v>
      </c>
      <c r="G124" s="68">
        <f t="shared" si="66"/>
        <v>8</v>
      </c>
      <c r="H124" s="80" t="s">
        <v>0</v>
      </c>
      <c r="J124" s="68">
        <v>8</v>
      </c>
      <c r="K124" s="50">
        <v>1</v>
      </c>
      <c r="L124" s="68">
        <f t="shared" si="67"/>
        <v>8</v>
      </c>
      <c r="M124" s="80" t="s">
        <v>0</v>
      </c>
      <c r="N124" s="37"/>
      <c r="P124" s="68">
        <v>8</v>
      </c>
      <c r="Q124" s="50">
        <v>1</v>
      </c>
      <c r="R124" s="68">
        <f t="shared" si="68"/>
        <v>8</v>
      </c>
      <c r="S124" s="80" t="s">
        <v>0</v>
      </c>
      <c r="T124" s="37"/>
      <c r="V124" s="90">
        <v>8</v>
      </c>
      <c r="W124" s="50">
        <v>1</v>
      </c>
      <c r="X124" s="90">
        <f t="shared" si="69"/>
        <v>8</v>
      </c>
      <c r="Y124" s="80" t="s">
        <v>0</v>
      </c>
      <c r="AA124" s="90">
        <v>8</v>
      </c>
      <c r="AB124" s="50">
        <v>1</v>
      </c>
      <c r="AC124" s="90">
        <f t="shared" si="70"/>
        <v>8</v>
      </c>
      <c r="AD124" s="80" t="s">
        <v>0</v>
      </c>
    </row>
    <row r="125" spans="1:32">
      <c r="B125" s="49" t="s">
        <v>81</v>
      </c>
      <c r="C125" s="57" t="s">
        <v>229</v>
      </c>
      <c r="E125" s="50">
        <v>40</v>
      </c>
      <c r="F125" s="50">
        <v>3</v>
      </c>
      <c r="G125" s="68">
        <f t="shared" si="66"/>
        <v>120</v>
      </c>
      <c r="H125" s="80" t="s">
        <v>0</v>
      </c>
      <c r="J125" s="50">
        <v>40</v>
      </c>
      <c r="K125" s="50">
        <v>3</v>
      </c>
      <c r="L125" s="68">
        <f t="shared" si="67"/>
        <v>120</v>
      </c>
      <c r="M125" s="80" t="s">
        <v>0</v>
      </c>
      <c r="N125" s="37"/>
      <c r="P125" s="50">
        <v>40</v>
      </c>
      <c r="Q125" s="50">
        <v>3</v>
      </c>
      <c r="R125" s="68">
        <f t="shared" si="68"/>
        <v>120</v>
      </c>
      <c r="S125" s="80" t="s">
        <v>0</v>
      </c>
      <c r="T125" s="37"/>
      <c r="V125" s="90">
        <v>38.520000000000003</v>
      </c>
      <c r="W125" s="50">
        <v>3</v>
      </c>
      <c r="X125" s="90">
        <f t="shared" si="69"/>
        <v>115.56</v>
      </c>
      <c r="Y125" s="80" t="s">
        <v>0</v>
      </c>
      <c r="AA125" s="90">
        <v>38.520000000000003</v>
      </c>
      <c r="AB125" s="50">
        <v>3</v>
      </c>
      <c r="AC125" s="90">
        <f t="shared" si="70"/>
        <v>115.56</v>
      </c>
      <c r="AD125" s="80" t="s">
        <v>0</v>
      </c>
    </row>
    <row r="126" spans="1:32">
      <c r="B126" s="49" t="s">
        <v>230</v>
      </c>
      <c r="C126" s="57" t="s">
        <v>231</v>
      </c>
      <c r="E126" s="50">
        <v>80</v>
      </c>
      <c r="F126" s="50">
        <v>3</v>
      </c>
      <c r="G126" s="68">
        <f>F126*E126</f>
        <v>240</v>
      </c>
      <c r="H126" s="80" t="s">
        <v>0</v>
      </c>
      <c r="J126" s="50">
        <v>81</v>
      </c>
      <c r="K126" s="50">
        <v>3</v>
      </c>
      <c r="L126" s="68">
        <f>K126*J126</f>
        <v>243</v>
      </c>
      <c r="M126" s="80" t="s">
        <v>0</v>
      </c>
      <c r="N126" s="37"/>
      <c r="P126" s="50">
        <v>81</v>
      </c>
      <c r="Q126" s="50">
        <v>3</v>
      </c>
      <c r="R126" s="68">
        <f>Q126*P126</f>
        <v>243</v>
      </c>
      <c r="S126" s="80" t="s">
        <v>0</v>
      </c>
      <c r="T126" s="37"/>
      <c r="V126" s="90">
        <v>77.760000000000005</v>
      </c>
      <c r="W126" s="50">
        <v>3</v>
      </c>
      <c r="X126" s="90">
        <f>W126*V126</f>
        <v>233.28000000000003</v>
      </c>
      <c r="Y126" s="80" t="s">
        <v>0</v>
      </c>
      <c r="AA126" s="90">
        <v>77.760000000000005</v>
      </c>
      <c r="AB126" s="50">
        <v>3</v>
      </c>
      <c r="AC126" s="90">
        <f>AB126*AA126</f>
        <v>233.28000000000003</v>
      </c>
      <c r="AD126" s="80" t="s">
        <v>0</v>
      </c>
    </row>
    <row r="127" spans="1:32">
      <c r="B127" s="49" t="s">
        <v>232</v>
      </c>
      <c r="C127" s="56" t="s">
        <v>74</v>
      </c>
      <c r="E127" s="67">
        <v>55</v>
      </c>
      <c r="F127" s="66">
        <v>1</v>
      </c>
      <c r="G127" s="67">
        <f t="shared" si="66"/>
        <v>55</v>
      </c>
      <c r="H127" s="79" t="s">
        <v>29</v>
      </c>
      <c r="J127" s="67">
        <v>55</v>
      </c>
      <c r="K127" s="66">
        <v>3</v>
      </c>
      <c r="L127" s="67">
        <f t="shared" ref="L127:L129" si="71">K127*J127</f>
        <v>165</v>
      </c>
      <c r="M127" s="79" t="s">
        <v>29</v>
      </c>
      <c r="N127" s="36"/>
      <c r="P127" s="67">
        <v>83.5</v>
      </c>
      <c r="Q127" s="66">
        <v>2</v>
      </c>
      <c r="R127" s="67">
        <f t="shared" ref="R127:R129" si="72">Q127*P127</f>
        <v>167</v>
      </c>
      <c r="S127" s="79" t="s">
        <v>29</v>
      </c>
      <c r="T127" s="36"/>
      <c r="V127" s="89">
        <v>161.80000000000001</v>
      </c>
      <c r="W127" s="66">
        <v>2</v>
      </c>
      <c r="X127" s="89">
        <f t="shared" ref="X127:X129" si="73">W127*V127</f>
        <v>323.60000000000002</v>
      </c>
      <c r="Y127" s="79" t="s">
        <v>29</v>
      </c>
      <c r="AA127" s="89">
        <v>161.80000000000001</v>
      </c>
      <c r="AB127" s="66">
        <v>2</v>
      </c>
      <c r="AC127" s="89">
        <f t="shared" ref="AC127:AC131" si="74">AB127*AA127</f>
        <v>323.60000000000002</v>
      </c>
      <c r="AD127" s="79" t="s">
        <v>29</v>
      </c>
    </row>
    <row r="128" spans="1:32">
      <c r="B128" s="49" t="s">
        <v>233</v>
      </c>
      <c r="C128" s="56" t="s">
        <v>219</v>
      </c>
      <c r="E128" s="67">
        <v>40</v>
      </c>
      <c r="F128" s="66">
        <v>1</v>
      </c>
      <c r="G128" s="67">
        <f t="shared" si="66"/>
        <v>40</v>
      </c>
      <c r="H128" s="79" t="s">
        <v>29</v>
      </c>
      <c r="J128" s="67">
        <v>55</v>
      </c>
      <c r="K128" s="66">
        <v>2</v>
      </c>
      <c r="L128" s="67">
        <f t="shared" si="71"/>
        <v>110</v>
      </c>
      <c r="M128" s="79" t="s">
        <v>29</v>
      </c>
      <c r="N128" s="36"/>
      <c r="P128" s="67">
        <v>40</v>
      </c>
      <c r="Q128" s="66">
        <v>2</v>
      </c>
      <c r="R128" s="67">
        <f t="shared" si="72"/>
        <v>80</v>
      </c>
      <c r="S128" s="79" t="s">
        <v>29</v>
      </c>
      <c r="T128" s="36"/>
      <c r="V128" s="89">
        <v>40</v>
      </c>
      <c r="W128" s="66">
        <v>2</v>
      </c>
      <c r="X128" s="89">
        <f t="shared" si="73"/>
        <v>80</v>
      </c>
      <c r="Y128" s="79" t="s">
        <v>29</v>
      </c>
      <c r="AA128" s="89">
        <v>40</v>
      </c>
      <c r="AB128" s="66">
        <v>2</v>
      </c>
      <c r="AC128" s="89">
        <f t="shared" si="74"/>
        <v>80</v>
      </c>
      <c r="AD128" s="79" t="s">
        <v>29</v>
      </c>
    </row>
    <row r="129" spans="1:32">
      <c r="B129" s="49" t="s">
        <v>234</v>
      </c>
      <c r="C129" s="57" t="s">
        <v>220</v>
      </c>
      <c r="E129" s="68">
        <v>15</v>
      </c>
      <c r="F129" s="50">
        <v>1</v>
      </c>
      <c r="G129" s="68">
        <f t="shared" si="66"/>
        <v>15</v>
      </c>
      <c r="H129" s="80" t="s">
        <v>0</v>
      </c>
      <c r="J129" s="68">
        <v>14</v>
      </c>
      <c r="K129" s="50">
        <v>1</v>
      </c>
      <c r="L129" s="68">
        <f t="shared" si="71"/>
        <v>14</v>
      </c>
      <c r="M129" s="80" t="s">
        <v>0</v>
      </c>
      <c r="N129" s="37"/>
      <c r="P129" s="68">
        <v>16</v>
      </c>
      <c r="Q129" s="50">
        <v>1</v>
      </c>
      <c r="R129" s="68">
        <f t="shared" si="72"/>
        <v>16</v>
      </c>
      <c r="S129" s="80" t="s">
        <v>0</v>
      </c>
      <c r="T129" s="37"/>
      <c r="V129" s="90">
        <v>14</v>
      </c>
      <c r="W129" s="50">
        <v>1</v>
      </c>
      <c r="X129" s="90">
        <f t="shared" si="73"/>
        <v>14</v>
      </c>
      <c r="Y129" s="80" t="s">
        <v>0</v>
      </c>
      <c r="AA129" s="90">
        <v>14</v>
      </c>
      <c r="AB129" s="50">
        <v>1</v>
      </c>
      <c r="AC129" s="90">
        <f t="shared" si="74"/>
        <v>14</v>
      </c>
      <c r="AD129" s="80" t="s">
        <v>0</v>
      </c>
    </row>
    <row r="130" spans="1:32">
      <c r="B130" s="49" t="s">
        <v>230</v>
      </c>
      <c r="C130" s="57" t="s">
        <v>231</v>
      </c>
      <c r="E130" s="50">
        <v>80</v>
      </c>
      <c r="F130" s="50">
        <v>3</v>
      </c>
      <c r="G130" s="68">
        <f>F130*E130</f>
        <v>240</v>
      </c>
      <c r="H130" s="80" t="s">
        <v>0</v>
      </c>
      <c r="J130" s="50">
        <v>81</v>
      </c>
      <c r="K130" s="50">
        <v>3</v>
      </c>
      <c r="L130" s="68">
        <f>K130*J130</f>
        <v>243</v>
      </c>
      <c r="M130" s="80" t="s">
        <v>0</v>
      </c>
      <c r="N130" s="37"/>
      <c r="P130" s="50">
        <v>81</v>
      </c>
      <c r="Q130" s="50">
        <v>3</v>
      </c>
      <c r="R130" s="68">
        <f>Q130*P130</f>
        <v>243</v>
      </c>
      <c r="S130" s="80" t="s">
        <v>0</v>
      </c>
      <c r="T130" s="37"/>
      <c r="V130" s="90">
        <v>77.760000000000005</v>
      </c>
      <c r="W130" s="50">
        <v>3</v>
      </c>
      <c r="X130" s="90">
        <f>W130*V130</f>
        <v>233.28000000000003</v>
      </c>
      <c r="Y130" s="80" t="s">
        <v>0</v>
      </c>
      <c r="AA130" s="90">
        <v>77.760000000000005</v>
      </c>
      <c r="AB130" s="50">
        <v>3</v>
      </c>
      <c r="AC130" s="90">
        <f>AB130*AA130</f>
        <v>233.28000000000003</v>
      </c>
      <c r="AD130" s="80" t="s">
        <v>0</v>
      </c>
    </row>
    <row r="131" spans="1:32" s="117" customFormat="1">
      <c r="A131" s="116"/>
      <c r="B131" s="109"/>
      <c r="C131" s="110" t="s">
        <v>254</v>
      </c>
      <c r="D131" s="116"/>
      <c r="E131" s="111"/>
      <c r="F131" s="109"/>
      <c r="G131" s="111"/>
      <c r="H131" s="112"/>
      <c r="I131" s="116"/>
      <c r="J131" s="111"/>
      <c r="K131" s="109"/>
      <c r="L131" s="111"/>
      <c r="M131" s="112"/>
      <c r="N131" s="113"/>
      <c r="O131" s="116"/>
      <c r="P131" s="111"/>
      <c r="Q131" s="109"/>
      <c r="R131" s="111"/>
      <c r="S131" s="112"/>
      <c r="T131" s="113"/>
      <c r="V131" s="106"/>
      <c r="W131" s="109"/>
      <c r="X131" s="106"/>
      <c r="Y131" s="112"/>
      <c r="AA131" s="106">
        <v>54</v>
      </c>
      <c r="AB131" s="109">
        <v>1</v>
      </c>
      <c r="AC131" s="106">
        <f t="shared" si="74"/>
        <v>54</v>
      </c>
      <c r="AD131" s="112" t="s">
        <v>0</v>
      </c>
    </row>
    <row r="132" spans="1:32" s="117" customFormat="1">
      <c r="A132" s="116"/>
      <c r="B132" s="109"/>
      <c r="C132" s="110" t="s">
        <v>255</v>
      </c>
      <c r="D132" s="116"/>
      <c r="E132" s="111"/>
      <c r="F132" s="109"/>
      <c r="G132" s="111"/>
      <c r="H132" s="112"/>
      <c r="I132" s="116"/>
      <c r="J132" s="111"/>
      <c r="K132" s="109"/>
      <c r="L132" s="111"/>
      <c r="M132" s="112"/>
      <c r="N132" s="113"/>
      <c r="O132" s="116"/>
      <c r="P132" s="111"/>
      <c r="Q132" s="109"/>
      <c r="R132" s="111"/>
      <c r="S132" s="112"/>
      <c r="T132" s="113"/>
      <c r="V132" s="106"/>
      <c r="W132" s="109"/>
      <c r="X132" s="106"/>
      <c r="Y132" s="112"/>
      <c r="AA132" s="106">
        <v>54</v>
      </c>
      <c r="AB132" s="109">
        <v>1</v>
      </c>
      <c r="AC132" s="106">
        <f t="shared" ref="AC132" si="75">AB132*AA132</f>
        <v>54</v>
      </c>
      <c r="AD132" s="112" t="s">
        <v>0</v>
      </c>
    </row>
    <row r="133" spans="1:32">
      <c r="B133" s="48" t="s">
        <v>235</v>
      </c>
      <c r="C133" s="60"/>
      <c r="E133" s="65"/>
      <c r="F133" s="65"/>
      <c r="G133" s="73">
        <f>SUMIF(H134:H139,"m² SU",G134:G139)</f>
        <v>738</v>
      </c>
      <c r="H133" s="78" t="s">
        <v>0</v>
      </c>
      <c r="J133" s="65"/>
      <c r="K133" s="65"/>
      <c r="L133" s="73">
        <f>SUMIF(M134:M139,"m² SU",L134:L139)</f>
        <v>740.76</v>
      </c>
      <c r="M133" s="78" t="s">
        <v>0</v>
      </c>
      <c r="N133" s="35"/>
      <c r="P133" s="65"/>
      <c r="Q133" s="65"/>
      <c r="R133" s="73">
        <f>SUMIF(S134:S139,"m² SU",R134:R139)</f>
        <v>807</v>
      </c>
      <c r="S133" s="78" t="s">
        <v>0</v>
      </c>
      <c r="T133" s="35"/>
      <c r="V133" s="88"/>
      <c r="W133" s="65"/>
      <c r="X133" s="97">
        <f>SUMIF(Y134:Y139,"m² SU",X134:X139)</f>
        <v>804.12</v>
      </c>
      <c r="Y133" s="78" t="s">
        <v>0</v>
      </c>
      <c r="AA133" s="88"/>
      <c r="AB133" s="65"/>
      <c r="AC133" s="97">
        <f>SUMIF(AD134:AD139,"m² SU",AC134:AC139)</f>
        <v>828.02999999999986</v>
      </c>
      <c r="AD133" s="78" t="s">
        <v>0</v>
      </c>
    </row>
    <row r="134" spans="1:32">
      <c r="B134" s="49" t="s">
        <v>236</v>
      </c>
      <c r="C134" s="57" t="s">
        <v>222</v>
      </c>
      <c r="E134" s="68">
        <v>20</v>
      </c>
      <c r="F134" s="50">
        <v>3</v>
      </c>
      <c r="G134" s="68">
        <f>F134*E134</f>
        <v>60</v>
      </c>
      <c r="H134" s="80" t="s">
        <v>0</v>
      </c>
      <c r="J134" s="68">
        <v>18</v>
      </c>
      <c r="K134" s="50">
        <v>3</v>
      </c>
      <c r="L134" s="68">
        <f>K134*J134</f>
        <v>54</v>
      </c>
      <c r="M134" s="80" t="s">
        <v>0</v>
      </c>
      <c r="N134" s="37"/>
      <c r="P134" s="68">
        <v>17</v>
      </c>
      <c r="Q134" s="50">
        <v>3</v>
      </c>
      <c r="R134" s="68">
        <f>Q134*P134</f>
        <v>51</v>
      </c>
      <c r="S134" s="80" t="s">
        <v>0</v>
      </c>
      <c r="T134" s="37"/>
      <c r="V134" s="90">
        <v>18</v>
      </c>
      <c r="W134" s="50">
        <v>3</v>
      </c>
      <c r="X134" s="90">
        <f>W134*V134</f>
        <v>54</v>
      </c>
      <c r="Y134" s="80" t="s">
        <v>0</v>
      </c>
      <c r="AA134" s="90">
        <f>Feuil1!B23</f>
        <v>20.86</v>
      </c>
      <c r="AB134" s="50">
        <v>3</v>
      </c>
      <c r="AC134" s="90">
        <f>AB134*AA134</f>
        <v>62.58</v>
      </c>
      <c r="AD134" s="80" t="s">
        <v>0</v>
      </c>
    </row>
    <row r="135" spans="1:32">
      <c r="B135" s="49" t="s">
        <v>237</v>
      </c>
      <c r="C135" s="57" t="s">
        <v>223</v>
      </c>
      <c r="E135" s="50">
        <v>14</v>
      </c>
      <c r="F135" s="50">
        <v>18</v>
      </c>
      <c r="G135" s="68">
        <f t="shared" si="66"/>
        <v>252</v>
      </c>
      <c r="H135" s="80" t="s">
        <v>0</v>
      </c>
      <c r="J135" s="50">
        <v>14</v>
      </c>
      <c r="K135" s="50">
        <v>18</v>
      </c>
      <c r="L135" s="68">
        <f t="shared" ref="L135:L139" si="76">K135*J135</f>
        <v>252</v>
      </c>
      <c r="M135" s="80" t="s">
        <v>0</v>
      </c>
      <c r="N135" s="37"/>
      <c r="P135" s="50">
        <v>17</v>
      </c>
      <c r="Q135" s="50">
        <v>18</v>
      </c>
      <c r="R135" s="68">
        <f t="shared" ref="R135:R139" si="77">Q135*P135</f>
        <v>306</v>
      </c>
      <c r="S135" s="80" t="s">
        <v>0</v>
      </c>
      <c r="T135" s="37"/>
      <c r="V135" s="90">
        <v>17</v>
      </c>
      <c r="W135" s="50">
        <v>18</v>
      </c>
      <c r="X135" s="90">
        <f t="shared" ref="X135:X139" si="78">W135*V135</f>
        <v>306</v>
      </c>
      <c r="Y135" s="80" t="s">
        <v>0</v>
      </c>
      <c r="AA135" s="90">
        <f>Feuil1!C30</f>
        <v>17.378333333333334</v>
      </c>
      <c r="AB135" s="50">
        <v>18</v>
      </c>
      <c r="AC135" s="90">
        <f t="shared" ref="AC135:AC139" si="79">AB135*AA135</f>
        <v>312.81</v>
      </c>
      <c r="AD135" s="80" t="s">
        <v>0</v>
      </c>
    </row>
    <row r="136" spans="1:32">
      <c r="B136" s="49" t="s">
        <v>238</v>
      </c>
      <c r="C136" s="57" t="s">
        <v>239</v>
      </c>
      <c r="E136" s="50">
        <v>23</v>
      </c>
      <c r="F136" s="50">
        <v>6</v>
      </c>
      <c r="G136" s="68">
        <f t="shared" si="66"/>
        <v>138</v>
      </c>
      <c r="H136" s="80" t="s">
        <v>0</v>
      </c>
      <c r="J136" s="50">
        <v>25.5</v>
      </c>
      <c r="K136" s="50">
        <v>6</v>
      </c>
      <c r="L136" s="68">
        <f t="shared" si="76"/>
        <v>153</v>
      </c>
      <c r="M136" s="80" t="s">
        <v>0</v>
      </c>
      <c r="N136" s="37"/>
      <c r="P136" s="50">
        <v>27</v>
      </c>
      <c r="Q136" s="50">
        <v>6</v>
      </c>
      <c r="R136" s="68">
        <f t="shared" si="77"/>
        <v>162</v>
      </c>
      <c r="S136" s="80" t="s">
        <v>0</v>
      </c>
      <c r="T136" s="37"/>
      <c r="V136" s="90">
        <v>27</v>
      </c>
      <c r="W136" s="50">
        <v>6</v>
      </c>
      <c r="X136" s="90">
        <f t="shared" si="78"/>
        <v>162</v>
      </c>
      <c r="Y136" s="80" t="s">
        <v>0</v>
      </c>
      <c r="AA136" s="90">
        <v>26.79</v>
      </c>
      <c r="AB136" s="50">
        <v>6</v>
      </c>
      <c r="AC136" s="90">
        <f t="shared" si="79"/>
        <v>160.74</v>
      </c>
      <c r="AD136" s="80" t="s">
        <v>0</v>
      </c>
    </row>
    <row r="137" spans="1:32">
      <c r="B137" s="49" t="s">
        <v>227</v>
      </c>
      <c r="C137" s="57" t="s">
        <v>246</v>
      </c>
      <c r="E137" s="50">
        <v>28</v>
      </c>
      <c r="F137" s="68">
        <v>3</v>
      </c>
      <c r="G137" s="68">
        <f t="shared" si="66"/>
        <v>84</v>
      </c>
      <c r="H137" s="80" t="s">
        <v>0</v>
      </c>
      <c r="J137" s="50">
        <v>27.52</v>
      </c>
      <c r="K137" s="68">
        <v>3</v>
      </c>
      <c r="L137" s="68">
        <f t="shared" si="76"/>
        <v>82.56</v>
      </c>
      <c r="M137" s="80" t="s">
        <v>0</v>
      </c>
      <c r="N137" s="37"/>
      <c r="P137" s="50">
        <v>28</v>
      </c>
      <c r="Q137" s="68">
        <v>3</v>
      </c>
      <c r="R137" s="68">
        <f t="shared" si="77"/>
        <v>84</v>
      </c>
      <c r="S137" s="80" t="s">
        <v>0</v>
      </c>
      <c r="T137" s="37"/>
      <c r="V137" s="90">
        <v>27.64</v>
      </c>
      <c r="W137" s="68">
        <v>3</v>
      </c>
      <c r="X137" s="90">
        <f t="shared" si="78"/>
        <v>82.92</v>
      </c>
      <c r="Y137" s="80" t="s">
        <v>0</v>
      </c>
      <c r="AA137" s="90">
        <v>25.9</v>
      </c>
      <c r="AB137" s="68">
        <v>3</v>
      </c>
      <c r="AC137" s="90">
        <f t="shared" si="79"/>
        <v>77.699999999999989</v>
      </c>
      <c r="AD137" s="80" t="s">
        <v>0</v>
      </c>
    </row>
    <row r="138" spans="1:32">
      <c r="B138" s="49" t="s">
        <v>240</v>
      </c>
      <c r="C138" s="57" t="s">
        <v>225</v>
      </c>
      <c r="E138" s="50">
        <v>13</v>
      </c>
      <c r="F138" s="68">
        <f>3*4</f>
        <v>12</v>
      </c>
      <c r="G138" s="68">
        <f t="shared" si="66"/>
        <v>156</v>
      </c>
      <c r="H138" s="80" t="s">
        <v>0</v>
      </c>
      <c r="J138" s="50">
        <v>13</v>
      </c>
      <c r="K138" s="68">
        <v>12</v>
      </c>
      <c r="L138" s="68">
        <f t="shared" si="76"/>
        <v>156</v>
      </c>
      <c r="M138" s="80" t="s">
        <v>0</v>
      </c>
      <c r="N138" s="37"/>
      <c r="P138" s="50">
        <v>13</v>
      </c>
      <c r="Q138" s="68">
        <v>12</v>
      </c>
      <c r="R138" s="68">
        <f t="shared" si="77"/>
        <v>156</v>
      </c>
      <c r="S138" s="80" t="s">
        <v>0</v>
      </c>
      <c r="T138" s="37"/>
      <c r="V138" s="90">
        <v>13</v>
      </c>
      <c r="W138" s="68">
        <v>12</v>
      </c>
      <c r="X138" s="90">
        <f t="shared" si="78"/>
        <v>156</v>
      </c>
      <c r="Y138" s="80" t="s">
        <v>0</v>
      </c>
      <c r="AA138" s="90">
        <v>12.4</v>
      </c>
      <c r="AB138" s="68">
        <v>12</v>
      </c>
      <c r="AC138" s="90">
        <f t="shared" si="79"/>
        <v>148.80000000000001</v>
      </c>
      <c r="AD138" s="80" t="s">
        <v>0</v>
      </c>
    </row>
    <row r="139" spans="1:32" ht="16">
      <c r="B139" s="49" t="s">
        <v>241</v>
      </c>
      <c r="C139" s="57" t="s">
        <v>41</v>
      </c>
      <c r="E139" s="50">
        <v>4</v>
      </c>
      <c r="F139" s="68">
        <f>F138</f>
        <v>12</v>
      </c>
      <c r="G139" s="68">
        <f t="shared" si="66"/>
        <v>48</v>
      </c>
      <c r="H139" s="80" t="s">
        <v>0</v>
      </c>
      <c r="J139" s="50">
        <v>3.6</v>
      </c>
      <c r="K139" s="68">
        <v>12</v>
      </c>
      <c r="L139" s="68">
        <f t="shared" si="76"/>
        <v>43.2</v>
      </c>
      <c r="M139" s="80" t="s">
        <v>0</v>
      </c>
      <c r="N139" s="44"/>
      <c r="P139" s="50">
        <v>4</v>
      </c>
      <c r="Q139" s="68">
        <v>12</v>
      </c>
      <c r="R139" s="68">
        <f t="shared" si="77"/>
        <v>48</v>
      </c>
      <c r="S139" s="80" t="s">
        <v>0</v>
      </c>
      <c r="T139" s="44"/>
      <c r="V139" s="90">
        <v>3.6</v>
      </c>
      <c r="W139" s="68">
        <v>12</v>
      </c>
      <c r="X139" s="90">
        <f t="shared" si="78"/>
        <v>43.2</v>
      </c>
      <c r="Y139" s="80" t="s">
        <v>0</v>
      </c>
      <c r="AA139" s="90">
        <v>5.45</v>
      </c>
      <c r="AB139" s="68">
        <v>12</v>
      </c>
      <c r="AC139" s="90">
        <f t="shared" si="79"/>
        <v>65.400000000000006</v>
      </c>
      <c r="AD139" s="80" t="s">
        <v>0</v>
      </c>
    </row>
    <row r="140" spans="1:32" ht="16">
      <c r="B140" s="45" t="s">
        <v>242</v>
      </c>
      <c r="C140" s="63"/>
      <c r="E140" s="71"/>
      <c r="F140" s="71"/>
      <c r="G140" s="76"/>
      <c r="H140" s="83" t="s">
        <v>85</v>
      </c>
      <c r="J140" s="71"/>
      <c r="K140" s="71"/>
      <c r="L140" s="76"/>
      <c r="M140" s="83" t="s">
        <v>85</v>
      </c>
      <c r="N140" s="37"/>
      <c r="P140" s="71"/>
      <c r="Q140" s="71"/>
      <c r="R140" s="76"/>
      <c r="S140" s="83" t="s">
        <v>85</v>
      </c>
      <c r="T140" s="37"/>
      <c r="V140" s="94"/>
      <c r="W140" s="71"/>
      <c r="X140" s="100"/>
      <c r="Y140" s="83" t="s">
        <v>85</v>
      </c>
      <c r="AA140" s="94"/>
      <c r="AB140" s="71"/>
      <c r="AC140" s="100"/>
      <c r="AD140" s="83" t="s">
        <v>85</v>
      </c>
    </row>
    <row r="141" spans="1:32">
      <c r="B141" s="49" t="s">
        <v>83</v>
      </c>
      <c r="C141" s="57" t="s">
        <v>243</v>
      </c>
      <c r="D141" s="2"/>
      <c r="E141" s="50"/>
      <c r="F141" s="50"/>
      <c r="G141" s="68"/>
      <c r="H141" s="80" t="s">
        <v>85</v>
      </c>
      <c r="J141" s="50"/>
      <c r="K141" s="50"/>
      <c r="L141" s="68"/>
      <c r="M141" s="80" t="s">
        <v>85</v>
      </c>
      <c r="P141" s="50"/>
      <c r="Q141" s="50"/>
      <c r="R141" s="68"/>
      <c r="S141" s="80" t="s">
        <v>85</v>
      </c>
      <c r="V141" s="90"/>
      <c r="W141" s="50"/>
      <c r="X141" s="90"/>
      <c r="Y141" s="80" t="s">
        <v>85</v>
      </c>
      <c r="AA141" s="90"/>
      <c r="AB141" s="50"/>
      <c r="AC141" s="90"/>
      <c r="AD141" s="80" t="s">
        <v>85</v>
      </c>
    </row>
    <row r="142" spans="1:32" ht="16" thickBot="1">
      <c r="G142" s="15"/>
      <c r="H142" s="16"/>
      <c r="I142" s="11"/>
    </row>
    <row r="143" spans="1:32">
      <c r="D143" s="2"/>
      <c r="E143" s="2"/>
      <c r="F143" s="2"/>
      <c r="G143" s="33">
        <f>G7+G98+G119</f>
        <v>3259</v>
      </c>
      <c r="H143" s="28" t="s">
        <v>0</v>
      </c>
      <c r="J143" s="14"/>
      <c r="K143" s="26" t="s">
        <v>5</v>
      </c>
      <c r="L143" s="33">
        <f>L7+L98+L119</f>
        <v>3243.61</v>
      </c>
      <c r="M143" s="28" t="s">
        <v>0</v>
      </c>
      <c r="N143" s="28" t="s">
        <v>0</v>
      </c>
      <c r="P143" s="14"/>
      <c r="Q143" s="26" t="s">
        <v>5</v>
      </c>
      <c r="R143" s="33">
        <f>R7+R98+R119</f>
        <v>3370.75</v>
      </c>
      <c r="S143" s="28" t="s">
        <v>0</v>
      </c>
      <c r="T143" s="28" t="s">
        <v>0</v>
      </c>
      <c r="V143" s="85"/>
      <c r="W143" s="26" t="s">
        <v>5</v>
      </c>
      <c r="X143" s="101">
        <f>X7+X98+X119</f>
        <v>3338.06</v>
      </c>
      <c r="Y143" s="28" t="s">
        <v>0</v>
      </c>
      <c r="AA143" s="85"/>
      <c r="AB143" s="26" t="s">
        <v>5</v>
      </c>
      <c r="AC143" s="101">
        <f>AC7+AC98+AC119</f>
        <v>3506.8474999999999</v>
      </c>
      <c r="AD143" s="28" t="s">
        <v>0</v>
      </c>
      <c r="AF143" s="123">
        <f>SUM(AF8:AF142)</f>
        <v>168.78749999999968</v>
      </c>
    </row>
    <row r="144" spans="1:32" ht="16" thickBot="1">
      <c r="D144" s="2"/>
      <c r="E144" s="2"/>
      <c r="F144" s="2"/>
      <c r="G144" s="27">
        <f>SUMIF(H7:H140,"m² ext",G7:G140)</f>
        <v>2197</v>
      </c>
      <c r="H144" s="32" t="s">
        <v>29</v>
      </c>
      <c r="J144" s="16"/>
      <c r="K144" s="26" t="s">
        <v>16</v>
      </c>
      <c r="L144" s="46">
        <f>SUMIF(M7:M140,"m² ext",L7:L140)</f>
        <v>2566.5</v>
      </c>
      <c r="M144" s="30" t="s">
        <v>17</v>
      </c>
      <c r="N144" s="30" t="s">
        <v>17</v>
      </c>
      <c r="P144" s="16"/>
      <c r="Q144" s="26" t="s">
        <v>16</v>
      </c>
      <c r="R144" s="46">
        <f>SUMIF(S7:S140,"m² ext",R7:R140)</f>
        <v>2421.5</v>
      </c>
      <c r="S144" s="30" t="s">
        <v>17</v>
      </c>
      <c r="T144" s="30" t="s">
        <v>17</v>
      </c>
      <c r="V144" s="85"/>
      <c r="W144" s="26" t="s">
        <v>16</v>
      </c>
      <c r="X144" s="102">
        <f>SUMIF(Y7:Y140,"m² ext",X7:X140)</f>
        <v>2725.68</v>
      </c>
      <c r="Y144" s="30" t="s">
        <v>17</v>
      </c>
      <c r="AA144" s="85"/>
      <c r="AB144" s="26" t="s">
        <v>16</v>
      </c>
      <c r="AC144" s="102">
        <f>SUMIF(AD7:AD140,"m² ext",AC7:AC140)</f>
        <v>2842.7599999999998</v>
      </c>
      <c r="AD144" s="30" t="s">
        <v>17</v>
      </c>
    </row>
    <row r="145" spans="2:30">
      <c r="B145" s="38"/>
      <c r="C145" s="38"/>
      <c r="D145" s="38"/>
      <c r="E145" s="38"/>
      <c r="F145" s="38"/>
      <c r="G145" s="38"/>
      <c r="H145" s="38"/>
      <c r="J145" s="16"/>
      <c r="K145" s="26" t="s">
        <v>6</v>
      </c>
      <c r="L145" s="29">
        <v>731</v>
      </c>
      <c r="M145" s="30" t="s">
        <v>10</v>
      </c>
      <c r="N145" s="30" t="s">
        <v>10</v>
      </c>
      <c r="P145" s="16"/>
      <c r="Q145" s="26" t="s">
        <v>6</v>
      </c>
      <c r="R145" s="29">
        <v>879</v>
      </c>
      <c r="S145" s="30" t="s">
        <v>10</v>
      </c>
      <c r="T145" s="30" t="s">
        <v>10</v>
      </c>
      <c r="V145" s="85"/>
      <c r="W145" s="26" t="s">
        <v>6</v>
      </c>
      <c r="X145" s="103">
        <v>876</v>
      </c>
      <c r="Y145" s="30" t="s">
        <v>10</v>
      </c>
      <c r="AA145" s="85"/>
      <c r="AB145" s="26" t="s">
        <v>6</v>
      </c>
      <c r="AC145" s="103">
        <v>876</v>
      </c>
      <c r="AD145" s="30" t="s">
        <v>10</v>
      </c>
    </row>
    <row r="146" spans="2:30">
      <c r="B146" s="38"/>
      <c r="C146" s="38"/>
      <c r="D146" s="38"/>
      <c r="E146" s="38"/>
      <c r="F146" s="38"/>
      <c r="G146" s="15"/>
      <c r="H146" s="16"/>
      <c r="J146" s="16"/>
      <c r="K146" s="26" t="s">
        <v>7</v>
      </c>
      <c r="L146" s="29">
        <v>4093</v>
      </c>
      <c r="M146" s="30" t="s">
        <v>9</v>
      </c>
      <c r="N146" s="30" t="s">
        <v>9</v>
      </c>
      <c r="P146" s="16"/>
      <c r="Q146" s="26" t="s">
        <v>7</v>
      </c>
      <c r="R146" s="29">
        <v>4383</v>
      </c>
      <c r="S146" s="30" t="s">
        <v>9</v>
      </c>
      <c r="T146" s="30" t="s">
        <v>9</v>
      </c>
      <c r="V146" s="85"/>
      <c r="W146" s="26" t="s">
        <v>7</v>
      </c>
      <c r="X146" s="103">
        <v>4361</v>
      </c>
      <c r="Y146" s="30" t="s">
        <v>9</v>
      </c>
      <c r="AA146" s="85"/>
      <c r="AB146" s="26" t="s">
        <v>7</v>
      </c>
      <c r="AC146" s="103">
        <v>4512</v>
      </c>
      <c r="AD146" s="30" t="s">
        <v>9</v>
      </c>
    </row>
    <row r="147" spans="2:30" ht="16" thickBot="1">
      <c r="G147" s="15"/>
      <c r="H147" s="16"/>
      <c r="I147" s="11"/>
      <c r="J147" s="16"/>
      <c r="K147" s="26" t="s">
        <v>8</v>
      </c>
      <c r="L147" s="31">
        <v>3917</v>
      </c>
      <c r="M147" s="32" t="s">
        <v>1</v>
      </c>
      <c r="N147" s="32" t="s">
        <v>1</v>
      </c>
      <c r="P147" s="16"/>
      <c r="Q147" s="26" t="s">
        <v>8</v>
      </c>
      <c r="R147" s="31">
        <v>4231</v>
      </c>
      <c r="S147" s="32" t="s">
        <v>1</v>
      </c>
      <c r="T147" s="32" t="s">
        <v>1</v>
      </c>
      <c r="V147" s="85"/>
      <c r="W147" s="26" t="s">
        <v>8</v>
      </c>
      <c r="X147" s="104">
        <v>4227</v>
      </c>
      <c r="Y147" s="32" t="s">
        <v>1</v>
      </c>
      <c r="AA147" s="85"/>
      <c r="AB147" s="26" t="s">
        <v>8</v>
      </c>
      <c r="AC147" s="104">
        <v>4370</v>
      </c>
      <c r="AD147" s="32" t="s">
        <v>1</v>
      </c>
    </row>
    <row r="148" spans="2:30">
      <c r="G148" s="15"/>
      <c r="H148" s="16"/>
      <c r="I148" s="11"/>
    </row>
    <row r="149" spans="2:30">
      <c r="G149" s="15"/>
      <c r="H149" s="16"/>
      <c r="I149" s="11"/>
    </row>
    <row r="150" spans="2:30">
      <c r="G150" s="15"/>
      <c r="H150" s="16"/>
      <c r="I150" s="11"/>
    </row>
    <row r="151" spans="2:30">
      <c r="G151" s="15"/>
      <c r="H151" s="16"/>
      <c r="I151" s="11"/>
    </row>
  </sheetData>
  <mergeCells count="5">
    <mergeCell ref="E4:H4"/>
    <mergeCell ref="J4:N4"/>
    <mergeCell ref="P4:T4"/>
    <mergeCell ref="AA4:AD4"/>
    <mergeCell ref="V4:Y4"/>
  </mergeCells>
  <pageMargins left="0.7" right="0.7" top="0.75" bottom="0.75" header="0.3" footer="0.3"/>
  <pageSetup paperSize="9" scale="2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DC331-D5C0-D54C-B711-6624B425F566}">
  <dimension ref="B6:I41"/>
  <sheetViews>
    <sheetView workbookViewId="0">
      <selection activeCell="C42" sqref="C42"/>
    </sheetView>
  </sheetViews>
  <sheetFormatPr baseColWidth="10" defaultRowHeight="15"/>
  <cols>
    <col min="4" max="4" width="2.83203125" customWidth="1"/>
    <col min="6" max="6" width="2.83203125" customWidth="1"/>
    <col min="8" max="8" width="2.83203125" customWidth="1"/>
  </cols>
  <sheetData>
    <row r="6" spans="2:9">
      <c r="B6" s="115"/>
      <c r="C6" s="115"/>
      <c r="D6" s="115"/>
      <c r="E6" s="115"/>
      <c r="G6" s="115"/>
      <c r="H6" s="115"/>
      <c r="I6" s="115"/>
    </row>
    <row r="7" spans="2:9">
      <c r="B7" t="s">
        <v>257</v>
      </c>
      <c r="C7" t="s">
        <v>252</v>
      </c>
      <c r="E7" t="s">
        <v>251</v>
      </c>
      <c r="G7" t="s">
        <v>253</v>
      </c>
      <c r="I7" t="s">
        <v>258</v>
      </c>
    </row>
    <row r="9" spans="2:9">
      <c r="B9">
        <v>17</v>
      </c>
      <c r="C9">
        <v>24.09</v>
      </c>
      <c r="E9">
        <v>11.83</v>
      </c>
      <c r="G9">
        <v>4.0999999999999996</v>
      </c>
      <c r="I9">
        <v>22.11</v>
      </c>
    </row>
    <row r="10" spans="2:9">
      <c r="B10">
        <v>17</v>
      </c>
      <c r="C10">
        <v>21.78</v>
      </c>
      <c r="E10">
        <v>11.85</v>
      </c>
      <c r="G10">
        <v>3.71</v>
      </c>
      <c r="I10">
        <v>22.11</v>
      </c>
    </row>
    <row r="11" spans="2:9">
      <c r="B11">
        <v>17</v>
      </c>
      <c r="C11">
        <v>23.63</v>
      </c>
      <c r="E11">
        <v>17.28</v>
      </c>
      <c r="G11">
        <v>5.61</v>
      </c>
      <c r="I11">
        <v>20.56</v>
      </c>
    </row>
    <row r="12" spans="2:9">
      <c r="B12">
        <v>17</v>
      </c>
      <c r="C12">
        <v>23.75</v>
      </c>
      <c r="E12">
        <v>17.510000000000002</v>
      </c>
      <c r="G12">
        <v>5.61</v>
      </c>
      <c r="I12">
        <v>19.079999999999998</v>
      </c>
    </row>
    <row r="13" spans="2:9">
      <c r="B13">
        <v>17.2</v>
      </c>
      <c r="C13">
        <f>SUM(C9:C12)/4</f>
        <v>23.3125</v>
      </c>
      <c r="E13">
        <f>SUM(E9:E12)/4</f>
        <v>14.6175</v>
      </c>
      <c r="G13">
        <f>SUM(G9:G12)/4</f>
        <v>4.7575000000000003</v>
      </c>
      <c r="I13">
        <v>19.18</v>
      </c>
    </row>
    <row r="14" spans="2:9">
      <c r="I14">
        <v>18.73</v>
      </c>
    </row>
    <row r="15" spans="2:9">
      <c r="B15">
        <f>SUM(B9:B14)/5</f>
        <v>17.04</v>
      </c>
      <c r="I15">
        <f>SUM(I9:I14)/6</f>
        <v>20.294999999999998</v>
      </c>
    </row>
    <row r="21" spans="2:9">
      <c r="B21" s="118"/>
      <c r="C21" s="118"/>
      <c r="D21" s="118"/>
      <c r="E21" s="118"/>
      <c r="F21" s="118"/>
      <c r="G21" s="118"/>
      <c r="H21" s="118"/>
      <c r="I21" s="118"/>
    </row>
    <row r="22" spans="2:9">
      <c r="B22" t="s">
        <v>256</v>
      </c>
      <c r="C22" s="119" t="s">
        <v>257</v>
      </c>
      <c r="E22" t="s">
        <v>252</v>
      </c>
    </row>
    <row r="23" spans="2:9">
      <c r="B23">
        <v>20.86</v>
      </c>
      <c r="C23">
        <v>17.34</v>
      </c>
      <c r="E23">
        <v>26.798999999999999</v>
      </c>
    </row>
    <row r="24" spans="2:9">
      <c r="B24">
        <v>19.88</v>
      </c>
      <c r="C24">
        <v>17.649999999999999</v>
      </c>
    </row>
    <row r="25" spans="2:9">
      <c r="B25">
        <v>20.83</v>
      </c>
      <c r="C25">
        <v>17.329999999999998</v>
      </c>
    </row>
    <row r="26" spans="2:9">
      <c r="C26">
        <v>17.329999999999998</v>
      </c>
    </row>
    <row r="27" spans="2:9">
      <c r="B27">
        <f>SUM(B23:B25)/3</f>
        <v>20.52333333333333</v>
      </c>
      <c r="C27">
        <v>17.309999999999999</v>
      </c>
    </row>
    <row r="28" spans="2:9">
      <c r="C28">
        <v>17.309999999999999</v>
      </c>
    </row>
    <row r="30" spans="2:9">
      <c r="C30">
        <f>SUM(C23:C28)/6</f>
        <v>17.378333333333334</v>
      </c>
    </row>
    <row r="37" spans="2:3">
      <c r="B37" t="s">
        <v>259</v>
      </c>
      <c r="C37" s="120">
        <f>VI_TS!AC143-VI_TS!X143</f>
        <v>168.78749999999991</v>
      </c>
    </row>
    <row r="39" spans="2:3">
      <c r="B39" t="s">
        <v>260</v>
      </c>
      <c r="C39" s="120">
        <f>VI_TS!AC147-VI_TS!X147</f>
        <v>143</v>
      </c>
    </row>
    <row r="41" spans="2:3">
      <c r="B41" t="s">
        <v>261</v>
      </c>
      <c r="C41" s="120">
        <f>VI_TS!AC147-VI_TS!X147</f>
        <v>143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VI_TS</vt:lpstr>
      <vt:lpstr>Feuil1</vt:lpstr>
      <vt:lpstr>VI_TS!Zone_d_impression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Amandine PONDAVEN</dc:creator>
  <cp:lastModifiedBy>Microsoft Office User</cp:lastModifiedBy>
  <cp:lastPrinted>2024-12-03T11:12:06Z</cp:lastPrinted>
  <dcterms:created xsi:type="dcterms:W3CDTF">2014-05-07T10:01:57Z</dcterms:created>
  <dcterms:modified xsi:type="dcterms:W3CDTF">2024-12-03T11:13:03Z</dcterms:modified>
</cp:coreProperties>
</file>