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P:\8620\07-travaux\98-commun\7.1 Travaux en FD\7.11 Infrastructure\7.111 Marchés FD + travaux\2025_FD\MARCHÉS_FD_2025\2025-8620-001_FDEPARGES\FD EPARGES_2025-8620-001\DCE\"/>
    </mc:Choice>
  </mc:AlternateContent>
  <xr:revisionPtr revIDLastSave="0" documentId="13_ncr:1_{BE3A6AB0-C14A-4230-A174-568CD98095F9}" xr6:coauthVersionLast="47" xr6:coauthVersionMax="47" xr10:uidLastSave="{00000000-0000-0000-0000-000000000000}"/>
  <bookViews>
    <workbookView xWindow="-120" yWindow="-120" windowWidth="29040" windowHeight="15720" xr2:uid="{B2E36E04-44A1-4EFC-87A4-45EF17213269}"/>
  </bookViews>
  <sheets>
    <sheet name="LES EPARG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1" l="1"/>
  <c r="F10" i="1"/>
  <c r="C7" i="1"/>
  <c r="C28" i="1"/>
  <c r="C55" i="1"/>
  <c r="C53" i="1"/>
  <c r="C42" i="1"/>
  <c r="C37" i="1"/>
  <c r="F16" i="1"/>
  <c r="F17" i="1"/>
  <c r="C15" i="1"/>
  <c r="F15" i="1" s="1"/>
  <c r="C13" i="1"/>
  <c r="C14" i="1" l="1"/>
  <c r="F33" i="1"/>
  <c r="F44" i="1" l="1"/>
  <c r="C50" i="1" l="1"/>
  <c r="F42" i="1"/>
  <c r="F9" i="1" l="1"/>
  <c r="F55" i="1"/>
  <c r="F54" i="1"/>
  <c r="F51" i="1"/>
  <c r="F53" i="1"/>
  <c r="F50" i="1"/>
  <c r="F48" i="1"/>
  <c r="F47" i="1"/>
  <c r="F40" i="1"/>
  <c r="F37" i="1"/>
  <c r="F35" i="1"/>
  <c r="F24" i="1"/>
  <c r="F23" i="1"/>
  <c r="C20" i="1"/>
  <c r="F20" i="1" s="1"/>
  <c r="F30" i="1"/>
  <c r="F29" i="1"/>
  <c r="F28" i="1"/>
  <c r="F27" i="1"/>
  <c r="F26" i="1"/>
  <c r="F21" i="1"/>
  <c r="F13" i="1"/>
  <c r="F14" i="1"/>
  <c r="F11" i="1"/>
  <c r="F7" i="1"/>
  <c r="F56" i="1" l="1"/>
  <c r="F57" i="1" s="1"/>
  <c r="F58" i="1" s="1"/>
</calcChain>
</file>

<file path=xl/sharedStrings.xml><?xml version="1.0" encoding="utf-8"?>
<sst xmlns="http://schemas.openxmlformats.org/spreadsheetml/2006/main" count="124" uniqueCount="99">
  <si>
    <t>n° prix</t>
  </si>
  <si>
    <t>DESIGNATION DES TRAVAUX</t>
  </si>
  <si>
    <t>QUANTITE</t>
  </si>
  <si>
    <t>UNITE</t>
  </si>
  <si>
    <t>PRIX UNITAIRE € HT</t>
  </si>
  <si>
    <t>PRIX TOTAL € HT</t>
  </si>
  <si>
    <t>1.1</t>
  </si>
  <si>
    <t>forfait</t>
  </si>
  <si>
    <t>2.1</t>
  </si>
  <si>
    <t>2.2</t>
  </si>
  <si>
    <t>m3</t>
  </si>
  <si>
    <t>ml</t>
  </si>
  <si>
    <t xml:space="preserve">CHEMIN 1 (1450 ml) </t>
  </si>
  <si>
    <t>3.1</t>
  </si>
  <si>
    <t>T</t>
  </si>
  <si>
    <t>3.2</t>
  </si>
  <si>
    <t xml:space="preserve">ml </t>
  </si>
  <si>
    <t xml:space="preserve">unité </t>
  </si>
  <si>
    <t>2.2.1</t>
  </si>
  <si>
    <t>2.2.2</t>
  </si>
  <si>
    <t>3.2.1</t>
  </si>
  <si>
    <t>3.2.2</t>
  </si>
  <si>
    <t xml:space="preserve">Tête d'aqueduc 400 mm standard (en amont) </t>
  </si>
  <si>
    <t xml:space="preserve">CHEMIN 3 (900 ml) </t>
  </si>
  <si>
    <t xml:space="preserve">CHEMIN 2 (130 ml) </t>
  </si>
  <si>
    <t>2.3.1</t>
  </si>
  <si>
    <t>3.3.1</t>
  </si>
  <si>
    <t xml:space="preserve">CHEMIN 4 (734 ml) </t>
  </si>
  <si>
    <t xml:space="preserve">CHEMIN 5 (320 ml) </t>
  </si>
  <si>
    <t>2.4.1</t>
  </si>
  <si>
    <t>3.5.1</t>
  </si>
  <si>
    <t>3.5.2</t>
  </si>
  <si>
    <t xml:space="preserve">TOTAL € HT </t>
  </si>
  <si>
    <t>TVA 20%</t>
  </si>
  <si>
    <t>TOTAL € TTC</t>
  </si>
  <si>
    <r>
      <t xml:space="preserve">Reprofilage accotement vers aval côté droit (5 à 6 m jusqu’à bande de service) : 
-  descente pour aller à la place de depôt </t>
    </r>
    <r>
      <rPr>
        <b/>
        <sz val="11"/>
        <color theme="1"/>
        <rFont val="Aptos Narrow"/>
        <family val="2"/>
        <scheme val="minor"/>
      </rPr>
      <t xml:space="preserve">soit 320 ml </t>
    </r>
  </si>
  <si>
    <r>
      <t xml:space="preserve">Echarpes dans accotement </t>
    </r>
    <r>
      <rPr>
        <b/>
        <sz val="11"/>
        <color theme="1"/>
        <rFont val="Aptos Narrow"/>
        <family val="2"/>
        <scheme val="minor"/>
      </rPr>
      <t>(10)</t>
    </r>
    <r>
      <rPr>
        <sz val="11"/>
        <color theme="1"/>
        <rFont val="Aptos Narrow"/>
        <family val="2"/>
        <scheme val="minor"/>
      </rPr>
      <t xml:space="preserve"> vers peuplement en aval du chemin blanc </t>
    </r>
  </si>
  <si>
    <r>
      <t xml:space="preserve">Arasement  y compris évacuation des excédents dans peuplement jusqu'au bord du fossé et des deux côtés et bande centrale  + place de depot 150 m2  </t>
    </r>
    <r>
      <rPr>
        <b/>
        <sz val="11"/>
        <color theme="1"/>
        <rFont val="Aptos Narrow"/>
        <family val="2"/>
        <scheme val="minor"/>
      </rPr>
      <t xml:space="preserve">soit  (1450 *3)+(30*5) = 4500 ml </t>
    </r>
    <r>
      <rPr>
        <sz val="11"/>
        <color theme="1"/>
        <rFont val="Aptos Narrow"/>
        <family val="2"/>
        <scheme val="minor"/>
      </rPr>
      <t xml:space="preserve">
</t>
    </r>
  </si>
  <si>
    <t xml:space="preserve">Fourniture et pose de deux acqueduc 400 mm de diametre  en sortie de ligne + sous la chausée </t>
  </si>
  <si>
    <t>Fourtniture et pose de 4 tetes d'aqueducs standard</t>
  </si>
  <si>
    <r>
      <t xml:space="preserve">Arasement des deux côtés et bande centrale  y compris évacuation des excédents dans peuplements jusqu'au bord du fossés et s </t>
    </r>
    <r>
      <rPr>
        <b/>
        <sz val="11"/>
        <color theme="1"/>
        <rFont val="Aptos Narrow"/>
        <family val="2"/>
        <scheme val="minor"/>
      </rPr>
      <t xml:space="preserve">soit 2700 ml </t>
    </r>
    <r>
      <rPr>
        <sz val="11"/>
        <color theme="1"/>
        <rFont val="Aptos Narrow"/>
        <family val="2"/>
        <scheme val="minor"/>
      </rPr>
      <t xml:space="preserve">
</t>
    </r>
  </si>
  <si>
    <r>
      <t xml:space="preserve">Empierrement et compactage nids de poule ponctuel en 0/60 broyé </t>
    </r>
    <r>
      <rPr>
        <b/>
        <sz val="11"/>
        <color theme="1"/>
        <rFont val="Aptos Narrow"/>
        <family val="2"/>
        <scheme val="minor"/>
      </rPr>
      <t xml:space="preserve">si necessaire apres arasements </t>
    </r>
  </si>
  <si>
    <r>
      <t xml:space="preserve">Arasement  y compris évacuation des excédents dans peuplements jusqu'au bord du fossés et des deux côtés et bande centrale </t>
    </r>
    <r>
      <rPr>
        <b/>
        <sz val="11"/>
        <color theme="1"/>
        <rFont val="Aptos Narrow"/>
        <family val="2"/>
        <scheme val="minor"/>
      </rPr>
      <t xml:space="preserve">soit 2202 ml </t>
    </r>
  </si>
  <si>
    <r>
      <t xml:space="preserve">Arasement  y compris évacuation des excédents dans peuplements jusqu'au bord de la bande de service ou fossé soit :
- descente pour aller à la place de dépôt,des deux côtés et bande centrale </t>
    </r>
    <r>
      <rPr>
        <b/>
        <sz val="11"/>
        <color theme="1"/>
        <rFont val="Aptos Narrow"/>
        <family val="2"/>
        <scheme val="minor"/>
      </rPr>
      <t xml:space="preserve">soit 960 ml </t>
    </r>
    <r>
      <rPr>
        <sz val="11"/>
        <color theme="1"/>
        <rFont val="Aptos Narrow"/>
        <family val="2"/>
        <scheme val="minor"/>
      </rPr>
      <t xml:space="preserve">
- place de dépôt </t>
    </r>
    <r>
      <rPr>
        <b/>
        <sz val="11"/>
        <color theme="1"/>
        <rFont val="Aptos Narrow"/>
        <family val="2"/>
        <scheme val="minor"/>
      </rPr>
      <t>soit 100  m2 (20 ml + 8 ml)</t>
    </r>
    <r>
      <rPr>
        <sz val="11"/>
        <color theme="1"/>
        <rFont val="Aptos Narrow"/>
        <family val="2"/>
        <scheme val="minor"/>
      </rPr>
      <t xml:space="preserve"> </t>
    </r>
  </si>
  <si>
    <r>
      <t xml:space="preserve">Fourniture et pose de renvoi d'eau y compris exutoires (3) </t>
    </r>
    <r>
      <rPr>
        <b/>
        <sz val="11"/>
        <color theme="1"/>
        <rFont val="Aptos Narrow"/>
        <family val="2"/>
        <scheme val="minor"/>
      </rPr>
      <t xml:space="preserve">soit 18 ml </t>
    </r>
    <r>
      <rPr>
        <sz val="11"/>
        <color theme="1"/>
        <rFont val="Aptos Narrow"/>
        <family val="2"/>
        <scheme val="minor"/>
      </rPr>
      <t xml:space="preserve">
</t>
    </r>
  </si>
  <si>
    <r>
      <t xml:space="preserve">Fourniture et pose de renvoi d'eau (2) y compris exutoires </t>
    </r>
    <r>
      <rPr>
        <b/>
        <sz val="11"/>
        <color theme="1"/>
        <rFont val="Aptos Narrow"/>
        <family val="2"/>
        <scheme val="minor"/>
      </rPr>
      <t xml:space="preserve">soit 12 ml </t>
    </r>
    <r>
      <rPr>
        <sz val="11"/>
        <color theme="1"/>
        <rFont val="Aptos Narrow"/>
        <family val="2"/>
        <scheme val="minor"/>
      </rPr>
      <t xml:space="preserve">
</t>
    </r>
  </si>
  <si>
    <r>
      <t xml:space="preserve">Fourniture et pose de renvoi d'eau y compris exutoires (3 : 2 avant virage et 1 apres virage) </t>
    </r>
    <r>
      <rPr>
        <b/>
        <sz val="11"/>
        <color theme="1"/>
        <rFont val="Aptos Narrow"/>
        <family val="2"/>
        <scheme val="minor"/>
      </rPr>
      <t>soit 18 ml</t>
    </r>
    <r>
      <rPr>
        <sz val="11"/>
        <color theme="1"/>
        <rFont val="Aptos Narrow"/>
        <family val="2"/>
        <scheme val="minor"/>
      </rPr>
      <t xml:space="preserve"> </t>
    </r>
  </si>
  <si>
    <r>
      <t xml:space="preserve">Fourniture et pose aqueduc 400 mm de diametre </t>
    </r>
    <r>
      <rPr>
        <b/>
        <sz val="11"/>
        <color theme="1"/>
        <rFont val="Aptos Narrow"/>
        <family val="2"/>
        <scheme val="minor"/>
      </rPr>
      <t xml:space="preserve">soit 9 ml </t>
    </r>
  </si>
  <si>
    <r>
      <t>Purge carrefour sur 40 cm soit : 
 20 ml * 3,50 ml sur 40 cm =</t>
    </r>
    <r>
      <rPr>
        <b/>
        <sz val="11"/>
        <color theme="1"/>
        <rFont val="Aptos Narrow"/>
        <family val="2"/>
        <scheme val="minor"/>
      </rPr>
      <t>70 m3</t>
    </r>
    <r>
      <rPr>
        <sz val="11"/>
        <color theme="1"/>
        <rFont val="Aptos Narrow"/>
        <family val="2"/>
        <scheme val="minor"/>
      </rPr>
      <t xml:space="preserve">
</t>
    </r>
  </si>
  <si>
    <r>
      <t>Empierrement 0/100 sur 30 cm avec compactage soit : 
Carrefour : 20 ml * 3,50 ml sur 30 cm =</t>
    </r>
    <r>
      <rPr>
        <b/>
        <sz val="11"/>
        <color theme="1"/>
        <rFont val="Aptos Narrow"/>
        <family val="2"/>
        <scheme val="minor"/>
      </rPr>
      <t xml:space="preserve"> 21 m3 
</t>
    </r>
    <r>
      <rPr>
        <sz val="11"/>
        <color theme="1"/>
        <rFont val="Aptos Narrow"/>
        <family val="2"/>
        <scheme val="minor"/>
      </rPr>
      <t>Et nids de poule ponctuel  =</t>
    </r>
    <r>
      <rPr>
        <b/>
        <sz val="11"/>
        <color theme="1"/>
        <rFont val="Aptos Narrow"/>
        <family val="2"/>
        <scheme val="minor"/>
      </rPr>
      <t xml:space="preserve"> 30 T 
Arrondi à 75 T</t>
    </r>
  </si>
  <si>
    <r>
      <t xml:space="preserve">Empierrement 0/31,5 sur 10 cm avec compactage soit : 
Carrefour : 20 ml * 3,50 ml sur 10 cm = </t>
    </r>
    <r>
      <rPr>
        <b/>
        <sz val="11"/>
        <color theme="1"/>
        <rFont val="Aptos Narrow"/>
        <family val="2"/>
        <scheme val="minor"/>
      </rPr>
      <t>7 m3 
Arrondi à 20 T</t>
    </r>
    <r>
      <rPr>
        <sz val="11"/>
        <color theme="1"/>
        <rFont val="Aptos Narrow"/>
        <family val="2"/>
        <scheme val="minor"/>
      </rPr>
      <t xml:space="preserve">
</t>
    </r>
  </si>
  <si>
    <t>3.3</t>
  </si>
  <si>
    <r>
      <t xml:space="preserve">Arasement y compris évacuation des excédents dans peuplements jusqu'au bord du fossés des deux côtés + bande centrale </t>
    </r>
    <r>
      <rPr>
        <b/>
        <sz val="11"/>
        <color theme="1"/>
        <rFont val="Aptos Narrow"/>
        <family val="2"/>
        <scheme val="minor"/>
      </rPr>
      <t xml:space="preserve">soit 130 ml * 3 = 390 ml </t>
    </r>
  </si>
  <si>
    <r>
      <t>Création d'un fossé trapezoidal  60 cm côté gauche de la route</t>
    </r>
    <r>
      <rPr>
        <b/>
        <sz val="11"/>
        <color theme="1"/>
        <rFont val="Aptos Narrow"/>
        <family val="2"/>
        <scheme val="minor"/>
      </rPr>
      <t xml:space="preserve"> soit 215 ml </t>
    </r>
  </si>
  <si>
    <t>2.3</t>
  </si>
  <si>
    <t>3.4</t>
  </si>
  <si>
    <t>3.5</t>
  </si>
  <si>
    <t>1.2.1</t>
  </si>
  <si>
    <t>1.2.2</t>
  </si>
  <si>
    <t>3.2.3</t>
  </si>
  <si>
    <t>3.2.4</t>
  </si>
  <si>
    <t>3.2.5</t>
  </si>
  <si>
    <t>1.3.2</t>
  </si>
  <si>
    <t>3.1.1</t>
  </si>
  <si>
    <t>1.4.1</t>
  </si>
  <si>
    <t>2.5.1</t>
  </si>
  <si>
    <t>2.5.2</t>
  </si>
  <si>
    <t>3.5.3</t>
  </si>
  <si>
    <t>1.5.1</t>
  </si>
  <si>
    <t>1.5.2</t>
  </si>
  <si>
    <t>1 - TERRASSEMENT</t>
  </si>
  <si>
    <t>2 - EMPIERREMENT</t>
  </si>
  <si>
    <t>3 - ASSAINISSEMENT</t>
  </si>
  <si>
    <t>1.2 - TERRASSEMENT</t>
  </si>
  <si>
    <t>2.2 - EMPIERREMENT</t>
  </si>
  <si>
    <t>3.2 - ASSAINISSEMENT</t>
  </si>
  <si>
    <t>1.3- TERRASSEMENT</t>
  </si>
  <si>
    <t>2.3 - EMPIERREMENT</t>
  </si>
  <si>
    <t>3.3 - ASSAINISSEMENT</t>
  </si>
  <si>
    <t>1.4 - EMPIERREMENT</t>
  </si>
  <si>
    <t>2.4 - ASSAINISSEMENT</t>
  </si>
  <si>
    <t>3.1 - DIVERS</t>
  </si>
  <si>
    <t>1.5- TERRASSEMENT</t>
  </si>
  <si>
    <t>2.5 - EMPIERREMENT</t>
  </si>
  <si>
    <t>3.5 - ASSAINISSEMENT</t>
  </si>
  <si>
    <t>Fourniture et pose barriere (depose de l'existante)</t>
  </si>
  <si>
    <r>
      <t xml:space="preserve">Création d'un fossé trapezoidal  60 cm </t>
    </r>
    <r>
      <rPr>
        <b/>
        <sz val="11"/>
        <rFont val="Aptos Narrow"/>
        <family val="2"/>
        <scheme val="minor"/>
      </rPr>
      <t xml:space="preserve">sur 60  ml </t>
    </r>
  </si>
  <si>
    <r>
      <t xml:space="preserve">Décaissement surlageur de virage exterieur + interieur  et entrées parcelles (2) sur 30 cm soit :
- virage exterieur : 10 ml * 4 = 40 m2 sur 30 cm = </t>
    </r>
    <r>
      <rPr>
        <b/>
        <sz val="11"/>
        <color theme="1"/>
        <rFont val="Aptos Narrow"/>
        <family val="2"/>
        <scheme val="minor"/>
      </rPr>
      <t>12 m3</t>
    </r>
    <r>
      <rPr>
        <sz val="11"/>
        <color theme="1"/>
        <rFont val="Aptos Narrow"/>
        <family val="2"/>
        <scheme val="minor"/>
      </rPr>
      <t xml:space="preserve">
- virage interieur : 10 ml * 2 = 20 m2 sur 30 cm = </t>
    </r>
    <r>
      <rPr>
        <b/>
        <sz val="11"/>
        <color theme="1"/>
        <rFont val="Aptos Narrow"/>
        <family val="2"/>
        <scheme val="minor"/>
      </rPr>
      <t>6 m3</t>
    </r>
    <r>
      <rPr>
        <sz val="11"/>
        <color theme="1"/>
        <rFont val="Aptos Narrow"/>
        <family val="2"/>
        <scheme val="minor"/>
      </rPr>
      <t xml:space="preserve">
- entrée parcelle : 18 m 2 * 2 = 36 m2 sur 30 cm = </t>
    </r>
    <r>
      <rPr>
        <b/>
        <sz val="11"/>
        <color theme="1"/>
        <rFont val="Aptos Narrow"/>
        <family val="2"/>
        <scheme val="minor"/>
      </rPr>
      <t xml:space="preserve">10,8 m3 </t>
    </r>
    <r>
      <rPr>
        <sz val="11"/>
        <color theme="1"/>
        <rFont val="Aptos Narrow"/>
        <family val="2"/>
        <scheme val="minor"/>
      </rPr>
      <t xml:space="preserve">
</t>
    </r>
    <r>
      <rPr>
        <b/>
        <sz val="11"/>
        <color theme="1"/>
        <rFont val="Aptos Narrow"/>
        <family val="2"/>
        <scheme val="minor"/>
      </rPr>
      <t xml:space="preserve">Arrondi à 30 m3 </t>
    </r>
  </si>
  <si>
    <t>a completer</t>
  </si>
  <si>
    <r>
      <t xml:space="preserve">Empierrement 20/40  sur 6 cm moyen avec compactage soit : 
1400 ml * 3,50 ml * 0,06 = </t>
    </r>
    <r>
      <rPr>
        <b/>
        <sz val="11"/>
        <color theme="1"/>
        <rFont val="Aptos Narrow"/>
        <family val="2"/>
        <scheme val="minor"/>
      </rPr>
      <t>294 m3</t>
    </r>
    <r>
      <rPr>
        <b/>
        <sz val="11"/>
        <color rgb="FFFF0000"/>
        <rFont val="Aptos Narrow"/>
        <family val="2"/>
        <scheme val="minor"/>
      </rPr>
      <t xml:space="preserve"> 
</t>
    </r>
    <r>
      <rPr>
        <b/>
        <sz val="11"/>
        <rFont val="Aptos Narrow"/>
        <family val="2"/>
        <scheme val="minor"/>
      </rPr>
      <t>Arrondi à 650 T</t>
    </r>
    <r>
      <rPr>
        <sz val="11"/>
        <color theme="1"/>
        <rFont val="Aptos Narrow"/>
        <family val="2"/>
        <scheme val="minor"/>
      </rPr>
      <t xml:space="preserve">
</t>
    </r>
  </si>
  <si>
    <r>
      <t xml:space="preserve">Empierrement 20/40 sur 6 cm moyen avec compactage soit: </t>
    </r>
    <r>
      <rPr>
        <b/>
        <sz val="11"/>
        <color rgb="FFFF0000"/>
        <rFont val="Aptos Narrow"/>
        <family val="2"/>
        <scheme val="minor"/>
      </rPr>
      <t xml:space="preserve"> </t>
    </r>
    <r>
      <rPr>
        <b/>
        <sz val="11"/>
        <color theme="1"/>
        <rFont val="Aptos Narrow"/>
        <family val="2"/>
        <scheme val="minor"/>
      </rPr>
      <t xml:space="preserve">
</t>
    </r>
    <r>
      <rPr>
        <sz val="11"/>
        <rFont val="Aptos Narrow"/>
        <family val="2"/>
        <scheme val="minor"/>
      </rPr>
      <t xml:space="preserve">900 ml * 3,5 ml * 0,06 = </t>
    </r>
    <r>
      <rPr>
        <b/>
        <sz val="11"/>
        <rFont val="Aptos Narrow"/>
        <family val="2"/>
        <scheme val="minor"/>
      </rPr>
      <t>189 m3</t>
    </r>
    <r>
      <rPr>
        <sz val="11"/>
        <color theme="1"/>
        <rFont val="Aptos Narrow"/>
        <family val="2"/>
        <scheme val="minor"/>
      </rPr>
      <t xml:space="preserve">
</t>
    </r>
    <r>
      <rPr>
        <b/>
        <sz val="11"/>
        <color theme="1"/>
        <rFont val="Aptos Narrow"/>
        <family val="2"/>
        <scheme val="minor"/>
      </rPr>
      <t>Arrondi à 420 T</t>
    </r>
  </si>
  <si>
    <r>
      <t xml:space="preserve">Purge sur la totalité du chemin sur 40 cm soit :
</t>
    </r>
    <r>
      <rPr>
        <sz val="11"/>
        <rFont val="Aptos Narrow"/>
        <family val="2"/>
        <scheme val="minor"/>
      </rPr>
      <t>130 ml *3,5 ml sur 40 cm</t>
    </r>
    <r>
      <rPr>
        <sz val="11"/>
        <color theme="1"/>
        <rFont val="Aptos Narrow"/>
        <family val="2"/>
        <scheme val="minor"/>
      </rPr>
      <t xml:space="preserve"> = </t>
    </r>
    <r>
      <rPr>
        <b/>
        <sz val="11"/>
        <color theme="1"/>
        <rFont val="Aptos Narrow"/>
        <family val="2"/>
        <scheme val="minor"/>
      </rPr>
      <t>182 m3
OPTIONNEL SUITE RESULTATS ARASEMENTS</t>
    </r>
  </si>
  <si>
    <r>
      <t>Empierrement 0/100 sur 30 cm avec compactage soit : 
(130 ml * 3,50 * 0,30 = 136,50 m3 (</t>
    </r>
    <r>
      <rPr>
        <b/>
        <sz val="11"/>
        <color theme="1"/>
        <rFont val="Aptos Narrow"/>
        <family val="2"/>
        <scheme val="minor"/>
      </rPr>
      <t>OPTIONNEL SUITE RESULTATS ARASEMENTS</t>
    </r>
    <r>
      <rPr>
        <sz val="11"/>
        <color theme="1"/>
        <rFont val="Aptos Narrow"/>
        <family val="2"/>
        <scheme val="minor"/>
      </rPr>
      <t>)  + virages ((10*4*0,20)+(10*2*0,20)+(18*2*0,20 =  19,20 m3) = 136,50 + 19,20</t>
    </r>
    <r>
      <rPr>
        <b/>
        <sz val="11"/>
        <color theme="1"/>
        <rFont val="Aptos Narrow"/>
        <family val="2"/>
        <scheme val="minor"/>
      </rPr>
      <t xml:space="preserve"> = 155,70 m3</t>
    </r>
    <r>
      <rPr>
        <sz val="11"/>
        <color theme="1"/>
        <rFont val="Aptos Narrow"/>
        <family val="2"/>
        <scheme val="minor"/>
      </rPr>
      <t xml:space="preserve">
</t>
    </r>
    <r>
      <rPr>
        <b/>
        <sz val="11"/>
        <color theme="1"/>
        <rFont val="Aptos Narrow"/>
        <family val="2"/>
        <scheme val="minor"/>
      </rPr>
      <t xml:space="preserve">Arrondi à 315 T </t>
    </r>
  </si>
  <si>
    <r>
      <t>Empierrement 0/31,5 sur 10 cm soit : couche de fermeture avec compactage
130 ml * 3,50 * 0,10 = 45,50 m3 (</t>
    </r>
    <r>
      <rPr>
        <b/>
        <sz val="11"/>
        <color theme="1"/>
        <rFont val="Aptos Narrow"/>
        <family val="2"/>
        <scheme val="minor"/>
      </rPr>
      <t>OPTIONNEL SUITE RESULTATS ARASEMENTS</t>
    </r>
    <r>
      <rPr>
        <sz val="11"/>
        <color theme="1"/>
        <rFont val="Aptos Narrow"/>
        <family val="2"/>
        <scheme val="minor"/>
      </rPr>
      <t xml:space="preserve">) + virages ((10*4*0,10)+(10*2*0,10)+(18*2*0,10 =  9,6 m3) = 45,50 + 9,60 = </t>
    </r>
    <r>
      <rPr>
        <b/>
        <sz val="11"/>
        <color theme="1"/>
        <rFont val="Aptos Narrow"/>
        <family val="2"/>
        <scheme val="minor"/>
      </rPr>
      <t xml:space="preserve"> 55,10 m3</t>
    </r>
    <r>
      <rPr>
        <sz val="11"/>
        <color theme="1"/>
        <rFont val="Aptos Narrow"/>
        <family val="2"/>
        <scheme val="minor"/>
      </rPr>
      <t xml:space="preserve">
</t>
    </r>
    <r>
      <rPr>
        <b/>
        <sz val="11"/>
        <color theme="1"/>
        <rFont val="Aptos Narrow"/>
        <family val="2"/>
        <scheme val="minor"/>
      </rPr>
      <t>Arrondi à 125 T</t>
    </r>
  </si>
  <si>
    <r>
      <t>Décaissement chemin descente de la place de depôt sur 10 cm soit : 
260 ml * 3,5 ml * 0,10 =</t>
    </r>
    <r>
      <rPr>
        <b/>
        <sz val="11"/>
        <color theme="1"/>
        <rFont val="Aptos Narrow"/>
        <family val="2"/>
        <scheme val="minor"/>
      </rPr>
      <t xml:space="preserve"> 91 m3 </t>
    </r>
    <r>
      <rPr>
        <sz val="11"/>
        <color theme="1"/>
        <rFont val="Aptos Narrow"/>
        <family val="2"/>
        <scheme val="minor"/>
      </rPr>
      <t xml:space="preserve">
</t>
    </r>
    <r>
      <rPr>
        <b/>
        <sz val="11"/>
        <color theme="1"/>
        <rFont val="Aptos Narrow"/>
        <family val="2"/>
        <scheme val="minor"/>
      </rPr>
      <t>OPTIONNEL SUITE RESULTATS ARASEMENTS</t>
    </r>
  </si>
  <si>
    <r>
      <t>Décaissement de la place de depôt sur 20 ml et 8 ml = 100 m2 sur 30 cm =</t>
    </r>
    <r>
      <rPr>
        <b/>
        <sz val="11"/>
        <color theme="1"/>
        <rFont val="Aptos Narrow"/>
        <family val="2"/>
        <scheme val="minor"/>
      </rPr>
      <t xml:space="preserve"> 30 m3 </t>
    </r>
    <r>
      <rPr>
        <sz val="11"/>
        <color theme="1"/>
        <rFont val="Aptos Narrow"/>
        <family val="2"/>
        <scheme val="minor"/>
      </rPr>
      <t xml:space="preserve">
</t>
    </r>
    <r>
      <rPr>
        <b/>
        <sz val="11"/>
        <rFont val="Aptos Narrow"/>
        <family val="2"/>
        <scheme val="minor"/>
      </rPr>
      <t>OPTIONNEL SUITE RESULTATS ARASEMENTS</t>
    </r>
  </si>
  <si>
    <r>
      <t xml:space="preserve">Empierrement 0/100 sur 30 cm avec compactage soit 
Place de dépôt  100 m2 sur 30 cm = </t>
    </r>
    <r>
      <rPr>
        <b/>
        <sz val="11"/>
        <color theme="1"/>
        <rFont val="Aptos Narrow"/>
        <family val="2"/>
        <scheme val="minor"/>
      </rPr>
      <t>30 m3
OPTIONNEL SUITE RESULTATS ARASEMENTS</t>
    </r>
  </si>
  <si>
    <r>
      <t xml:space="preserve">Empierrement 0/31,5 sur 10 cm soit : couche de fermeture avec compactage
Descente place de dépôt  : 260 ml * 3,5 ml *0,10 = </t>
    </r>
    <r>
      <rPr>
        <b/>
        <sz val="11"/>
        <color theme="1"/>
        <rFont val="Aptos Narrow"/>
        <family val="2"/>
        <scheme val="minor"/>
      </rPr>
      <t>91 m3</t>
    </r>
    <r>
      <rPr>
        <sz val="11"/>
        <color theme="1"/>
        <rFont val="Aptos Narrow"/>
        <family val="2"/>
        <scheme val="minor"/>
      </rPr>
      <t xml:space="preserve">
</t>
    </r>
    <r>
      <rPr>
        <b/>
        <sz val="11"/>
        <color theme="1"/>
        <rFont val="Aptos Narrow"/>
        <family val="2"/>
        <scheme val="minor"/>
      </rPr>
      <t>OPTIONNEL SUITE RESULTATS ARASEMENTS</t>
    </r>
    <r>
      <rPr>
        <sz val="11"/>
        <color theme="1"/>
        <rFont val="Aptos Narrow"/>
        <family val="2"/>
        <scheme val="minor"/>
      </rPr>
      <t xml:space="preserve">
</t>
    </r>
    <r>
      <rPr>
        <b/>
        <sz val="11"/>
        <color theme="1"/>
        <rFont val="Aptos Narrow"/>
        <family val="2"/>
        <scheme val="minor"/>
      </rPr>
      <t>Arrondi à 205 T</t>
    </r>
  </si>
  <si>
    <t>FD EPARGES  
DQE-BPU
MARCHÉ 2025-8620-001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</si>
</sst>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€&quot;;[Red]\-#,##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12"/>
      <color theme="1"/>
      <name val="Times New Roman"/>
      <family val="1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2" fontId="5" fillId="0" borderId="0" xfId="0" applyNumberFormat="1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3" fillId="0" borderId="1" xfId="0" applyFont="1" applyBorder="1"/>
    <xf numFmtId="2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2" fontId="0" fillId="0" borderId="0" xfId="0" applyNumberFormat="1"/>
    <xf numFmtId="0" fontId="0" fillId="0" borderId="0" xfId="0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2" fontId="5" fillId="3" borderId="0" xfId="0" applyNumberFormat="1" applyFont="1" applyFill="1" applyAlignment="1">
      <alignment horizontal="center" vertical="center" wrapText="1"/>
    </xf>
    <xf numFmtId="0" fontId="0" fillId="4" borderId="3" xfId="0" applyFill="1" applyBorder="1" applyAlignment="1">
      <alignment vertical="center"/>
    </xf>
    <xf numFmtId="2" fontId="0" fillId="4" borderId="3" xfId="0" applyNumberForma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164" fontId="0" fillId="4" borderId="3" xfId="0" applyNumberFormat="1" applyFill="1" applyBorder="1" applyAlignment="1">
      <alignment horizontal="center" vertical="center"/>
    </xf>
    <xf numFmtId="164" fontId="0" fillId="4" borderId="4" xfId="0" applyNumberFormat="1" applyFill="1" applyBorder="1" applyAlignment="1">
      <alignment horizontal="right" vertical="center"/>
    </xf>
    <xf numFmtId="6" fontId="0" fillId="0" borderId="0" xfId="0" applyNumberFormat="1"/>
    <xf numFmtId="2" fontId="10" fillId="0" borderId="1" xfId="0" applyNumberFormat="1" applyFont="1" applyBorder="1" applyAlignment="1">
      <alignment horizontal="center" vertical="center"/>
    </xf>
    <xf numFmtId="164" fontId="0" fillId="0" borderId="0" xfId="0" applyNumberFormat="1" applyAlignment="1">
      <alignment wrapText="1"/>
    </xf>
    <xf numFmtId="164" fontId="0" fillId="0" borderId="0" xfId="0" applyNumberFormat="1"/>
    <xf numFmtId="8" fontId="0" fillId="0" borderId="0" xfId="0" applyNumberFormat="1"/>
    <xf numFmtId="1" fontId="3" fillId="5" borderId="1" xfId="0" applyNumberFormat="1" applyFont="1" applyFill="1" applyBorder="1" applyAlignment="1">
      <alignment horizontal="center" vertical="center"/>
    </xf>
    <xf numFmtId="44" fontId="0" fillId="0" borderId="1" xfId="1" applyFont="1" applyBorder="1" applyAlignment="1">
      <alignment horizontal="right" vertical="center"/>
    </xf>
    <xf numFmtId="0" fontId="3" fillId="0" borderId="0" xfId="0" applyFont="1"/>
    <xf numFmtId="2" fontId="0" fillId="4" borderId="3" xfId="0" applyNumberFormat="1" applyFill="1" applyBorder="1" applyAlignment="1">
      <alignment vertical="center"/>
    </xf>
    <xf numFmtId="0" fontId="0" fillId="4" borderId="4" xfId="0" applyFill="1" applyBorder="1" applyAlignment="1">
      <alignment vertical="center"/>
    </xf>
    <xf numFmtId="164" fontId="9" fillId="3" borderId="1" xfId="1" applyNumberFormat="1" applyFont="1" applyFill="1" applyBorder="1" applyAlignment="1">
      <alignment horizontal="center" vertical="center"/>
    </xf>
    <xf numFmtId="0" fontId="12" fillId="0" borderId="5" xfId="0" applyFont="1" applyBorder="1" applyAlignment="1">
      <alignment horizontal="right" vertical="center"/>
    </xf>
    <xf numFmtId="164" fontId="12" fillId="0" borderId="1" xfId="1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44" fontId="12" fillId="0" borderId="1" xfId="1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1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2" fillId="0" borderId="0" xfId="0" applyFont="1"/>
    <xf numFmtId="0" fontId="2" fillId="0" borderId="6" xfId="0" applyFont="1" applyBorder="1"/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right" vertical="center"/>
    </xf>
    <xf numFmtId="0" fontId="14" fillId="0" borderId="0" xfId="0" applyFont="1"/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F41DD-F3AC-4106-B750-85EFE8F37FAB}">
  <sheetPr>
    <pageSetUpPr fitToPage="1"/>
  </sheetPr>
  <dimension ref="A1:M58"/>
  <sheetViews>
    <sheetView tabSelected="1" zoomScale="90" zoomScaleNormal="90" workbookViewId="0">
      <selection activeCell="B7" sqref="B7"/>
    </sheetView>
  </sheetViews>
  <sheetFormatPr baseColWidth="10" defaultRowHeight="15" x14ac:dyDescent="0.25"/>
  <cols>
    <col min="2" max="2" width="107.42578125" customWidth="1"/>
    <col min="3" max="3" width="10" style="15" customWidth="1"/>
    <col min="4" max="4" width="16" customWidth="1"/>
    <col min="5" max="5" width="17.85546875" bestFit="1" customWidth="1"/>
    <col min="6" max="6" width="17.5703125" bestFit="1" customWidth="1"/>
    <col min="11" max="11" width="19.85546875" customWidth="1"/>
  </cols>
  <sheetData>
    <row r="1" spans="1:12" ht="92.25" customHeight="1" x14ac:dyDescent="0.25">
      <c r="A1" s="52" t="s">
        <v>98</v>
      </c>
      <c r="B1" s="52"/>
      <c r="C1" s="52"/>
      <c r="D1" s="52"/>
      <c r="E1" s="52"/>
      <c r="F1" s="52"/>
    </row>
    <row r="2" spans="1:12" ht="21" x14ac:dyDescent="0.25">
      <c r="A2" s="1"/>
      <c r="B2" s="2"/>
      <c r="C2" s="17"/>
      <c r="D2" s="3" t="s">
        <v>88</v>
      </c>
      <c r="E2" s="4"/>
      <c r="F2" s="5"/>
    </row>
    <row r="3" spans="1:12" ht="21" x14ac:dyDescent="0.25">
      <c r="A3" s="6"/>
      <c r="B3" s="7"/>
      <c r="C3" s="8"/>
      <c r="D3" s="1"/>
      <c r="E3" s="4"/>
      <c r="F3" s="5"/>
    </row>
    <row r="4" spans="1:12" ht="18.75" x14ac:dyDescent="0.25">
      <c r="A4" s="53" t="s">
        <v>12</v>
      </c>
      <c r="B4" s="54"/>
      <c r="C4" s="54"/>
      <c r="D4" s="54"/>
      <c r="E4" s="54"/>
      <c r="F4" s="55"/>
    </row>
    <row r="5" spans="1:12" s="49" customFormat="1" ht="23.25" customHeight="1" x14ac:dyDescent="0.25">
      <c r="A5" s="44" t="s">
        <v>0</v>
      </c>
      <c r="B5" s="45" t="s">
        <v>1</v>
      </c>
      <c r="C5" s="46" t="s">
        <v>2</v>
      </c>
      <c r="D5" s="44" t="s">
        <v>3</v>
      </c>
      <c r="E5" s="47" t="s">
        <v>4</v>
      </c>
      <c r="F5" s="48" t="s">
        <v>5</v>
      </c>
    </row>
    <row r="6" spans="1:12" x14ac:dyDescent="0.25">
      <c r="A6" s="50" t="s">
        <v>70</v>
      </c>
      <c r="B6" s="51"/>
      <c r="C6" s="19"/>
      <c r="D6" s="20"/>
      <c r="E6" s="21"/>
      <c r="F6" s="22"/>
    </row>
    <row r="7" spans="1:12" ht="45" x14ac:dyDescent="0.25">
      <c r="A7" s="38" t="s">
        <v>6</v>
      </c>
      <c r="B7" s="40" t="s">
        <v>48</v>
      </c>
      <c r="C7" s="12">
        <f>20*3.5*0.4</f>
        <v>28</v>
      </c>
      <c r="D7" s="9" t="s">
        <v>10</v>
      </c>
      <c r="E7" s="16"/>
      <c r="F7" s="10">
        <f t="shared" ref="F7" si="0">E7*C7</f>
        <v>0</v>
      </c>
      <c r="G7" s="42"/>
      <c r="H7" s="14"/>
      <c r="I7" s="26"/>
    </row>
    <row r="8" spans="1:12" x14ac:dyDescent="0.25">
      <c r="A8" s="50" t="s">
        <v>71</v>
      </c>
      <c r="B8" s="51"/>
      <c r="C8" s="31"/>
      <c r="D8" s="18"/>
      <c r="E8" s="18"/>
      <c r="F8" s="32"/>
    </row>
    <row r="9" spans="1:12" ht="77.25" customHeight="1" x14ac:dyDescent="0.25">
      <c r="A9" s="41" t="s">
        <v>8</v>
      </c>
      <c r="B9" s="13" t="s">
        <v>49</v>
      </c>
      <c r="C9" s="12">
        <v>75</v>
      </c>
      <c r="D9" s="9" t="s">
        <v>14</v>
      </c>
      <c r="E9" s="16"/>
      <c r="F9" s="10">
        <f>E9*C9</f>
        <v>0</v>
      </c>
      <c r="G9" s="42"/>
      <c r="H9" s="14"/>
      <c r="J9" s="23"/>
    </row>
    <row r="10" spans="1:12" ht="60" x14ac:dyDescent="0.25">
      <c r="A10" s="41" t="s">
        <v>9</v>
      </c>
      <c r="B10" s="13" t="s">
        <v>50</v>
      </c>
      <c r="C10" s="12">
        <v>20</v>
      </c>
      <c r="D10" s="9" t="s">
        <v>14</v>
      </c>
      <c r="E10" s="16"/>
      <c r="F10" s="10">
        <f>E10*C10</f>
        <v>0</v>
      </c>
      <c r="G10" s="42"/>
      <c r="H10" s="14"/>
      <c r="I10" s="14"/>
      <c r="J10" s="23"/>
    </row>
    <row r="11" spans="1:12" ht="60" x14ac:dyDescent="0.25">
      <c r="A11" s="41" t="s">
        <v>54</v>
      </c>
      <c r="B11" s="13" t="s">
        <v>89</v>
      </c>
      <c r="C11" s="24">
        <v>650</v>
      </c>
      <c r="D11" s="9" t="s">
        <v>14</v>
      </c>
      <c r="E11" s="16"/>
      <c r="F11" s="10">
        <f>E11*C11</f>
        <v>0</v>
      </c>
      <c r="I11" s="25"/>
      <c r="L11" s="26"/>
    </row>
    <row r="12" spans="1:12" x14ac:dyDescent="0.25">
      <c r="A12" s="50" t="s">
        <v>72</v>
      </c>
      <c r="B12" s="51"/>
      <c r="C12" s="31"/>
      <c r="D12" s="18"/>
      <c r="E12" s="18"/>
      <c r="F12" s="32"/>
    </row>
    <row r="13" spans="1:12" ht="45" customHeight="1" x14ac:dyDescent="0.25">
      <c r="A13" s="41" t="s">
        <v>13</v>
      </c>
      <c r="B13" s="13" t="s">
        <v>37</v>
      </c>
      <c r="C13" s="39">
        <f>(1450*3)+(30*5)</f>
        <v>4500</v>
      </c>
      <c r="D13" s="9" t="s">
        <v>11</v>
      </c>
      <c r="E13" s="16"/>
      <c r="F13" s="10">
        <f t="shared" ref="F13:F17" si="1">E13*C13</f>
        <v>0</v>
      </c>
      <c r="H13" s="14"/>
      <c r="I13" s="14"/>
    </row>
    <row r="14" spans="1:12" ht="27.75" customHeight="1" x14ac:dyDescent="0.25">
      <c r="A14" s="41" t="s">
        <v>15</v>
      </c>
      <c r="B14" s="13" t="s">
        <v>45</v>
      </c>
      <c r="C14" s="12">
        <f>6*2</f>
        <v>12</v>
      </c>
      <c r="D14" s="9" t="s">
        <v>16</v>
      </c>
      <c r="E14" s="16"/>
      <c r="F14" s="10">
        <f t="shared" si="1"/>
        <v>0</v>
      </c>
      <c r="I14" s="14"/>
    </row>
    <row r="15" spans="1:12" ht="27.75" customHeight="1" x14ac:dyDescent="0.25">
      <c r="A15" s="41" t="s">
        <v>51</v>
      </c>
      <c r="B15" s="13" t="s">
        <v>38</v>
      </c>
      <c r="C15" s="12">
        <f>4*2</f>
        <v>8</v>
      </c>
      <c r="D15" s="9" t="s">
        <v>11</v>
      </c>
      <c r="E15" s="16"/>
      <c r="F15" s="10">
        <f t="shared" si="1"/>
        <v>0</v>
      </c>
    </row>
    <row r="16" spans="1:12" ht="27.75" customHeight="1" x14ac:dyDescent="0.25">
      <c r="A16" s="41" t="s">
        <v>55</v>
      </c>
      <c r="B16" s="13" t="s">
        <v>39</v>
      </c>
      <c r="C16" s="12">
        <v>4</v>
      </c>
      <c r="D16" s="9" t="s">
        <v>17</v>
      </c>
      <c r="E16" s="16"/>
      <c r="F16" s="10">
        <f t="shared" si="1"/>
        <v>0</v>
      </c>
    </row>
    <row r="17" spans="1:12" ht="27.75" customHeight="1" x14ac:dyDescent="0.25">
      <c r="A17" s="41" t="s">
        <v>56</v>
      </c>
      <c r="B17" s="13" t="s">
        <v>86</v>
      </c>
      <c r="C17" s="12">
        <v>60</v>
      </c>
      <c r="D17" s="9" t="s">
        <v>11</v>
      </c>
      <c r="E17" s="16"/>
      <c r="F17" s="10">
        <f t="shared" si="1"/>
        <v>0</v>
      </c>
    </row>
    <row r="18" spans="1:12" ht="18.75" x14ac:dyDescent="0.25">
      <c r="A18" s="53" t="s">
        <v>24</v>
      </c>
      <c r="B18" s="54"/>
      <c r="C18" s="54"/>
      <c r="D18" s="54"/>
      <c r="E18" s="54"/>
      <c r="F18" s="55"/>
    </row>
    <row r="19" spans="1:12" x14ac:dyDescent="0.25">
      <c r="A19" s="50" t="s">
        <v>73</v>
      </c>
      <c r="B19" s="51"/>
      <c r="C19" s="19"/>
      <c r="D19" s="20"/>
      <c r="E19" s="21"/>
      <c r="F19" s="22"/>
    </row>
    <row r="20" spans="1:12" ht="45" x14ac:dyDescent="0.25">
      <c r="A20" s="41" t="s">
        <v>57</v>
      </c>
      <c r="B20" s="13" t="s">
        <v>91</v>
      </c>
      <c r="C20" s="12">
        <f>130*3.5*0.4</f>
        <v>182</v>
      </c>
      <c r="D20" s="9" t="s">
        <v>10</v>
      </c>
      <c r="E20" s="16"/>
      <c r="F20" s="10">
        <f t="shared" ref="F20:F21" si="2">E20*C20</f>
        <v>0</v>
      </c>
      <c r="G20" s="42"/>
      <c r="H20" s="14"/>
    </row>
    <row r="21" spans="1:12" ht="75" x14ac:dyDescent="0.25">
      <c r="A21" s="41" t="s">
        <v>58</v>
      </c>
      <c r="B21" s="13" t="s">
        <v>87</v>
      </c>
      <c r="C21" s="12">
        <v>30</v>
      </c>
      <c r="D21" s="9" t="s">
        <v>10</v>
      </c>
      <c r="E21" s="16"/>
      <c r="F21" s="10">
        <f t="shared" si="2"/>
        <v>0</v>
      </c>
    </row>
    <row r="22" spans="1:12" x14ac:dyDescent="0.25">
      <c r="A22" s="50" t="s">
        <v>74</v>
      </c>
      <c r="B22" s="51"/>
      <c r="C22" s="31"/>
      <c r="D22" s="18"/>
      <c r="E22" s="18"/>
      <c r="F22" s="32"/>
    </row>
    <row r="23" spans="1:12" ht="60" x14ac:dyDescent="0.25">
      <c r="A23" s="41" t="s">
        <v>18</v>
      </c>
      <c r="B23" s="13" t="s">
        <v>92</v>
      </c>
      <c r="C23" s="12">
        <v>315</v>
      </c>
      <c r="D23" s="9" t="s">
        <v>14</v>
      </c>
      <c r="E23" s="16"/>
      <c r="F23" s="10">
        <f>E23*C23</f>
        <v>0</v>
      </c>
      <c r="G23" s="42"/>
      <c r="H23" s="14"/>
      <c r="J23" s="23"/>
    </row>
    <row r="24" spans="1:12" ht="60" x14ac:dyDescent="0.25">
      <c r="A24" s="41" t="s">
        <v>19</v>
      </c>
      <c r="B24" s="13" t="s">
        <v>93</v>
      </c>
      <c r="C24" s="12">
        <v>125</v>
      </c>
      <c r="D24" s="9" t="s">
        <v>14</v>
      </c>
      <c r="E24" s="16"/>
      <c r="F24" s="10">
        <f t="shared" ref="F24" si="3">E24*C24</f>
        <v>0</v>
      </c>
      <c r="G24" s="42"/>
      <c r="H24" s="14"/>
      <c r="J24" s="27"/>
      <c r="L24" s="26"/>
    </row>
    <row r="25" spans="1:12" x14ac:dyDescent="0.25">
      <c r="A25" s="50" t="s">
        <v>75</v>
      </c>
      <c r="B25" s="51"/>
      <c r="C25" s="31"/>
      <c r="D25" s="18"/>
      <c r="E25" s="18"/>
      <c r="F25" s="32"/>
    </row>
    <row r="26" spans="1:12" ht="30" x14ac:dyDescent="0.25">
      <c r="A26" s="41" t="s">
        <v>20</v>
      </c>
      <c r="B26" s="13" t="s">
        <v>52</v>
      </c>
      <c r="C26" s="12">
        <f>130*3</f>
        <v>390</v>
      </c>
      <c r="D26" s="9" t="s">
        <v>11</v>
      </c>
      <c r="E26" s="16"/>
      <c r="F26" s="10">
        <f t="shared" ref="F26:F30" si="4">E26*C26</f>
        <v>0</v>
      </c>
    </row>
    <row r="27" spans="1:12" x14ac:dyDescent="0.25">
      <c r="A27" s="41" t="s">
        <v>21</v>
      </c>
      <c r="B27" s="13" t="s">
        <v>53</v>
      </c>
      <c r="C27" s="12">
        <v>215</v>
      </c>
      <c r="D27" s="9" t="s">
        <v>11</v>
      </c>
      <c r="E27" s="16"/>
      <c r="F27" s="10">
        <f t="shared" si="4"/>
        <v>0</v>
      </c>
    </row>
    <row r="28" spans="1:12" x14ac:dyDescent="0.25">
      <c r="A28" s="41" t="s">
        <v>59</v>
      </c>
      <c r="B28" s="13" t="s">
        <v>46</v>
      </c>
      <c r="C28" s="12">
        <f>6*3</f>
        <v>18</v>
      </c>
      <c r="D28" s="9" t="s">
        <v>16</v>
      </c>
      <c r="E28" s="16"/>
      <c r="F28" s="10">
        <f t="shared" si="4"/>
        <v>0</v>
      </c>
    </row>
    <row r="29" spans="1:12" x14ac:dyDescent="0.25">
      <c r="A29" s="41" t="s">
        <v>60</v>
      </c>
      <c r="B29" s="13" t="s">
        <v>47</v>
      </c>
      <c r="C29" s="12">
        <v>9</v>
      </c>
      <c r="D29" s="9" t="s">
        <v>11</v>
      </c>
      <c r="E29" s="16"/>
      <c r="F29" s="10">
        <f t="shared" si="4"/>
        <v>0</v>
      </c>
      <c r="I29" s="26"/>
    </row>
    <row r="30" spans="1:12" x14ac:dyDescent="0.25">
      <c r="A30" s="41" t="s">
        <v>61</v>
      </c>
      <c r="B30" s="13" t="s">
        <v>22</v>
      </c>
      <c r="C30" s="12">
        <v>1</v>
      </c>
      <c r="D30" s="9" t="s">
        <v>17</v>
      </c>
      <c r="E30" s="16"/>
      <c r="F30" s="10">
        <f t="shared" si="4"/>
        <v>0</v>
      </c>
    </row>
    <row r="31" spans="1:12" ht="18.75" x14ac:dyDescent="0.25">
      <c r="A31" s="53" t="s">
        <v>23</v>
      </c>
      <c r="B31" s="54"/>
      <c r="C31" s="54"/>
      <c r="D31" s="54"/>
      <c r="E31" s="54"/>
      <c r="F31" s="55"/>
    </row>
    <row r="32" spans="1:12" x14ac:dyDescent="0.25">
      <c r="A32" s="50" t="s">
        <v>76</v>
      </c>
      <c r="B32" s="51"/>
      <c r="C32" s="19"/>
      <c r="D32" s="20"/>
      <c r="E32" s="21"/>
      <c r="F32" s="22"/>
    </row>
    <row r="33" spans="1:13" x14ac:dyDescent="0.25">
      <c r="A33" s="11" t="s">
        <v>62</v>
      </c>
      <c r="B33" s="13" t="s">
        <v>36</v>
      </c>
      <c r="C33" s="12">
        <v>1</v>
      </c>
      <c r="D33" s="9" t="s">
        <v>7</v>
      </c>
      <c r="E33" s="16"/>
      <c r="F33" s="10">
        <f t="shared" ref="F33" si="5">E33*C33</f>
        <v>0</v>
      </c>
      <c r="G33" s="42"/>
      <c r="H33" s="14"/>
    </row>
    <row r="34" spans="1:13" x14ac:dyDescent="0.25">
      <c r="A34" s="50" t="s">
        <v>77</v>
      </c>
      <c r="B34" s="51"/>
      <c r="C34" s="31"/>
      <c r="D34" s="18"/>
      <c r="E34" s="18"/>
      <c r="F34" s="32"/>
    </row>
    <row r="35" spans="1:13" ht="45" x14ac:dyDescent="0.25">
      <c r="A35" s="41" t="s">
        <v>25</v>
      </c>
      <c r="B35" s="13" t="s">
        <v>90</v>
      </c>
      <c r="C35" s="24">
        <v>420</v>
      </c>
      <c r="D35" s="9" t="s">
        <v>14</v>
      </c>
      <c r="E35" s="16"/>
      <c r="F35" s="10">
        <f>E35*C35</f>
        <v>0</v>
      </c>
      <c r="I35" s="25"/>
      <c r="J35" s="26"/>
      <c r="L35" s="26"/>
    </row>
    <row r="36" spans="1:13" x14ac:dyDescent="0.25">
      <c r="A36" s="50" t="s">
        <v>78</v>
      </c>
      <c r="B36" s="51"/>
      <c r="C36" s="31"/>
      <c r="D36" s="18"/>
      <c r="E36" s="18"/>
      <c r="F36" s="32"/>
    </row>
    <row r="37" spans="1:13" ht="48" customHeight="1" x14ac:dyDescent="0.25">
      <c r="A37" s="41" t="s">
        <v>26</v>
      </c>
      <c r="B37" s="13" t="s">
        <v>40</v>
      </c>
      <c r="C37" s="12">
        <f>900*3</f>
        <v>2700</v>
      </c>
      <c r="D37" s="9" t="s">
        <v>11</v>
      </c>
      <c r="E37" s="16"/>
      <c r="F37" s="10">
        <f t="shared" ref="F37" si="6">E37*C37</f>
        <v>0</v>
      </c>
    </row>
    <row r="38" spans="1:13" ht="18.75" x14ac:dyDescent="0.25">
      <c r="A38" s="53" t="s">
        <v>27</v>
      </c>
      <c r="B38" s="54"/>
      <c r="C38" s="54"/>
      <c r="D38" s="54"/>
      <c r="E38" s="54"/>
      <c r="F38" s="55"/>
    </row>
    <row r="39" spans="1:13" x14ac:dyDescent="0.25">
      <c r="A39" s="50" t="s">
        <v>79</v>
      </c>
      <c r="B39" s="51"/>
      <c r="C39" s="31"/>
      <c r="D39" s="18"/>
      <c r="E39" s="18"/>
      <c r="F39" s="32"/>
    </row>
    <row r="40" spans="1:13" x14ac:dyDescent="0.25">
      <c r="A40" s="11" t="s">
        <v>64</v>
      </c>
      <c r="B40" s="13" t="s">
        <v>41</v>
      </c>
      <c r="C40" s="28">
        <v>30</v>
      </c>
      <c r="D40" s="9" t="s">
        <v>14</v>
      </c>
      <c r="E40" s="33"/>
      <c r="F40" s="29">
        <f>E40*C40</f>
        <v>0</v>
      </c>
      <c r="G40" s="42"/>
      <c r="H40" s="14"/>
      <c r="K40" s="30"/>
      <c r="L40" s="30"/>
      <c r="M40" s="30"/>
    </row>
    <row r="41" spans="1:13" x14ac:dyDescent="0.25">
      <c r="A41" s="50" t="s">
        <v>80</v>
      </c>
      <c r="B41" s="51"/>
      <c r="C41" s="31"/>
      <c r="D41" s="18"/>
      <c r="E41" s="18"/>
      <c r="F41" s="32"/>
    </row>
    <row r="42" spans="1:13" ht="30" x14ac:dyDescent="0.25">
      <c r="A42" s="38" t="s">
        <v>29</v>
      </c>
      <c r="B42" s="13" t="s">
        <v>42</v>
      </c>
      <c r="C42" s="12">
        <f>734*3</f>
        <v>2202</v>
      </c>
      <c r="D42" s="9" t="s">
        <v>11</v>
      </c>
      <c r="E42" s="16"/>
      <c r="F42" s="10">
        <f t="shared" ref="F42" si="7">E42*C42</f>
        <v>0</v>
      </c>
    </row>
    <row r="43" spans="1:13" x14ac:dyDescent="0.25">
      <c r="A43" s="50" t="s">
        <v>81</v>
      </c>
      <c r="B43" s="51"/>
      <c r="C43" s="31"/>
      <c r="D43" s="18"/>
      <c r="E43" s="18"/>
      <c r="F43" s="32"/>
    </row>
    <row r="44" spans="1:13" ht="33" customHeight="1" x14ac:dyDescent="0.25">
      <c r="A44" s="38" t="s">
        <v>63</v>
      </c>
      <c r="B44" s="13" t="s">
        <v>85</v>
      </c>
      <c r="C44" s="12">
        <v>1</v>
      </c>
      <c r="D44" s="9" t="s">
        <v>3</v>
      </c>
      <c r="E44" s="16"/>
      <c r="F44" s="10">
        <f>+C44*E44</f>
        <v>0</v>
      </c>
    </row>
    <row r="45" spans="1:13" ht="18.75" x14ac:dyDescent="0.25">
      <c r="A45" s="53" t="s">
        <v>28</v>
      </c>
      <c r="B45" s="54"/>
      <c r="C45" s="54"/>
      <c r="D45" s="54"/>
      <c r="E45" s="54"/>
      <c r="F45" s="55"/>
    </row>
    <row r="46" spans="1:13" x14ac:dyDescent="0.25">
      <c r="A46" s="50" t="s">
        <v>82</v>
      </c>
      <c r="B46" s="51"/>
      <c r="C46" s="19"/>
      <c r="D46" s="20"/>
      <c r="E46" s="21"/>
      <c r="F46" s="22"/>
    </row>
    <row r="47" spans="1:13" ht="45" x14ac:dyDescent="0.25">
      <c r="A47" s="41" t="s">
        <v>68</v>
      </c>
      <c r="B47" s="13" t="s">
        <v>94</v>
      </c>
      <c r="C47" s="12">
        <v>91</v>
      </c>
      <c r="D47" s="9" t="s">
        <v>10</v>
      </c>
      <c r="E47" s="16"/>
      <c r="F47" s="10">
        <f t="shared" ref="F47:F48" si="8">E47*C47</f>
        <v>0</v>
      </c>
    </row>
    <row r="48" spans="1:13" ht="30" x14ac:dyDescent="0.25">
      <c r="A48" s="41" t="s">
        <v>69</v>
      </c>
      <c r="B48" s="13" t="s">
        <v>95</v>
      </c>
      <c r="C48" s="12">
        <v>30</v>
      </c>
      <c r="D48" s="9" t="s">
        <v>10</v>
      </c>
      <c r="E48" s="16"/>
      <c r="F48" s="10">
        <f t="shared" si="8"/>
        <v>0</v>
      </c>
    </row>
    <row r="49" spans="1:12" x14ac:dyDescent="0.25">
      <c r="A49" s="50" t="s">
        <v>83</v>
      </c>
      <c r="B49" s="51"/>
      <c r="C49" s="31"/>
      <c r="D49" s="18"/>
      <c r="E49" s="18"/>
      <c r="F49" s="32"/>
    </row>
    <row r="50" spans="1:12" ht="45" x14ac:dyDescent="0.25">
      <c r="A50" s="41" t="s">
        <v>65</v>
      </c>
      <c r="B50" s="13" t="s">
        <v>96</v>
      </c>
      <c r="C50" s="12">
        <f>30*2</f>
        <v>60</v>
      </c>
      <c r="D50" s="9" t="s">
        <v>14</v>
      </c>
      <c r="E50" s="16"/>
      <c r="F50" s="10">
        <f>E50*C50</f>
        <v>0</v>
      </c>
      <c r="G50" s="43"/>
      <c r="I50" s="14"/>
      <c r="J50" s="23"/>
    </row>
    <row r="51" spans="1:12" ht="60" x14ac:dyDescent="0.25">
      <c r="A51" s="41" t="s">
        <v>66</v>
      </c>
      <c r="B51" s="13" t="s">
        <v>97</v>
      </c>
      <c r="C51" s="12">
        <v>205</v>
      </c>
      <c r="D51" s="9" t="s">
        <v>14</v>
      </c>
      <c r="E51" s="16"/>
      <c r="F51" s="10">
        <f t="shared" ref="F51" si="9">E51*C51</f>
        <v>0</v>
      </c>
      <c r="G51" s="42"/>
      <c r="H51" s="14"/>
      <c r="J51" s="27"/>
      <c r="L51" s="26"/>
    </row>
    <row r="52" spans="1:12" x14ac:dyDescent="0.25">
      <c r="A52" s="50" t="s">
        <v>84</v>
      </c>
      <c r="B52" s="51"/>
      <c r="C52" s="31"/>
      <c r="D52" s="18"/>
      <c r="E52" s="18"/>
      <c r="F52" s="32"/>
    </row>
    <row r="53" spans="1:12" ht="45" x14ac:dyDescent="0.25">
      <c r="A53" s="41" t="s">
        <v>30</v>
      </c>
      <c r="B53" s="13" t="s">
        <v>43</v>
      </c>
      <c r="C53" s="12">
        <f>960+20+8</f>
        <v>988</v>
      </c>
      <c r="D53" s="9" t="s">
        <v>11</v>
      </c>
      <c r="E53" s="16"/>
      <c r="F53" s="10">
        <f t="shared" ref="F53:F55" si="10">E53*C53</f>
        <v>0</v>
      </c>
    </row>
    <row r="54" spans="1:12" ht="30" x14ac:dyDescent="0.25">
      <c r="A54" s="41" t="s">
        <v>31</v>
      </c>
      <c r="B54" s="13" t="s">
        <v>35</v>
      </c>
      <c r="C54" s="12">
        <v>320</v>
      </c>
      <c r="D54" s="9" t="s">
        <v>11</v>
      </c>
      <c r="E54" s="16"/>
      <c r="F54" s="10">
        <f t="shared" si="10"/>
        <v>0</v>
      </c>
    </row>
    <row r="55" spans="1:12" ht="30" x14ac:dyDescent="0.25">
      <c r="A55" s="41" t="s">
        <v>67</v>
      </c>
      <c r="B55" s="13" t="s">
        <v>44</v>
      </c>
      <c r="C55" s="12">
        <f>6*3</f>
        <v>18</v>
      </c>
      <c r="D55" s="9" t="s">
        <v>16</v>
      </c>
      <c r="E55" s="16"/>
      <c r="F55" s="10">
        <f t="shared" si="10"/>
        <v>0</v>
      </c>
    </row>
    <row r="56" spans="1:12" ht="18.75" x14ac:dyDescent="0.25">
      <c r="E56" s="34" t="s">
        <v>32</v>
      </c>
      <c r="F56" s="35">
        <f>SUM(F6:F55)</f>
        <v>0</v>
      </c>
      <c r="K56" s="26"/>
    </row>
    <row r="57" spans="1:12" ht="18.75" x14ac:dyDescent="0.25">
      <c r="E57" s="36" t="s">
        <v>33</v>
      </c>
      <c r="F57" s="37">
        <f>0.2*F56</f>
        <v>0</v>
      </c>
    </row>
    <row r="58" spans="1:12" ht="18.75" x14ac:dyDescent="0.25">
      <c r="E58" s="36" t="s">
        <v>34</v>
      </c>
      <c r="F58" s="37">
        <f>F57+F56</f>
        <v>0</v>
      </c>
    </row>
  </sheetData>
  <mergeCells count="21">
    <mergeCell ref="A1:F1"/>
    <mergeCell ref="A45:F45"/>
    <mergeCell ref="A38:F38"/>
    <mergeCell ref="A31:F31"/>
    <mergeCell ref="A18:F18"/>
    <mergeCell ref="A4:F4"/>
    <mergeCell ref="A6:B6"/>
    <mergeCell ref="A8:B8"/>
    <mergeCell ref="A12:B12"/>
    <mergeCell ref="A19:B19"/>
    <mergeCell ref="A22:B22"/>
    <mergeCell ref="A25:B25"/>
    <mergeCell ref="A32:B32"/>
    <mergeCell ref="A34:B34"/>
    <mergeCell ref="A36:B36"/>
    <mergeCell ref="A39:B39"/>
    <mergeCell ref="A41:B41"/>
    <mergeCell ref="A43:B43"/>
    <mergeCell ref="A46:B46"/>
    <mergeCell ref="A49:B49"/>
    <mergeCell ref="A52:B52"/>
  </mergeCells>
  <phoneticPr fontId="13" type="noConversion"/>
  <pageMargins left="0.7" right="0.7" top="0.75" bottom="0.75" header="0.3" footer="0.3"/>
  <pageSetup paperSize="8" scale="5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LES EPARGES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DELMOTTE-CHAUDELET Anastasia</dc:creator>
  <cp:lastModifiedBy>DELMOTTE-CHAUDELET Anastasia</cp:lastModifiedBy>
  <cp:lastPrinted>2024-06-19T13:08:20Z</cp:lastPrinted>
  <dcterms:created xsi:type="dcterms:W3CDTF">2024-06-03T08:05:56Z</dcterms:created>
  <dcterms:modified xsi:type="dcterms:W3CDTF">2024-11-04T07:21:39Z</dcterms:modified>
</cp:coreProperties>
</file>