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:\NAS-ACHATS-ET-MARCHES\MARCHES\2024 - 15- 24-M-S3W-056 Fourniture d'objets publicitaires (Goodies)\3.1 Prépa DCE\DCE V3\"/>
    </mc:Choice>
  </mc:AlternateContent>
  <xr:revisionPtr revIDLastSave="0" documentId="13_ncr:1_{8E39F7C1-56FE-49FD-B988-FD41395606B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7" r:id="rId1"/>
    <sheet name="DQE" sheetId="6" r:id="rId2"/>
  </sheets>
  <definedNames>
    <definedName name="_xlnm._FilterDatabase" localSheetId="0" hidden="1">BPU!$A$7:$T$13</definedName>
    <definedName name="_xlnm._FilterDatabase" localSheetId="1" hidden="1">DQE!$A$5:$G$37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6" l="1"/>
  <c r="F12" i="6"/>
  <c r="F11" i="6"/>
  <c r="F10" i="6"/>
  <c r="U53" i="7"/>
  <c r="U45" i="7"/>
  <c r="D3" i="6"/>
  <c r="F31" i="6"/>
  <c r="G31" i="6" s="1"/>
  <c r="F30" i="6"/>
  <c r="G30" i="6" s="1"/>
  <c r="F29" i="6"/>
  <c r="G29" i="6" s="1"/>
  <c r="F28" i="6"/>
  <c r="G28" i="6" s="1"/>
  <c r="F18" i="6"/>
  <c r="G18" i="6" s="1"/>
  <c r="F15" i="6"/>
  <c r="G15" i="6" s="1"/>
  <c r="S51" i="7"/>
  <c r="Q51" i="7"/>
  <c r="F37" i="6" s="1"/>
  <c r="G37" i="6" s="1"/>
  <c r="O51" i="7"/>
  <c r="M51" i="7"/>
  <c r="K51" i="7"/>
  <c r="S50" i="7"/>
  <c r="Q50" i="7"/>
  <c r="O50" i="7"/>
  <c r="M50" i="7"/>
  <c r="K50" i="7"/>
  <c r="S49" i="7"/>
  <c r="F35" i="6" s="1"/>
  <c r="G35" i="6" s="1"/>
  <c r="Q49" i="7"/>
  <c r="F36" i="6" s="1"/>
  <c r="G36" i="6" s="1"/>
  <c r="O49" i="7"/>
  <c r="M49" i="7"/>
  <c r="K49" i="7"/>
  <c r="S48" i="7"/>
  <c r="Q48" i="7"/>
  <c r="O48" i="7"/>
  <c r="M48" i="7"/>
  <c r="K48" i="7"/>
  <c r="S47" i="7"/>
  <c r="Q47" i="7"/>
  <c r="O47" i="7"/>
  <c r="F34" i="6" s="1"/>
  <c r="G34" i="6" s="1"/>
  <c r="M47" i="7"/>
  <c r="K47" i="7"/>
  <c r="S46" i="7"/>
  <c r="Q46" i="7"/>
  <c r="O46" i="7"/>
  <c r="F33" i="6" s="1"/>
  <c r="G33" i="6" s="1"/>
  <c r="M46" i="7"/>
  <c r="K46" i="7"/>
  <c r="S45" i="7"/>
  <c r="Q45" i="7"/>
  <c r="O45" i="7"/>
  <c r="M45" i="7"/>
  <c r="F32" i="6" s="1"/>
  <c r="G32" i="6" s="1"/>
  <c r="K45" i="7"/>
  <c r="S36" i="7"/>
  <c r="F27" i="6" s="1"/>
  <c r="G27" i="6" s="1"/>
  <c r="Q36" i="7"/>
  <c r="O36" i="7"/>
  <c r="M36" i="7"/>
  <c r="K36" i="7"/>
  <c r="S35" i="7"/>
  <c r="Q35" i="7"/>
  <c r="O35" i="7"/>
  <c r="M35" i="7"/>
  <c r="K35" i="7"/>
  <c r="S34" i="7"/>
  <c r="Q34" i="7"/>
  <c r="O34" i="7"/>
  <c r="M34" i="7"/>
  <c r="K34" i="7"/>
  <c r="S33" i="7"/>
  <c r="Q33" i="7"/>
  <c r="O33" i="7"/>
  <c r="M33" i="7"/>
  <c r="K33" i="7"/>
  <c r="S32" i="7"/>
  <c r="Q32" i="7"/>
  <c r="F26" i="6" s="1"/>
  <c r="G26" i="6" s="1"/>
  <c r="O32" i="7"/>
  <c r="M32" i="7"/>
  <c r="K32" i="7"/>
  <c r="S31" i="7"/>
  <c r="Q31" i="7"/>
  <c r="O31" i="7"/>
  <c r="M31" i="7"/>
  <c r="F25" i="6" s="1"/>
  <c r="G25" i="6" s="1"/>
  <c r="K31" i="7"/>
  <c r="S30" i="7"/>
  <c r="Q30" i="7"/>
  <c r="F24" i="6" s="1"/>
  <c r="G24" i="6" s="1"/>
  <c r="O30" i="7"/>
  <c r="M30" i="7"/>
  <c r="F22" i="6" s="1"/>
  <c r="G22" i="6" s="1"/>
  <c r="K30" i="7"/>
  <c r="S27" i="7"/>
  <c r="F21" i="6" s="1"/>
  <c r="G21" i="6" s="1"/>
  <c r="Q27" i="7"/>
  <c r="O27" i="7"/>
  <c r="M27" i="7"/>
  <c r="K27" i="7"/>
  <c r="S26" i="7"/>
  <c r="Q26" i="7"/>
  <c r="F20" i="6" s="1"/>
  <c r="G20" i="6" s="1"/>
  <c r="O26" i="7"/>
  <c r="M26" i="7"/>
  <c r="K26" i="7"/>
  <c r="S25" i="7"/>
  <c r="F19" i="6" s="1"/>
  <c r="G19" i="6" s="1"/>
  <c r="Q25" i="7"/>
  <c r="O25" i="7"/>
  <c r="M25" i="7"/>
  <c r="K25" i="7"/>
  <c r="S24" i="7"/>
  <c r="Q24" i="7"/>
  <c r="O24" i="7"/>
  <c r="M24" i="7"/>
  <c r="K24" i="7"/>
  <c r="S23" i="7"/>
  <c r="Q23" i="7"/>
  <c r="O23" i="7"/>
  <c r="M23" i="7"/>
  <c r="K23" i="7"/>
  <c r="F17" i="6" s="1"/>
  <c r="G17" i="6" s="1"/>
  <c r="S22" i="7"/>
  <c r="Q22" i="7"/>
  <c r="O22" i="7"/>
  <c r="M22" i="7"/>
  <c r="K22" i="7"/>
  <c r="F16" i="6" s="1"/>
  <c r="G16" i="6" s="1"/>
  <c r="S21" i="7"/>
  <c r="Q21" i="7"/>
  <c r="O21" i="7"/>
  <c r="M21" i="7"/>
  <c r="K21" i="7"/>
  <c r="S18" i="7"/>
  <c r="Q18" i="7"/>
  <c r="F14" i="6" s="1"/>
  <c r="G14" i="6" s="1"/>
  <c r="O18" i="7"/>
  <c r="M18" i="7"/>
  <c r="K18" i="7"/>
  <c r="S17" i="7"/>
  <c r="Q17" i="7"/>
  <c r="O17" i="7"/>
  <c r="F13" i="6" s="1"/>
  <c r="G13" i="6" s="1"/>
  <c r="M17" i="7"/>
  <c r="K17" i="7"/>
  <c r="S16" i="7"/>
  <c r="Q16" i="7"/>
  <c r="G12" i="6" s="1"/>
  <c r="O16" i="7"/>
  <c r="M16" i="7"/>
  <c r="K16" i="7"/>
  <c r="S13" i="7"/>
  <c r="G11" i="6" s="1"/>
  <c r="Q13" i="7"/>
  <c r="O13" i="7"/>
  <c r="M13" i="7"/>
  <c r="K13" i="7"/>
  <c r="S12" i="7"/>
  <c r="Q12" i="7"/>
  <c r="O12" i="7"/>
  <c r="M12" i="7"/>
  <c r="K12" i="7"/>
  <c r="S11" i="7"/>
  <c r="Q11" i="7"/>
  <c r="O11" i="7"/>
  <c r="F9" i="6" s="1"/>
  <c r="G9" i="6" s="1"/>
  <c r="M11" i="7"/>
  <c r="K11" i="7"/>
  <c r="S10" i="7"/>
  <c r="Q10" i="7"/>
  <c r="O10" i="7"/>
  <c r="M10" i="7"/>
  <c r="K10" i="7"/>
  <c r="S9" i="7"/>
  <c r="Q9" i="7"/>
  <c r="O9" i="7"/>
  <c r="M9" i="7"/>
  <c r="K9" i="7"/>
  <c r="S8" i="7"/>
  <c r="Q8" i="7"/>
  <c r="F6" i="6" s="1"/>
  <c r="G6" i="6" s="1"/>
  <c r="O8" i="7"/>
  <c r="M8" i="7"/>
  <c r="K8" i="7"/>
  <c r="F8" i="6"/>
  <c r="G8" i="6" s="1"/>
  <c r="F7" i="6"/>
  <c r="G7" i="6" s="1"/>
  <c r="A33" i="6"/>
  <c r="B33" i="6"/>
  <c r="A34" i="6"/>
  <c r="B34" i="6"/>
  <c r="A26" i="6"/>
  <c r="G10" i="6" l="1"/>
  <c r="G23" i="6"/>
  <c r="G38" i="6" s="1"/>
  <c r="B18" i="6"/>
  <c r="A18" i="6"/>
  <c r="U30" i="7" l="1"/>
  <c r="U21" i="7"/>
  <c r="U8" i="7"/>
  <c r="B19" i="6"/>
  <c r="A19" i="6"/>
  <c r="B26" i="6" l="1"/>
  <c r="B24" i="6"/>
  <c r="B23" i="6"/>
  <c r="A24" i="6"/>
  <c r="A23" i="6"/>
  <c r="B7" i="6"/>
  <c r="B8" i="6"/>
  <c r="B9" i="6"/>
  <c r="B10" i="6"/>
  <c r="B11" i="6"/>
  <c r="B12" i="6"/>
  <c r="B13" i="6"/>
  <c r="B14" i="6"/>
  <c r="B15" i="6"/>
  <c r="B16" i="6"/>
  <c r="B17" i="6"/>
  <c r="B20" i="6"/>
  <c r="B21" i="6"/>
  <c r="B22" i="6"/>
  <c r="B25" i="6"/>
  <c r="B27" i="6"/>
  <c r="B28" i="6"/>
  <c r="B29" i="6"/>
  <c r="B30" i="6"/>
  <c r="B31" i="6"/>
  <c r="B32" i="6"/>
  <c r="B35" i="6"/>
  <c r="B36" i="6"/>
  <c r="B37" i="6"/>
  <c r="A7" i="6"/>
  <c r="A8" i="6"/>
  <c r="A9" i="6"/>
  <c r="A10" i="6"/>
  <c r="A11" i="6"/>
  <c r="A12" i="6"/>
  <c r="A13" i="6"/>
  <c r="A14" i="6"/>
  <c r="A15" i="6"/>
  <c r="A16" i="6"/>
  <c r="A17" i="6"/>
  <c r="A20" i="6"/>
  <c r="A21" i="6"/>
  <c r="A22" i="6"/>
  <c r="A25" i="6"/>
  <c r="A27" i="6"/>
  <c r="A28" i="6"/>
  <c r="A29" i="6"/>
  <c r="A30" i="6"/>
  <c r="A31" i="6"/>
  <c r="A32" i="6"/>
  <c r="A35" i="6"/>
  <c r="A36" i="6"/>
  <c r="A37" i="6"/>
  <c r="U39" i="7" l="1"/>
  <c r="U16" i="7"/>
  <c r="B6" i="6" l="1"/>
  <c r="A6" i="6"/>
</calcChain>
</file>

<file path=xl/sharedStrings.xml><?xml version="1.0" encoding="utf-8"?>
<sst xmlns="http://schemas.openxmlformats.org/spreadsheetml/2006/main" count="368" uniqueCount="157">
  <si>
    <t>Bordereau des Prix Unitaires (BPU)
Marché N° 24-M-S3W-056
Fourniture d'objets publicitaires</t>
  </si>
  <si>
    <t>Famille 1 - Ecriture / Papéterie</t>
  </si>
  <si>
    <t>Tranche 0
de 5 à 20</t>
  </si>
  <si>
    <t>Tranche 1
de 21 à 50</t>
  </si>
  <si>
    <t>Tranche 2
de 51 à 100</t>
  </si>
  <si>
    <t>Tranche 3
de 101 à 250</t>
  </si>
  <si>
    <t>Tranche 4
251 à 500</t>
  </si>
  <si>
    <t>Références</t>
  </si>
  <si>
    <t>Désignation</t>
  </si>
  <si>
    <t xml:space="preserve">Marques fabricant ou
distributeur proposées </t>
  </si>
  <si>
    <t>Echantillons
à fournir</t>
  </si>
  <si>
    <t>Technologie de marquage</t>
  </si>
  <si>
    <t>Prix Unitaire
en € H.T.</t>
  </si>
  <si>
    <t>Taux Remise par rapport à la Tranche 0</t>
  </si>
  <si>
    <t>Prix Unitaire
en € H.T.
avec la remise</t>
  </si>
  <si>
    <t>Produit
Ecoresponsable
OUI/NON</t>
  </si>
  <si>
    <t>Produit
Ecoresponsable
%</t>
  </si>
  <si>
    <t>NON</t>
  </si>
  <si>
    <t>F100</t>
  </si>
  <si>
    <t>Stylos à bille - ENTREE de gamme (style BIC)</t>
  </si>
  <si>
    <t>‣ Stylo à bille noire
‣ Mécanisme : bouton poussoir
‣ Couleur : transparent, opaque ou coloré
‣ Marquage sur le manche</t>
  </si>
  <si>
    <t>F101</t>
  </si>
  <si>
    <t>Stylos à bille - MILIEU de gamme (style PILOT)</t>
  </si>
  <si>
    <t xml:space="preserve">‣ Stylo à bille noire modèle twist en ABS
‣ Mécanisme : tournant
‣ Couleurs : blanc et bleu
‣ Marquage sur le clip </t>
  </si>
  <si>
    <t>F102</t>
  </si>
  <si>
    <t>Stylos à bille - gamme premium (style SCRIVEINER)
avec étui et recharge</t>
  </si>
  <si>
    <t>F103</t>
  </si>
  <si>
    <t>Carnet A5 avec fermeture élastique</t>
  </si>
  <si>
    <t>‣ Dimension : 210mm x148mm
‣ 100 feuilles, pages lignées
‣ 60g/m2
‣ Dos collé
‣ Couverture rigide en simili cuir
‣ Marque-page de tissu assorti
‣ Fermeture par bande élastique
‣ Maquage 1er de couverture</t>
  </si>
  <si>
    <t>F104</t>
  </si>
  <si>
    <t>Sac papier kraft - petit modèle</t>
  </si>
  <si>
    <t>F105</t>
  </si>
  <si>
    <t>Sac papier kraft - grand modèle</t>
  </si>
  <si>
    <t>Famille 2 - Accessoires informatiques</t>
  </si>
  <si>
    <t>F200</t>
  </si>
  <si>
    <t>F201</t>
  </si>
  <si>
    <r>
      <t xml:space="preserve">Clé USB 32Go
</t>
    </r>
    <r>
      <rPr>
        <i/>
        <sz val="8"/>
        <rFont val="Arial"/>
        <family val="2"/>
      </rPr>
      <t>Les prix doivent inclure les taxes SORECOP et DEEE</t>
    </r>
  </si>
  <si>
    <t>F202</t>
  </si>
  <si>
    <t xml:space="preserve">Câble de charge multi-connecteurs </t>
  </si>
  <si>
    <t>Famille 3 - Vêtement &amp; Textile</t>
  </si>
  <si>
    <t>F300</t>
  </si>
  <si>
    <t>F301</t>
  </si>
  <si>
    <t>F302</t>
  </si>
  <si>
    <t>F303</t>
  </si>
  <si>
    <t>F304</t>
  </si>
  <si>
    <t>Bracelets publicitaires</t>
  </si>
  <si>
    <t>F305</t>
  </si>
  <si>
    <t>F400</t>
  </si>
  <si>
    <t>Gourde isotherme</t>
  </si>
  <si>
    <t>F401</t>
  </si>
  <si>
    <t>Mug</t>
  </si>
  <si>
    <t>F402</t>
  </si>
  <si>
    <t>Boite de bonbons</t>
  </si>
  <si>
    <t>Famille 5 - Stand pliable &amp; support de communication</t>
  </si>
  <si>
    <t>F500</t>
  </si>
  <si>
    <t>Kakémono Rotule</t>
  </si>
  <si>
    <t>F501</t>
  </si>
  <si>
    <t>Bâche PVC pour kakémono rotule</t>
  </si>
  <si>
    <t>F502</t>
  </si>
  <si>
    <t>Roll up</t>
  </si>
  <si>
    <t>F503</t>
  </si>
  <si>
    <t>Winflag</t>
  </si>
  <si>
    <t>‣ Forme ovale de la voile  
‣ Mat 220 cm avec pied platine de 5kg 
‣ Fourniture et impression sur toile et coupe au format pour façonnage 
‣ Housse de transport 
‣ Usage extérieur</t>
  </si>
  <si>
    <t>Famille 6 - Accessoires &amp; objets divers</t>
  </si>
  <si>
    <t>F600</t>
  </si>
  <si>
    <t>Pin's/badge</t>
  </si>
  <si>
    <t>F601</t>
  </si>
  <si>
    <t>Porte-badge souple vertical</t>
  </si>
  <si>
    <t xml:space="preserve">‣ Format A6 (105x148mm) 
‣ PVC Transparent
‣ 2 perforations rondes en haut du porte-badge, de chaque côté 
‣ 1 perforation oblongue au milieu, en haut pour attache du tour de cou </t>
  </si>
  <si>
    <t>F602</t>
  </si>
  <si>
    <t>Autocollant/stickers</t>
  </si>
  <si>
    <t>F603</t>
  </si>
  <si>
    <t>Eventail</t>
  </si>
  <si>
    <t>Le DQE est incrémenté automatiquement à partir des prix unitaires et des taux de remise du BPU</t>
  </si>
  <si>
    <t xml:space="preserve">Références </t>
  </si>
  <si>
    <t>Quantité par Commande</t>
  </si>
  <si>
    <t>Tranche tarifaire de référence</t>
  </si>
  <si>
    <t>Nbre de commandes annuelles</t>
  </si>
  <si>
    <t>Prix Unitaires selon la tranche tarifaire indiquée</t>
  </si>
  <si>
    <t>Montant
total
en €HT</t>
  </si>
  <si>
    <t>T4</t>
  </si>
  <si>
    <t>T0</t>
  </si>
  <si>
    <t>T3</t>
  </si>
  <si>
    <t>T2</t>
  </si>
  <si>
    <t>T1</t>
  </si>
  <si>
    <t>F303A</t>
  </si>
  <si>
    <t>Broderie</t>
  </si>
  <si>
    <t>Avant la date limite des offres</t>
  </si>
  <si>
    <t>lors des négociations</t>
  </si>
  <si>
    <t>Tranche 5
&gt; à 501</t>
  </si>
  <si>
    <t>Famille 4 - Vaisselle réutilisable &amp; Confiserie</t>
  </si>
  <si>
    <t>Kit de couverts réutilisables</t>
  </si>
  <si>
    <t>‣ Kit contenant à minima étui, fourchette, cuillère, couteau
‣ Marquage uniquement sur l'étui</t>
  </si>
  <si>
    <t>F403</t>
  </si>
  <si>
    <t>F604</t>
  </si>
  <si>
    <t>F605</t>
  </si>
  <si>
    <t>Porte-clés jeton</t>
  </si>
  <si>
    <t>‣ Porte-clés en métal avec jeton de caddie</t>
  </si>
  <si>
    <t>Porte-clés lampe</t>
  </si>
  <si>
    <t>‣ Pile fournie si lampe non rechargable
‣ Possibilité de changer la pile</t>
  </si>
  <si>
    <t>F606</t>
  </si>
  <si>
    <t>Balle anti-stress</t>
  </si>
  <si>
    <t>OUI</t>
  </si>
  <si>
    <t>Technologie de marquage
proposé</t>
  </si>
  <si>
    <t>1 face
1 couleur</t>
  </si>
  <si>
    <t>‣ Stylo à bille noir rechargeable
‣ Matière : acier inoxydable
‣ Mécanisme : tournant
‣ En 3 parties
‣ Habillage : Corps : laqué noir ; Pointe, clip, bague : chromé
‣ Etui rigide en cuir noir ou bleu nuit
‣ Sous coffret
‣ 1 recharge noire comprise
‣ Marquage 1 face sur le manche</t>
  </si>
  <si>
    <t>‣ Dimension : 18 x 26 cm
‣ Blanc lisse
‣ 100g
‣ Poignées torsadées blanches</t>
  </si>
  <si>
    <t>‣ Dimension : 23 x 31 cm
‣ blanc lisse
‣ 100g
‣ poignées torsadées blanches</t>
  </si>
  <si>
    <t>‣ Plusieurs coloris dont bleu et noir
‣ Mémoire 8 Go</t>
  </si>
  <si>
    <r>
      <t xml:space="preserve">Clé USB 8Go
</t>
    </r>
    <r>
      <rPr>
        <i/>
        <sz val="8"/>
        <rFont val="Arial"/>
        <family val="2"/>
      </rPr>
      <t xml:space="preserve">
Les prix doivent inclure les taxes SORECOP et DEEE</t>
    </r>
  </si>
  <si>
    <t>‣ Plusieurs coloris dont bleu et noir
‣ Mémoire 32 Go</t>
  </si>
  <si>
    <t>‣ Câble type porte-clé 4 en 1
‣ 4 embouts : USB, USB-C, micro USB et Lightning 
‣ Couleur : 4 couleurs au choix dont bleu et noir</t>
  </si>
  <si>
    <t>2 faces
1 couleur</t>
  </si>
  <si>
    <t xml:space="preserve">Sweat-shirt à capuche
manches longues </t>
  </si>
  <si>
    <t>Tee-Shirt Col rond
manches courtes</t>
  </si>
  <si>
    <t xml:space="preserve">Tee-Shirt Col rond
manches courtes </t>
  </si>
  <si>
    <t>‣ Bracelet événementiel standard
‣ Taille standard 350 x 15 mm
‣ Bague de serrage</t>
  </si>
  <si>
    <t xml:space="preserve">‣ Double paroi en acier inoxydable (chaud/froid)
‣ Bouchon anti-fuite 
‣ Capacité : 500 ml 
‣ Plusieurs coloris au choix dont bleu nuit </t>
  </si>
  <si>
    <t xml:space="preserve">‣ Isolation double paroi (chaud/froid)
‣ Capacité : 300ml  
‣ Bouchon étanche 
‣ Plusieurs coloris au choix dont bleu nuit </t>
  </si>
  <si>
    <t>‣ Tasse en céramique résistante bicolore
‣ Capacité : 300ml  
‣ Plusieurs bicolores au choix</t>
  </si>
  <si>
    <t>1 face
quadrichromie</t>
  </si>
  <si>
    <t xml:space="preserve">‣ Taille : (cm) 100 (l) X 200 (h) 
‣ Mât en métal finition aluminium avec renfort 
‣ Affiche personnalisée en bâche PVC 440g/m² norme anti-feu européenne B1 
‣ Fixation de l'affiche par double face et par clip pour changement d'affiche rapide 
‣ Pieds interchangeables : l'enrouleur est livré d'office avec un seul pied  
‣ Sac de transport en Oxford 300D inclus 
‣ Utilisation intérieure ou extérieure (hors pluie et vent) </t>
  </si>
  <si>
    <t xml:space="preserve">‣ En métal aimanté 
‣ Finition métal brillant
‣ Taille : 20 ou 30mm de diamètre x 3mm d’épaisseur </t>
  </si>
  <si>
    <t>‣ Utilisation pour apposer sur un ordinateur, cahier, micro 
‣ Diamètre 5cm 
‣ Impression sur vinyle adhésif HD  
‣ Découpe à l’unité</t>
  </si>
  <si>
    <t>F404</t>
  </si>
  <si>
    <t>F405</t>
  </si>
  <si>
    <t>F406</t>
  </si>
  <si>
    <t>Tasse à expresso avec soucoupe</t>
  </si>
  <si>
    <t>Gobelet à expresso réutilisable</t>
  </si>
  <si>
    <t>‣ Tasse &amp; soucoupe en porcelaine
‣ Capacité : 80ml  
‣ Colori blanc
‣ Passage au lave-vaiselle et micro-onde</t>
  </si>
  <si>
    <t>‣ Capacité : 80ml  
‣ Plusieurs coloris</t>
  </si>
  <si>
    <t>Nbre de marquages et de couleurs</t>
  </si>
  <si>
    <t>Conditionnement minimum</t>
  </si>
  <si>
    <r>
      <t xml:space="preserve">Description </t>
    </r>
    <r>
      <rPr>
        <sz val="14"/>
        <color rgb="FFFF0000"/>
        <rFont val="Arial"/>
        <family val="2"/>
      </rPr>
      <t>(*)</t>
    </r>
  </si>
  <si>
    <t xml:space="preserve">‣ Couleur écru/naturel, bleu, noir
‣ Capacité : 10 litres 
‣ Dimensions : 42 x 38 cm
‣ Matière naturelle ou recyclé </t>
  </si>
  <si>
    <t>‣ Cordon tour de cou avec mousqueton en métal 
‣ Largeur : 20 mm
‣ Longueur : environ 420 mm
‣ Couleurs : bleu marine, bleu turquoise, fushia</t>
  </si>
  <si>
    <r>
      <rPr>
        <sz val="9"/>
        <color rgb="FF000000"/>
        <rFont val="Arial"/>
      </rPr>
      <t>‣ Couleur écru/naturel, bleu, noir
‣ Capacité : 10 litres 
‣ Grammage : entre 150 et 280g/m² 
‣ Dimensions : 42 x 38 cm
‣ Longueur de l’anse : 37,5 cm (peut se porter à la main ou sur l'épaule)</t>
    </r>
    <r>
      <rPr>
        <sz val="9"/>
        <color rgb="FFFF0000"/>
        <rFont val="Arial"/>
      </rPr>
      <t xml:space="preserve">
</t>
    </r>
    <r>
      <rPr>
        <sz val="9"/>
        <color rgb="FF000000"/>
        <rFont val="Arial"/>
      </rPr>
      <t>‣ Matière naturelle</t>
    </r>
  </si>
  <si>
    <t>‣ Modèle : boites XS avec pastilles type pulmoll
‣ Boite en métal
‣ Coloris boite : plusieurs couleurs dont blanc ou bleu 
‣ Poids net : 20g 
‣ Format : Ø 50 x 16 mm</t>
  </si>
  <si>
    <t xml:space="preserve">‣ En PVC rigide avec inclinaison fixe 
‣ Traverses en fibre de verre 
‣ Affiche en bâche B1 
‣ Utilisation intérieure 
‣ Housse de transport incluse 
‣ Taille : 60 cm (l) x 160 cm(h) </t>
  </si>
  <si>
    <t xml:space="preserve">‣ 440g/m2  
‣ Traité anti-feu norme FR M1 
‣ Fabriqué et imprimé en France 
‣ Taille : 60 cm (l) x 160 cm(h) 
‣ 4 œillets (1 dans chaque angle) </t>
  </si>
  <si>
    <t>‣ Balle anti-stress en forme d'ampoule
‣ Hauteur : 10,20cm
‣ Diamètre : 5,70cm
‣ Poids : 22 g</t>
  </si>
  <si>
    <t>‣ Plusieurs coloris dont bleu  
‣ Taille : 38 x 21 cm</t>
  </si>
  <si>
    <t>‣ 80% coton et 20% polyester 280gr/m²
‣ Intérieur gratté  
‣ Col rond en côte avec élasthanne  
‣ Poignets et bas en côté avec élasthanne  
‣ Capuche avec lacet 
‣ Couleurs : 4 coloris au choix dont Bleu marine 
‣ Coupe ajustée - Modèle unisexe 
‣ Taille : Du S au XL
‣ Marquage : Un visuel sur la poitrine et un visuel dans le dos</t>
  </si>
  <si>
    <t>‣ 100% coton peigné 180gr/m²
‣ Bande à l’encolure  
‣ Finition double aiguille bas de manches et bas de TS
‣ Coupe ajustée - Modèle unisexe 
‣ Taille : S au 2XL  
‣ Couleur : Plusieurs choix possibles
‣ Marquage : Un visuel sur la poitrine et un visuel dans le dos</t>
  </si>
  <si>
    <t>‣ 100% coton peigné 180gr/m²
‣ Bande à l’encolure  
‣ Finition double aiguille bas de manches et bas de TS
‣ Coupe ajustée - Modèle unisexe 
‣ Taille : S au 2XL  
‣ Couleur : Plusieurs choix possibles
‣ Marquage sur la poitrine</t>
  </si>
  <si>
    <t>Cordons Lanyard</t>
  </si>
  <si>
    <t>Tote Bag shopping 
haut de gamme</t>
  </si>
  <si>
    <t>Tote Bag shopping 
moyenne gamme</t>
  </si>
  <si>
    <t>(*) Pour toutes les caractéristiques techniques concernant les tailles, les poids, les dimensions une tolérance de +/– 10% est acceptée</t>
  </si>
  <si>
    <t>T5</t>
  </si>
  <si>
    <t xml:space="preserve">        Détail Quantitatif Estimatif - Simulation sur 2 ans
Marché N° 24-M-S3W-056
Fourniture d'objets publicitaires</t>
  </si>
  <si>
    <t>Montant Total DQE en € HT</t>
  </si>
  <si>
    <t>Prix Unitaire</t>
  </si>
  <si>
    <t>Mug isotherme</t>
  </si>
  <si>
    <t>Nom de l'entreprise :</t>
  </si>
  <si>
    <t>Taux Général de produits écoresponsables</t>
  </si>
  <si>
    <t>L’attention du soumissionnaire est attirée sur le fait que toutes les lignes du BPU doivent être impérativement renseignées sous peine d’irrecevabilité de l’offre.
D'autre part, tous les prix unitaires ci-dessous doivent inclure tous les coûts à prévoir, à partir de la demande jusqu'à la livraison du produit fini livré (produit, marquage, conditionnement, emballage, livraison...).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</si>
</sst>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 tint="-4.9989318521683403E-2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sz val="8"/>
      <name val="Arial"/>
    </font>
    <font>
      <sz val="10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rgb="FF3E0DF3"/>
      <name val="Arial"/>
    </font>
    <font>
      <i/>
      <sz val="10"/>
      <color rgb="FF3E0DF3"/>
      <name val="Calibri"/>
      <family val="2"/>
      <scheme val="minor"/>
    </font>
    <font>
      <sz val="10"/>
      <color rgb="FF3E0DF3"/>
      <name val="Arial"/>
      <family val="2"/>
    </font>
    <font>
      <sz val="10"/>
      <color theme="1"/>
      <name val="Arial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 tint="-4.9989318521683403E-2"/>
      <name val="Arial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9"/>
      <color rgb="FFFF0000"/>
      <name val="Arial"/>
    </font>
    <font>
      <sz val="9"/>
      <color rgb="FF000000"/>
      <name val="Arial"/>
    </font>
    <font>
      <sz val="10"/>
      <color rgb="FF000000"/>
      <name val="Arial"/>
      <family val="2"/>
    </font>
    <font>
      <b/>
      <sz val="9"/>
      <color rgb="FF3E0DF3"/>
      <name val="Arial"/>
      <family val="2"/>
    </font>
    <font>
      <sz val="9"/>
      <color rgb="FF000000"/>
      <name val="Arial"/>
      <family val="2"/>
    </font>
    <font>
      <sz val="14"/>
      <color rgb="FFFF0000"/>
      <name val="Arial"/>
      <family val="2"/>
    </font>
    <font>
      <sz val="9"/>
      <name val="Arial"/>
    </font>
    <font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E0DF3"/>
        <bgColor indexed="64"/>
      </patternFill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theme="0"/>
        </stop>
        <stop position="1">
          <color rgb="FF3E0DF3"/>
        </stop>
      </gradientFill>
    </fill>
    <fill>
      <gradientFill degree="90">
        <stop position="0">
          <color theme="0"/>
        </stop>
        <stop position="1">
          <color rgb="FF3E0DF3"/>
        </stop>
      </gradient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5" fillId="0" borderId="0"/>
    <xf numFmtId="0" fontId="8" fillId="0" borderId="0"/>
    <xf numFmtId="0" fontId="1" fillId="0" borderId="0"/>
  </cellStyleXfs>
  <cellXfs count="84">
    <xf numFmtId="0" fontId="0" fillId="0" borderId="0" xfId="0"/>
    <xf numFmtId="164" fontId="14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6" fillId="0" borderId="1" xfId="0" applyFont="1" applyBorder="1" applyAlignment="1">
      <alignment horizontal="left" vertical="center" wrapText="1" indent="1"/>
    </xf>
    <xf numFmtId="0" fontId="2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vertical="center" wrapText="1"/>
    </xf>
    <xf numFmtId="10" fontId="18" fillId="5" borderId="11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left" vertical="center" wrapText="1" indent="1"/>
    </xf>
    <xf numFmtId="10" fontId="6" fillId="0" borderId="9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 wrapText="1"/>
    </xf>
    <xf numFmtId="10" fontId="35" fillId="7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2" fillId="4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3" fontId="2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22" fillId="4" borderId="3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 indent="1"/>
    </xf>
    <xf numFmtId="0" fontId="33" fillId="6" borderId="0" xfId="0" applyFont="1" applyFill="1" applyAlignment="1">
      <alignment horizontal="left" vertical="center" wrapText="1" indent="2"/>
    </xf>
    <xf numFmtId="0" fontId="33" fillId="6" borderId="0" xfId="0" applyFont="1" applyFill="1" applyAlignment="1" applyProtection="1">
      <alignment horizontal="left" vertical="center" wrapText="1" indent="1"/>
      <protection locked="0"/>
    </xf>
    <xf numFmtId="2" fontId="35" fillId="7" borderId="3" xfId="0" applyNumberFormat="1" applyFont="1" applyFill="1" applyBorder="1" applyAlignment="1">
      <alignment horizontal="center" vertical="center" wrapText="1"/>
    </xf>
    <xf numFmtId="2" fontId="35" fillId="7" borderId="6" xfId="0" applyNumberFormat="1" applyFont="1" applyFill="1" applyBorder="1" applyAlignment="1">
      <alignment horizontal="center" vertical="center" wrapText="1"/>
    </xf>
    <xf numFmtId="2" fontId="35" fillId="7" borderId="2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34" fillId="6" borderId="0" xfId="0" applyFont="1" applyFill="1" applyAlignment="1">
      <alignment horizontal="left" vertical="center" indent="2"/>
    </xf>
    <xf numFmtId="0" fontId="32" fillId="3" borderId="0" xfId="0" applyFont="1" applyFill="1" applyAlignment="1">
      <alignment horizontal="left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6FB6F19A-0DC9-42A6-805B-6F2BB5F61A10}"/>
  </cellStyles>
  <dxfs count="0"/>
  <tableStyles count="0" defaultTableStyle="TableStyleMedium2" defaultPivotStyle="PivotStyleLight16"/>
  <colors>
    <mruColors>
      <color rgb="FF3E0D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960437</xdr:colOff>
      <xdr:row>2</xdr:row>
      <xdr:rowOff>2795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2D75901-3A4C-4772-9EBD-8F6F827F6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3540124" cy="10743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2119481</xdr:colOff>
      <xdr:row>0</xdr:row>
      <xdr:rowOff>850901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69BE61-D708-48D7-B4A5-E1240FDF5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2856081" cy="85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F7589-6B3E-4FF2-B4A0-C08063C13ABF}">
  <sheetPr>
    <tabColor rgb="FF3E0DF3"/>
    <pageSetUpPr fitToPage="1"/>
  </sheetPr>
  <dimension ref="A1:X53"/>
  <sheetViews>
    <sheetView showGridLines="0" tabSelected="1" zoomScale="80" zoomScaleNormal="80" workbookViewId="0">
      <selection activeCell="A4" sqref="A4:G4"/>
    </sheetView>
  </sheetViews>
  <sheetFormatPr baseColWidth="10" defaultColWidth="11.453125" defaultRowHeight="12.5" x14ac:dyDescent="0.25"/>
  <cols>
    <col min="1" max="1" width="10.1796875" style="3" customWidth="1"/>
    <col min="2" max="2" width="26.7265625" style="3" customWidth="1"/>
    <col min="3" max="3" width="53.1796875" style="3" bestFit="1" customWidth="1"/>
    <col min="4" max="4" width="17.1796875" style="3" bestFit="1" customWidth="1"/>
    <col min="5" max="5" width="13.08984375" style="3" bestFit="1" customWidth="1"/>
    <col min="6" max="6" width="11.81640625" style="3" customWidth="1"/>
    <col min="7" max="7" width="12.54296875" style="3" customWidth="1"/>
    <col min="8" max="8" width="11.453125" style="3" bestFit="1" customWidth="1"/>
    <col min="9" max="9" width="10.7265625" style="47" bestFit="1" customWidth="1"/>
    <col min="10" max="10" width="11.54296875" style="48" customWidth="1"/>
    <col min="11" max="19" width="12" style="3" customWidth="1"/>
    <col min="20" max="20" width="12.81640625" style="3" customWidth="1"/>
    <col min="21" max="21" width="13.1796875" style="3" customWidth="1"/>
    <col min="22" max="22" width="11.453125" style="3"/>
    <col min="23" max="23" width="0" style="3" hidden="1" customWidth="1"/>
    <col min="24" max="24" width="4.54296875" style="3" hidden="1" customWidth="1"/>
    <col min="25" max="25" width="0" style="3" hidden="1" customWidth="1"/>
    <col min="26" max="16384" width="11.453125" style="3"/>
  </cols>
  <sheetData>
    <row r="1" spans="1:24" ht="67.75" customHeight="1" x14ac:dyDescent="0.25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1:24" ht="17.25" customHeight="1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</row>
    <row r="3" spans="1:24" ht="17.25" customHeight="1" x14ac:dyDescent="0.25">
      <c r="B3" s="4"/>
      <c r="C3" s="4"/>
      <c r="D3" s="4"/>
      <c r="E3" s="4"/>
      <c r="F3" s="4"/>
      <c r="G3" s="4"/>
      <c r="H3" s="4"/>
      <c r="I3" s="5"/>
      <c r="J3" s="6"/>
      <c r="K3" s="4"/>
      <c r="L3" s="4"/>
      <c r="M3" s="4"/>
      <c r="N3" s="4"/>
      <c r="O3" s="4"/>
      <c r="P3" s="4"/>
      <c r="Q3" s="4"/>
      <c r="R3" s="4"/>
      <c r="S3" s="4"/>
    </row>
    <row r="4" spans="1:24" ht="50.5" customHeight="1" x14ac:dyDescent="0.25">
      <c r="A4" s="72" t="s">
        <v>156</v>
      </c>
      <c r="B4" s="72"/>
      <c r="C4" s="72"/>
      <c r="D4" s="72"/>
      <c r="E4" s="72"/>
      <c r="F4" s="72"/>
      <c r="G4" s="72"/>
      <c r="H4" s="73" t="s">
        <v>154</v>
      </c>
      <c r="I4" s="73"/>
      <c r="J4" s="73"/>
      <c r="K4" s="73"/>
      <c r="L4" s="74"/>
      <c r="M4" s="74"/>
      <c r="N4" s="74"/>
      <c r="O4" s="74"/>
      <c r="P4" s="74"/>
      <c r="Q4" s="74"/>
      <c r="R4" s="74"/>
      <c r="S4" s="74"/>
      <c r="T4" s="50"/>
      <c r="U4" s="50"/>
    </row>
    <row r="5" spans="1:24" ht="11.5" customHeight="1" x14ac:dyDescent="0.25">
      <c r="B5" s="4"/>
      <c r="C5" s="4"/>
      <c r="D5" s="4"/>
      <c r="E5" s="4"/>
      <c r="F5" s="4"/>
      <c r="G5" s="4"/>
      <c r="H5" s="4"/>
      <c r="I5" s="5"/>
      <c r="J5" s="6"/>
      <c r="K5" s="4"/>
      <c r="L5" s="4"/>
      <c r="M5" s="4"/>
      <c r="N5" s="4"/>
      <c r="O5" s="4"/>
      <c r="P5" s="4"/>
      <c r="Q5" s="4"/>
      <c r="R5" s="4"/>
      <c r="S5" s="4"/>
    </row>
    <row r="6" spans="1:24" ht="30" customHeight="1" x14ac:dyDescent="0.25">
      <c r="A6" s="68" t="s">
        <v>1</v>
      </c>
      <c r="B6" s="69"/>
      <c r="C6" s="69"/>
      <c r="D6" s="69"/>
      <c r="E6" s="69"/>
      <c r="F6" s="69"/>
      <c r="G6" s="69"/>
      <c r="H6" s="70"/>
      <c r="I6" s="7" t="s">
        <v>2</v>
      </c>
      <c r="J6" s="65" t="s">
        <v>3</v>
      </c>
      <c r="K6" s="66"/>
      <c r="L6" s="65" t="s">
        <v>4</v>
      </c>
      <c r="M6" s="66"/>
      <c r="N6" s="65" t="s">
        <v>5</v>
      </c>
      <c r="O6" s="66"/>
      <c r="P6" s="65" t="s">
        <v>6</v>
      </c>
      <c r="Q6" s="67"/>
      <c r="R6" s="65" t="s">
        <v>89</v>
      </c>
      <c r="S6" s="67"/>
      <c r="T6" s="8"/>
      <c r="U6" s="8"/>
      <c r="X6" s="9"/>
    </row>
    <row r="7" spans="1:24" ht="39" x14ac:dyDescent="0.25">
      <c r="A7" s="10" t="s">
        <v>7</v>
      </c>
      <c r="B7" s="11" t="s">
        <v>8</v>
      </c>
      <c r="C7" s="10" t="s">
        <v>133</v>
      </c>
      <c r="D7" s="12" t="s">
        <v>9</v>
      </c>
      <c r="E7" s="12" t="s">
        <v>132</v>
      </c>
      <c r="F7" s="10" t="s">
        <v>10</v>
      </c>
      <c r="G7" s="10" t="s">
        <v>131</v>
      </c>
      <c r="H7" s="13" t="s">
        <v>103</v>
      </c>
      <c r="I7" s="14" t="s">
        <v>12</v>
      </c>
      <c r="J7" s="15" t="s">
        <v>13</v>
      </c>
      <c r="K7" s="16" t="s">
        <v>14</v>
      </c>
      <c r="L7" s="15" t="s">
        <v>13</v>
      </c>
      <c r="M7" s="16" t="s">
        <v>14</v>
      </c>
      <c r="N7" s="15" t="s">
        <v>13</v>
      </c>
      <c r="O7" s="16" t="s">
        <v>14</v>
      </c>
      <c r="P7" s="15" t="s">
        <v>13</v>
      </c>
      <c r="Q7" s="16" t="s">
        <v>14</v>
      </c>
      <c r="R7" s="15" t="s">
        <v>13</v>
      </c>
      <c r="S7" s="16" t="s">
        <v>14</v>
      </c>
      <c r="T7" s="12" t="s">
        <v>15</v>
      </c>
      <c r="U7" s="12" t="s">
        <v>16</v>
      </c>
      <c r="X7" s="9" t="s">
        <v>102</v>
      </c>
    </row>
    <row r="8" spans="1:24" ht="46" x14ac:dyDescent="0.25">
      <c r="A8" s="12" t="s">
        <v>18</v>
      </c>
      <c r="B8" s="17" t="s">
        <v>19</v>
      </c>
      <c r="C8" s="18" t="s">
        <v>20</v>
      </c>
      <c r="D8" s="18"/>
      <c r="E8" s="18"/>
      <c r="F8" s="19" t="s">
        <v>87</v>
      </c>
      <c r="G8" s="20" t="s">
        <v>104</v>
      </c>
      <c r="H8" s="21"/>
      <c r="I8" s="1"/>
      <c r="J8" s="2"/>
      <c r="K8" s="22">
        <f>$I8-($I8*J8)</f>
        <v>0</v>
      </c>
      <c r="L8" s="2"/>
      <c r="M8" s="22">
        <f>$I8-($I8*L8)</f>
        <v>0</v>
      </c>
      <c r="N8" s="2"/>
      <c r="O8" s="22">
        <f>$I8-($I8*N8)</f>
        <v>0</v>
      </c>
      <c r="P8" s="2"/>
      <c r="Q8" s="22">
        <f>$I8-($I8*P8)</f>
        <v>0</v>
      </c>
      <c r="R8" s="2"/>
      <c r="S8" s="22">
        <f>$I8-($I8*R8)</f>
        <v>0</v>
      </c>
      <c r="T8" s="49"/>
      <c r="U8" s="23">
        <f>(COUNTIF($T$8:$T$13,"OUI"))/6</f>
        <v>0</v>
      </c>
      <c r="X8" s="24" t="s">
        <v>17</v>
      </c>
    </row>
    <row r="9" spans="1:24" ht="46" x14ac:dyDescent="0.25">
      <c r="A9" s="12" t="s">
        <v>21</v>
      </c>
      <c r="B9" s="17" t="s">
        <v>22</v>
      </c>
      <c r="C9" s="18" t="s">
        <v>23</v>
      </c>
      <c r="D9" s="18"/>
      <c r="E9" s="18"/>
      <c r="F9" s="19" t="s">
        <v>87</v>
      </c>
      <c r="G9" s="20" t="s">
        <v>104</v>
      </c>
      <c r="H9" s="21"/>
      <c r="I9" s="1"/>
      <c r="J9" s="2"/>
      <c r="K9" s="22">
        <f t="shared" ref="K9:K13" si="0">$I9-($I9*J9)</f>
        <v>0</v>
      </c>
      <c r="L9" s="2"/>
      <c r="M9" s="22">
        <f t="shared" ref="M9:M13" si="1">$I9-($I9*L9)</f>
        <v>0</v>
      </c>
      <c r="N9" s="2"/>
      <c r="O9" s="22">
        <f t="shared" ref="O9:O13" si="2">$I9-($I9*N9)</f>
        <v>0</v>
      </c>
      <c r="P9" s="2"/>
      <c r="Q9" s="22">
        <f t="shared" ref="Q9:Q13" si="3">$I9-($I9*P9)</f>
        <v>0</v>
      </c>
      <c r="R9" s="2"/>
      <c r="S9" s="22">
        <f t="shared" ref="S9:S13" si="4">$I9-($I9*R9)</f>
        <v>0</v>
      </c>
      <c r="T9" s="49"/>
    </row>
    <row r="10" spans="1:24" ht="103.5" x14ac:dyDescent="0.25">
      <c r="A10" s="12" t="s">
        <v>24</v>
      </c>
      <c r="B10" s="25" t="s">
        <v>25</v>
      </c>
      <c r="C10" s="18" t="s">
        <v>105</v>
      </c>
      <c r="D10" s="18"/>
      <c r="E10" s="18"/>
      <c r="F10" s="26" t="s">
        <v>88</v>
      </c>
      <c r="G10" s="20" t="s">
        <v>104</v>
      </c>
      <c r="H10" s="21"/>
      <c r="I10" s="1"/>
      <c r="J10" s="2"/>
      <c r="K10" s="22">
        <f t="shared" si="0"/>
        <v>0</v>
      </c>
      <c r="L10" s="2"/>
      <c r="M10" s="22">
        <f t="shared" si="1"/>
        <v>0</v>
      </c>
      <c r="N10" s="2"/>
      <c r="O10" s="22">
        <f t="shared" si="2"/>
        <v>0</v>
      </c>
      <c r="P10" s="2"/>
      <c r="Q10" s="22">
        <f t="shared" si="3"/>
        <v>0</v>
      </c>
      <c r="R10" s="2"/>
      <c r="S10" s="22">
        <f t="shared" si="4"/>
        <v>0</v>
      </c>
      <c r="T10" s="49"/>
    </row>
    <row r="11" spans="1:24" ht="92" x14ac:dyDescent="0.25">
      <c r="A11" s="12" t="s">
        <v>26</v>
      </c>
      <c r="B11" s="17" t="s">
        <v>27</v>
      </c>
      <c r="C11" s="18" t="s">
        <v>28</v>
      </c>
      <c r="D11" s="18"/>
      <c r="E11" s="18"/>
      <c r="F11" s="19" t="s">
        <v>87</v>
      </c>
      <c r="G11" s="20" t="s">
        <v>104</v>
      </c>
      <c r="H11" s="21"/>
      <c r="I11" s="1"/>
      <c r="J11" s="2"/>
      <c r="K11" s="22">
        <f t="shared" si="0"/>
        <v>0</v>
      </c>
      <c r="L11" s="2"/>
      <c r="M11" s="22">
        <f t="shared" si="1"/>
        <v>0</v>
      </c>
      <c r="N11" s="2"/>
      <c r="O11" s="22">
        <f t="shared" si="2"/>
        <v>0</v>
      </c>
      <c r="P11" s="2"/>
      <c r="Q11" s="22">
        <f t="shared" si="3"/>
        <v>0</v>
      </c>
      <c r="R11" s="2"/>
      <c r="S11" s="22">
        <f t="shared" si="4"/>
        <v>0</v>
      </c>
      <c r="T11" s="49"/>
    </row>
    <row r="12" spans="1:24" ht="46" x14ac:dyDescent="0.25">
      <c r="A12" s="12" t="s">
        <v>29</v>
      </c>
      <c r="B12" s="17" t="s">
        <v>30</v>
      </c>
      <c r="C12" s="18" t="s">
        <v>106</v>
      </c>
      <c r="D12" s="18"/>
      <c r="E12" s="18"/>
      <c r="F12" s="27"/>
      <c r="G12" s="20" t="s">
        <v>104</v>
      </c>
      <c r="H12" s="21"/>
      <c r="I12" s="1"/>
      <c r="J12" s="2"/>
      <c r="K12" s="22">
        <f t="shared" si="0"/>
        <v>0</v>
      </c>
      <c r="L12" s="2"/>
      <c r="M12" s="22">
        <f t="shared" si="1"/>
        <v>0</v>
      </c>
      <c r="N12" s="2"/>
      <c r="O12" s="22">
        <f t="shared" si="2"/>
        <v>0</v>
      </c>
      <c r="P12" s="2"/>
      <c r="Q12" s="22">
        <f t="shared" si="3"/>
        <v>0</v>
      </c>
      <c r="R12" s="2"/>
      <c r="S12" s="22">
        <f t="shared" si="4"/>
        <v>0</v>
      </c>
      <c r="T12" s="49"/>
    </row>
    <row r="13" spans="1:24" ht="46" x14ac:dyDescent="0.25">
      <c r="A13" s="12" t="s">
        <v>31</v>
      </c>
      <c r="B13" s="17" t="s">
        <v>32</v>
      </c>
      <c r="C13" s="18" t="s">
        <v>107</v>
      </c>
      <c r="D13" s="18"/>
      <c r="E13" s="18"/>
      <c r="F13" s="19" t="s">
        <v>87</v>
      </c>
      <c r="G13" s="20" t="s">
        <v>104</v>
      </c>
      <c r="H13" s="21"/>
      <c r="I13" s="1"/>
      <c r="J13" s="2"/>
      <c r="K13" s="22">
        <f t="shared" si="0"/>
        <v>0</v>
      </c>
      <c r="L13" s="2"/>
      <c r="M13" s="22">
        <f t="shared" si="1"/>
        <v>0</v>
      </c>
      <c r="N13" s="2"/>
      <c r="O13" s="22">
        <f t="shared" si="2"/>
        <v>0</v>
      </c>
      <c r="P13" s="2"/>
      <c r="Q13" s="22">
        <f t="shared" si="3"/>
        <v>0</v>
      </c>
      <c r="R13" s="2"/>
      <c r="S13" s="22">
        <f t="shared" si="4"/>
        <v>0</v>
      </c>
      <c r="T13" s="49"/>
    </row>
    <row r="14" spans="1:24" ht="30" customHeight="1" x14ac:dyDescent="0.25">
      <c r="A14" s="68" t="s">
        <v>33</v>
      </c>
      <c r="B14" s="69"/>
      <c r="C14" s="69"/>
      <c r="D14" s="69"/>
      <c r="E14" s="69"/>
      <c r="F14" s="69"/>
      <c r="G14" s="69"/>
      <c r="H14" s="70"/>
      <c r="I14" s="7" t="s">
        <v>2</v>
      </c>
      <c r="J14" s="65" t="s">
        <v>3</v>
      </c>
      <c r="K14" s="66"/>
      <c r="L14" s="65" t="s">
        <v>4</v>
      </c>
      <c r="M14" s="66"/>
      <c r="N14" s="65" t="s">
        <v>5</v>
      </c>
      <c r="O14" s="66"/>
      <c r="P14" s="65" t="s">
        <v>6</v>
      </c>
      <c r="Q14" s="67"/>
      <c r="R14" s="65" t="s">
        <v>89</v>
      </c>
      <c r="S14" s="67"/>
      <c r="T14" s="28"/>
      <c r="U14" s="28"/>
    </row>
    <row r="15" spans="1:24" ht="39" x14ac:dyDescent="0.25">
      <c r="A15" s="10" t="s">
        <v>7</v>
      </c>
      <c r="B15" s="11" t="s">
        <v>8</v>
      </c>
      <c r="C15" s="10" t="s">
        <v>133</v>
      </c>
      <c r="D15" s="12" t="s">
        <v>9</v>
      </c>
      <c r="E15" s="12" t="s">
        <v>132</v>
      </c>
      <c r="F15" s="10" t="s">
        <v>10</v>
      </c>
      <c r="G15" s="10" t="s">
        <v>131</v>
      </c>
      <c r="H15" s="13" t="s">
        <v>11</v>
      </c>
      <c r="I15" s="14" t="s">
        <v>12</v>
      </c>
      <c r="J15" s="15" t="s">
        <v>13</v>
      </c>
      <c r="K15" s="16" t="s">
        <v>14</v>
      </c>
      <c r="L15" s="15" t="s">
        <v>13</v>
      </c>
      <c r="M15" s="16" t="s">
        <v>14</v>
      </c>
      <c r="N15" s="15" t="s">
        <v>13</v>
      </c>
      <c r="O15" s="16" t="s">
        <v>14</v>
      </c>
      <c r="P15" s="15" t="s">
        <v>13</v>
      </c>
      <c r="Q15" s="16" t="s">
        <v>14</v>
      </c>
      <c r="R15" s="15" t="s">
        <v>13</v>
      </c>
      <c r="S15" s="16" t="s">
        <v>14</v>
      </c>
      <c r="T15" s="12" t="s">
        <v>15</v>
      </c>
      <c r="U15" s="12" t="s">
        <v>16</v>
      </c>
      <c r="X15" s="9" t="s">
        <v>17</v>
      </c>
    </row>
    <row r="16" spans="1:24" ht="41.5" x14ac:dyDescent="0.25">
      <c r="A16" s="12" t="s">
        <v>34</v>
      </c>
      <c r="B16" s="17" t="s">
        <v>109</v>
      </c>
      <c r="C16" s="18" t="s">
        <v>108</v>
      </c>
      <c r="D16" s="18"/>
      <c r="E16" s="18"/>
      <c r="F16" s="21"/>
      <c r="G16" s="20" t="s">
        <v>104</v>
      </c>
      <c r="H16" s="13"/>
      <c r="I16" s="1"/>
      <c r="J16" s="2"/>
      <c r="K16" s="22">
        <f t="shared" ref="K16:K18" si="5">$I16-($I16*J16)</f>
        <v>0</v>
      </c>
      <c r="L16" s="2"/>
      <c r="M16" s="22">
        <f t="shared" ref="M16:M18" si="6">$I16-($I16*L16)</f>
        <v>0</v>
      </c>
      <c r="N16" s="2"/>
      <c r="O16" s="22">
        <f t="shared" ref="O16:O18" si="7">$I16-($I16*N16)</f>
        <v>0</v>
      </c>
      <c r="P16" s="2"/>
      <c r="Q16" s="22">
        <f t="shared" ref="Q16:Q18" si="8">$I16-($I16*P16)</f>
        <v>0</v>
      </c>
      <c r="R16" s="2"/>
      <c r="S16" s="22">
        <f t="shared" ref="S16:S18" si="9">$I16-($I16*R16)</f>
        <v>0</v>
      </c>
      <c r="T16" s="49"/>
      <c r="U16" s="23">
        <f>(COUNTIF($T$16:$T$18,"OUI"))/3</f>
        <v>0</v>
      </c>
    </row>
    <row r="17" spans="1:21" ht="43" x14ac:dyDescent="0.25">
      <c r="A17" s="12" t="s">
        <v>35</v>
      </c>
      <c r="B17" s="17" t="s">
        <v>36</v>
      </c>
      <c r="C17" s="18" t="s">
        <v>110</v>
      </c>
      <c r="D17" s="18"/>
      <c r="E17" s="18"/>
      <c r="F17" s="21"/>
      <c r="G17" s="20" t="s">
        <v>104</v>
      </c>
      <c r="H17" s="13"/>
      <c r="I17" s="1"/>
      <c r="J17" s="2"/>
      <c r="K17" s="22">
        <f t="shared" si="5"/>
        <v>0</v>
      </c>
      <c r="L17" s="2"/>
      <c r="M17" s="22">
        <f t="shared" si="6"/>
        <v>0</v>
      </c>
      <c r="N17" s="2"/>
      <c r="O17" s="22">
        <f t="shared" si="7"/>
        <v>0</v>
      </c>
      <c r="P17" s="2"/>
      <c r="Q17" s="22">
        <f t="shared" si="8"/>
        <v>0</v>
      </c>
      <c r="R17" s="2"/>
      <c r="S17" s="22">
        <f t="shared" si="9"/>
        <v>0</v>
      </c>
      <c r="T17" s="49"/>
    </row>
    <row r="18" spans="1:21" ht="34.5" x14ac:dyDescent="0.25">
      <c r="A18" s="12" t="s">
        <v>37</v>
      </c>
      <c r="B18" s="17" t="s">
        <v>38</v>
      </c>
      <c r="C18" s="18" t="s">
        <v>111</v>
      </c>
      <c r="D18" s="18"/>
      <c r="E18" s="18"/>
      <c r="F18" s="19" t="s">
        <v>87</v>
      </c>
      <c r="G18" s="20" t="s">
        <v>104</v>
      </c>
      <c r="H18" s="29"/>
      <c r="I18" s="1"/>
      <c r="J18" s="2"/>
      <c r="K18" s="22">
        <f t="shared" si="5"/>
        <v>0</v>
      </c>
      <c r="L18" s="2"/>
      <c r="M18" s="22">
        <f t="shared" si="6"/>
        <v>0</v>
      </c>
      <c r="N18" s="2"/>
      <c r="O18" s="22">
        <f t="shared" si="7"/>
        <v>0</v>
      </c>
      <c r="P18" s="2"/>
      <c r="Q18" s="22">
        <f t="shared" si="8"/>
        <v>0</v>
      </c>
      <c r="R18" s="2"/>
      <c r="S18" s="22">
        <f t="shared" si="9"/>
        <v>0</v>
      </c>
      <c r="T18" s="49"/>
    </row>
    <row r="19" spans="1:21" ht="30" customHeight="1" x14ac:dyDescent="0.25">
      <c r="A19" s="68" t="s">
        <v>39</v>
      </c>
      <c r="B19" s="69"/>
      <c r="C19" s="69"/>
      <c r="D19" s="69"/>
      <c r="E19" s="69"/>
      <c r="F19" s="69"/>
      <c r="G19" s="69"/>
      <c r="H19" s="70"/>
      <c r="I19" s="7" t="s">
        <v>2</v>
      </c>
      <c r="J19" s="65" t="s">
        <v>3</v>
      </c>
      <c r="K19" s="66"/>
      <c r="L19" s="65" t="s">
        <v>4</v>
      </c>
      <c r="M19" s="66"/>
      <c r="N19" s="65" t="s">
        <v>5</v>
      </c>
      <c r="O19" s="66"/>
      <c r="P19" s="65" t="s">
        <v>6</v>
      </c>
      <c r="Q19" s="67"/>
      <c r="R19" s="65" t="s">
        <v>89</v>
      </c>
      <c r="S19" s="67"/>
      <c r="T19" s="28"/>
      <c r="U19" s="28"/>
    </row>
    <row r="20" spans="1:21" ht="46.4" customHeight="1" x14ac:dyDescent="0.25">
      <c r="A20" s="10" t="s">
        <v>7</v>
      </c>
      <c r="B20" s="11" t="s">
        <v>8</v>
      </c>
      <c r="C20" s="10" t="s">
        <v>133</v>
      </c>
      <c r="D20" s="12" t="s">
        <v>9</v>
      </c>
      <c r="E20" s="12" t="s">
        <v>132</v>
      </c>
      <c r="F20" s="10" t="s">
        <v>10</v>
      </c>
      <c r="G20" s="10" t="s">
        <v>131</v>
      </c>
      <c r="H20" s="13" t="s">
        <v>11</v>
      </c>
      <c r="I20" s="14" t="s">
        <v>12</v>
      </c>
      <c r="J20" s="15" t="s">
        <v>13</v>
      </c>
      <c r="K20" s="16" t="s">
        <v>14</v>
      </c>
      <c r="L20" s="15" t="s">
        <v>13</v>
      </c>
      <c r="M20" s="16" t="s">
        <v>14</v>
      </c>
      <c r="N20" s="15" t="s">
        <v>13</v>
      </c>
      <c r="O20" s="16" t="s">
        <v>14</v>
      </c>
      <c r="P20" s="15" t="s">
        <v>13</v>
      </c>
      <c r="Q20" s="16" t="s">
        <v>14</v>
      </c>
      <c r="R20" s="15" t="s">
        <v>13</v>
      </c>
      <c r="S20" s="16" t="s">
        <v>14</v>
      </c>
      <c r="T20" s="12" t="s">
        <v>15</v>
      </c>
      <c r="U20" s="12" t="s">
        <v>16</v>
      </c>
    </row>
    <row r="21" spans="1:21" ht="80.5" x14ac:dyDescent="0.25">
      <c r="A21" s="12" t="s">
        <v>40</v>
      </c>
      <c r="B21" s="17" t="s">
        <v>115</v>
      </c>
      <c r="C21" s="30" t="s">
        <v>144</v>
      </c>
      <c r="D21" s="30"/>
      <c r="E21" s="30"/>
      <c r="F21" s="30"/>
      <c r="G21" s="20" t="s">
        <v>104</v>
      </c>
      <c r="H21" s="13"/>
      <c r="I21" s="1"/>
      <c r="J21" s="2"/>
      <c r="K21" s="22">
        <f t="shared" ref="K21:K27" si="10">$I21-($I21*J21)</f>
        <v>0</v>
      </c>
      <c r="L21" s="2"/>
      <c r="M21" s="22">
        <f t="shared" ref="M21:M27" si="11">$I21-($I21*L21)</f>
        <v>0</v>
      </c>
      <c r="N21" s="2"/>
      <c r="O21" s="22">
        <f t="shared" ref="O21:O27" si="12">$I21-($I21*N21)</f>
        <v>0</v>
      </c>
      <c r="P21" s="2"/>
      <c r="Q21" s="22">
        <f t="shared" ref="Q21:Q27" si="13">$I21-($I21*P21)</f>
        <v>0</v>
      </c>
      <c r="R21" s="2"/>
      <c r="S21" s="22">
        <f t="shared" ref="S21:S27" si="14">$I21-($I21*R21)</f>
        <v>0</v>
      </c>
      <c r="T21" s="49"/>
      <c r="U21" s="23">
        <f>(COUNTIF($T$21:$T$27,"OUI"))/7</f>
        <v>0</v>
      </c>
    </row>
    <row r="22" spans="1:21" ht="80.5" x14ac:dyDescent="0.25">
      <c r="A22" s="12" t="s">
        <v>41</v>
      </c>
      <c r="B22" s="17" t="s">
        <v>114</v>
      </c>
      <c r="C22" s="30" t="s">
        <v>143</v>
      </c>
      <c r="D22" s="30"/>
      <c r="E22" s="30"/>
      <c r="F22" s="26" t="s">
        <v>88</v>
      </c>
      <c r="G22" s="20" t="s">
        <v>112</v>
      </c>
      <c r="H22" s="13"/>
      <c r="I22" s="1"/>
      <c r="J22" s="2"/>
      <c r="K22" s="22">
        <f t="shared" si="10"/>
        <v>0</v>
      </c>
      <c r="L22" s="2"/>
      <c r="M22" s="22">
        <f t="shared" si="11"/>
        <v>0</v>
      </c>
      <c r="N22" s="2"/>
      <c r="O22" s="22">
        <f t="shared" si="12"/>
        <v>0</v>
      </c>
      <c r="P22" s="2"/>
      <c r="Q22" s="22">
        <f t="shared" si="13"/>
        <v>0</v>
      </c>
      <c r="R22" s="2"/>
      <c r="S22" s="22">
        <f t="shared" si="14"/>
        <v>0</v>
      </c>
      <c r="T22" s="49"/>
    </row>
    <row r="23" spans="1:21" ht="103.5" x14ac:dyDescent="0.25">
      <c r="A23" s="12" t="s">
        <v>42</v>
      </c>
      <c r="B23" s="17" t="s">
        <v>113</v>
      </c>
      <c r="C23" s="18" t="s">
        <v>142</v>
      </c>
      <c r="D23" s="18"/>
      <c r="E23" s="18"/>
      <c r="F23" s="26" t="s">
        <v>88</v>
      </c>
      <c r="G23" s="20" t="s">
        <v>112</v>
      </c>
      <c r="H23" s="13"/>
      <c r="I23" s="1"/>
      <c r="J23" s="2"/>
      <c r="K23" s="22">
        <f t="shared" si="10"/>
        <v>0</v>
      </c>
      <c r="L23" s="2"/>
      <c r="M23" s="22">
        <f t="shared" si="11"/>
        <v>0</v>
      </c>
      <c r="N23" s="2"/>
      <c r="O23" s="22">
        <f t="shared" si="12"/>
        <v>0</v>
      </c>
      <c r="P23" s="2"/>
      <c r="Q23" s="22">
        <f t="shared" si="13"/>
        <v>0</v>
      </c>
      <c r="R23" s="2"/>
      <c r="S23" s="22">
        <f t="shared" si="14"/>
        <v>0</v>
      </c>
      <c r="T23" s="49"/>
    </row>
    <row r="24" spans="1:21" ht="80.5" x14ac:dyDescent="0.25">
      <c r="A24" s="12" t="s">
        <v>43</v>
      </c>
      <c r="B24" s="17" t="s">
        <v>146</v>
      </c>
      <c r="C24" s="31" t="s">
        <v>136</v>
      </c>
      <c r="D24" s="30"/>
      <c r="E24" s="30"/>
      <c r="F24" s="26" t="s">
        <v>88</v>
      </c>
      <c r="G24" s="20" t="s">
        <v>104</v>
      </c>
      <c r="H24" s="13" t="s">
        <v>86</v>
      </c>
      <c r="I24" s="1"/>
      <c r="J24" s="2"/>
      <c r="K24" s="22">
        <f t="shared" si="10"/>
        <v>0</v>
      </c>
      <c r="L24" s="2"/>
      <c r="M24" s="22">
        <f t="shared" si="11"/>
        <v>0</v>
      </c>
      <c r="N24" s="2"/>
      <c r="O24" s="22">
        <f t="shared" si="12"/>
        <v>0</v>
      </c>
      <c r="P24" s="2"/>
      <c r="Q24" s="22">
        <f t="shared" si="13"/>
        <v>0</v>
      </c>
      <c r="R24" s="2"/>
      <c r="S24" s="22">
        <f t="shared" si="14"/>
        <v>0</v>
      </c>
      <c r="T24" s="49"/>
    </row>
    <row r="25" spans="1:21" ht="46" x14ac:dyDescent="0.25">
      <c r="A25" s="12" t="s">
        <v>85</v>
      </c>
      <c r="B25" s="17" t="s">
        <v>147</v>
      </c>
      <c r="C25" s="32" t="s">
        <v>134</v>
      </c>
      <c r="D25" s="30"/>
      <c r="E25" s="30"/>
      <c r="F25" s="26"/>
      <c r="G25" s="20" t="s">
        <v>104</v>
      </c>
      <c r="H25" s="13"/>
      <c r="I25" s="1"/>
      <c r="J25" s="2"/>
      <c r="K25" s="22">
        <f t="shared" si="10"/>
        <v>0</v>
      </c>
      <c r="L25" s="2"/>
      <c r="M25" s="22">
        <f t="shared" si="11"/>
        <v>0</v>
      </c>
      <c r="N25" s="2"/>
      <c r="O25" s="22">
        <f t="shared" si="12"/>
        <v>0</v>
      </c>
      <c r="P25" s="2"/>
      <c r="Q25" s="22">
        <f t="shared" si="13"/>
        <v>0</v>
      </c>
      <c r="R25" s="2"/>
      <c r="S25" s="22">
        <f t="shared" si="14"/>
        <v>0</v>
      </c>
      <c r="T25" s="49"/>
    </row>
    <row r="26" spans="1:21" ht="34.5" x14ac:dyDescent="0.25">
      <c r="A26" s="12" t="s">
        <v>44</v>
      </c>
      <c r="B26" s="17" t="s">
        <v>45</v>
      </c>
      <c r="C26" s="18" t="s">
        <v>116</v>
      </c>
      <c r="D26" s="18"/>
      <c r="E26" s="18"/>
      <c r="F26" s="19" t="s">
        <v>87</v>
      </c>
      <c r="G26" s="20" t="s">
        <v>104</v>
      </c>
      <c r="H26" s="13"/>
      <c r="I26" s="1"/>
      <c r="J26" s="2"/>
      <c r="K26" s="22">
        <f t="shared" si="10"/>
        <v>0</v>
      </c>
      <c r="L26" s="2"/>
      <c r="M26" s="22">
        <f t="shared" si="11"/>
        <v>0</v>
      </c>
      <c r="N26" s="2"/>
      <c r="O26" s="22">
        <f t="shared" si="12"/>
        <v>0</v>
      </c>
      <c r="P26" s="2"/>
      <c r="Q26" s="22">
        <f t="shared" si="13"/>
        <v>0</v>
      </c>
      <c r="R26" s="2"/>
      <c r="S26" s="22">
        <f t="shared" si="14"/>
        <v>0</v>
      </c>
      <c r="T26" s="49"/>
    </row>
    <row r="27" spans="1:21" ht="46" x14ac:dyDescent="0.25">
      <c r="A27" s="12" t="s">
        <v>46</v>
      </c>
      <c r="B27" s="17" t="s">
        <v>145</v>
      </c>
      <c r="C27" s="18" t="s">
        <v>135</v>
      </c>
      <c r="D27" s="18"/>
      <c r="E27" s="18"/>
      <c r="F27" s="19" t="s">
        <v>87</v>
      </c>
      <c r="G27" s="20" t="s">
        <v>104</v>
      </c>
      <c r="H27" s="21"/>
      <c r="I27" s="1"/>
      <c r="J27" s="2"/>
      <c r="K27" s="22">
        <f t="shared" si="10"/>
        <v>0</v>
      </c>
      <c r="L27" s="2"/>
      <c r="M27" s="22">
        <f t="shared" si="11"/>
        <v>0</v>
      </c>
      <c r="N27" s="2"/>
      <c r="O27" s="22">
        <f t="shared" si="12"/>
        <v>0</v>
      </c>
      <c r="P27" s="2"/>
      <c r="Q27" s="22">
        <f t="shared" si="13"/>
        <v>0</v>
      </c>
      <c r="R27" s="2"/>
      <c r="S27" s="22">
        <f t="shared" si="14"/>
        <v>0</v>
      </c>
      <c r="T27" s="49"/>
    </row>
    <row r="28" spans="1:21" ht="30" customHeight="1" x14ac:dyDescent="0.25">
      <c r="A28" s="68" t="s">
        <v>90</v>
      </c>
      <c r="B28" s="69"/>
      <c r="C28" s="69"/>
      <c r="D28" s="69"/>
      <c r="E28" s="69"/>
      <c r="F28" s="69"/>
      <c r="G28" s="69"/>
      <c r="H28" s="70"/>
      <c r="I28" s="7" t="s">
        <v>2</v>
      </c>
      <c r="J28" s="65" t="s">
        <v>3</v>
      </c>
      <c r="K28" s="66"/>
      <c r="L28" s="65" t="s">
        <v>4</v>
      </c>
      <c r="M28" s="66"/>
      <c r="N28" s="65" t="s">
        <v>5</v>
      </c>
      <c r="O28" s="66"/>
      <c r="P28" s="65" t="s">
        <v>6</v>
      </c>
      <c r="Q28" s="67"/>
      <c r="R28" s="65" t="s">
        <v>89</v>
      </c>
      <c r="S28" s="67"/>
      <c r="T28" s="28"/>
      <c r="U28" s="28"/>
    </row>
    <row r="29" spans="1:21" ht="46.4" customHeight="1" x14ac:dyDescent="0.25">
      <c r="A29" s="10" t="s">
        <v>7</v>
      </c>
      <c r="B29" s="11" t="s">
        <v>8</v>
      </c>
      <c r="C29" s="10" t="s">
        <v>133</v>
      </c>
      <c r="D29" s="12" t="s">
        <v>9</v>
      </c>
      <c r="E29" s="12" t="s">
        <v>132</v>
      </c>
      <c r="F29" s="10" t="s">
        <v>10</v>
      </c>
      <c r="G29" s="10" t="s">
        <v>131</v>
      </c>
      <c r="H29" s="13" t="s">
        <v>11</v>
      </c>
      <c r="I29" s="14" t="s">
        <v>12</v>
      </c>
      <c r="J29" s="15" t="s">
        <v>13</v>
      </c>
      <c r="K29" s="16" t="s">
        <v>14</v>
      </c>
      <c r="L29" s="15" t="s">
        <v>13</v>
      </c>
      <c r="M29" s="16" t="s">
        <v>14</v>
      </c>
      <c r="N29" s="15" t="s">
        <v>13</v>
      </c>
      <c r="O29" s="16" t="s">
        <v>14</v>
      </c>
      <c r="P29" s="15" t="s">
        <v>13</v>
      </c>
      <c r="Q29" s="16" t="s">
        <v>14</v>
      </c>
      <c r="R29" s="15" t="s">
        <v>13</v>
      </c>
      <c r="S29" s="16" t="s">
        <v>14</v>
      </c>
      <c r="T29" s="12" t="s">
        <v>15</v>
      </c>
      <c r="U29" s="12" t="s">
        <v>16</v>
      </c>
    </row>
    <row r="30" spans="1:21" ht="46" x14ac:dyDescent="0.25">
      <c r="A30" s="12" t="s">
        <v>47</v>
      </c>
      <c r="B30" s="17" t="s">
        <v>48</v>
      </c>
      <c r="C30" s="30" t="s">
        <v>117</v>
      </c>
      <c r="D30" s="30"/>
      <c r="E30" s="30"/>
      <c r="F30" s="19" t="s">
        <v>87</v>
      </c>
      <c r="G30" s="20" t="s">
        <v>104</v>
      </c>
      <c r="H30" s="21"/>
      <c r="I30" s="1"/>
      <c r="J30" s="2"/>
      <c r="K30" s="22">
        <f t="shared" ref="K30:K36" si="15">$I30-($I30*J30)</f>
        <v>0</v>
      </c>
      <c r="L30" s="2"/>
      <c r="M30" s="22">
        <f t="shared" ref="M30:M36" si="16">$I30-($I30*L30)</f>
        <v>0</v>
      </c>
      <c r="N30" s="2"/>
      <c r="O30" s="22">
        <f t="shared" ref="O30:O36" si="17">$I30-($I30*N30)</f>
        <v>0</v>
      </c>
      <c r="P30" s="2"/>
      <c r="Q30" s="22">
        <f t="shared" ref="Q30:Q36" si="18">$I30-($I30*P30)</f>
        <v>0</v>
      </c>
      <c r="R30" s="2"/>
      <c r="S30" s="22">
        <f t="shared" ref="S30:S36" si="19">$I30-($I30*R30)</f>
        <v>0</v>
      </c>
      <c r="T30" s="49"/>
      <c r="U30" s="23">
        <f>(COUNTIF($T$30:$T$36,"OUI"))/7</f>
        <v>0</v>
      </c>
    </row>
    <row r="31" spans="1:21" ht="46" x14ac:dyDescent="0.25">
      <c r="A31" s="12" t="s">
        <v>49</v>
      </c>
      <c r="B31" s="17" t="s">
        <v>153</v>
      </c>
      <c r="C31" s="30" t="s">
        <v>118</v>
      </c>
      <c r="D31" s="30"/>
      <c r="E31" s="30"/>
      <c r="F31" s="30"/>
      <c r="G31" s="20" t="s">
        <v>104</v>
      </c>
      <c r="H31" s="21"/>
      <c r="I31" s="1"/>
      <c r="J31" s="2"/>
      <c r="K31" s="22">
        <f t="shared" si="15"/>
        <v>0</v>
      </c>
      <c r="L31" s="2"/>
      <c r="M31" s="22">
        <f t="shared" si="16"/>
        <v>0</v>
      </c>
      <c r="N31" s="2"/>
      <c r="O31" s="22">
        <f t="shared" si="17"/>
        <v>0</v>
      </c>
      <c r="P31" s="2"/>
      <c r="Q31" s="22">
        <f t="shared" si="18"/>
        <v>0</v>
      </c>
      <c r="R31" s="2"/>
      <c r="S31" s="22">
        <f t="shared" si="19"/>
        <v>0</v>
      </c>
      <c r="T31" s="49"/>
    </row>
    <row r="32" spans="1:21" ht="34.5" x14ac:dyDescent="0.25">
      <c r="A32" s="12" t="s">
        <v>51</v>
      </c>
      <c r="B32" s="17" t="s">
        <v>50</v>
      </c>
      <c r="C32" s="30" t="s">
        <v>119</v>
      </c>
      <c r="D32" s="30"/>
      <c r="E32" s="30"/>
      <c r="F32" s="30"/>
      <c r="G32" s="20" t="s">
        <v>104</v>
      </c>
      <c r="H32" s="21"/>
      <c r="I32" s="1"/>
      <c r="J32" s="2"/>
      <c r="K32" s="22">
        <f t="shared" si="15"/>
        <v>0</v>
      </c>
      <c r="L32" s="2"/>
      <c r="M32" s="22">
        <f t="shared" si="16"/>
        <v>0</v>
      </c>
      <c r="N32" s="2"/>
      <c r="O32" s="22">
        <f t="shared" si="17"/>
        <v>0</v>
      </c>
      <c r="P32" s="2"/>
      <c r="Q32" s="22">
        <f t="shared" si="18"/>
        <v>0</v>
      </c>
      <c r="R32" s="2"/>
      <c r="S32" s="22">
        <f t="shared" si="19"/>
        <v>0</v>
      </c>
      <c r="T32" s="49"/>
    </row>
    <row r="33" spans="1:21" ht="36" customHeight="1" x14ac:dyDescent="0.25">
      <c r="A33" s="12" t="s">
        <v>93</v>
      </c>
      <c r="B33" s="17" t="s">
        <v>91</v>
      </c>
      <c r="C33" s="30" t="s">
        <v>92</v>
      </c>
      <c r="D33" s="30"/>
      <c r="E33" s="30"/>
      <c r="F33" s="19" t="s">
        <v>87</v>
      </c>
      <c r="G33" s="20" t="s">
        <v>104</v>
      </c>
      <c r="H33" s="21"/>
      <c r="I33" s="1"/>
      <c r="J33" s="2"/>
      <c r="K33" s="22">
        <f t="shared" si="15"/>
        <v>0</v>
      </c>
      <c r="L33" s="2"/>
      <c r="M33" s="22">
        <f t="shared" si="16"/>
        <v>0</v>
      </c>
      <c r="N33" s="2"/>
      <c r="O33" s="22">
        <f t="shared" si="17"/>
        <v>0</v>
      </c>
      <c r="P33" s="2"/>
      <c r="Q33" s="22">
        <f t="shared" si="18"/>
        <v>0</v>
      </c>
      <c r="R33" s="2"/>
      <c r="S33" s="22">
        <f t="shared" si="19"/>
        <v>0</v>
      </c>
      <c r="T33" s="49"/>
    </row>
    <row r="34" spans="1:21" ht="46" x14ac:dyDescent="0.25">
      <c r="A34" s="12" t="s">
        <v>124</v>
      </c>
      <c r="B34" s="17" t="s">
        <v>127</v>
      </c>
      <c r="C34" s="30" t="s">
        <v>129</v>
      </c>
      <c r="D34" s="30"/>
      <c r="E34" s="30"/>
      <c r="F34" s="19"/>
      <c r="G34" s="20" t="s">
        <v>104</v>
      </c>
      <c r="H34" s="21"/>
      <c r="I34" s="1"/>
      <c r="J34" s="2"/>
      <c r="K34" s="22">
        <f t="shared" si="15"/>
        <v>0</v>
      </c>
      <c r="L34" s="2"/>
      <c r="M34" s="22">
        <f t="shared" si="16"/>
        <v>0</v>
      </c>
      <c r="N34" s="2"/>
      <c r="O34" s="22">
        <f t="shared" si="17"/>
        <v>0</v>
      </c>
      <c r="P34" s="2"/>
      <c r="Q34" s="22">
        <f t="shared" si="18"/>
        <v>0</v>
      </c>
      <c r="R34" s="2"/>
      <c r="S34" s="22">
        <f t="shared" si="19"/>
        <v>0</v>
      </c>
      <c r="T34" s="49"/>
    </row>
    <row r="35" spans="1:21" ht="36" customHeight="1" x14ac:dyDescent="0.25">
      <c r="A35" s="12" t="s">
        <v>125</v>
      </c>
      <c r="B35" s="17" t="s">
        <v>128</v>
      </c>
      <c r="C35" s="30" t="s">
        <v>130</v>
      </c>
      <c r="D35" s="30"/>
      <c r="E35" s="30"/>
      <c r="F35" s="19" t="s">
        <v>87</v>
      </c>
      <c r="G35" s="20" t="s">
        <v>104</v>
      </c>
      <c r="H35" s="21"/>
      <c r="I35" s="1"/>
      <c r="J35" s="2"/>
      <c r="K35" s="22">
        <f t="shared" si="15"/>
        <v>0</v>
      </c>
      <c r="L35" s="2"/>
      <c r="M35" s="22">
        <f t="shared" si="16"/>
        <v>0</v>
      </c>
      <c r="N35" s="2"/>
      <c r="O35" s="22">
        <f t="shared" si="17"/>
        <v>0</v>
      </c>
      <c r="P35" s="2"/>
      <c r="Q35" s="22">
        <f t="shared" si="18"/>
        <v>0</v>
      </c>
      <c r="R35" s="2"/>
      <c r="S35" s="22">
        <f t="shared" si="19"/>
        <v>0</v>
      </c>
      <c r="T35" s="49"/>
    </row>
    <row r="36" spans="1:21" ht="57.5" x14ac:dyDescent="0.25">
      <c r="A36" s="12" t="s">
        <v>126</v>
      </c>
      <c r="B36" s="17" t="s">
        <v>52</v>
      </c>
      <c r="C36" s="30" t="s">
        <v>137</v>
      </c>
      <c r="D36" s="30"/>
      <c r="E36" s="30"/>
      <c r="F36" s="30"/>
      <c r="G36" s="20" t="s">
        <v>104</v>
      </c>
      <c r="H36" s="21"/>
      <c r="I36" s="1"/>
      <c r="J36" s="2"/>
      <c r="K36" s="22">
        <f t="shared" si="15"/>
        <v>0</v>
      </c>
      <c r="L36" s="2"/>
      <c r="M36" s="22">
        <f t="shared" si="16"/>
        <v>0</v>
      </c>
      <c r="N36" s="2"/>
      <c r="O36" s="22">
        <f t="shared" si="17"/>
        <v>0</v>
      </c>
      <c r="P36" s="2"/>
      <c r="Q36" s="22">
        <f t="shared" si="18"/>
        <v>0</v>
      </c>
      <c r="R36" s="2"/>
      <c r="S36" s="22">
        <f t="shared" si="19"/>
        <v>0</v>
      </c>
      <c r="T36" s="49"/>
    </row>
    <row r="37" spans="1:21" ht="30" customHeight="1" x14ac:dyDescent="0.25">
      <c r="A37" s="68" t="s">
        <v>53</v>
      </c>
      <c r="B37" s="69"/>
      <c r="C37" s="69"/>
      <c r="D37" s="69"/>
      <c r="E37" s="69"/>
      <c r="F37" s="69"/>
      <c r="G37" s="69"/>
      <c r="H37" s="70"/>
      <c r="I37" s="7"/>
      <c r="J37" s="65"/>
      <c r="K37" s="66"/>
      <c r="L37" s="65"/>
      <c r="M37" s="66"/>
      <c r="N37" s="65"/>
      <c r="O37" s="66"/>
      <c r="P37" s="65"/>
      <c r="Q37" s="67"/>
      <c r="R37" s="65"/>
      <c r="S37" s="67"/>
      <c r="T37" s="28"/>
      <c r="U37" s="28"/>
    </row>
    <row r="38" spans="1:21" ht="39" x14ac:dyDescent="0.25">
      <c r="A38" s="10" t="s">
        <v>7</v>
      </c>
      <c r="B38" s="11" t="s">
        <v>8</v>
      </c>
      <c r="C38" s="10" t="s">
        <v>133</v>
      </c>
      <c r="D38" s="12" t="s">
        <v>9</v>
      </c>
      <c r="E38" s="12" t="s">
        <v>132</v>
      </c>
      <c r="F38" s="10" t="s">
        <v>10</v>
      </c>
      <c r="G38" s="10" t="s">
        <v>131</v>
      </c>
      <c r="H38" s="13" t="s">
        <v>11</v>
      </c>
      <c r="I38" s="14" t="s">
        <v>12</v>
      </c>
      <c r="J38" s="15" t="s">
        <v>13</v>
      </c>
      <c r="K38" s="16" t="s">
        <v>14</v>
      </c>
      <c r="L38" s="15" t="s">
        <v>13</v>
      </c>
      <c r="M38" s="16" t="s">
        <v>14</v>
      </c>
      <c r="N38" s="15" t="s">
        <v>13</v>
      </c>
      <c r="O38" s="16" t="s">
        <v>14</v>
      </c>
      <c r="P38" s="15" t="s">
        <v>13</v>
      </c>
      <c r="Q38" s="16" t="s">
        <v>14</v>
      </c>
      <c r="R38" s="15" t="s">
        <v>13</v>
      </c>
      <c r="S38" s="16" t="s">
        <v>14</v>
      </c>
      <c r="T38" s="12" t="s">
        <v>15</v>
      </c>
      <c r="U38" s="12" t="s">
        <v>16</v>
      </c>
    </row>
    <row r="39" spans="1:21" ht="69" x14ac:dyDescent="0.25">
      <c r="A39" s="33" t="s">
        <v>54</v>
      </c>
      <c r="B39" s="34" t="s">
        <v>55</v>
      </c>
      <c r="C39" s="35" t="s">
        <v>138</v>
      </c>
      <c r="D39" s="35"/>
      <c r="E39" s="35"/>
      <c r="F39" s="35"/>
      <c r="G39" s="20" t="s">
        <v>120</v>
      </c>
      <c r="H39" s="36"/>
      <c r="I39" s="1"/>
      <c r="J39" s="37"/>
      <c r="K39" s="38"/>
      <c r="L39" s="37"/>
      <c r="M39" s="38"/>
      <c r="N39" s="37"/>
      <c r="O39" s="38"/>
      <c r="P39" s="37"/>
      <c r="Q39" s="38"/>
      <c r="R39" s="37"/>
      <c r="S39" s="38"/>
      <c r="T39" s="49"/>
      <c r="U39" s="23">
        <f>(COUNTIF($T$39:$T$42,"OUI"))/4</f>
        <v>0</v>
      </c>
    </row>
    <row r="40" spans="1:21" ht="62.5" x14ac:dyDescent="0.25">
      <c r="A40" s="33" t="s">
        <v>56</v>
      </c>
      <c r="B40" s="39" t="s">
        <v>57</v>
      </c>
      <c r="C40" s="40" t="s">
        <v>139</v>
      </c>
      <c r="D40" s="40"/>
      <c r="E40" s="40"/>
      <c r="F40" s="41"/>
      <c r="G40" s="20" t="s">
        <v>120</v>
      </c>
      <c r="H40" s="36"/>
      <c r="I40" s="1"/>
      <c r="J40" s="37"/>
      <c r="K40" s="38"/>
      <c r="L40" s="37"/>
      <c r="M40" s="38"/>
      <c r="N40" s="37"/>
      <c r="O40" s="38"/>
      <c r="P40" s="37"/>
      <c r="Q40" s="38"/>
      <c r="R40" s="37"/>
      <c r="S40" s="38"/>
      <c r="T40" s="49"/>
      <c r="U40" s="42"/>
    </row>
    <row r="41" spans="1:21" ht="125" x14ac:dyDescent="0.25">
      <c r="A41" s="33" t="s">
        <v>58</v>
      </c>
      <c r="B41" s="39" t="s">
        <v>59</v>
      </c>
      <c r="C41" s="40" t="s">
        <v>121</v>
      </c>
      <c r="D41" s="40"/>
      <c r="E41" s="40"/>
      <c r="F41" s="26" t="s">
        <v>88</v>
      </c>
      <c r="G41" s="20" t="s">
        <v>120</v>
      </c>
      <c r="H41" s="36"/>
      <c r="I41" s="1"/>
      <c r="J41" s="37"/>
      <c r="K41" s="38"/>
      <c r="L41" s="37"/>
      <c r="M41" s="38"/>
      <c r="N41" s="37"/>
      <c r="O41" s="38"/>
      <c r="P41" s="37"/>
      <c r="Q41" s="38"/>
      <c r="R41" s="37"/>
      <c r="S41" s="38"/>
      <c r="T41" s="49"/>
      <c r="U41" s="43"/>
    </row>
    <row r="42" spans="1:21" ht="75" x14ac:dyDescent="0.25">
      <c r="A42" s="33" t="s">
        <v>60</v>
      </c>
      <c r="B42" s="44" t="s">
        <v>61</v>
      </c>
      <c r="C42" s="40" t="s">
        <v>62</v>
      </c>
      <c r="D42" s="40"/>
      <c r="E42" s="40"/>
      <c r="F42" s="41"/>
      <c r="G42" s="20" t="s">
        <v>120</v>
      </c>
      <c r="H42" s="36"/>
      <c r="I42" s="1"/>
      <c r="J42" s="37"/>
      <c r="K42" s="38"/>
      <c r="L42" s="37"/>
      <c r="M42" s="38"/>
      <c r="N42" s="37"/>
      <c r="O42" s="38"/>
      <c r="P42" s="37"/>
      <c r="Q42" s="38"/>
      <c r="R42" s="37"/>
      <c r="S42" s="38"/>
      <c r="T42" s="49"/>
      <c r="U42" s="43"/>
    </row>
    <row r="43" spans="1:21" ht="30" customHeight="1" x14ac:dyDescent="0.25">
      <c r="A43" s="79" t="s">
        <v>63</v>
      </c>
      <c r="B43" s="80"/>
      <c r="C43" s="80"/>
      <c r="D43" s="80"/>
      <c r="E43" s="80"/>
      <c r="F43" s="80"/>
      <c r="G43" s="80"/>
      <c r="H43" s="81"/>
      <c r="I43" s="7" t="s">
        <v>2</v>
      </c>
      <c r="J43" s="65" t="s">
        <v>3</v>
      </c>
      <c r="K43" s="66"/>
      <c r="L43" s="65" t="s">
        <v>4</v>
      </c>
      <c r="M43" s="66"/>
      <c r="N43" s="65" t="s">
        <v>5</v>
      </c>
      <c r="O43" s="66"/>
      <c r="P43" s="65" t="s">
        <v>6</v>
      </c>
      <c r="Q43" s="67"/>
      <c r="R43" s="65" t="s">
        <v>89</v>
      </c>
      <c r="S43" s="67"/>
      <c r="T43" s="28"/>
      <c r="U43" s="28"/>
    </row>
    <row r="44" spans="1:21" ht="39" x14ac:dyDescent="0.25">
      <c r="A44" s="10" t="s">
        <v>7</v>
      </c>
      <c r="B44" s="11" t="s">
        <v>8</v>
      </c>
      <c r="C44" s="10" t="s">
        <v>133</v>
      </c>
      <c r="D44" s="12" t="s">
        <v>9</v>
      </c>
      <c r="E44" s="12" t="s">
        <v>132</v>
      </c>
      <c r="F44" s="10" t="s">
        <v>10</v>
      </c>
      <c r="G44" s="10" t="s">
        <v>131</v>
      </c>
      <c r="H44" s="13" t="s">
        <v>11</v>
      </c>
      <c r="I44" s="14" t="s">
        <v>12</v>
      </c>
      <c r="J44" s="15" t="s">
        <v>13</v>
      </c>
      <c r="K44" s="16" t="s">
        <v>14</v>
      </c>
      <c r="L44" s="15" t="s">
        <v>13</v>
      </c>
      <c r="M44" s="16" t="s">
        <v>14</v>
      </c>
      <c r="N44" s="15" t="s">
        <v>13</v>
      </c>
      <c r="O44" s="16" t="s">
        <v>14</v>
      </c>
      <c r="P44" s="15" t="s">
        <v>13</v>
      </c>
      <c r="Q44" s="16" t="s">
        <v>14</v>
      </c>
      <c r="R44" s="15" t="s">
        <v>13</v>
      </c>
      <c r="S44" s="16" t="s">
        <v>14</v>
      </c>
      <c r="T44" s="12" t="s">
        <v>15</v>
      </c>
      <c r="U44" s="12" t="s">
        <v>16</v>
      </c>
    </row>
    <row r="45" spans="1:21" ht="37.5" x14ac:dyDescent="0.25">
      <c r="A45" s="10" t="s">
        <v>64</v>
      </c>
      <c r="B45" s="39" t="s">
        <v>65</v>
      </c>
      <c r="C45" s="40" t="s">
        <v>122</v>
      </c>
      <c r="D45" s="40"/>
      <c r="E45" s="40"/>
      <c r="F45" s="41"/>
      <c r="G45" s="20" t="s">
        <v>104</v>
      </c>
      <c r="H45" s="41"/>
      <c r="I45" s="1"/>
      <c r="J45" s="2"/>
      <c r="K45" s="22">
        <f t="shared" ref="K45:K51" si="20">$I45-($I45*J45)</f>
        <v>0</v>
      </c>
      <c r="L45" s="2"/>
      <c r="M45" s="22">
        <f t="shared" ref="M45:M51" si="21">$I45-($I45*L45)</f>
        <v>0</v>
      </c>
      <c r="N45" s="2"/>
      <c r="O45" s="22">
        <f t="shared" ref="O45:O51" si="22">$I45-($I45*N45)</f>
        <v>0</v>
      </c>
      <c r="P45" s="2"/>
      <c r="Q45" s="22">
        <f t="shared" ref="Q45:Q51" si="23">$I45-($I45*P45)</f>
        <v>0</v>
      </c>
      <c r="R45" s="2"/>
      <c r="S45" s="22">
        <f t="shared" ref="S45:S51" si="24">$I45-($I45*R45)</f>
        <v>0</v>
      </c>
      <c r="T45" s="49"/>
      <c r="U45" s="23">
        <f>(COUNTIF($T$45:$T$51,"OUI"))/7</f>
        <v>0</v>
      </c>
    </row>
    <row r="46" spans="1:21" ht="34.5" x14ac:dyDescent="0.25">
      <c r="A46" s="10" t="s">
        <v>66</v>
      </c>
      <c r="B46" s="39" t="s">
        <v>96</v>
      </c>
      <c r="C46" s="40" t="s">
        <v>97</v>
      </c>
      <c r="D46" s="40"/>
      <c r="E46" s="40"/>
      <c r="F46" s="19" t="s">
        <v>87</v>
      </c>
      <c r="G46" s="20" t="s">
        <v>104</v>
      </c>
      <c r="H46" s="41"/>
      <c r="I46" s="1"/>
      <c r="J46" s="2"/>
      <c r="K46" s="22">
        <f t="shared" si="20"/>
        <v>0</v>
      </c>
      <c r="L46" s="2"/>
      <c r="M46" s="22">
        <f t="shared" si="21"/>
        <v>0</v>
      </c>
      <c r="N46" s="2"/>
      <c r="O46" s="22">
        <f t="shared" si="22"/>
        <v>0</v>
      </c>
      <c r="P46" s="2"/>
      <c r="Q46" s="22">
        <f t="shared" si="23"/>
        <v>0</v>
      </c>
      <c r="R46" s="2"/>
      <c r="S46" s="22">
        <f t="shared" si="24"/>
        <v>0</v>
      </c>
      <c r="T46" s="49"/>
      <c r="U46" s="45"/>
    </row>
    <row r="47" spans="1:21" ht="34.5" x14ac:dyDescent="0.25">
      <c r="A47" s="10" t="s">
        <v>69</v>
      </c>
      <c r="B47" s="39" t="s">
        <v>98</v>
      </c>
      <c r="C47" s="40" t="s">
        <v>99</v>
      </c>
      <c r="D47" s="40"/>
      <c r="E47" s="40"/>
      <c r="F47" s="19" t="s">
        <v>87</v>
      </c>
      <c r="G47" s="20" t="s">
        <v>104</v>
      </c>
      <c r="H47" s="41"/>
      <c r="I47" s="1"/>
      <c r="J47" s="2"/>
      <c r="K47" s="22">
        <f t="shared" si="20"/>
        <v>0</v>
      </c>
      <c r="L47" s="2"/>
      <c r="M47" s="22">
        <f t="shared" si="21"/>
        <v>0</v>
      </c>
      <c r="N47" s="2"/>
      <c r="O47" s="22">
        <f t="shared" si="22"/>
        <v>0</v>
      </c>
      <c r="P47" s="2"/>
      <c r="Q47" s="22">
        <f t="shared" si="23"/>
        <v>0</v>
      </c>
      <c r="R47" s="2"/>
      <c r="S47" s="22">
        <f t="shared" si="24"/>
        <v>0</v>
      </c>
      <c r="T47" s="49"/>
      <c r="U47" s="45"/>
    </row>
    <row r="48" spans="1:21" ht="50" x14ac:dyDescent="0.25">
      <c r="A48" s="10" t="s">
        <v>71</v>
      </c>
      <c r="B48" s="39" t="s">
        <v>101</v>
      </c>
      <c r="C48" s="40" t="s">
        <v>140</v>
      </c>
      <c r="D48" s="40"/>
      <c r="E48" s="40"/>
      <c r="F48" s="19" t="s">
        <v>87</v>
      </c>
      <c r="G48" s="20" t="s">
        <v>104</v>
      </c>
      <c r="H48" s="41"/>
      <c r="I48" s="1"/>
      <c r="J48" s="2"/>
      <c r="K48" s="22">
        <f t="shared" si="20"/>
        <v>0</v>
      </c>
      <c r="L48" s="2"/>
      <c r="M48" s="22">
        <f t="shared" si="21"/>
        <v>0</v>
      </c>
      <c r="N48" s="2"/>
      <c r="O48" s="22">
        <f t="shared" si="22"/>
        <v>0</v>
      </c>
      <c r="P48" s="2"/>
      <c r="Q48" s="22">
        <f t="shared" si="23"/>
        <v>0</v>
      </c>
      <c r="R48" s="2"/>
      <c r="S48" s="22">
        <f t="shared" si="24"/>
        <v>0</v>
      </c>
      <c r="T48" s="49"/>
      <c r="U48" s="45"/>
    </row>
    <row r="49" spans="1:21" ht="62.5" x14ac:dyDescent="0.25">
      <c r="A49" s="10" t="s">
        <v>94</v>
      </c>
      <c r="B49" s="39" t="s">
        <v>67</v>
      </c>
      <c r="C49" s="40" t="s">
        <v>68</v>
      </c>
      <c r="D49" s="40"/>
      <c r="E49" s="40"/>
      <c r="F49" s="41"/>
      <c r="G49" s="20" t="s">
        <v>104</v>
      </c>
      <c r="H49" s="41"/>
      <c r="I49" s="1"/>
      <c r="J49" s="2"/>
      <c r="K49" s="22">
        <f t="shared" si="20"/>
        <v>0</v>
      </c>
      <c r="L49" s="2"/>
      <c r="M49" s="22">
        <f t="shared" si="21"/>
        <v>0</v>
      </c>
      <c r="N49" s="2"/>
      <c r="O49" s="22">
        <f t="shared" si="22"/>
        <v>0</v>
      </c>
      <c r="P49" s="2"/>
      <c r="Q49" s="22">
        <f t="shared" si="23"/>
        <v>0</v>
      </c>
      <c r="R49" s="2"/>
      <c r="S49" s="22">
        <f t="shared" si="24"/>
        <v>0</v>
      </c>
      <c r="T49" s="49"/>
      <c r="U49" s="43"/>
    </row>
    <row r="50" spans="1:21" ht="50" x14ac:dyDescent="0.25">
      <c r="A50" s="10" t="s">
        <v>95</v>
      </c>
      <c r="B50" s="44" t="s">
        <v>70</v>
      </c>
      <c r="C50" s="46" t="s">
        <v>123</v>
      </c>
      <c r="D50" s="40"/>
      <c r="E50" s="40"/>
      <c r="F50" s="41"/>
      <c r="G50" s="20" t="s">
        <v>120</v>
      </c>
      <c r="H50" s="41"/>
      <c r="I50" s="1"/>
      <c r="J50" s="2"/>
      <c r="K50" s="22">
        <f t="shared" si="20"/>
        <v>0</v>
      </c>
      <c r="L50" s="2"/>
      <c r="M50" s="22">
        <f t="shared" si="21"/>
        <v>0</v>
      </c>
      <c r="N50" s="2"/>
      <c r="O50" s="22">
        <f t="shared" si="22"/>
        <v>0</v>
      </c>
      <c r="P50" s="2"/>
      <c r="Q50" s="22">
        <f t="shared" si="23"/>
        <v>0</v>
      </c>
      <c r="R50" s="2"/>
      <c r="S50" s="22">
        <f t="shared" si="24"/>
        <v>0</v>
      </c>
      <c r="T50" s="49"/>
      <c r="U50" s="43"/>
    </row>
    <row r="51" spans="1:21" ht="43" customHeight="1" x14ac:dyDescent="0.25">
      <c r="A51" s="10" t="s">
        <v>100</v>
      </c>
      <c r="B51" s="44" t="s">
        <v>72</v>
      </c>
      <c r="C51" s="40" t="s">
        <v>141</v>
      </c>
      <c r="D51" s="40"/>
      <c r="E51" s="40"/>
      <c r="F51" s="26" t="s">
        <v>88</v>
      </c>
      <c r="G51" s="20" t="s">
        <v>104</v>
      </c>
      <c r="H51" s="41"/>
      <c r="I51" s="1"/>
      <c r="J51" s="2"/>
      <c r="K51" s="22">
        <f t="shared" si="20"/>
        <v>0</v>
      </c>
      <c r="L51" s="2"/>
      <c r="M51" s="22">
        <f t="shared" si="21"/>
        <v>0</v>
      </c>
      <c r="N51" s="2"/>
      <c r="O51" s="22">
        <f t="shared" si="22"/>
        <v>0</v>
      </c>
      <c r="P51" s="2"/>
      <c r="Q51" s="22">
        <f t="shared" si="23"/>
        <v>0</v>
      </c>
      <c r="R51" s="2"/>
      <c r="S51" s="22">
        <f t="shared" si="24"/>
        <v>0</v>
      </c>
      <c r="T51" s="49"/>
      <c r="U51" s="43"/>
    </row>
    <row r="52" spans="1:21" ht="5" customHeight="1" x14ac:dyDescent="0.25"/>
    <row r="53" spans="1:21" ht="50" customHeight="1" x14ac:dyDescent="0.25">
      <c r="B53" s="78" t="s">
        <v>148</v>
      </c>
      <c r="C53" s="78"/>
      <c r="D53" s="78"/>
      <c r="E53" s="78"/>
      <c r="P53" s="75" t="s">
        <v>155</v>
      </c>
      <c r="Q53" s="76"/>
      <c r="R53" s="76"/>
      <c r="S53" s="76"/>
      <c r="T53" s="77"/>
      <c r="U53" s="51">
        <f>(COUNTIF($T$8:$T$51,"OUI"))/34</f>
        <v>0</v>
      </c>
    </row>
  </sheetData>
  <sheetProtection algorithmName="SHA-512" hashValue="MSDwdhf+Nx+yUcwvzKVfa/GSQur/KSB7lfXPTpCnyDEVLgQEmJPWWPblQXvob6/8vnhbihn7aO9c4lkJGQELUw==" saltValue="mrWWf0WLVgdhyFAw5jY/wg==" spinCount="100000" sheet="1" objects="1" scenarios="1"/>
  <sortState xmlns:xlrd2="http://schemas.microsoft.com/office/spreadsheetml/2017/richdata2" ref="A21:T28">
    <sortCondition ref="B21:B28"/>
  </sortState>
  <mergeCells count="42">
    <mergeCell ref="P53:T53"/>
    <mergeCell ref="B53:E53"/>
    <mergeCell ref="R14:S14"/>
    <mergeCell ref="R19:S19"/>
    <mergeCell ref="R28:S28"/>
    <mergeCell ref="R37:S37"/>
    <mergeCell ref="R43:S43"/>
    <mergeCell ref="A37:H37"/>
    <mergeCell ref="J43:K43"/>
    <mergeCell ref="L43:M43"/>
    <mergeCell ref="N43:O43"/>
    <mergeCell ref="P43:Q43"/>
    <mergeCell ref="A43:H43"/>
    <mergeCell ref="J37:K37"/>
    <mergeCell ref="L37:M37"/>
    <mergeCell ref="N37:O37"/>
    <mergeCell ref="P37:Q37"/>
    <mergeCell ref="L19:M19"/>
    <mergeCell ref="N19:O19"/>
    <mergeCell ref="P19:Q19"/>
    <mergeCell ref="A19:H19"/>
    <mergeCell ref="J28:K28"/>
    <mergeCell ref="L28:M28"/>
    <mergeCell ref="N28:O28"/>
    <mergeCell ref="P28:Q28"/>
    <mergeCell ref="A28:H28"/>
    <mergeCell ref="J19:K19"/>
    <mergeCell ref="A1:U2"/>
    <mergeCell ref="J6:K6"/>
    <mergeCell ref="L6:M6"/>
    <mergeCell ref="N6:O6"/>
    <mergeCell ref="P6:Q6"/>
    <mergeCell ref="A6:H6"/>
    <mergeCell ref="R6:S6"/>
    <mergeCell ref="A4:G4"/>
    <mergeCell ref="H4:K4"/>
    <mergeCell ref="L4:S4"/>
    <mergeCell ref="J14:K14"/>
    <mergeCell ref="L14:M14"/>
    <mergeCell ref="N14:O14"/>
    <mergeCell ref="P14:Q14"/>
    <mergeCell ref="A14:H14"/>
  </mergeCells>
  <phoneticPr fontId="13" type="noConversion"/>
  <dataValidations count="1">
    <dataValidation type="list" allowBlank="1" showInputMessage="1" showErrorMessage="1" sqref="T8:T13 T21:T27 T45:T51 T39:T42 T30:T36 T16:T18" xr:uid="{966D9125-6B8B-4C3A-A8CD-853A3C9E7210}">
      <formula1>$X$7:$X$8</formula1>
    </dataValidation>
  </dataValidations>
  <printOptions horizontalCentered="1"/>
  <pageMargins left="0.31496062992125984" right="0.31496062992125984" top="0.31496062992125984" bottom="0.59055118110236227" header="0" footer="0.31496062992125984"/>
  <pageSetup paperSize="8" scale="66" fitToHeight="15" orientation="landscape" r:id="rId1"/>
  <headerFooter alignWithMargins="0">
    <oddFooter>&amp;CBordereau de Prix Unitaires - Page &amp;P/&amp;N&amp;RMarché N° 24-M-S3W-056 - Fourniture d'objets publicitaires - Janvier 2025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C2DDA-1DF8-4EBA-BB81-190755342EC6}">
  <sheetPr>
    <tabColor rgb="FF3E0DF3"/>
    <pageSetUpPr fitToPage="1"/>
  </sheetPr>
  <dimension ref="A1:G38"/>
  <sheetViews>
    <sheetView showGridLines="0" zoomScaleNormal="100" workbookViewId="0">
      <selection activeCell="A3" sqref="A3:C3"/>
    </sheetView>
  </sheetViews>
  <sheetFormatPr baseColWidth="10" defaultColWidth="11.453125" defaultRowHeight="12.5" x14ac:dyDescent="0.25"/>
  <cols>
    <col min="1" max="1" width="10.54296875" style="52" bestFit="1" customWidth="1"/>
    <col min="2" max="2" width="54.81640625" style="52" bestFit="1" customWidth="1"/>
    <col min="3" max="3" width="18.453125" style="54" customWidth="1"/>
    <col min="4" max="4" width="15.1796875" style="52" customWidth="1"/>
    <col min="5" max="5" width="15.54296875" style="52" customWidth="1"/>
    <col min="6" max="6" width="18.54296875" style="52" customWidth="1"/>
    <col min="7" max="7" width="16.81640625" style="52" customWidth="1"/>
    <col min="8" max="16384" width="11.453125" style="52"/>
  </cols>
  <sheetData>
    <row r="1" spans="1:7" ht="76.5" customHeight="1" x14ac:dyDescent="0.25">
      <c r="B1" s="71" t="s">
        <v>150</v>
      </c>
      <c r="C1" s="71"/>
      <c r="D1" s="71"/>
      <c r="E1" s="71"/>
      <c r="F1" s="71"/>
      <c r="G1" s="71"/>
    </row>
    <row r="2" spans="1:7" ht="17.25" customHeight="1" x14ac:dyDescent="0.25">
      <c r="A2" s="53"/>
      <c r="B2" s="53"/>
      <c r="C2" s="53"/>
      <c r="D2" s="53"/>
      <c r="E2" s="53"/>
      <c r="F2" s="53"/>
    </row>
    <row r="3" spans="1:7" ht="17.25" customHeight="1" x14ac:dyDescent="0.25">
      <c r="A3" s="83" t="s">
        <v>73</v>
      </c>
      <c r="B3" s="83"/>
      <c r="C3" s="83"/>
      <c r="D3" s="82">
        <f>BPU!L4</f>
        <v>0</v>
      </c>
      <c r="E3" s="82"/>
      <c r="F3" s="82"/>
      <c r="G3" s="82"/>
    </row>
    <row r="4" spans="1:7" ht="17.25" customHeight="1" x14ac:dyDescent="0.25">
      <c r="B4" s="54"/>
      <c r="D4" s="54"/>
      <c r="E4" s="54"/>
      <c r="F4" s="54"/>
    </row>
    <row r="5" spans="1:7" ht="39" x14ac:dyDescent="0.25">
      <c r="A5" s="55" t="s">
        <v>74</v>
      </c>
      <c r="B5" s="55" t="s">
        <v>8</v>
      </c>
      <c r="C5" s="55" t="s">
        <v>75</v>
      </c>
      <c r="D5" s="55" t="s">
        <v>76</v>
      </c>
      <c r="E5" s="55" t="s">
        <v>77</v>
      </c>
      <c r="F5" s="55" t="s">
        <v>78</v>
      </c>
      <c r="G5" s="55" t="s">
        <v>79</v>
      </c>
    </row>
    <row r="6" spans="1:7" ht="14.15" customHeight="1" x14ac:dyDescent="0.25">
      <c r="A6" s="56" t="str">
        <f>BPU!A8</f>
        <v>F100</v>
      </c>
      <c r="B6" s="57" t="str">
        <f>BPU!B8</f>
        <v>Stylos à bille - ENTREE de gamme (style BIC)</v>
      </c>
      <c r="C6" s="58">
        <v>500</v>
      </c>
      <c r="D6" s="59" t="s">
        <v>80</v>
      </c>
      <c r="E6" s="60">
        <v>1</v>
      </c>
      <c r="F6" s="61">
        <f>BPU!Q8</f>
        <v>0</v>
      </c>
      <c r="G6" s="62">
        <f>C6*E6*F6</f>
        <v>0</v>
      </c>
    </row>
    <row r="7" spans="1:7" ht="14.15" customHeight="1" x14ac:dyDescent="0.25">
      <c r="A7" s="56" t="str">
        <f>BPU!A9</f>
        <v>F101</v>
      </c>
      <c r="B7" s="57" t="str">
        <f>BPU!B9</f>
        <v>Stylos à bille - MILIEU de gamme (style PILOT)</v>
      </c>
      <c r="C7" s="58">
        <v>600</v>
      </c>
      <c r="D7" s="59" t="s">
        <v>149</v>
      </c>
      <c r="E7" s="60">
        <v>3</v>
      </c>
      <c r="F7" s="61">
        <f>BPU!S9</f>
        <v>0</v>
      </c>
      <c r="G7" s="62">
        <f t="shared" ref="G7:G37" si="0">C7*E7*F7</f>
        <v>0</v>
      </c>
    </row>
    <row r="8" spans="1:7" ht="14.15" customHeight="1" x14ac:dyDescent="0.25">
      <c r="A8" s="56" t="str">
        <f>BPU!A10</f>
        <v>F102</v>
      </c>
      <c r="B8" s="57" t="str">
        <f>BPU!B10</f>
        <v>Stylos à bille - gamme premium (style SCRIVEINER)
avec étui et recharge</v>
      </c>
      <c r="C8" s="58">
        <v>15</v>
      </c>
      <c r="D8" s="59" t="s">
        <v>81</v>
      </c>
      <c r="E8" s="60">
        <v>1</v>
      </c>
      <c r="F8" s="61">
        <f>BPU!I10</f>
        <v>0</v>
      </c>
      <c r="G8" s="62">
        <f t="shared" si="0"/>
        <v>0</v>
      </c>
    </row>
    <row r="9" spans="1:7" ht="14.15" customHeight="1" x14ac:dyDescent="0.25">
      <c r="A9" s="56" t="str">
        <f>BPU!A11</f>
        <v>F103</v>
      </c>
      <c r="B9" s="57" t="str">
        <f>BPU!B11</f>
        <v>Carnet A5 avec fermeture élastique</v>
      </c>
      <c r="C9" s="58">
        <v>250</v>
      </c>
      <c r="D9" s="59" t="s">
        <v>82</v>
      </c>
      <c r="E9" s="60">
        <v>3</v>
      </c>
      <c r="F9" s="61">
        <f>BPU!O11</f>
        <v>0</v>
      </c>
      <c r="G9" s="62">
        <f t="shared" si="0"/>
        <v>0</v>
      </c>
    </row>
    <row r="10" spans="1:7" ht="14.15" customHeight="1" x14ac:dyDescent="0.25">
      <c r="A10" s="56" t="str">
        <f>BPU!A12</f>
        <v>F104</v>
      </c>
      <c r="B10" s="57" t="str">
        <f>BPU!B12</f>
        <v>Sac papier kraft - petit modèle</v>
      </c>
      <c r="C10" s="58">
        <v>500</v>
      </c>
      <c r="D10" s="59" t="s">
        <v>80</v>
      </c>
      <c r="E10" s="60">
        <v>1</v>
      </c>
      <c r="F10" s="61">
        <f>BPU!Q12</f>
        <v>0</v>
      </c>
      <c r="G10" s="62">
        <f t="shared" si="0"/>
        <v>0</v>
      </c>
    </row>
    <row r="11" spans="1:7" ht="14.15" customHeight="1" x14ac:dyDescent="0.25">
      <c r="A11" s="56" t="str">
        <f>BPU!A13</f>
        <v>F105</v>
      </c>
      <c r="B11" s="57" t="str">
        <f>BPU!B13</f>
        <v>Sac papier kraft - grand modèle</v>
      </c>
      <c r="C11" s="58">
        <v>500</v>
      </c>
      <c r="D11" s="59" t="s">
        <v>80</v>
      </c>
      <c r="E11" s="60">
        <v>1</v>
      </c>
      <c r="F11" s="61">
        <f>BPU!Q13</f>
        <v>0</v>
      </c>
      <c r="G11" s="62">
        <f t="shared" si="0"/>
        <v>0</v>
      </c>
    </row>
    <row r="12" spans="1:7" ht="14.15" customHeight="1" x14ac:dyDescent="0.25">
      <c r="A12" s="56" t="str">
        <f>BPU!A16</f>
        <v>F200</v>
      </c>
      <c r="B12" s="57" t="str">
        <f>BPU!B16</f>
        <v>Clé USB 8Go
Les prix doivent inclure les taxes SORECOP et DEEE</v>
      </c>
      <c r="C12" s="58">
        <v>300</v>
      </c>
      <c r="D12" s="59" t="s">
        <v>80</v>
      </c>
      <c r="E12" s="60">
        <v>3</v>
      </c>
      <c r="F12" s="61">
        <f>BPU!Q16</f>
        <v>0</v>
      </c>
      <c r="G12" s="62">
        <f t="shared" si="0"/>
        <v>0</v>
      </c>
    </row>
    <row r="13" spans="1:7" ht="14.15" customHeight="1" x14ac:dyDescent="0.25">
      <c r="A13" s="56" t="str">
        <f>BPU!A17</f>
        <v>F201</v>
      </c>
      <c r="B13" s="57" t="str">
        <f>BPU!B17</f>
        <v>Clé USB 32Go
Les prix doivent inclure les taxes SORECOP et DEEE</v>
      </c>
      <c r="C13" s="58">
        <v>150</v>
      </c>
      <c r="D13" s="59" t="s">
        <v>82</v>
      </c>
      <c r="E13" s="60">
        <v>1</v>
      </c>
      <c r="F13" s="61">
        <f>BPU!O17</f>
        <v>0</v>
      </c>
      <c r="G13" s="62">
        <f t="shared" si="0"/>
        <v>0</v>
      </c>
    </row>
    <row r="14" spans="1:7" ht="14.15" customHeight="1" x14ac:dyDescent="0.25">
      <c r="A14" s="56" t="str">
        <f>BPU!A18</f>
        <v>F202</v>
      </c>
      <c r="B14" s="57" t="str">
        <f>BPU!B18</f>
        <v xml:space="preserve">Câble de charge multi-connecteurs </v>
      </c>
      <c r="C14" s="58">
        <v>300</v>
      </c>
      <c r="D14" s="59" t="s">
        <v>80</v>
      </c>
      <c r="E14" s="60">
        <v>1</v>
      </c>
      <c r="F14" s="61">
        <f>BPU!Q18</f>
        <v>0</v>
      </c>
      <c r="G14" s="62">
        <f t="shared" si="0"/>
        <v>0</v>
      </c>
    </row>
    <row r="15" spans="1:7" ht="14.15" customHeight="1" x14ac:dyDescent="0.25">
      <c r="A15" s="56" t="str">
        <f>BPU!A21</f>
        <v>F300</v>
      </c>
      <c r="B15" s="57" t="str">
        <f>BPU!B21</f>
        <v xml:space="preserve">Tee-Shirt Col rond
manches courtes </v>
      </c>
      <c r="C15" s="58">
        <v>20</v>
      </c>
      <c r="D15" s="59" t="s">
        <v>81</v>
      </c>
      <c r="E15" s="60">
        <v>1</v>
      </c>
      <c r="F15" s="61">
        <f>BPU!I21</f>
        <v>0</v>
      </c>
      <c r="G15" s="62">
        <f t="shared" si="0"/>
        <v>0</v>
      </c>
    </row>
    <row r="16" spans="1:7" ht="14.15" customHeight="1" x14ac:dyDescent="0.25">
      <c r="A16" s="56" t="str">
        <f>BPU!A22</f>
        <v>F301</v>
      </c>
      <c r="B16" s="57" t="str">
        <f>BPU!B22</f>
        <v>Tee-Shirt Col rond
manches courtes</v>
      </c>
      <c r="C16" s="58">
        <v>40</v>
      </c>
      <c r="D16" s="59" t="s">
        <v>84</v>
      </c>
      <c r="E16" s="60">
        <v>1</v>
      </c>
      <c r="F16" s="61">
        <f>BPU!K22</f>
        <v>0</v>
      </c>
      <c r="G16" s="62">
        <f t="shared" si="0"/>
        <v>0</v>
      </c>
    </row>
    <row r="17" spans="1:7" ht="14.15" customHeight="1" x14ac:dyDescent="0.25">
      <c r="A17" s="56" t="str">
        <f>BPU!A23</f>
        <v>F302</v>
      </c>
      <c r="B17" s="57" t="str">
        <f>BPU!B23</f>
        <v xml:space="preserve">Sweat-shirt à capuche
manches longues </v>
      </c>
      <c r="C17" s="58">
        <v>40</v>
      </c>
      <c r="D17" s="59" t="s">
        <v>84</v>
      </c>
      <c r="E17" s="60">
        <v>1</v>
      </c>
      <c r="F17" s="61">
        <f>BPU!K23</f>
        <v>0</v>
      </c>
      <c r="G17" s="62">
        <f t="shared" si="0"/>
        <v>0</v>
      </c>
    </row>
    <row r="18" spans="1:7" ht="14.15" customHeight="1" x14ac:dyDescent="0.25">
      <c r="A18" s="56" t="str">
        <f>BPU!A24</f>
        <v>F303</v>
      </c>
      <c r="B18" s="57" t="str">
        <f>BPU!B24</f>
        <v>Tote Bag shopping 
haut de gamme</v>
      </c>
      <c r="C18" s="58">
        <v>10</v>
      </c>
      <c r="D18" s="59" t="s">
        <v>81</v>
      </c>
      <c r="E18" s="60">
        <v>1</v>
      </c>
      <c r="F18" s="61">
        <f>BPU!I24</f>
        <v>0</v>
      </c>
      <c r="G18" s="62">
        <f t="shared" si="0"/>
        <v>0</v>
      </c>
    </row>
    <row r="19" spans="1:7" ht="14.15" customHeight="1" x14ac:dyDescent="0.25">
      <c r="A19" s="56" t="str">
        <f>BPU!A25</f>
        <v>F303A</v>
      </c>
      <c r="B19" s="57" t="str">
        <f>BPU!B25</f>
        <v>Tote Bag shopping 
moyenne gamme</v>
      </c>
      <c r="C19" s="58">
        <v>1300</v>
      </c>
      <c r="D19" s="59" t="s">
        <v>149</v>
      </c>
      <c r="E19" s="60">
        <v>1</v>
      </c>
      <c r="F19" s="61">
        <f>BPU!S25</f>
        <v>0</v>
      </c>
      <c r="G19" s="62">
        <f t="shared" si="0"/>
        <v>0</v>
      </c>
    </row>
    <row r="20" spans="1:7" ht="14.15" customHeight="1" x14ac:dyDescent="0.25">
      <c r="A20" s="56" t="str">
        <f>BPU!A26</f>
        <v>F304</v>
      </c>
      <c r="B20" s="57" t="str">
        <f>BPU!B26</f>
        <v>Bracelets publicitaires</v>
      </c>
      <c r="C20" s="58">
        <v>300</v>
      </c>
      <c r="D20" s="59" t="s">
        <v>80</v>
      </c>
      <c r="E20" s="60">
        <v>1</v>
      </c>
      <c r="F20" s="61">
        <f>BPU!Q26</f>
        <v>0</v>
      </c>
      <c r="G20" s="62">
        <f t="shared" si="0"/>
        <v>0</v>
      </c>
    </row>
    <row r="21" spans="1:7" ht="14.15" customHeight="1" x14ac:dyDescent="0.25">
      <c r="A21" s="56" t="str">
        <f>BPU!A27</f>
        <v>F305</v>
      </c>
      <c r="B21" s="57" t="str">
        <f>BPU!B27</f>
        <v>Cordons Lanyard</v>
      </c>
      <c r="C21" s="58">
        <v>1500</v>
      </c>
      <c r="D21" s="59" t="s">
        <v>149</v>
      </c>
      <c r="E21" s="60">
        <v>1</v>
      </c>
      <c r="F21" s="61">
        <f>BPU!S27</f>
        <v>0</v>
      </c>
      <c r="G21" s="62">
        <f t="shared" si="0"/>
        <v>0</v>
      </c>
    </row>
    <row r="22" spans="1:7" ht="14.15" customHeight="1" x14ac:dyDescent="0.25">
      <c r="A22" s="56" t="str">
        <f>BPU!A30</f>
        <v>F400</v>
      </c>
      <c r="B22" s="57" t="str">
        <f>BPU!B30</f>
        <v>Gourde isotherme</v>
      </c>
      <c r="C22" s="58">
        <v>100</v>
      </c>
      <c r="D22" s="59" t="s">
        <v>83</v>
      </c>
      <c r="E22" s="60">
        <v>1</v>
      </c>
      <c r="F22" s="61">
        <f>BPU!M30</f>
        <v>0</v>
      </c>
      <c r="G22" s="62">
        <f t="shared" si="0"/>
        <v>0</v>
      </c>
    </row>
    <row r="23" spans="1:7" ht="14.15" customHeight="1" x14ac:dyDescent="0.25">
      <c r="A23" s="56" t="str">
        <f>BPU!A30</f>
        <v>F400</v>
      </c>
      <c r="B23" s="57" t="str">
        <f>BPU!B30</f>
        <v>Gourde isotherme</v>
      </c>
      <c r="C23" s="58">
        <v>50</v>
      </c>
      <c r="D23" s="59" t="s">
        <v>84</v>
      </c>
      <c r="E23" s="60">
        <v>1</v>
      </c>
      <c r="F23" s="61">
        <f>BPU!K30</f>
        <v>0</v>
      </c>
      <c r="G23" s="62">
        <f t="shared" si="0"/>
        <v>0</v>
      </c>
    </row>
    <row r="24" spans="1:7" ht="14.15" customHeight="1" x14ac:dyDescent="0.25">
      <c r="A24" s="56" t="str">
        <f>BPU!A30</f>
        <v>F400</v>
      </c>
      <c r="B24" s="57" t="str">
        <f>BPU!B30</f>
        <v>Gourde isotherme</v>
      </c>
      <c r="C24" s="58">
        <v>330</v>
      </c>
      <c r="D24" s="59" t="s">
        <v>80</v>
      </c>
      <c r="E24" s="60">
        <v>1</v>
      </c>
      <c r="F24" s="61">
        <f>BPU!Q30</f>
        <v>0</v>
      </c>
      <c r="G24" s="62">
        <f t="shared" si="0"/>
        <v>0</v>
      </c>
    </row>
    <row r="25" spans="1:7" ht="14.15" customHeight="1" x14ac:dyDescent="0.25">
      <c r="A25" s="56" t="str">
        <f>BPU!A31</f>
        <v>F401</v>
      </c>
      <c r="B25" s="57" t="str">
        <f>BPU!B31</f>
        <v>Mug isotherme</v>
      </c>
      <c r="C25" s="58">
        <v>90</v>
      </c>
      <c r="D25" s="59" t="s">
        <v>83</v>
      </c>
      <c r="E25" s="60">
        <v>2</v>
      </c>
      <c r="F25" s="61">
        <f>BPU!M31</f>
        <v>0</v>
      </c>
      <c r="G25" s="62">
        <f t="shared" si="0"/>
        <v>0</v>
      </c>
    </row>
    <row r="26" spans="1:7" ht="14.15" customHeight="1" x14ac:dyDescent="0.25">
      <c r="A26" s="56" t="str">
        <f>BPU!A32</f>
        <v>F402</v>
      </c>
      <c r="B26" s="57" t="str">
        <f>BPU!B31</f>
        <v>Mug isotherme</v>
      </c>
      <c r="C26" s="58">
        <v>300</v>
      </c>
      <c r="D26" s="59" t="s">
        <v>80</v>
      </c>
      <c r="E26" s="60">
        <v>1</v>
      </c>
      <c r="F26" s="61">
        <f>BPU!Q32</f>
        <v>0</v>
      </c>
      <c r="G26" s="62">
        <f t="shared" si="0"/>
        <v>0</v>
      </c>
    </row>
    <row r="27" spans="1:7" ht="14.15" customHeight="1" x14ac:dyDescent="0.25">
      <c r="A27" s="56" t="str">
        <f>BPU!A36</f>
        <v>F406</v>
      </c>
      <c r="B27" s="57" t="str">
        <f>BPU!B36</f>
        <v>Boite de bonbons</v>
      </c>
      <c r="C27" s="58">
        <v>1000</v>
      </c>
      <c r="D27" s="59" t="s">
        <v>149</v>
      </c>
      <c r="E27" s="60">
        <v>1</v>
      </c>
      <c r="F27" s="61">
        <f>BPU!S36</f>
        <v>0</v>
      </c>
      <c r="G27" s="62">
        <f t="shared" si="0"/>
        <v>0</v>
      </c>
    </row>
    <row r="28" spans="1:7" ht="14.15" customHeight="1" x14ac:dyDescent="0.25">
      <c r="A28" s="56" t="str">
        <f>BPU!A39</f>
        <v>F500</v>
      </c>
      <c r="B28" s="57" t="str">
        <f>BPU!B39</f>
        <v>Kakémono Rotule</v>
      </c>
      <c r="C28" s="58">
        <v>6</v>
      </c>
      <c r="D28" s="59" t="s">
        <v>152</v>
      </c>
      <c r="E28" s="60">
        <v>1</v>
      </c>
      <c r="F28" s="61">
        <f>BPU!I39</f>
        <v>0</v>
      </c>
      <c r="G28" s="62">
        <f t="shared" si="0"/>
        <v>0</v>
      </c>
    </row>
    <row r="29" spans="1:7" ht="14.15" customHeight="1" x14ac:dyDescent="0.25">
      <c r="A29" s="56" t="str">
        <f>BPU!A40</f>
        <v>F501</v>
      </c>
      <c r="B29" s="57" t="str">
        <f>BPU!B40</f>
        <v>Bâche PVC pour kakémono rotule</v>
      </c>
      <c r="C29" s="58">
        <v>6</v>
      </c>
      <c r="D29" s="59" t="s">
        <v>152</v>
      </c>
      <c r="E29" s="60">
        <v>1</v>
      </c>
      <c r="F29" s="61">
        <f>BPU!I40</f>
        <v>0</v>
      </c>
      <c r="G29" s="62">
        <f t="shared" si="0"/>
        <v>0</v>
      </c>
    </row>
    <row r="30" spans="1:7" ht="14.15" customHeight="1" x14ac:dyDescent="0.25">
      <c r="A30" s="56" t="str">
        <f>BPU!A41</f>
        <v>F502</v>
      </c>
      <c r="B30" s="57" t="str">
        <f>BPU!B41</f>
        <v>Roll up</v>
      </c>
      <c r="C30" s="58">
        <v>6</v>
      </c>
      <c r="D30" s="59" t="s">
        <v>152</v>
      </c>
      <c r="E30" s="60">
        <v>1</v>
      </c>
      <c r="F30" s="61">
        <f>BPU!I41</f>
        <v>0</v>
      </c>
      <c r="G30" s="62">
        <f t="shared" si="0"/>
        <v>0</v>
      </c>
    </row>
    <row r="31" spans="1:7" s="63" customFormat="1" ht="14.15" customHeight="1" x14ac:dyDescent="0.25">
      <c r="A31" s="56" t="str">
        <f>BPU!A42</f>
        <v>F503</v>
      </c>
      <c r="B31" s="57" t="str">
        <f>BPU!B42</f>
        <v>Winflag</v>
      </c>
      <c r="C31" s="58">
        <v>2</v>
      </c>
      <c r="D31" s="59" t="s">
        <v>152</v>
      </c>
      <c r="E31" s="60">
        <v>1</v>
      </c>
      <c r="F31" s="61">
        <f>BPU!I42</f>
        <v>0</v>
      </c>
      <c r="G31" s="62">
        <f t="shared" si="0"/>
        <v>0</v>
      </c>
    </row>
    <row r="32" spans="1:7" ht="14.15" customHeight="1" x14ac:dyDescent="0.25">
      <c r="A32" s="56" t="str">
        <f>BPU!A45</f>
        <v>F600</v>
      </c>
      <c r="B32" s="57" t="str">
        <f>BPU!B45</f>
        <v>Pin's/badge</v>
      </c>
      <c r="C32" s="58">
        <v>100</v>
      </c>
      <c r="D32" s="59" t="s">
        <v>83</v>
      </c>
      <c r="E32" s="60">
        <v>1</v>
      </c>
      <c r="F32" s="61">
        <f>BPU!M45</f>
        <v>0</v>
      </c>
      <c r="G32" s="62">
        <f t="shared" si="0"/>
        <v>0</v>
      </c>
    </row>
    <row r="33" spans="1:7" ht="14.15" customHeight="1" x14ac:dyDescent="0.25">
      <c r="A33" s="56" t="str">
        <f>BPU!A46</f>
        <v>F601</v>
      </c>
      <c r="B33" s="57" t="str">
        <f>BPU!B46</f>
        <v>Porte-clés jeton</v>
      </c>
      <c r="C33" s="58">
        <v>200</v>
      </c>
      <c r="D33" s="59" t="s">
        <v>82</v>
      </c>
      <c r="E33" s="60">
        <v>1</v>
      </c>
      <c r="F33" s="61">
        <f>BPU!O46</f>
        <v>0</v>
      </c>
      <c r="G33" s="62">
        <f t="shared" si="0"/>
        <v>0</v>
      </c>
    </row>
    <row r="34" spans="1:7" ht="14.15" customHeight="1" x14ac:dyDescent="0.25">
      <c r="A34" s="56" t="str">
        <f>BPU!A47</f>
        <v>F602</v>
      </c>
      <c r="B34" s="57" t="str">
        <f>BPU!B47</f>
        <v>Porte-clés lampe</v>
      </c>
      <c r="C34" s="58">
        <v>200</v>
      </c>
      <c r="D34" s="59" t="s">
        <v>82</v>
      </c>
      <c r="E34" s="60">
        <v>1</v>
      </c>
      <c r="F34" s="61">
        <f>BPU!O47</f>
        <v>0</v>
      </c>
      <c r="G34" s="62">
        <f t="shared" si="0"/>
        <v>0</v>
      </c>
    </row>
    <row r="35" spans="1:7" ht="14.15" customHeight="1" x14ac:dyDescent="0.25">
      <c r="A35" s="56" t="str">
        <f>BPU!A49</f>
        <v>F604</v>
      </c>
      <c r="B35" s="57" t="str">
        <f>BPU!B49</f>
        <v>Porte-badge souple vertical</v>
      </c>
      <c r="C35" s="58">
        <v>1000</v>
      </c>
      <c r="D35" s="59" t="s">
        <v>149</v>
      </c>
      <c r="E35" s="60">
        <v>1</v>
      </c>
      <c r="F35" s="61">
        <f>BPU!S49</f>
        <v>0</v>
      </c>
      <c r="G35" s="62">
        <f t="shared" si="0"/>
        <v>0</v>
      </c>
    </row>
    <row r="36" spans="1:7" ht="14.15" customHeight="1" x14ac:dyDescent="0.25">
      <c r="A36" s="56" t="str">
        <f>BPU!A50</f>
        <v>F605</v>
      </c>
      <c r="B36" s="57" t="str">
        <f>BPU!B50</f>
        <v>Autocollant/stickers</v>
      </c>
      <c r="C36" s="58">
        <v>500</v>
      </c>
      <c r="D36" s="59" t="s">
        <v>80</v>
      </c>
      <c r="E36" s="60">
        <v>1</v>
      </c>
      <c r="F36" s="61">
        <f>BPU!Q49</f>
        <v>0</v>
      </c>
      <c r="G36" s="62">
        <f t="shared" si="0"/>
        <v>0</v>
      </c>
    </row>
    <row r="37" spans="1:7" ht="14.15" customHeight="1" x14ac:dyDescent="0.25">
      <c r="A37" s="56" t="str">
        <f>BPU!A51</f>
        <v>F606</v>
      </c>
      <c r="B37" s="57" t="str">
        <f>BPU!B51</f>
        <v>Eventail</v>
      </c>
      <c r="C37" s="58">
        <v>300</v>
      </c>
      <c r="D37" s="59" t="s">
        <v>80</v>
      </c>
      <c r="E37" s="60">
        <v>1</v>
      </c>
      <c r="F37" s="61">
        <f>BPU!Q51</f>
        <v>0</v>
      </c>
      <c r="G37" s="62">
        <f t="shared" si="0"/>
        <v>0</v>
      </c>
    </row>
    <row r="38" spans="1:7" ht="33.5" customHeight="1" x14ac:dyDescent="0.25">
      <c r="C38" s="68" t="s">
        <v>151</v>
      </c>
      <c r="D38" s="69"/>
      <c r="E38" s="69"/>
      <c r="F38" s="70"/>
      <c r="G38" s="64">
        <f>SUM(G6:G37)</f>
        <v>0</v>
      </c>
    </row>
  </sheetData>
  <sheetProtection algorithmName="SHA-512" hashValue="J4sHzS7uDsgY9PL5A0bUkYkNneGfTEFsIrFxpjVKMMWzRpKqpgOsF018z6gvcSHSECtjF1L+q8BcSzNepl34EA==" saltValue="Q+JtYdgR0AwSXra/ahpSXQ==" spinCount="100000" sheet="1" objects="1" scenarios="1"/>
  <autoFilter ref="A5:G37" xr:uid="{45EC2DDA-1DF8-4EBA-BB81-190755342EC6}"/>
  <mergeCells count="4">
    <mergeCell ref="B1:G1"/>
    <mergeCell ref="C38:F38"/>
    <mergeCell ref="A3:C3"/>
    <mergeCell ref="D3:G3"/>
  </mergeCells>
  <printOptions horizontalCentered="1"/>
  <pageMargins left="0.31496062992125984" right="0.31496062992125984" top="0.31496062992125984" bottom="0.59055118110236227" header="0" footer="0.31496062992125984"/>
  <pageSetup paperSize="9" scale="96" fitToHeight="15" orientation="landscape" r:id="rId1"/>
  <headerFooter alignWithMargins="0">
    <oddFooter>&amp;LDétail Quantitatif Estimatif - Page &amp;P/&amp;N&amp;RMarché N° 24-M-S3W-056-Fourniture d'objets publicitaires - Janvier 2025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27aa2a-6669-4219-8a26-a58aaf3b809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B418E6465D704D93404557F2EBEF0C" ma:contentTypeVersion="26" ma:contentTypeDescription="Crée un document." ma:contentTypeScope="" ma:versionID="fd447ffe7c11d29e1854cfe6edf01282">
  <xsd:schema xmlns:xsd="http://www.w3.org/2001/XMLSchema" xmlns:xs="http://www.w3.org/2001/XMLSchema" xmlns:p="http://schemas.microsoft.com/office/2006/metadata/properties" xmlns:ns2="7e6e1168-f7af-43a1-8496-3d34766e8d15" xmlns:ns3="4a27aa2a-6669-4219-8a26-a58aaf3b8091" xmlns:ns4="451ae32e-ae13-46e2-bb0c-fa55b15e7d93" targetNamespace="http://schemas.microsoft.com/office/2006/metadata/properties" ma:root="true" ma:fieldsID="f95ef6b2fe1b642688104185ec5c394e" ns2:_="" ns3:_="" ns4:_="">
    <xsd:import namespace="7e6e1168-f7af-43a1-8496-3d34766e8d15"/>
    <xsd:import namespace="4a27aa2a-6669-4219-8a26-a58aaf3b8091"/>
    <xsd:import namespace="451ae32e-ae13-46e2-bb0c-fa55b15e7d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lcf76f155ced4ddcb4097134ff3c332f" minOccurs="0"/>
                <xsd:element ref="ns4:SharedWithUsers" minOccurs="0"/>
                <xsd:element ref="ns4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6e1168-f7af-43a1-8496-3d34766e8d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7aa2a-6669-4219-8a26-a58aaf3b809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0e597090-fe3e-4f29-96bf-be56b3c5a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1ae32e-ae13-46e2-bb0c-fa55b15e7d93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5A4F0F4-B23E-41FA-914F-27A8F33572AE}">
  <ds:schemaRefs>
    <ds:schemaRef ds:uri="http://schemas.microsoft.com/office/2006/metadata/properties"/>
    <ds:schemaRef ds:uri="http://schemas.microsoft.com/office/infopath/2007/PartnerControls"/>
    <ds:schemaRef ds:uri="4a27aa2a-6669-4219-8a26-a58aaf3b8091"/>
  </ds:schemaRefs>
</ds:datastoreItem>
</file>

<file path=customXml/itemProps2.xml><?xml version="1.0" encoding="utf-8"?>
<ds:datastoreItem xmlns:ds="http://schemas.openxmlformats.org/officeDocument/2006/customXml" ds:itemID="{15BB7F8B-2A6D-4AFC-9021-97D15D246A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A4C9E9-2B12-4BC6-B99C-D053D7AE99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6e1168-f7af-43a1-8496-3d34766e8d15"/>
    <ds:schemaRef ds:uri="4a27aa2a-6669-4219-8a26-a58aaf3b8091"/>
    <ds:schemaRef ds:uri="451ae32e-ae13-46e2-bb0c-fa55b15e7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0889834-B970-4EA9-9E7C-B0594D28AD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ccimp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Pascale</dc:creator>
  <cp:keywords/>
  <dc:description/>
  <cp:lastModifiedBy>NICOLAS Pascale</cp:lastModifiedBy>
  <cp:revision/>
  <cp:lastPrinted>2025-01-21T09:52:01Z</cp:lastPrinted>
  <dcterms:created xsi:type="dcterms:W3CDTF">2013-01-23T09:37:05Z</dcterms:created>
  <dcterms:modified xsi:type="dcterms:W3CDTF">2025-01-21T13:02:37Z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0x01010083B418E6465D704D93404557F2EBEF0C</vt:lpwstr>
  </property>
  <property fmtid="{D5CDD505-2E9C-101B-9397-08002B2CF9AE}" pid="3" name="MediaServiceImageTags">
    <vt:lpwstr/>
  </property>
</Properties>
</file>