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FG\DAM\Direction\0 Achats_Marches\2024\028.24 Restauration Cinetic\2- Expression de besoins\2.4_Prix, BP, BDP, DQE\"/>
    </mc:Choice>
  </mc:AlternateContent>
  <xr:revisionPtr revIDLastSave="0" documentId="13_ncr:1_{5593C384-6B0C-4D5F-A21A-664A0EFB0D80}" xr6:coauthVersionLast="47" xr6:coauthVersionMax="47" xr10:uidLastSave="{00000000-0000-0000-0000-000000000000}"/>
  <bookViews>
    <workbookView xWindow="-108" yWindow="-108" windowWidth="23256" windowHeight="12576" tabRatio="548" xr2:uid="{00000000-000D-0000-FFFF-FFFF00000000}"/>
  </bookViews>
  <sheets>
    <sheet name="Sommaire" sheetId="5" r:id="rId1"/>
    <sheet name="Frais fixes" sheetId="1" r:id="rId2"/>
    <sheet name="Denrées" sheetId="3" r:id="rId3"/>
    <sheet name="Cafétéria" sheetId="4" r:id="rId4"/>
    <sheet name="Autres prestations" sheetId="6" r:id="rId5"/>
    <sheet name="DQE" sheetId="2" r:id="rId6"/>
    <sheet name="Hors BP" sheetId="7" r:id="rId7"/>
  </sheets>
  <definedNames>
    <definedName name="_xlnm.Print_Area" localSheetId="4">'Autres prestations'!$A$1:$D$43</definedName>
    <definedName name="_xlnm.Print_Area" localSheetId="3">Cafétéria!$A$1:$D$40</definedName>
    <definedName name="_xlnm.Print_Area" localSheetId="2">Denrées!$A$1:$C$69</definedName>
    <definedName name="_xlnm.Print_Area" localSheetId="5">DQE!$A$1:$D$157</definedName>
    <definedName name="_xlnm.Print_Area" localSheetId="1">'Frais fixes'!$A$1:$H$29</definedName>
    <definedName name="_xlnm.Print_Area" localSheetId="0">Sommaire!$A$1:$E$16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B9" i="1"/>
  <c r="C6" i="2" s="1"/>
  <c r="C153" i="2"/>
  <c r="D153" i="2" s="1"/>
  <c r="C112" i="2"/>
  <c r="C113" i="2"/>
  <c r="C114" i="2"/>
  <c r="C111" i="2"/>
  <c r="C109" i="2"/>
  <c r="C108" i="2"/>
  <c r="C106" i="2"/>
  <c r="C105" i="2"/>
  <c r="C8" i="1"/>
  <c r="D8" i="1"/>
  <c r="E8" i="1"/>
  <c r="G8" i="1"/>
  <c r="H8" i="1"/>
  <c r="B8" i="1"/>
  <c r="B17" i="1"/>
  <c r="C17" i="1"/>
  <c r="D17" i="1"/>
  <c r="E17" i="1"/>
  <c r="H17" i="1"/>
  <c r="G17" i="1"/>
  <c r="C16" i="1"/>
  <c r="D16" i="1"/>
  <c r="E16" i="1"/>
  <c r="G16" i="1"/>
  <c r="H16" i="1"/>
  <c r="B16" i="1"/>
  <c r="H13" i="1"/>
  <c r="C13" i="1"/>
  <c r="D13" i="1"/>
  <c r="E13" i="1"/>
  <c r="G13" i="1"/>
  <c r="B13" i="1"/>
  <c r="C28" i="1"/>
  <c r="D28" i="1"/>
  <c r="E28" i="1"/>
  <c r="F28" i="1"/>
  <c r="F13" i="1" s="1"/>
  <c r="F16" i="1" s="1"/>
  <c r="F17" i="1" s="1"/>
  <c r="G28" i="1"/>
  <c r="H28" i="1"/>
  <c r="B28" i="1"/>
  <c r="C23" i="1"/>
  <c r="D23" i="1"/>
  <c r="E23" i="1"/>
  <c r="F23" i="1"/>
  <c r="G23" i="1"/>
  <c r="H23" i="1"/>
  <c r="B23" i="1"/>
  <c r="C76" i="2"/>
  <c r="C75" i="2"/>
  <c r="C70" i="2"/>
  <c r="D70" i="2" s="1"/>
  <c r="C71" i="2"/>
  <c r="D71" i="2" s="1"/>
  <c r="C72" i="2"/>
  <c r="D72" i="2" s="1"/>
  <c r="C73" i="2"/>
  <c r="D73" i="2" s="1"/>
  <c r="C55" i="2"/>
  <c r="D55" i="2" s="1"/>
  <c r="C51" i="2"/>
  <c r="D51" i="2" s="1"/>
  <c r="C48" i="2"/>
  <c r="D48" i="2" s="1"/>
  <c r="C47" i="2"/>
  <c r="D47" i="2" s="1"/>
  <c r="C41" i="2"/>
  <c r="D41" i="2" s="1"/>
  <c r="C35" i="2"/>
  <c r="D35" i="2" s="1"/>
  <c r="C12" i="2"/>
  <c r="D12" i="2" s="1"/>
  <c r="F8" i="1" l="1"/>
  <c r="C7" i="2"/>
  <c r="D7" i="2" s="1"/>
  <c r="C8" i="2"/>
  <c r="C30" i="2" l="1"/>
  <c r="D30" i="2" s="1"/>
  <c r="C29" i="2"/>
  <c r="D29" i="2" s="1"/>
  <c r="C27" i="2"/>
  <c r="D27" i="2" s="1"/>
  <c r="C95" i="2" l="1"/>
  <c r="C96" i="2"/>
  <c r="C97" i="2"/>
  <c r="C98" i="2"/>
  <c r="C99" i="2"/>
  <c r="C100" i="2"/>
  <c r="C101" i="2"/>
  <c r="C102" i="2"/>
  <c r="C94" i="2"/>
  <c r="C53" i="2" l="1"/>
  <c r="D53" i="2" s="1"/>
  <c r="C54" i="2"/>
  <c r="D54" i="2" s="1"/>
  <c r="C150" i="2" l="1"/>
  <c r="D150" i="2" s="1"/>
  <c r="C149" i="2"/>
  <c r="D149" i="2" s="1"/>
  <c r="C145" i="2"/>
  <c r="D145" i="2" s="1"/>
  <c r="C146" i="2"/>
  <c r="D146" i="2" s="1"/>
  <c r="C144" i="2"/>
  <c r="D144" i="2" s="1"/>
  <c r="C140" i="2"/>
  <c r="D140" i="2" s="1"/>
  <c r="C141" i="2"/>
  <c r="D141" i="2" s="1"/>
  <c r="C139" i="2"/>
  <c r="D139" i="2" s="1"/>
  <c r="C136" i="2"/>
  <c r="D136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D126" i="2" s="1"/>
  <c r="C127" i="2"/>
  <c r="D127" i="2" s="1"/>
  <c r="C128" i="2"/>
  <c r="D128" i="2" s="1"/>
  <c r="C129" i="2"/>
  <c r="D129" i="2" s="1"/>
  <c r="C130" i="2"/>
  <c r="D130" i="2" s="1"/>
  <c r="C131" i="2"/>
  <c r="D131" i="2" s="1"/>
  <c r="C132" i="2"/>
  <c r="D132" i="2" s="1"/>
  <c r="C133" i="2"/>
  <c r="D133" i="2" s="1"/>
  <c r="C120" i="2"/>
  <c r="D120" i="2" s="1"/>
  <c r="D112" i="2"/>
  <c r="D113" i="2"/>
  <c r="D114" i="2"/>
  <c r="D111" i="2"/>
  <c r="D109" i="2"/>
  <c r="D108" i="2"/>
  <c r="D106" i="2"/>
  <c r="D105" i="2"/>
  <c r="D95" i="2"/>
  <c r="D96" i="2"/>
  <c r="D97" i="2"/>
  <c r="D98" i="2"/>
  <c r="D99" i="2"/>
  <c r="D100" i="2"/>
  <c r="D101" i="2"/>
  <c r="D102" i="2"/>
  <c r="D94" i="2"/>
  <c r="C90" i="2"/>
  <c r="D90" i="2" s="1"/>
  <c r="C91" i="2"/>
  <c r="D91" i="2" s="1"/>
  <c r="C92" i="2"/>
  <c r="D92" i="2" s="1"/>
  <c r="C89" i="2"/>
  <c r="D89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1" i="2"/>
  <c r="D81" i="2" s="1"/>
  <c r="D76" i="2"/>
  <c r="D75" i="2"/>
  <c r="C57" i="2"/>
  <c r="D57" i="2" s="1"/>
  <c r="C58" i="2"/>
  <c r="D58" i="2" s="1"/>
  <c r="C60" i="2"/>
  <c r="D60" i="2" s="1"/>
  <c r="C61" i="2"/>
  <c r="D61" i="2" s="1"/>
  <c r="C62" i="2"/>
  <c r="D62" i="2" s="1"/>
  <c r="C63" i="2"/>
  <c r="D63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50" i="2"/>
  <c r="D50" i="2" s="1"/>
  <c r="C43" i="2"/>
  <c r="D43" i="2" s="1"/>
  <c r="C44" i="2"/>
  <c r="D44" i="2" s="1"/>
  <c r="C45" i="2"/>
  <c r="D45" i="2" s="1"/>
  <c r="C46" i="2"/>
  <c r="D46" i="2" s="1"/>
  <c r="C37" i="2"/>
  <c r="D37" i="2" s="1"/>
  <c r="C38" i="2"/>
  <c r="D38" i="2" s="1"/>
  <c r="C39" i="2"/>
  <c r="D39" i="2" s="1"/>
  <c r="C40" i="2"/>
  <c r="D40" i="2" s="1"/>
  <c r="C32" i="2"/>
  <c r="D32" i="2" s="1"/>
  <c r="C33" i="2"/>
  <c r="D33" i="2" s="1"/>
  <c r="C34" i="2"/>
  <c r="D34" i="2" s="1"/>
  <c r="C24" i="2"/>
  <c r="D24" i="2" s="1"/>
  <c r="C25" i="2"/>
  <c r="D25" i="2" s="1"/>
  <c r="C26" i="2"/>
  <c r="D26" i="2" s="1"/>
  <c r="C23" i="2"/>
  <c r="D23" i="2" s="1"/>
  <c r="C21" i="2"/>
  <c r="D21" i="2" s="1"/>
  <c r="C17" i="2"/>
  <c r="D17" i="2" s="1"/>
  <c r="C18" i="2"/>
  <c r="D18" i="2" s="1"/>
  <c r="C19" i="2"/>
  <c r="D19" i="2" s="1"/>
  <c r="C20" i="2"/>
  <c r="D20" i="2" s="1"/>
  <c r="C16" i="2"/>
  <c r="D16" i="2" s="1"/>
  <c r="C11" i="2"/>
  <c r="C10" i="2"/>
  <c r="C9" i="2"/>
  <c r="D77" i="2" l="1"/>
  <c r="D115" i="2"/>
  <c r="D154" i="2"/>
  <c r="D8" i="2"/>
  <c r="D6" i="2"/>
  <c r="D11" i="2"/>
  <c r="D10" i="2"/>
  <c r="D9" i="2"/>
  <c r="D13" i="2" l="1"/>
  <c r="D156" i="2" s="1"/>
</calcChain>
</file>

<file path=xl/sharedStrings.xml><?xml version="1.0" encoding="utf-8"?>
<sst xmlns="http://schemas.openxmlformats.org/spreadsheetml/2006/main" count="502" uniqueCount="248">
  <si>
    <t>Entrées</t>
  </si>
  <si>
    <t>Plats</t>
  </si>
  <si>
    <t>Jambon blanc</t>
  </si>
  <si>
    <t>Pizza ou Quiche</t>
  </si>
  <si>
    <t>Plats spéciaux (régionaux, world, etc)</t>
  </si>
  <si>
    <t xml:space="preserve">Accompagnement seul </t>
  </si>
  <si>
    <t>Fromages et laitages</t>
  </si>
  <si>
    <t>Desserts</t>
  </si>
  <si>
    <t>Boissons</t>
  </si>
  <si>
    <t>Pain Ordinaire</t>
  </si>
  <si>
    <t>Petits pains spéciaux ou "fantaisie"</t>
  </si>
  <si>
    <t>Boissons chaudes</t>
  </si>
  <si>
    <t>Sandwicherie</t>
  </si>
  <si>
    <t>Viennoiseries et pâtisseries</t>
  </si>
  <si>
    <t>Plats et Boissons</t>
  </si>
  <si>
    <t>Champagne</t>
  </si>
  <si>
    <t>Bordereau des prix
Marché de Restauration Collective et  Prestations Associées</t>
  </si>
  <si>
    <t>Divers</t>
  </si>
  <si>
    <t>Pains</t>
  </si>
  <si>
    <t xml:space="preserve">Prix en € HT </t>
  </si>
  <si>
    <t>Admission</t>
  </si>
  <si>
    <t>Plateaux repas</t>
  </si>
  <si>
    <t>Cocktails</t>
  </si>
  <si>
    <t>Prix total en €TTC</t>
  </si>
  <si>
    <t xml:space="preserve">Total général en € TTC </t>
  </si>
  <si>
    <t>vacation de 6 heures</t>
  </si>
  <si>
    <t>demi vacation de 3 heures</t>
  </si>
  <si>
    <t>Galette des rois (8 personnes)</t>
  </si>
  <si>
    <t>brioche</t>
  </si>
  <si>
    <t>Maître d'hôtel</t>
  </si>
  <si>
    <t>forfait pause tonique pour 10 personnes</t>
  </si>
  <si>
    <t>menu servi à table</t>
  </si>
  <si>
    <t>menu "les lilas"</t>
  </si>
  <si>
    <t>galette 8 personnes</t>
  </si>
  <si>
    <t>Quantités annuelles</t>
  </si>
  <si>
    <t>Ne rien remplir dans ce document. Les cellules se remplissent automatiquement à partir des prix renseignés dans le Bordereau des prix</t>
  </si>
  <si>
    <t>dessert bar</t>
  </si>
  <si>
    <t>salade bar</t>
  </si>
  <si>
    <t>Tranche 1</t>
  </si>
  <si>
    <t>Tranche 2</t>
  </si>
  <si>
    <t>Tranche 3</t>
  </si>
  <si>
    <t>Tranche 4</t>
  </si>
  <si>
    <t>Tranche 5</t>
  </si>
  <si>
    <t>Tranche 6</t>
  </si>
  <si>
    <t>151 à 200</t>
  </si>
  <si>
    <t>201 à 250</t>
  </si>
  <si>
    <t>251 à 300</t>
  </si>
  <si>
    <t>1.1 Frais Fixes</t>
  </si>
  <si>
    <t>301 à 350</t>
  </si>
  <si>
    <t>351 à 400</t>
  </si>
  <si>
    <t>Tranche 7</t>
  </si>
  <si>
    <t>Tranche de fréquentation</t>
  </si>
  <si>
    <t>Nombre de couverts associé à chaque tranche de fréquentation (moyenne quotidienne / mois)</t>
  </si>
  <si>
    <r>
      <t xml:space="preserve">Frais de personnel </t>
    </r>
    <r>
      <rPr>
        <b/>
        <sz val="10"/>
        <color theme="1"/>
        <rFont val="Arial"/>
        <family val="2"/>
      </rPr>
      <t>(1)</t>
    </r>
  </si>
  <si>
    <t>Frais d'exploitation</t>
  </si>
  <si>
    <t>Frais de gestion et de rémunération</t>
  </si>
  <si>
    <t>Total mensuel HT</t>
  </si>
  <si>
    <t>Nombre de postes à plein temps</t>
  </si>
  <si>
    <t>Nombre de postes à temps partiel</t>
  </si>
  <si>
    <t>Nombre de postes total</t>
  </si>
  <si>
    <t>Salaires hors charges et hors avantage en nature</t>
  </si>
  <si>
    <t>Primes et avantages sociaux</t>
  </si>
  <si>
    <t>Autres : provisions CP, RTT, (à préciser)</t>
  </si>
  <si>
    <t>Charges sociales</t>
  </si>
  <si>
    <t>Total par repas en € HT</t>
  </si>
  <si>
    <t>1.2 Décomposition Frais Fixes (mensuel)</t>
  </si>
  <si>
    <t>Total mensuel frais de personnel</t>
  </si>
  <si>
    <t>1.3 (1) Décomposition Frais de personnels</t>
  </si>
  <si>
    <t>1. Frais fixes et décomposition par tranche de fréquentation</t>
  </si>
  <si>
    <t>Prix 2 :</t>
  </si>
  <si>
    <t>Prix 1 :</t>
  </si>
  <si>
    <t>Prix 3 :</t>
  </si>
  <si>
    <t>Salade bar</t>
  </si>
  <si>
    <t>Desserts dressés</t>
  </si>
  <si>
    <t>Dessert bar</t>
  </si>
  <si>
    <t>Fruits</t>
  </si>
  <si>
    <t>Eau de Source 50cl</t>
  </si>
  <si>
    <t>Eau de Source 150cl</t>
  </si>
  <si>
    <t>Eau Minérale Plate 33cl</t>
  </si>
  <si>
    <t>Eau Minérale Gazeuse 33cl</t>
  </si>
  <si>
    <t>Eau Minérale Plate 50cl</t>
  </si>
  <si>
    <t>Eau Minérale Plate 100cl</t>
  </si>
  <si>
    <t>Eau Minérale Gazeuse 50cl</t>
  </si>
  <si>
    <t>Eau Minérale Gazeuse 100cl</t>
  </si>
  <si>
    <t>Eau Minérale Plate Aromatisée 50cl</t>
  </si>
  <si>
    <t>Eau Minérale Gazeuse Aromatisée 50cl</t>
  </si>
  <si>
    <t>Bière ou cidre  25 cl</t>
  </si>
  <si>
    <t>Bière ou cidre 33 cl</t>
  </si>
  <si>
    <t>Onglet 1</t>
  </si>
  <si>
    <t>Onglet 2</t>
  </si>
  <si>
    <t>Onglet 3</t>
  </si>
  <si>
    <t>Onglet 4</t>
  </si>
  <si>
    <t>Onglet 5</t>
  </si>
  <si>
    <t>Onglet 6</t>
  </si>
  <si>
    <t>Sommaire</t>
  </si>
  <si>
    <t>Soda 33cl</t>
  </si>
  <si>
    <t>Café expresso</t>
  </si>
  <si>
    <t>Décaféiné</t>
  </si>
  <si>
    <t>Café au lait / Grand crème</t>
  </si>
  <si>
    <t>Cappuccino</t>
  </si>
  <si>
    <t>Chocolat</t>
  </si>
  <si>
    <t>Thé</t>
  </si>
  <si>
    <t>Infusion</t>
  </si>
  <si>
    <t>en € HT</t>
  </si>
  <si>
    <t>en € TTC</t>
  </si>
  <si>
    <t>Boissons froides</t>
  </si>
  <si>
    <t>Thé glacé 33cl</t>
  </si>
  <si>
    <t>Smoothie 20cl</t>
  </si>
  <si>
    <t>Orange pressée 20cl</t>
  </si>
  <si>
    <t>Jus de fruits pur jus 25cl</t>
  </si>
  <si>
    <t>Quart de vin rouge, rosé ou blanc</t>
  </si>
  <si>
    <t>Patisserie à emporter</t>
  </si>
  <si>
    <t>Cookie</t>
  </si>
  <si>
    <t>Muffin</t>
  </si>
  <si>
    <t>Paquet de chips</t>
  </si>
  <si>
    <t>Tarte aux fruits</t>
  </si>
  <si>
    <t>Flan</t>
  </si>
  <si>
    <t>Cake</t>
  </si>
  <si>
    <t>Croissant</t>
  </si>
  <si>
    <t>Pain au chocolat</t>
  </si>
  <si>
    <t>Pain aux raisins</t>
  </si>
  <si>
    <t>grammage</t>
  </si>
  <si>
    <t>7cl</t>
  </si>
  <si>
    <t>15cl</t>
  </si>
  <si>
    <t>20cl</t>
  </si>
  <si>
    <t>33cl</t>
  </si>
  <si>
    <t>25cl</t>
  </si>
  <si>
    <t>100g</t>
  </si>
  <si>
    <t>30g</t>
  </si>
  <si>
    <t>120g</t>
  </si>
  <si>
    <t>150g</t>
  </si>
  <si>
    <t>60g</t>
  </si>
  <si>
    <t>70g</t>
  </si>
  <si>
    <t>Sandwich traditionnel (Baguette)</t>
  </si>
  <si>
    <t>Base protéine + fromage</t>
  </si>
  <si>
    <t>Base végétarien</t>
  </si>
  <si>
    <t>Sandwiches pains spéciaux</t>
  </si>
  <si>
    <t>Base salade + protéine + fromage</t>
  </si>
  <si>
    <t>Base féculent + protéine + fromage</t>
  </si>
  <si>
    <t>Base salade végétarien</t>
  </si>
  <si>
    <t>Base féculent végétarien</t>
  </si>
  <si>
    <t>400g</t>
  </si>
  <si>
    <t>300g</t>
  </si>
  <si>
    <t>Salades</t>
  </si>
  <si>
    <t>4. Autres prestations</t>
  </si>
  <si>
    <t>Grammage</t>
  </si>
  <si>
    <t>1L</t>
  </si>
  <si>
    <t>1,5L</t>
  </si>
  <si>
    <t>Café : Thermos</t>
  </si>
  <si>
    <t>Thé : Thermos</t>
  </si>
  <si>
    <t>Eau Minérale gazeuse</t>
  </si>
  <si>
    <t>Eau Minérale non gazeuse</t>
  </si>
  <si>
    <t>75cl</t>
  </si>
  <si>
    <t>Cidre bouteille</t>
  </si>
  <si>
    <t>Mini viennoisserie : 2/personnes</t>
  </si>
  <si>
    <t>4.1 Pauses Cafés</t>
  </si>
  <si>
    <t>Plateau classique (1 entrée, 1 plat garni, 1 fromage, 1 dessert, 1 boison + pain + serviette)</t>
  </si>
  <si>
    <t>Plateau premium (1 entrée, 1 plat garni, 1 fromage, 1 dessert, 1 boison + pain + serviette)</t>
  </si>
  <si>
    <t>Cocktail 6 pièces salées /sucrées, eau et boissons soft</t>
  </si>
  <si>
    <t>Cocktail 12 pièces salées /sucrées, eau et boissons soft</t>
  </si>
  <si>
    <t>Plateau standard (1 entrée, 1 plat garni, 1 dessert, 1 boison + pain+ serviette)</t>
  </si>
  <si>
    <t>4.2 Menu "les lilas"</t>
  </si>
  <si>
    <t>4.3 Plateau repas</t>
  </si>
  <si>
    <t>4.4 Prestation Cocktail (prix par personne)</t>
  </si>
  <si>
    <t>4.5 Vacation personnel de service</t>
  </si>
  <si>
    <t>Jus de fruit orange</t>
  </si>
  <si>
    <t>Jus de fruit pomme</t>
  </si>
  <si>
    <t>Frais fixes par repas en € HT / repas tranche 4</t>
  </si>
  <si>
    <t>Frais fixes par repas en € HT / repas tranche 5</t>
  </si>
  <si>
    <t>Frais fixes par repas en € HT / repas tranche 6</t>
  </si>
  <si>
    <t>Frais fixes par repas en € HT / repas tranche 2</t>
  </si>
  <si>
    <t>1. Frais fixes</t>
  </si>
  <si>
    <t>Vous remplirez la totalité des cellules en Orange du bordereau des prix.</t>
  </si>
  <si>
    <t>Prix en € TTC</t>
  </si>
  <si>
    <t>Prix unitaire €TTC</t>
  </si>
  <si>
    <t>Prix unitaire max €TTC</t>
  </si>
  <si>
    <t>Vous remplirez la totalité des cellules en orange du bordereau des prix.</t>
  </si>
  <si>
    <t>3. La cafétéria</t>
  </si>
  <si>
    <t>Plateau standard</t>
  </si>
  <si>
    <t>Plateau classique</t>
  </si>
  <si>
    <t>Plateau premium</t>
  </si>
  <si>
    <t>Menu servi à table</t>
  </si>
  <si>
    <t xml:space="preserve">Sous total 1 en € TTC </t>
  </si>
  <si>
    <t>4.3 Plateaux repas</t>
  </si>
  <si>
    <t xml:space="preserve">4.4 Prestations Cocktail </t>
  </si>
  <si>
    <t xml:space="preserve">Sous total 4 en € TTC </t>
  </si>
  <si>
    <t>Frais fixes</t>
  </si>
  <si>
    <t>Denrées</t>
  </si>
  <si>
    <t>Cafétéria</t>
  </si>
  <si>
    <t>Autres prestations</t>
  </si>
  <si>
    <t>DQE</t>
  </si>
  <si>
    <t>2. Denrées restaurant</t>
  </si>
  <si>
    <t>3. Cafétéria</t>
  </si>
  <si>
    <t>Détail Quantitatif Estimatif
Marché de Restauration Collective et  Prestations Associées</t>
  </si>
  <si>
    <t>Grillade</t>
  </si>
  <si>
    <t>Grillades</t>
  </si>
  <si>
    <t>Frais fixes par repas en € HT / repas tranche 3</t>
  </si>
  <si>
    <t>Prix 1 : économique</t>
  </si>
  <si>
    <t>Prix 2 : allégée</t>
  </si>
  <si>
    <t>Prix 3 : biologique</t>
  </si>
  <si>
    <t>Prix 4 : poisson</t>
  </si>
  <si>
    <t xml:space="preserve">401 et plus </t>
  </si>
  <si>
    <t>par personne</t>
  </si>
  <si>
    <t>galette</t>
  </si>
  <si>
    <t>forfait</t>
  </si>
  <si>
    <t>100 à 150</t>
  </si>
  <si>
    <t>Forfait mensuel couvrant les frais fixes en € HT / mois</t>
  </si>
  <si>
    <t>Forfait mensuel couvrant les frais fixes en € TTC / mois</t>
  </si>
  <si>
    <t>Frais fixes par repas en € HT / repas tranche 1</t>
  </si>
  <si>
    <t>Marché de Restauration Collective et  Prestations Associées
028.24</t>
  </si>
  <si>
    <t>Bordereau des prix et décomposition
Marché de Restauration Collective et  Prestations Associées
028.24</t>
  </si>
  <si>
    <t>Entrées dressées</t>
  </si>
  <si>
    <t>Prix 4 : au choix (+250 couverts)</t>
  </si>
  <si>
    <t>Prix 5 : au choix (+250 couverts)</t>
  </si>
  <si>
    <t>Prix 5 : "Street food" (+250 couverts)</t>
  </si>
  <si>
    <t>Steak haché</t>
  </si>
  <si>
    <t xml:space="preserve">Autres (faux filet, entrecôte, brochette, volaille, etc) </t>
  </si>
  <si>
    <t>Prix 4 : fromages variés</t>
  </si>
  <si>
    <t>Prix 5 : laitages variés</t>
  </si>
  <si>
    <t>Prix 2 : au choix (+250 couverts)</t>
  </si>
  <si>
    <t>Prix 3 : Entremet/Mousse</t>
  </si>
  <si>
    <t>Prix 4 : Dessert au chocolat</t>
  </si>
  <si>
    <t>Prix 5 : Gateaux/Patisserie</t>
  </si>
  <si>
    <t>Dessert bar (4 choix)</t>
  </si>
  <si>
    <t>Prix 1 : biologique</t>
  </si>
  <si>
    <t>Prix 2 : Au choix</t>
  </si>
  <si>
    <t>Prix 3 : Au choix</t>
  </si>
  <si>
    <t>Brunch (uniquement vendredi)</t>
  </si>
  <si>
    <t>Bière ou cidre 25 cl</t>
  </si>
  <si>
    <t>Snacking</t>
  </si>
  <si>
    <t>Frais fixes par repas en € HT / repas tranche 7</t>
  </si>
  <si>
    <t>Prix 1 : économique (+250 couverts)</t>
  </si>
  <si>
    <t>Onglet 7</t>
  </si>
  <si>
    <t>Hors Bordereau des prix
Marché de Restauration Collective et  Prestations Associées
028.24</t>
  </si>
  <si>
    <t>Remise hors BP</t>
  </si>
  <si>
    <t>Prix 1 : Allégée</t>
  </si>
  <si>
    <t>Prix 2 : Complète</t>
  </si>
  <si>
    <t>Prix 1 : allégée</t>
  </si>
  <si>
    <t>Prix 2 : complète</t>
  </si>
  <si>
    <t>TVA</t>
  </si>
  <si>
    <t>Taux de marge maximum applicable aux denrées hors BP :</t>
  </si>
  <si>
    <t>Vous renseignez ci-dessous le taux de marge maximum sur les denrées non-listées au bordereau des prix.</t>
  </si>
  <si>
    <t>4.6 Commandes denrées hors BP</t>
  </si>
  <si>
    <t>Denrées hors BP, avec application du taux de marge</t>
  </si>
  <si>
    <t>CA estimé</t>
  </si>
  <si>
    <t>Marge</t>
  </si>
  <si>
    <t xml:space="preserve">Sous total 2 en € TTC </t>
  </si>
  <si>
    <t xml:space="preserve">Sous total 3 en €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</si>
</sst>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u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Montserrat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Montserrat"/>
    </font>
    <font>
      <sz val="10"/>
      <color theme="0"/>
      <name val="Montserrat"/>
    </font>
    <font>
      <b/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11"/>
      <name val="Arial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1">
    <xf numFmtId="0" fontId="0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/>
    <xf numFmtId="0" fontId="1" fillId="0" borderId="0"/>
    <xf numFmtId="164" fontId="25" fillId="0" borderId="0" applyFont="0" applyFill="0" applyBorder="0" applyAlignment="0" applyProtection="0"/>
    <xf numFmtId="0" fontId="26" fillId="0" borderId="0">
      <alignment vertical="top"/>
    </xf>
    <xf numFmtId="9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1" fillId="0" borderId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7" fillId="0" borderId="0"/>
    <xf numFmtId="0" fontId="1" fillId="0" borderId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124">
    <xf numFmtId="0" fontId="0" fillId="0" borderId="0" xfId="0"/>
    <xf numFmtId="0" fontId="5" fillId="3" borderId="0" xfId="0" applyFont="1" applyFill="1" applyAlignment="1">
      <alignment vertical="center" wrapText="1"/>
    </xf>
    <xf numFmtId="0" fontId="0" fillId="3" borderId="0" xfId="0" applyFill="1"/>
    <xf numFmtId="0" fontId="2" fillId="3" borderId="0" xfId="1" applyFont="1" applyFill="1" applyAlignment="1">
      <alignment horizontal="left" vertical="center"/>
    </xf>
    <xf numFmtId="0" fontId="1" fillId="3" borderId="0" xfId="1" applyFill="1"/>
    <xf numFmtId="0" fontId="7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3" fillId="3" borderId="0" xfId="0" applyFont="1" applyFill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2" applyFont="1" applyFill="1" applyBorder="1" applyAlignment="1">
      <alignment vertical="center"/>
    </xf>
    <xf numFmtId="0" fontId="11" fillId="3" borderId="1" xfId="2" applyFont="1" applyFill="1" applyBorder="1" applyAlignment="1">
      <alignment vertical="center" wrapText="1"/>
    </xf>
    <xf numFmtId="0" fontId="3" fillId="3" borderId="1" xfId="2" applyFill="1" applyBorder="1"/>
    <xf numFmtId="0" fontId="11" fillId="3" borderId="0" xfId="2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2" applyFont="1" applyBorder="1" applyAlignment="1">
      <alignment horizontal="left" vertical="top"/>
    </xf>
    <xf numFmtId="3" fontId="0" fillId="2" borderId="1" xfId="0" applyNumberFormat="1" applyFill="1" applyBorder="1" applyAlignment="1">
      <alignment horizontal="center" vertical="center"/>
    </xf>
    <xf numFmtId="0" fontId="13" fillId="3" borderId="0" xfId="1" applyFont="1" applyFill="1" applyAlignment="1">
      <alignment horizontal="left" vertical="center"/>
    </xf>
    <xf numFmtId="0" fontId="9" fillId="3" borderId="5" xfId="0" applyFont="1" applyFill="1" applyBorder="1" applyAlignment="1">
      <alignment horizontal="center" vertical="center"/>
    </xf>
    <xf numFmtId="0" fontId="11" fillId="3" borderId="0" xfId="2" applyFont="1" applyFill="1" applyAlignment="1">
      <alignment vertical="center" wrapText="1"/>
    </xf>
    <xf numFmtId="0" fontId="11" fillId="3" borderId="0" xfId="0" applyFont="1" applyFill="1" applyAlignment="1">
      <alignment vertical="center"/>
    </xf>
    <xf numFmtId="0" fontId="11" fillId="0" borderId="2" xfId="2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164" fontId="9" fillId="3" borderId="0" xfId="0" applyNumberFormat="1" applyFont="1" applyFill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6" fillId="0" borderId="7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vertical="center"/>
    </xf>
    <xf numFmtId="0" fontId="7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 wrapText="1"/>
    </xf>
    <xf numFmtId="0" fontId="17" fillId="6" borderId="0" xfId="1" applyFont="1" applyFill="1" applyAlignment="1">
      <alignment horizontal="left" vertical="top"/>
    </xf>
    <xf numFmtId="0" fontId="17" fillId="6" borderId="0" xfId="1" applyFont="1" applyFill="1" applyAlignment="1">
      <alignment horizontal="center" vertical="top"/>
    </xf>
    <xf numFmtId="0" fontId="9" fillId="3" borderId="0" xfId="0" applyFont="1" applyFill="1" applyAlignment="1">
      <alignment vertical="center" wrapText="1"/>
    </xf>
    <xf numFmtId="0" fontId="12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1" fillId="3" borderId="2" xfId="2" applyFont="1" applyFill="1" applyBorder="1"/>
    <xf numFmtId="0" fontId="11" fillId="0" borderId="2" xfId="2" applyFont="1" applyBorder="1" applyAlignment="1">
      <alignment horizontal="left" vertical="top"/>
    </xf>
    <xf numFmtId="0" fontId="18" fillId="8" borderId="1" xfId="0" applyFont="1" applyFill="1" applyBorder="1" applyAlignment="1">
      <alignment vertical="center"/>
    </xf>
    <xf numFmtId="0" fontId="22" fillId="8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vertical="center"/>
    </xf>
    <xf numFmtId="0" fontId="18" fillId="8" borderId="1" xfId="0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left" vertical="top"/>
    </xf>
    <xf numFmtId="0" fontId="9" fillId="3" borderId="1" xfId="1" applyFont="1" applyFill="1" applyBorder="1" applyAlignment="1">
      <alignment horizontal="center" vertical="top"/>
    </xf>
    <xf numFmtId="0" fontId="9" fillId="3" borderId="1" xfId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12" fillId="7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/>
    </xf>
    <xf numFmtId="0" fontId="18" fillId="8" borderId="1" xfId="2" applyFont="1" applyFill="1" applyBorder="1" applyAlignment="1">
      <alignment vertical="center"/>
    </xf>
    <xf numFmtId="0" fontId="18" fillId="8" borderId="1" xfId="1" applyFont="1" applyFill="1" applyBorder="1" applyAlignment="1">
      <alignment horizontal="center" vertical="center"/>
    </xf>
    <xf numFmtId="0" fontId="18" fillId="8" borderId="1" xfId="2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left" vertical="top"/>
    </xf>
    <xf numFmtId="0" fontId="11" fillId="0" borderId="2" xfId="2" applyFont="1" applyBorder="1" applyAlignment="1">
      <alignment horizontal="center" vertical="center"/>
    </xf>
    <xf numFmtId="0" fontId="11" fillId="3" borderId="2" xfId="2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3" fontId="0" fillId="7" borderId="1" xfId="0" applyNumberFormat="1" applyFill="1" applyBorder="1" applyAlignment="1">
      <alignment horizontal="center" vertical="center"/>
    </xf>
    <xf numFmtId="164" fontId="9" fillId="7" borderId="1" xfId="0" applyNumberFormat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vertical="top"/>
    </xf>
    <xf numFmtId="0" fontId="9" fillId="3" borderId="0" xfId="1" applyFont="1" applyFill="1" applyAlignment="1">
      <alignment vertical="top"/>
    </xf>
    <xf numFmtId="0" fontId="5" fillId="4" borderId="0" xfId="0" applyFont="1" applyFill="1" applyAlignment="1">
      <alignment vertical="center" wrapText="1"/>
    </xf>
    <xf numFmtId="0" fontId="21" fillId="4" borderId="0" xfId="3" applyFont="1" applyFill="1" applyBorder="1" applyAlignment="1">
      <alignment horizontal="center" vertical="center"/>
    </xf>
    <xf numFmtId="0" fontId="11" fillId="0" borderId="1" xfId="2" applyFont="1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165" fontId="15" fillId="5" borderId="8" xfId="0" applyNumberFormat="1" applyFont="1" applyFill="1" applyBorder="1" applyAlignment="1">
      <alignment vertical="center"/>
    </xf>
    <xf numFmtId="165" fontId="0" fillId="5" borderId="8" xfId="0" applyNumberFormat="1" applyFill="1" applyBorder="1"/>
    <xf numFmtId="165" fontId="15" fillId="5" borderId="1" xfId="0" applyNumberFormat="1" applyFont="1" applyFill="1" applyBorder="1" applyAlignment="1">
      <alignment vertical="center"/>
    </xf>
    <xf numFmtId="165" fontId="0" fillId="5" borderId="1" xfId="0" applyNumberFormat="1" applyFill="1" applyBorder="1"/>
    <xf numFmtId="44" fontId="15" fillId="0" borderId="7" xfId="0" applyNumberFormat="1" applyFont="1" applyBorder="1" applyAlignment="1">
      <alignment vertical="center"/>
    </xf>
    <xf numFmtId="44" fontId="15" fillId="0" borderId="1" xfId="0" applyNumberFormat="1" applyFont="1" applyBorder="1" applyAlignment="1">
      <alignment horizontal="center" vertical="center"/>
    </xf>
    <xf numFmtId="44" fontId="15" fillId="5" borderId="1" xfId="0" applyNumberFormat="1" applyFont="1" applyFill="1" applyBorder="1" applyAlignment="1">
      <alignment horizontal="center" vertical="center"/>
    </xf>
    <xf numFmtId="44" fontId="0" fillId="5" borderId="1" xfId="0" applyNumberFormat="1" applyFill="1" applyBorder="1" applyAlignment="1">
      <alignment horizontal="center"/>
    </xf>
    <xf numFmtId="44" fontId="15" fillId="0" borderId="7" xfId="0" applyNumberFormat="1" applyFont="1" applyBorder="1" applyAlignment="1">
      <alignment horizontal="center" vertical="center"/>
    </xf>
    <xf numFmtId="44" fontId="9" fillId="0" borderId="9" xfId="0" applyNumberFormat="1" applyFont="1" applyBorder="1" applyAlignment="1">
      <alignment horizontal="center" vertical="center"/>
    </xf>
    <xf numFmtId="44" fontId="1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44" fontId="9" fillId="5" borderId="1" xfId="0" applyNumberFormat="1" applyFont="1" applyFill="1" applyBorder="1" applyAlignment="1">
      <alignment horizontal="center" vertical="center"/>
    </xf>
    <xf numFmtId="44" fontId="12" fillId="5" borderId="1" xfId="0" applyNumberFormat="1" applyFont="1" applyFill="1" applyBorder="1" applyAlignment="1">
      <alignment horizontal="center" vertical="center"/>
    </xf>
    <xf numFmtId="44" fontId="9" fillId="5" borderId="1" xfId="1" applyNumberFormat="1" applyFont="1" applyFill="1" applyBorder="1" applyAlignment="1">
      <alignment horizontal="center" vertical="top"/>
    </xf>
    <xf numFmtId="44" fontId="9" fillId="5" borderId="2" xfId="0" applyNumberFormat="1" applyFont="1" applyFill="1" applyBorder="1" applyAlignment="1">
      <alignment horizontal="center" vertical="center"/>
    </xf>
    <xf numFmtId="44" fontId="10" fillId="5" borderId="1" xfId="1" applyNumberFormat="1" applyFont="1" applyFill="1" applyBorder="1" applyAlignment="1">
      <alignment horizontal="center" vertical="center"/>
    </xf>
    <xf numFmtId="44" fontId="11" fillId="5" borderId="2" xfId="0" applyNumberFormat="1" applyFont="1" applyFill="1" applyBorder="1" applyAlignment="1">
      <alignment horizontal="center" vertical="center"/>
    </xf>
    <xf numFmtId="44" fontId="11" fillId="5" borderId="1" xfId="0" applyNumberFormat="1" applyFont="1" applyFill="1" applyBorder="1" applyAlignment="1">
      <alignment horizontal="center" vertical="center"/>
    </xf>
    <xf numFmtId="0" fontId="1" fillId="3" borderId="1" xfId="2" applyFont="1" applyFill="1" applyBorder="1"/>
    <xf numFmtId="165" fontId="0" fillId="2" borderId="1" xfId="0" applyNumberFormat="1" applyFill="1" applyBorder="1" applyAlignment="1">
      <alignment horizontal="center" vertical="center"/>
    </xf>
    <xf numFmtId="9" fontId="11" fillId="5" borderId="1" xfId="20" applyFont="1" applyFill="1" applyBorder="1" applyAlignment="1">
      <alignment horizontal="center" vertical="center"/>
    </xf>
    <xf numFmtId="9" fontId="9" fillId="3" borderId="1" xfId="20" applyFont="1" applyFill="1" applyBorder="1" applyAlignment="1">
      <alignment horizontal="center" vertical="center"/>
    </xf>
    <xf numFmtId="9" fontId="0" fillId="5" borderId="1" xfId="2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20" fillId="4" borderId="0" xfId="3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23" fillId="8" borderId="5" xfId="0" applyFont="1" applyFill="1" applyBorder="1" applyAlignment="1">
      <alignment horizontal="left" vertical="center" wrapText="1"/>
    </xf>
    <xf numFmtId="0" fontId="13" fillId="3" borderId="5" xfId="1" applyFont="1" applyFill="1" applyBorder="1" applyAlignment="1">
      <alignment horizontal="left" vertical="center"/>
    </xf>
    <xf numFmtId="0" fontId="13" fillId="3" borderId="0" xfId="1" applyFont="1" applyFill="1" applyAlignment="1">
      <alignment horizontal="left" vertical="center"/>
    </xf>
    <xf numFmtId="0" fontId="18" fillId="8" borderId="2" xfId="2" applyFont="1" applyFill="1" applyBorder="1" applyAlignment="1">
      <alignment horizontal="left" vertical="center"/>
    </xf>
    <xf numFmtId="0" fontId="18" fillId="8" borderId="3" xfId="2" applyFont="1" applyFill="1" applyBorder="1" applyAlignment="1">
      <alignment horizontal="left" vertical="center"/>
    </xf>
    <xf numFmtId="0" fontId="11" fillId="0" borderId="2" xfId="2" applyFont="1" applyBorder="1" applyAlignment="1">
      <alignment horizontal="left" vertical="center" wrapText="1"/>
    </xf>
    <xf numFmtId="0" fontId="11" fillId="0" borderId="3" xfId="2" applyFont="1" applyBorder="1" applyAlignment="1">
      <alignment horizontal="left" vertical="center" wrapText="1"/>
    </xf>
    <xf numFmtId="0" fontId="9" fillId="3" borderId="1" xfId="1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</cellXfs>
  <cellStyles count="21">
    <cellStyle name="Lien hypertexte" xfId="3" builtinId="8"/>
    <cellStyle name="Milliers 2" xfId="10" xr:uid="{00000000-0005-0000-0000-000001000000}"/>
    <cellStyle name="Milliers 2 2" xfId="19" xr:uid="{00000000-0005-0000-0000-000002000000}"/>
    <cellStyle name="Milliers 2 3" xfId="16" xr:uid="{00000000-0005-0000-0000-000003000000}"/>
    <cellStyle name="Milliers 2 6" xfId="8" xr:uid="{00000000-0005-0000-0000-000004000000}"/>
    <cellStyle name="Milliers 2 6 2" xfId="18" xr:uid="{00000000-0005-0000-0000-000005000000}"/>
    <cellStyle name="Milliers 2 6 3" xfId="15" xr:uid="{00000000-0005-0000-0000-000006000000}"/>
    <cellStyle name="Milliers 3" xfId="17" xr:uid="{00000000-0005-0000-0000-000007000000}"/>
    <cellStyle name="Milliers 4" xfId="14" xr:uid="{00000000-0005-0000-0000-000008000000}"/>
    <cellStyle name="Milliers 5" xfId="5" xr:uid="{00000000-0005-0000-0000-000009000000}"/>
    <cellStyle name="Normal" xfId="0" builtinId="0"/>
    <cellStyle name="Normal 2" xfId="1" xr:uid="{00000000-0005-0000-0000-00000B000000}"/>
    <cellStyle name="Normal 2 2" xfId="12" xr:uid="{00000000-0005-0000-0000-00000C000000}"/>
    <cellStyle name="Normal 2 3" xfId="6" xr:uid="{00000000-0005-0000-0000-00000D000000}"/>
    <cellStyle name="Normal 2 4" xfId="13" xr:uid="{00000000-0005-0000-0000-00000E000000}"/>
    <cellStyle name="Normal 3" xfId="2" xr:uid="{00000000-0005-0000-0000-00000F000000}"/>
    <cellStyle name="Normal 3 2" xfId="9" xr:uid="{00000000-0005-0000-0000-000010000000}"/>
    <cellStyle name="Normal 3 3" xfId="4" xr:uid="{00000000-0005-0000-0000-000011000000}"/>
    <cellStyle name="Pourcentage" xfId="20" builtinId="5"/>
    <cellStyle name="Pourcentage 2" xfId="11" xr:uid="{00000000-0005-0000-0000-000012000000}"/>
    <cellStyle name="Pourcentage 3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view="pageBreakPreview" zoomScaleNormal="100" zoomScaleSheetLayoutView="100" workbookViewId="0">
      <selection sqref="A1:E1"/>
    </sheetView>
  </sheetViews>
  <sheetFormatPr baseColWidth="10" defaultRowHeight="14.4" x14ac:dyDescent="0.3"/>
  <cols>
    <col min="1" max="1" width="11.44140625" style="2"/>
    <col min="2" max="2" width="13" style="2" customWidth="1"/>
    <col min="3" max="3" width="11.44140625" style="2"/>
    <col min="4" max="4" width="35.109375" style="2" customWidth="1"/>
    <col min="5" max="5" width="14" style="2" customWidth="1"/>
  </cols>
  <sheetData>
    <row r="1" spans="1:10" ht="48" customHeight="1" x14ac:dyDescent="0.3">
      <c r="A1" s="107" t="s">
        <v>209</v>
      </c>
      <c r="B1" s="107"/>
      <c r="C1" s="107"/>
      <c r="D1" s="107"/>
      <c r="E1" s="107"/>
      <c r="F1" s="73"/>
      <c r="G1" s="73"/>
      <c r="H1" s="73"/>
      <c r="I1" s="73"/>
      <c r="J1" s="73"/>
    </row>
    <row r="5" spans="1:10" ht="18.75" customHeight="1" x14ac:dyDescent="0.3">
      <c r="B5" s="108"/>
      <c r="C5" s="74" t="s">
        <v>88</v>
      </c>
      <c r="D5" s="74" t="s">
        <v>94</v>
      </c>
    </row>
    <row r="6" spans="1:10" ht="18.75" customHeight="1" x14ac:dyDescent="0.3">
      <c r="B6" s="108"/>
      <c r="C6" s="74" t="s">
        <v>89</v>
      </c>
      <c r="D6" s="74" t="s">
        <v>186</v>
      </c>
    </row>
    <row r="7" spans="1:10" ht="18.75" customHeight="1" x14ac:dyDescent="0.3">
      <c r="B7" s="108"/>
      <c r="C7" s="74" t="s">
        <v>90</v>
      </c>
      <c r="D7" s="74" t="s">
        <v>187</v>
      </c>
    </row>
    <row r="8" spans="1:10" ht="18.75" customHeight="1" x14ac:dyDescent="0.3">
      <c r="B8" s="108"/>
      <c r="C8" s="74" t="s">
        <v>91</v>
      </c>
      <c r="D8" s="74" t="s">
        <v>188</v>
      </c>
    </row>
    <row r="9" spans="1:10" ht="18.75" customHeight="1" x14ac:dyDescent="0.3">
      <c r="B9" s="108"/>
      <c r="C9" s="74" t="s">
        <v>92</v>
      </c>
      <c r="D9" s="74" t="s">
        <v>189</v>
      </c>
    </row>
    <row r="10" spans="1:10" ht="18.75" customHeight="1" x14ac:dyDescent="0.3">
      <c r="B10" s="108"/>
      <c r="C10" s="74" t="s">
        <v>93</v>
      </c>
      <c r="D10" s="74" t="s">
        <v>190</v>
      </c>
    </row>
    <row r="11" spans="1:10" ht="16.2" x14ac:dyDescent="0.3">
      <c r="B11" s="108"/>
      <c r="C11" s="74" t="s">
        <v>232</v>
      </c>
      <c r="D11" s="74" t="s">
        <v>234</v>
      </c>
    </row>
  </sheetData>
  <mergeCells count="2">
    <mergeCell ref="A1:E1"/>
    <mergeCell ref="B5:B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&amp;L001.21 Restauration cinetic&amp;R&amp;P/&amp;N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H29"/>
  <sheetViews>
    <sheetView view="pageBreakPreview" zoomScale="85" zoomScaleNormal="100" zoomScaleSheetLayoutView="85" workbookViewId="0">
      <selection activeCell="E8" sqref="E8"/>
    </sheetView>
  </sheetViews>
  <sheetFormatPr baseColWidth="10" defaultColWidth="11.44140625" defaultRowHeight="14.4" x14ac:dyDescent="0.3"/>
  <cols>
    <col min="1" max="1" width="49.33203125" style="2" customWidth="1"/>
    <col min="2" max="8" width="19.33203125" style="2" customWidth="1"/>
    <col min="9" max="16384" width="11.44140625" style="2"/>
  </cols>
  <sheetData>
    <row r="1" spans="1:8" ht="96" customHeight="1" x14ac:dyDescent="0.3">
      <c r="A1" s="107" t="s">
        <v>210</v>
      </c>
      <c r="B1" s="107"/>
      <c r="C1" s="107"/>
      <c r="D1" s="107"/>
      <c r="E1" s="107"/>
      <c r="F1" s="107"/>
      <c r="G1" s="107"/>
      <c r="H1" s="107"/>
    </row>
    <row r="2" spans="1:8" ht="16.5" customHeight="1" x14ac:dyDescent="0.3">
      <c r="A2" s="6"/>
      <c r="B2" s="6"/>
      <c r="C2" s="6"/>
    </row>
    <row r="3" spans="1:8" ht="21" customHeight="1" x14ac:dyDescent="0.3">
      <c r="A3" s="109" t="s">
        <v>172</v>
      </c>
      <c r="B3" s="110"/>
      <c r="C3" s="110"/>
      <c r="D3" s="110"/>
      <c r="E3" s="110"/>
      <c r="F3" s="92" t="s">
        <v>239</v>
      </c>
      <c r="G3" s="104"/>
      <c r="H3" s="91"/>
    </row>
    <row r="4" spans="1:8" ht="33.75" customHeight="1" x14ac:dyDescent="0.3">
      <c r="A4" s="40" t="s">
        <v>68</v>
      </c>
      <c r="B4" s="1"/>
      <c r="C4" s="1"/>
    </row>
    <row r="5" spans="1:8" ht="21" customHeight="1" x14ac:dyDescent="0.3">
      <c r="A5" s="111" t="s">
        <v>47</v>
      </c>
      <c r="B5" s="111"/>
      <c r="C5" s="111"/>
      <c r="D5" s="111"/>
      <c r="E5" s="111"/>
      <c r="F5" s="111"/>
      <c r="G5" s="111"/>
      <c r="H5" s="111"/>
    </row>
    <row r="6" spans="1:8" ht="16.5" customHeight="1" x14ac:dyDescent="0.3">
      <c r="A6" s="32" t="s">
        <v>51</v>
      </c>
      <c r="B6" s="35" t="s">
        <v>38</v>
      </c>
      <c r="C6" s="35" t="s">
        <v>39</v>
      </c>
      <c r="D6" s="35" t="s">
        <v>40</v>
      </c>
      <c r="E6" s="35" t="s">
        <v>41</v>
      </c>
      <c r="F6" s="35" t="s">
        <v>42</v>
      </c>
      <c r="G6" s="35" t="s">
        <v>43</v>
      </c>
      <c r="H6" s="35" t="s">
        <v>50</v>
      </c>
    </row>
    <row r="7" spans="1:8" ht="32.25" customHeight="1" x14ac:dyDescent="0.3">
      <c r="A7" s="31" t="s">
        <v>52</v>
      </c>
      <c r="B7" s="29" t="s">
        <v>205</v>
      </c>
      <c r="C7" s="29" t="s">
        <v>44</v>
      </c>
      <c r="D7" s="29" t="s">
        <v>45</v>
      </c>
      <c r="E7" s="29" t="s">
        <v>46</v>
      </c>
      <c r="F7" s="29" t="s">
        <v>48</v>
      </c>
      <c r="G7" s="29" t="s">
        <v>49</v>
      </c>
      <c r="H7" s="30" t="s">
        <v>201</v>
      </c>
    </row>
    <row r="8" spans="1:8" ht="32.25" customHeight="1" x14ac:dyDescent="0.3">
      <c r="A8" s="31" t="s">
        <v>206</v>
      </c>
      <c r="B8" s="90">
        <f>B16</f>
        <v>0</v>
      </c>
      <c r="C8" s="90">
        <f t="shared" ref="C8:H8" si="0">C16</f>
        <v>0</v>
      </c>
      <c r="D8" s="90">
        <f t="shared" si="0"/>
        <v>0</v>
      </c>
      <c r="E8" s="90">
        <f t="shared" si="0"/>
        <v>0</v>
      </c>
      <c r="F8" s="90">
        <f t="shared" si="0"/>
        <v>0</v>
      </c>
      <c r="G8" s="90">
        <f t="shared" si="0"/>
        <v>0</v>
      </c>
      <c r="H8" s="90">
        <f t="shared" si="0"/>
        <v>0</v>
      </c>
    </row>
    <row r="9" spans="1:8" ht="33" customHeight="1" x14ac:dyDescent="0.3">
      <c r="A9" s="31" t="s">
        <v>207</v>
      </c>
      <c r="B9" s="90">
        <f>B8+(B8*$G$3)</f>
        <v>0</v>
      </c>
      <c r="C9" s="90">
        <f t="shared" ref="C9:H9" si="1">C8+(C8*$G$3)</f>
        <v>0</v>
      </c>
      <c r="D9" s="90">
        <f t="shared" si="1"/>
        <v>0</v>
      </c>
      <c r="E9" s="90">
        <f t="shared" si="1"/>
        <v>0</v>
      </c>
      <c r="F9" s="90">
        <f t="shared" si="1"/>
        <v>0</v>
      </c>
      <c r="G9" s="90">
        <f t="shared" si="1"/>
        <v>0</v>
      </c>
      <c r="H9" s="90">
        <f t="shared" si="1"/>
        <v>0</v>
      </c>
    </row>
    <row r="10" spans="1:8" ht="21.75" customHeight="1" x14ac:dyDescent="0.3">
      <c r="A10" s="41"/>
      <c r="B10" s="18"/>
      <c r="C10" s="18"/>
      <c r="D10" s="18"/>
      <c r="E10" s="18"/>
      <c r="F10" s="18"/>
      <c r="G10" s="18"/>
      <c r="H10" s="18"/>
    </row>
    <row r="11" spans="1:8" ht="22.5" customHeight="1" x14ac:dyDescent="0.3">
      <c r="A11" s="111" t="s">
        <v>65</v>
      </c>
      <c r="B11" s="111"/>
      <c r="C11" s="111"/>
      <c r="D11" s="111"/>
      <c r="E11" s="111"/>
      <c r="F11" s="111"/>
      <c r="G11" s="111"/>
      <c r="H11" s="111"/>
    </row>
    <row r="12" spans="1:8" ht="22.5" customHeight="1" x14ac:dyDescent="0.3">
      <c r="A12" s="32" t="s">
        <v>51</v>
      </c>
      <c r="B12" s="35" t="s">
        <v>38</v>
      </c>
      <c r="C12" s="35" t="s">
        <v>39</v>
      </c>
      <c r="D12" s="35" t="s">
        <v>40</v>
      </c>
      <c r="E12" s="35" t="s">
        <v>41</v>
      </c>
      <c r="F12" s="35" t="s">
        <v>42</v>
      </c>
      <c r="G12" s="35" t="s">
        <v>43</v>
      </c>
      <c r="H12" s="35" t="s">
        <v>50</v>
      </c>
    </row>
    <row r="13" spans="1:8" ht="24.75" customHeight="1" x14ac:dyDescent="0.3">
      <c r="A13" s="31" t="s">
        <v>53</v>
      </c>
      <c r="B13" s="85">
        <f>B28</f>
        <v>0</v>
      </c>
      <c r="C13" s="85">
        <f t="shared" ref="C13:H13" si="2">C28</f>
        <v>0</v>
      </c>
      <c r="D13" s="85">
        <f t="shared" si="2"/>
        <v>0</v>
      </c>
      <c r="E13" s="85">
        <f t="shared" si="2"/>
        <v>0</v>
      </c>
      <c r="F13" s="85">
        <f t="shared" si="2"/>
        <v>0</v>
      </c>
      <c r="G13" s="85">
        <f t="shared" si="2"/>
        <v>0</v>
      </c>
      <c r="H13" s="85">
        <f t="shared" si="2"/>
        <v>0</v>
      </c>
    </row>
    <row r="14" spans="1:8" ht="24.75" customHeight="1" x14ac:dyDescent="0.3">
      <c r="A14" s="31" t="s">
        <v>54</v>
      </c>
      <c r="B14" s="86"/>
      <c r="C14" s="86"/>
      <c r="D14" s="87"/>
      <c r="E14" s="87"/>
      <c r="F14" s="87"/>
      <c r="G14" s="87"/>
      <c r="H14" s="87"/>
    </row>
    <row r="15" spans="1:8" ht="24.75" customHeight="1" x14ac:dyDescent="0.3">
      <c r="A15" s="31" t="s">
        <v>55</v>
      </c>
      <c r="B15" s="86"/>
      <c r="C15" s="86"/>
      <c r="D15" s="87"/>
      <c r="E15" s="87"/>
      <c r="F15" s="87"/>
      <c r="G15" s="87"/>
      <c r="H15" s="87"/>
    </row>
    <row r="16" spans="1:8" ht="24.75" customHeight="1" thickBot="1" x14ac:dyDescent="0.35">
      <c r="A16" s="37" t="s">
        <v>56</v>
      </c>
      <c r="B16" s="88">
        <f>SUM(B13:B15)</f>
        <v>0</v>
      </c>
      <c r="C16" s="88">
        <f t="shared" ref="C16:H16" si="3">SUM(C13:C15)</f>
        <v>0</v>
      </c>
      <c r="D16" s="88">
        <f t="shared" si="3"/>
        <v>0</v>
      </c>
      <c r="E16" s="88">
        <f t="shared" si="3"/>
        <v>0</v>
      </c>
      <c r="F16" s="88">
        <f t="shared" si="3"/>
        <v>0</v>
      </c>
      <c r="G16" s="88">
        <f t="shared" si="3"/>
        <v>0</v>
      </c>
      <c r="H16" s="88">
        <f t="shared" si="3"/>
        <v>0</v>
      </c>
    </row>
    <row r="17" spans="1:8" ht="24.75" customHeight="1" thickTop="1" thickBot="1" x14ac:dyDescent="0.35">
      <c r="A17" s="38" t="s">
        <v>64</v>
      </c>
      <c r="B17" s="89">
        <f>B16/(125*20)</f>
        <v>0</v>
      </c>
      <c r="C17" s="89">
        <f>C16/(175*20)</f>
        <v>0</v>
      </c>
      <c r="D17" s="89">
        <f>D16/(225*20)</f>
        <v>0</v>
      </c>
      <c r="E17" s="89">
        <f>E16/(275*20)</f>
        <v>0</v>
      </c>
      <c r="F17" s="89">
        <f>F16/(325*21)</f>
        <v>0</v>
      </c>
      <c r="G17" s="89">
        <f>G16/(375*20)</f>
        <v>0</v>
      </c>
      <c r="H17" s="89">
        <f>H16/(425*20)</f>
        <v>0</v>
      </c>
    </row>
    <row r="18" spans="1:8" ht="16.5" customHeight="1" thickTop="1" x14ac:dyDescent="0.3">
      <c r="A18" s="17"/>
      <c r="B18" s="18"/>
      <c r="C18" s="33"/>
    </row>
    <row r="19" spans="1:8" ht="22.5" customHeight="1" x14ac:dyDescent="0.3">
      <c r="A19" s="111" t="s">
        <v>67</v>
      </c>
      <c r="B19" s="111"/>
      <c r="C19" s="111"/>
      <c r="D19" s="111"/>
      <c r="E19" s="111"/>
      <c r="F19" s="111"/>
      <c r="G19" s="111"/>
      <c r="H19" s="111"/>
    </row>
    <row r="20" spans="1:8" ht="21.75" customHeight="1" x14ac:dyDescent="0.3">
      <c r="A20" s="32" t="s">
        <v>51</v>
      </c>
      <c r="B20" s="35" t="s">
        <v>38</v>
      </c>
      <c r="C20" s="35" t="s">
        <v>39</v>
      </c>
      <c r="D20" s="35" t="s">
        <v>40</v>
      </c>
      <c r="E20" s="35" t="s">
        <v>41</v>
      </c>
      <c r="F20" s="35" t="s">
        <v>42</v>
      </c>
      <c r="G20" s="35" t="s">
        <v>43</v>
      </c>
      <c r="H20" s="35" t="s">
        <v>50</v>
      </c>
    </row>
    <row r="21" spans="1:8" ht="24.75" customHeight="1" x14ac:dyDescent="0.3">
      <c r="A21" s="34" t="s">
        <v>57</v>
      </c>
      <c r="B21" s="78"/>
      <c r="C21" s="78"/>
      <c r="D21" s="79"/>
      <c r="E21" s="79"/>
      <c r="F21" s="79"/>
      <c r="G21" s="79"/>
      <c r="H21" s="79"/>
    </row>
    <row r="22" spans="1:8" ht="24.75" customHeight="1" x14ac:dyDescent="0.3">
      <c r="A22" s="34" t="s">
        <v>58</v>
      </c>
      <c r="B22" s="78"/>
      <c r="C22" s="78"/>
      <c r="D22" s="79"/>
      <c r="E22" s="79"/>
      <c r="F22" s="79"/>
      <c r="G22" s="79"/>
      <c r="H22" s="79"/>
    </row>
    <row r="23" spans="1:8" ht="24.75" customHeight="1" thickBot="1" x14ac:dyDescent="0.35">
      <c r="A23" s="39" t="s">
        <v>59</v>
      </c>
      <c r="B23" s="77">
        <f>SUM(B21:B22)</f>
        <v>0</v>
      </c>
      <c r="C23" s="77">
        <f t="shared" ref="C23:H23" si="4">SUM(C21:C22)</f>
        <v>0</v>
      </c>
      <c r="D23" s="77">
        <f t="shared" si="4"/>
        <v>0</v>
      </c>
      <c r="E23" s="77">
        <f t="shared" si="4"/>
        <v>0</v>
      </c>
      <c r="F23" s="77">
        <f t="shared" si="4"/>
        <v>0</v>
      </c>
      <c r="G23" s="77">
        <f t="shared" si="4"/>
        <v>0</v>
      </c>
      <c r="H23" s="77">
        <f t="shared" si="4"/>
        <v>0</v>
      </c>
    </row>
    <row r="24" spans="1:8" ht="24.75" customHeight="1" thickTop="1" x14ac:dyDescent="0.3">
      <c r="A24" s="36" t="s">
        <v>60</v>
      </c>
      <c r="B24" s="80"/>
      <c r="C24" s="80"/>
      <c r="D24" s="81"/>
      <c r="E24" s="81"/>
      <c r="F24" s="81"/>
      <c r="G24" s="81"/>
      <c r="H24" s="81"/>
    </row>
    <row r="25" spans="1:8" ht="24.75" customHeight="1" x14ac:dyDescent="0.3">
      <c r="A25" s="34" t="s">
        <v>61</v>
      </c>
      <c r="B25" s="82"/>
      <c r="C25" s="82"/>
      <c r="D25" s="83"/>
      <c r="E25" s="83"/>
      <c r="F25" s="83"/>
      <c r="G25" s="83"/>
      <c r="H25" s="83"/>
    </row>
    <row r="26" spans="1:8" ht="24.75" customHeight="1" x14ac:dyDescent="0.3">
      <c r="A26" s="34" t="s">
        <v>62</v>
      </c>
      <c r="B26" s="82"/>
      <c r="C26" s="82"/>
      <c r="D26" s="83"/>
      <c r="E26" s="83"/>
      <c r="F26" s="83"/>
      <c r="G26" s="83"/>
      <c r="H26" s="83"/>
    </row>
    <row r="27" spans="1:8" ht="24.75" customHeight="1" x14ac:dyDescent="0.3">
      <c r="A27" s="34" t="s">
        <v>63</v>
      </c>
      <c r="B27" s="82"/>
      <c r="C27" s="82"/>
      <c r="D27" s="83"/>
      <c r="E27" s="83"/>
      <c r="F27" s="83"/>
      <c r="G27" s="83"/>
      <c r="H27" s="83"/>
    </row>
    <row r="28" spans="1:8" ht="24.75" customHeight="1" thickBot="1" x14ac:dyDescent="0.35">
      <c r="A28" s="39" t="s">
        <v>66</v>
      </c>
      <c r="B28" s="84">
        <f>SUM(B24:B27)</f>
        <v>0</v>
      </c>
      <c r="C28" s="84">
        <f t="shared" ref="C28:H28" si="5">SUM(C24:C27)</f>
        <v>0</v>
      </c>
      <c r="D28" s="84">
        <f t="shared" si="5"/>
        <v>0</v>
      </c>
      <c r="E28" s="84">
        <f t="shared" si="5"/>
        <v>0</v>
      </c>
      <c r="F28" s="84">
        <f t="shared" si="5"/>
        <v>0</v>
      </c>
      <c r="G28" s="84">
        <f t="shared" si="5"/>
        <v>0</v>
      </c>
      <c r="H28" s="84">
        <f t="shared" si="5"/>
        <v>0</v>
      </c>
    </row>
    <row r="29" spans="1:8" ht="16.5" customHeight="1" thickTop="1" x14ac:dyDescent="0.3">
      <c r="A29" s="17"/>
      <c r="B29" s="18"/>
      <c r="C29" s="33"/>
    </row>
  </sheetData>
  <mergeCells count="5">
    <mergeCell ref="A5:H5"/>
    <mergeCell ref="A11:H11"/>
    <mergeCell ref="A19:H19"/>
    <mergeCell ref="A1:H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fitToHeight="2" orientation="portrait" r:id="rId1"/>
  <headerFooter>
    <oddFooter>&amp;L001.21 Restauration cinetic&amp;R&amp;P/&amp;N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J70"/>
  <sheetViews>
    <sheetView view="pageBreakPreview" topLeftCell="A4" zoomScaleNormal="100" zoomScaleSheetLayoutView="100" workbookViewId="0">
      <selection activeCell="A50" sqref="A50:A51"/>
    </sheetView>
  </sheetViews>
  <sheetFormatPr baseColWidth="10" defaultColWidth="11.44140625" defaultRowHeight="14.4" x14ac:dyDescent="0.3"/>
  <cols>
    <col min="1" max="1" width="70.109375" style="2" customWidth="1"/>
    <col min="2" max="2" width="15.88671875" style="2" customWidth="1"/>
    <col min="3" max="3" width="15.44140625" style="2" customWidth="1"/>
    <col min="4" max="5" width="10.88671875" style="2" customWidth="1"/>
    <col min="6" max="6" width="22.5546875" style="2" customWidth="1"/>
    <col min="7" max="7" width="11.5546875" style="2" customWidth="1"/>
    <col min="8" max="16384" width="11.44140625" style="2"/>
  </cols>
  <sheetData>
    <row r="1" spans="1:10" ht="55.5" customHeight="1" x14ac:dyDescent="0.3">
      <c r="A1" s="107" t="s">
        <v>16</v>
      </c>
      <c r="B1" s="107"/>
      <c r="C1" s="107"/>
    </row>
    <row r="2" spans="1:10" ht="16.5" customHeight="1" x14ac:dyDescent="0.3">
      <c r="A2" s="6"/>
      <c r="B2" s="6"/>
    </row>
    <row r="3" spans="1:10" x14ac:dyDescent="0.3">
      <c r="A3" s="109" t="s">
        <v>176</v>
      </c>
      <c r="B3" s="110"/>
      <c r="C3" s="110"/>
      <c r="D3" s="110"/>
      <c r="E3" s="110"/>
      <c r="F3" s="110"/>
      <c r="G3" s="110"/>
      <c r="H3" s="110"/>
      <c r="I3" s="110"/>
      <c r="J3" s="110"/>
    </row>
    <row r="5" spans="1:10" x14ac:dyDescent="0.3">
      <c r="A5" s="112" t="s">
        <v>191</v>
      </c>
      <c r="B5" s="112"/>
    </row>
    <row r="6" spans="1:10" ht="22.5" customHeight="1" x14ac:dyDescent="0.3">
      <c r="A6" s="49" t="s">
        <v>211</v>
      </c>
      <c r="B6" s="52" t="s">
        <v>103</v>
      </c>
      <c r="C6" s="52" t="s">
        <v>104</v>
      </c>
    </row>
    <row r="7" spans="1:10" ht="16.5" customHeight="1" x14ac:dyDescent="0.3">
      <c r="A7" s="7" t="s">
        <v>197</v>
      </c>
      <c r="B7" s="93"/>
      <c r="C7" s="93"/>
    </row>
    <row r="8" spans="1:10" ht="16.5" customHeight="1" x14ac:dyDescent="0.3">
      <c r="A8" s="7" t="s">
        <v>198</v>
      </c>
      <c r="B8" s="93"/>
      <c r="C8" s="93"/>
    </row>
    <row r="9" spans="1:10" ht="16.5" customHeight="1" x14ac:dyDescent="0.3">
      <c r="A9" s="7" t="s">
        <v>199</v>
      </c>
      <c r="B9" s="93"/>
      <c r="C9" s="93"/>
    </row>
    <row r="10" spans="1:10" ht="16.5" customHeight="1" x14ac:dyDescent="0.3">
      <c r="A10" s="7" t="s">
        <v>212</v>
      </c>
      <c r="B10" s="93"/>
      <c r="C10" s="93"/>
    </row>
    <row r="11" spans="1:10" ht="16.5" customHeight="1" x14ac:dyDescent="0.3">
      <c r="A11" s="7" t="s">
        <v>213</v>
      </c>
      <c r="B11" s="93"/>
      <c r="C11" s="93"/>
    </row>
    <row r="12" spans="1:10" ht="22.5" customHeight="1" x14ac:dyDescent="0.3">
      <c r="A12" s="49" t="s">
        <v>72</v>
      </c>
      <c r="B12" s="50"/>
      <c r="C12" s="50"/>
    </row>
    <row r="13" spans="1:10" ht="16.5" customHeight="1" x14ac:dyDescent="0.3">
      <c r="A13" s="7" t="s">
        <v>72</v>
      </c>
      <c r="B13" s="93"/>
      <c r="C13" s="93"/>
    </row>
    <row r="14" spans="1:10" ht="21.75" customHeight="1" x14ac:dyDescent="0.3">
      <c r="A14" s="49" t="s">
        <v>1</v>
      </c>
      <c r="B14" s="50"/>
      <c r="C14" s="50"/>
    </row>
    <row r="15" spans="1:10" ht="16.5" customHeight="1" x14ac:dyDescent="0.3">
      <c r="A15" s="7" t="s">
        <v>197</v>
      </c>
      <c r="B15" s="93"/>
      <c r="C15" s="93"/>
    </row>
    <row r="16" spans="1:10" ht="16.5" customHeight="1" x14ac:dyDescent="0.3">
      <c r="A16" s="7" t="s">
        <v>198</v>
      </c>
      <c r="B16" s="93"/>
      <c r="C16" s="93"/>
    </row>
    <row r="17" spans="1:3" ht="16.5" customHeight="1" x14ac:dyDescent="0.3">
      <c r="A17" s="7" t="s">
        <v>199</v>
      </c>
      <c r="B17" s="93"/>
      <c r="C17" s="93"/>
    </row>
    <row r="18" spans="1:3" ht="16.5" customHeight="1" x14ac:dyDescent="0.3">
      <c r="A18" s="7" t="s">
        <v>200</v>
      </c>
      <c r="B18" s="93"/>
      <c r="C18" s="93"/>
    </row>
    <row r="19" spans="1:3" ht="16.5" customHeight="1" x14ac:dyDescent="0.3">
      <c r="A19" s="7" t="s">
        <v>214</v>
      </c>
      <c r="B19" s="93"/>
      <c r="C19" s="93"/>
    </row>
    <row r="20" spans="1:3" ht="16.5" customHeight="1" x14ac:dyDescent="0.3">
      <c r="A20" s="49" t="s">
        <v>194</v>
      </c>
      <c r="B20" s="50"/>
      <c r="C20" s="50"/>
    </row>
    <row r="21" spans="1:3" ht="16.5" customHeight="1" x14ac:dyDescent="0.3">
      <c r="A21" s="7" t="s">
        <v>215</v>
      </c>
      <c r="B21" s="93"/>
      <c r="C21" s="93"/>
    </row>
    <row r="22" spans="1:3" ht="16.5" customHeight="1" x14ac:dyDescent="0.3">
      <c r="A22" s="7" t="s">
        <v>216</v>
      </c>
      <c r="B22" s="93"/>
      <c r="C22" s="93"/>
    </row>
    <row r="23" spans="1:3" ht="22.5" customHeight="1" x14ac:dyDescent="0.3">
      <c r="A23" s="49" t="s">
        <v>17</v>
      </c>
      <c r="B23" s="50"/>
      <c r="C23" s="50"/>
    </row>
    <row r="24" spans="1:3" x14ac:dyDescent="0.3">
      <c r="A24" s="19" t="s">
        <v>2</v>
      </c>
      <c r="B24" s="93"/>
      <c r="C24" s="93"/>
    </row>
    <row r="25" spans="1:3" x14ac:dyDescent="0.3">
      <c r="A25" s="19" t="s">
        <v>3</v>
      </c>
      <c r="B25" s="93"/>
      <c r="C25" s="93"/>
    </row>
    <row r="26" spans="1:3" x14ac:dyDescent="0.3">
      <c r="A26" s="19" t="s">
        <v>4</v>
      </c>
      <c r="B26" s="93"/>
      <c r="C26" s="93"/>
    </row>
    <row r="27" spans="1:3" ht="21" customHeight="1" x14ac:dyDescent="0.3">
      <c r="A27" s="13" t="s">
        <v>5</v>
      </c>
      <c r="B27" s="93"/>
      <c r="C27" s="93"/>
    </row>
    <row r="28" spans="1:3" ht="16.5" customHeight="1" x14ac:dyDescent="0.3">
      <c r="A28" s="49" t="s">
        <v>6</v>
      </c>
      <c r="B28" s="50"/>
      <c r="C28" s="50"/>
    </row>
    <row r="29" spans="1:3" ht="16.5" customHeight="1" x14ac:dyDescent="0.3">
      <c r="A29" s="7" t="s">
        <v>197</v>
      </c>
      <c r="B29" s="93"/>
      <c r="C29" s="93"/>
    </row>
    <row r="30" spans="1:3" ht="16.5" customHeight="1" x14ac:dyDescent="0.3">
      <c r="A30" s="7" t="s">
        <v>198</v>
      </c>
      <c r="B30" s="93"/>
      <c r="C30" s="93"/>
    </row>
    <row r="31" spans="1:3" ht="16.5" customHeight="1" x14ac:dyDescent="0.3">
      <c r="A31" s="7" t="s">
        <v>199</v>
      </c>
      <c r="B31" s="93"/>
      <c r="C31" s="93"/>
    </row>
    <row r="32" spans="1:3" ht="16.5" customHeight="1" x14ac:dyDescent="0.3">
      <c r="A32" s="7" t="s">
        <v>217</v>
      </c>
      <c r="B32" s="93"/>
      <c r="C32" s="93"/>
    </row>
    <row r="33" spans="1:3" ht="21.75" customHeight="1" x14ac:dyDescent="0.3">
      <c r="A33" s="7" t="s">
        <v>218</v>
      </c>
      <c r="B33" s="93"/>
      <c r="C33" s="93"/>
    </row>
    <row r="34" spans="1:3" ht="16.5" customHeight="1" x14ac:dyDescent="0.3">
      <c r="A34" s="49" t="s">
        <v>73</v>
      </c>
      <c r="B34" s="50"/>
      <c r="C34" s="50"/>
    </row>
    <row r="35" spans="1:3" ht="16.5" customHeight="1" x14ac:dyDescent="0.3">
      <c r="A35" s="7" t="s">
        <v>197</v>
      </c>
      <c r="B35" s="93"/>
      <c r="C35" s="93"/>
    </row>
    <row r="36" spans="1:3" ht="16.5" customHeight="1" x14ac:dyDescent="0.3">
      <c r="A36" s="7" t="s">
        <v>219</v>
      </c>
      <c r="B36" s="93"/>
      <c r="C36" s="93"/>
    </row>
    <row r="37" spans="1:3" ht="16.5" customHeight="1" x14ac:dyDescent="0.3">
      <c r="A37" s="7" t="s">
        <v>220</v>
      </c>
      <c r="B37" s="93"/>
      <c r="C37" s="93"/>
    </row>
    <row r="38" spans="1:3" ht="16.5" customHeight="1" x14ac:dyDescent="0.3">
      <c r="A38" s="7" t="s">
        <v>221</v>
      </c>
      <c r="B38" s="93"/>
      <c r="C38" s="93"/>
    </row>
    <row r="39" spans="1:3" ht="22.5" customHeight="1" x14ac:dyDescent="0.3">
      <c r="A39" s="7" t="s">
        <v>222</v>
      </c>
      <c r="B39" s="93"/>
      <c r="C39" s="93"/>
    </row>
    <row r="40" spans="1:3" ht="16.5" customHeight="1" x14ac:dyDescent="0.3">
      <c r="A40" s="49" t="s">
        <v>74</v>
      </c>
      <c r="B40" s="50"/>
      <c r="C40" s="50"/>
    </row>
    <row r="41" spans="1:3" ht="22.5" customHeight="1" x14ac:dyDescent="0.3">
      <c r="A41" s="7" t="s">
        <v>223</v>
      </c>
      <c r="B41" s="93"/>
      <c r="C41" s="93"/>
    </row>
    <row r="42" spans="1:3" ht="16.5" customHeight="1" x14ac:dyDescent="0.3">
      <c r="A42" s="49" t="s">
        <v>75</v>
      </c>
      <c r="B42" s="50"/>
      <c r="C42" s="50"/>
    </row>
    <row r="43" spans="1:3" ht="16.5" customHeight="1" x14ac:dyDescent="0.3">
      <c r="A43" s="7" t="s">
        <v>224</v>
      </c>
      <c r="B43" s="93"/>
      <c r="C43" s="93"/>
    </row>
    <row r="44" spans="1:3" ht="16.5" customHeight="1" x14ac:dyDescent="0.3">
      <c r="A44" s="7" t="s">
        <v>225</v>
      </c>
      <c r="B44" s="93"/>
      <c r="C44" s="93"/>
    </row>
    <row r="45" spans="1:3" ht="21.75" customHeight="1" x14ac:dyDescent="0.3">
      <c r="A45" s="7" t="s">
        <v>226</v>
      </c>
      <c r="B45" s="93"/>
      <c r="C45" s="93"/>
    </row>
    <row r="46" spans="1:3" ht="16.5" customHeight="1" x14ac:dyDescent="0.3">
      <c r="A46" s="49" t="s">
        <v>18</v>
      </c>
      <c r="B46" s="50"/>
      <c r="C46" s="50"/>
    </row>
    <row r="47" spans="1:3" ht="16.5" customHeight="1" x14ac:dyDescent="0.3">
      <c r="A47" s="12" t="s">
        <v>9</v>
      </c>
      <c r="B47" s="93"/>
      <c r="C47" s="93"/>
    </row>
    <row r="48" spans="1:3" ht="23.25" customHeight="1" x14ac:dyDescent="0.3">
      <c r="A48" s="12" t="s">
        <v>10</v>
      </c>
      <c r="B48" s="93"/>
      <c r="C48" s="93"/>
    </row>
    <row r="49" spans="1:7" ht="16.5" customHeight="1" x14ac:dyDescent="0.3">
      <c r="A49" s="49" t="s">
        <v>227</v>
      </c>
      <c r="B49" s="50"/>
      <c r="C49" s="50"/>
      <c r="F49" s="42"/>
      <c r="G49" s="43"/>
    </row>
    <row r="50" spans="1:7" ht="16.5" customHeight="1" x14ac:dyDescent="0.3">
      <c r="A50" s="7" t="s">
        <v>237</v>
      </c>
      <c r="B50" s="93"/>
      <c r="C50" s="93"/>
      <c r="F50" s="42"/>
      <c r="G50" s="43"/>
    </row>
    <row r="51" spans="1:7" ht="16.5" customHeight="1" x14ac:dyDescent="0.3">
      <c r="A51" s="7" t="s">
        <v>238</v>
      </c>
      <c r="B51" s="93"/>
      <c r="C51" s="93"/>
      <c r="F51" s="42"/>
      <c r="G51" s="43"/>
    </row>
    <row r="52" spans="1:7" ht="16.5" customHeight="1" x14ac:dyDescent="0.3">
      <c r="A52" s="49" t="s">
        <v>8</v>
      </c>
      <c r="B52" s="50"/>
      <c r="C52" s="50"/>
      <c r="F52" s="42"/>
      <c r="G52" s="43"/>
    </row>
    <row r="53" spans="1:7" ht="16.5" customHeight="1" x14ac:dyDescent="0.3">
      <c r="A53" s="19" t="s">
        <v>76</v>
      </c>
      <c r="B53" s="93"/>
      <c r="C53" s="93"/>
      <c r="F53" s="42"/>
      <c r="G53" s="43"/>
    </row>
    <row r="54" spans="1:7" ht="16.5" customHeight="1" x14ac:dyDescent="0.3">
      <c r="A54" s="19" t="s">
        <v>77</v>
      </c>
      <c r="B54" s="93"/>
      <c r="C54" s="93"/>
      <c r="F54" s="42"/>
      <c r="G54" s="43"/>
    </row>
    <row r="55" spans="1:7" ht="16.5" customHeight="1" x14ac:dyDescent="0.3">
      <c r="A55" s="12" t="s">
        <v>78</v>
      </c>
      <c r="B55" s="93"/>
      <c r="C55" s="93"/>
      <c r="F55" s="42"/>
      <c r="G55" s="43"/>
    </row>
    <row r="56" spans="1:7" ht="16.2" x14ac:dyDescent="0.3">
      <c r="A56" s="12" t="s">
        <v>79</v>
      </c>
      <c r="B56" s="93"/>
      <c r="C56" s="93"/>
      <c r="F56" s="42"/>
      <c r="G56" s="43"/>
    </row>
    <row r="57" spans="1:7" ht="16.5" customHeight="1" x14ac:dyDescent="0.3">
      <c r="A57" s="12" t="s">
        <v>80</v>
      </c>
      <c r="B57" s="93"/>
      <c r="C57" s="93"/>
      <c r="F57" s="42"/>
      <c r="G57" s="43"/>
    </row>
    <row r="58" spans="1:7" ht="16.5" customHeight="1" x14ac:dyDescent="0.3">
      <c r="A58" s="12" t="s">
        <v>81</v>
      </c>
      <c r="B58" s="93"/>
      <c r="C58" s="93"/>
      <c r="F58" s="42"/>
      <c r="G58" s="43"/>
    </row>
    <row r="59" spans="1:7" ht="16.5" customHeight="1" x14ac:dyDescent="0.3">
      <c r="A59" s="12" t="s">
        <v>82</v>
      </c>
      <c r="B59" s="93"/>
      <c r="C59" s="93"/>
      <c r="F59" s="42"/>
      <c r="G59" s="43"/>
    </row>
    <row r="60" spans="1:7" ht="16.5" customHeight="1" x14ac:dyDescent="0.3">
      <c r="A60" s="12" t="s">
        <v>83</v>
      </c>
      <c r="B60" s="93"/>
      <c r="C60" s="93"/>
      <c r="F60" s="44"/>
      <c r="G60" s="43"/>
    </row>
    <row r="61" spans="1:7" ht="16.5" customHeight="1" x14ac:dyDescent="0.3">
      <c r="A61" s="12" t="s">
        <v>84</v>
      </c>
      <c r="B61" s="93"/>
      <c r="C61" s="93"/>
      <c r="F61" s="8"/>
    </row>
    <row r="62" spans="1:7" ht="16.5" customHeight="1" x14ac:dyDescent="0.3">
      <c r="A62" s="12" t="s">
        <v>85</v>
      </c>
      <c r="B62" s="93"/>
      <c r="C62" s="93"/>
      <c r="F62" s="44"/>
    </row>
    <row r="63" spans="1:7" ht="21.75" customHeight="1" x14ac:dyDescent="0.3">
      <c r="A63" s="12" t="s">
        <v>95</v>
      </c>
      <c r="B63" s="93"/>
      <c r="C63" s="93"/>
    </row>
    <row r="64" spans="1:7" ht="16.5" customHeight="1" x14ac:dyDescent="0.3">
      <c r="A64" s="12" t="s">
        <v>228</v>
      </c>
      <c r="B64" s="93"/>
      <c r="C64" s="93"/>
    </row>
    <row r="65" spans="1:3" ht="16.5" customHeight="1" x14ac:dyDescent="0.3">
      <c r="A65" s="12" t="s">
        <v>87</v>
      </c>
      <c r="B65" s="93"/>
      <c r="C65" s="93"/>
    </row>
    <row r="66" spans="1:3" x14ac:dyDescent="0.3">
      <c r="A66" s="12" t="s">
        <v>110</v>
      </c>
      <c r="B66" s="93"/>
      <c r="C66" s="93"/>
    </row>
    <row r="67" spans="1:3" x14ac:dyDescent="0.3">
      <c r="A67" s="49" t="s">
        <v>111</v>
      </c>
      <c r="B67" s="50"/>
      <c r="C67" s="50"/>
    </row>
    <row r="68" spans="1:3" x14ac:dyDescent="0.3">
      <c r="A68" s="12" t="s">
        <v>28</v>
      </c>
      <c r="B68" s="93"/>
      <c r="C68" s="93"/>
    </row>
    <row r="69" spans="1:3" x14ac:dyDescent="0.3">
      <c r="A69" s="12" t="s">
        <v>33</v>
      </c>
      <c r="B69" s="93"/>
      <c r="C69" s="93"/>
    </row>
    <row r="70" spans="1:3" x14ac:dyDescent="0.3">
      <c r="A70" s="8"/>
      <c r="B70" s="8"/>
    </row>
  </sheetData>
  <mergeCells count="3">
    <mergeCell ref="A5:B5"/>
    <mergeCell ref="A1:C1"/>
    <mergeCell ref="A3:J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headerFooter>
    <oddFooter>&amp;L001.21 Restauration cinetic&amp;R&amp;P/&amp;N</oddFooter>
  </headerFooter>
  <rowBreaks count="1" manualBreakCount="1">
    <brk id="47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J40"/>
  <sheetViews>
    <sheetView view="pageBreakPreview" zoomScaleNormal="100" zoomScaleSheetLayoutView="100" workbookViewId="0">
      <selection activeCell="A29" sqref="A29"/>
    </sheetView>
  </sheetViews>
  <sheetFormatPr baseColWidth="10" defaultColWidth="11.44140625" defaultRowHeight="14.4" x14ac:dyDescent="0.3"/>
  <cols>
    <col min="1" max="1" width="54.6640625" style="2" customWidth="1"/>
    <col min="2" max="2" width="12.6640625" style="2" customWidth="1"/>
    <col min="3" max="3" width="16.109375" style="2" customWidth="1"/>
    <col min="4" max="4" width="17" style="2" customWidth="1"/>
    <col min="5" max="7" width="10.88671875" style="2" customWidth="1"/>
    <col min="8" max="8" width="22.5546875" style="2" customWidth="1"/>
    <col min="9" max="9" width="11.5546875" style="2" customWidth="1"/>
    <col min="10" max="16384" width="11.44140625" style="2"/>
  </cols>
  <sheetData>
    <row r="1" spans="1:10" ht="55.5" customHeight="1" x14ac:dyDescent="0.3">
      <c r="A1" s="107" t="s">
        <v>16</v>
      </c>
      <c r="B1" s="107"/>
      <c r="C1" s="107"/>
      <c r="D1" s="107"/>
    </row>
    <row r="2" spans="1:10" ht="16.5" customHeight="1" x14ac:dyDescent="0.3">
      <c r="A2" s="6"/>
      <c r="B2" s="6"/>
      <c r="C2" s="6"/>
      <c r="D2" s="6"/>
    </row>
    <row r="3" spans="1:10" x14ac:dyDescent="0.3">
      <c r="A3" s="109" t="s">
        <v>176</v>
      </c>
      <c r="B3" s="110"/>
      <c r="C3" s="110"/>
      <c r="D3" s="110"/>
      <c r="E3" s="110"/>
      <c r="F3" s="110"/>
      <c r="G3" s="110"/>
      <c r="H3" s="110"/>
      <c r="I3" s="110"/>
      <c r="J3" s="110"/>
    </row>
    <row r="5" spans="1:10" x14ac:dyDescent="0.3">
      <c r="A5" s="113" t="s">
        <v>192</v>
      </c>
      <c r="B5" s="113"/>
      <c r="C5" s="113"/>
      <c r="D5" s="113"/>
    </row>
    <row r="6" spans="1:10" ht="21.75" customHeight="1" x14ac:dyDescent="0.3">
      <c r="A6" s="49" t="s">
        <v>11</v>
      </c>
      <c r="B6" s="52" t="s">
        <v>121</v>
      </c>
      <c r="C6" s="52" t="s">
        <v>103</v>
      </c>
      <c r="D6" s="52" t="s">
        <v>104</v>
      </c>
    </row>
    <row r="7" spans="1:10" ht="16.5" customHeight="1" x14ac:dyDescent="0.3">
      <c r="A7" s="53" t="s">
        <v>96</v>
      </c>
      <c r="B7" s="54" t="s">
        <v>122</v>
      </c>
      <c r="C7" s="94"/>
      <c r="D7" s="94"/>
    </row>
    <row r="8" spans="1:10" ht="16.5" customHeight="1" x14ac:dyDescent="0.3">
      <c r="A8" s="53" t="s">
        <v>97</v>
      </c>
      <c r="B8" s="54" t="s">
        <v>122</v>
      </c>
      <c r="C8" s="94"/>
      <c r="D8" s="94"/>
    </row>
    <row r="9" spans="1:10" ht="16.5" customHeight="1" x14ac:dyDescent="0.3">
      <c r="A9" s="53" t="s">
        <v>98</v>
      </c>
      <c r="B9" s="54" t="s">
        <v>123</v>
      </c>
      <c r="C9" s="94"/>
      <c r="D9" s="94"/>
    </row>
    <row r="10" spans="1:10" ht="16.5" customHeight="1" x14ac:dyDescent="0.3">
      <c r="A10" s="53" t="s">
        <v>99</v>
      </c>
      <c r="B10" s="54" t="s">
        <v>123</v>
      </c>
      <c r="C10" s="94"/>
      <c r="D10" s="94"/>
    </row>
    <row r="11" spans="1:10" ht="16.5" customHeight="1" x14ac:dyDescent="0.3">
      <c r="A11" s="53" t="s">
        <v>100</v>
      </c>
      <c r="B11" s="54" t="s">
        <v>123</v>
      </c>
      <c r="C11" s="93"/>
      <c r="D11" s="93"/>
      <c r="H11" s="42"/>
    </row>
    <row r="12" spans="1:10" ht="16.5" customHeight="1" x14ac:dyDescent="0.3">
      <c r="A12" s="53" t="s">
        <v>101</v>
      </c>
      <c r="B12" s="54" t="s">
        <v>124</v>
      </c>
      <c r="C12" s="93"/>
      <c r="D12" s="93"/>
      <c r="H12" s="42"/>
    </row>
    <row r="13" spans="1:10" ht="16.5" customHeight="1" x14ac:dyDescent="0.3">
      <c r="A13" s="53" t="s">
        <v>102</v>
      </c>
      <c r="B13" s="54" t="s">
        <v>124</v>
      </c>
      <c r="C13" s="93"/>
      <c r="D13" s="93"/>
      <c r="H13" s="42"/>
    </row>
    <row r="14" spans="1:10" ht="21" customHeight="1" x14ac:dyDescent="0.3">
      <c r="A14" s="49" t="s">
        <v>105</v>
      </c>
      <c r="B14" s="51"/>
      <c r="C14" s="52" t="s">
        <v>103</v>
      </c>
      <c r="D14" s="52" t="s">
        <v>104</v>
      </c>
      <c r="H14" s="42"/>
    </row>
    <row r="15" spans="1:10" ht="16.5" customHeight="1" x14ac:dyDescent="0.3">
      <c r="A15" s="53" t="s">
        <v>106</v>
      </c>
      <c r="B15" s="55" t="s">
        <v>125</v>
      </c>
      <c r="C15" s="93"/>
      <c r="D15" s="93"/>
      <c r="H15" s="42"/>
    </row>
    <row r="16" spans="1:10" ht="16.5" customHeight="1" x14ac:dyDescent="0.3">
      <c r="A16" s="53" t="s">
        <v>107</v>
      </c>
      <c r="B16" s="55" t="s">
        <v>124</v>
      </c>
      <c r="C16" s="93"/>
      <c r="D16" s="93"/>
      <c r="H16" s="42"/>
    </row>
    <row r="17" spans="1:8" ht="16.5" customHeight="1" x14ac:dyDescent="0.3">
      <c r="A17" s="53" t="s">
        <v>108</v>
      </c>
      <c r="B17" s="55" t="s">
        <v>124</v>
      </c>
      <c r="C17" s="93"/>
      <c r="D17" s="93"/>
      <c r="H17" s="42"/>
    </row>
    <row r="18" spans="1:8" ht="16.5" customHeight="1" x14ac:dyDescent="0.3">
      <c r="A18" s="53" t="s">
        <v>109</v>
      </c>
      <c r="B18" s="55" t="s">
        <v>126</v>
      </c>
      <c r="C18" s="93"/>
      <c r="D18" s="93"/>
      <c r="H18" s="42"/>
    </row>
    <row r="19" spans="1:8" ht="21" customHeight="1" x14ac:dyDescent="0.3">
      <c r="A19" s="49" t="s">
        <v>13</v>
      </c>
      <c r="B19" s="51"/>
      <c r="C19" s="52" t="s">
        <v>103</v>
      </c>
      <c r="D19" s="52" t="s">
        <v>104</v>
      </c>
    </row>
    <row r="20" spans="1:8" ht="16.5" customHeight="1" x14ac:dyDescent="0.3">
      <c r="A20" s="53" t="s">
        <v>112</v>
      </c>
      <c r="B20" s="54" t="s">
        <v>127</v>
      </c>
      <c r="C20" s="95"/>
      <c r="D20" s="93"/>
    </row>
    <row r="21" spans="1:8" ht="16.5" customHeight="1" x14ac:dyDescent="0.3">
      <c r="A21" s="53" t="s">
        <v>113</v>
      </c>
      <c r="B21" s="54" t="s">
        <v>127</v>
      </c>
      <c r="C21" s="95"/>
      <c r="D21" s="93"/>
    </row>
    <row r="22" spans="1:8" ht="16.5" customHeight="1" x14ac:dyDescent="0.3">
      <c r="A22" s="53" t="s">
        <v>114</v>
      </c>
      <c r="B22" s="54" t="s">
        <v>128</v>
      </c>
      <c r="C22" s="95"/>
      <c r="D22" s="93"/>
      <c r="H22" s="42"/>
    </row>
    <row r="23" spans="1:8" ht="16.5" customHeight="1" x14ac:dyDescent="0.3">
      <c r="A23" s="53" t="s">
        <v>115</v>
      </c>
      <c r="B23" s="54" t="s">
        <v>129</v>
      </c>
      <c r="C23" s="95"/>
      <c r="D23" s="93"/>
      <c r="H23" s="42"/>
    </row>
    <row r="24" spans="1:8" ht="16.5" customHeight="1" x14ac:dyDescent="0.3">
      <c r="A24" s="53" t="s">
        <v>116</v>
      </c>
      <c r="B24" s="54" t="s">
        <v>130</v>
      </c>
      <c r="C24" s="95"/>
      <c r="D24" s="93"/>
      <c r="H24" s="42"/>
    </row>
    <row r="25" spans="1:8" ht="16.2" x14ac:dyDescent="0.3">
      <c r="A25" s="53" t="s">
        <v>117</v>
      </c>
      <c r="B25" s="54" t="s">
        <v>129</v>
      </c>
      <c r="C25" s="95"/>
      <c r="D25" s="93"/>
      <c r="H25" s="42"/>
    </row>
    <row r="26" spans="1:8" ht="16.2" x14ac:dyDescent="0.3">
      <c r="A26" s="53" t="s">
        <v>118</v>
      </c>
      <c r="B26" s="54" t="s">
        <v>131</v>
      </c>
      <c r="C26" s="95"/>
      <c r="D26" s="93"/>
      <c r="H26" s="42"/>
    </row>
    <row r="27" spans="1:8" ht="16.2" x14ac:dyDescent="0.3">
      <c r="A27" s="53" t="s">
        <v>119</v>
      </c>
      <c r="B27" s="54" t="s">
        <v>131</v>
      </c>
      <c r="C27" s="95"/>
      <c r="D27" s="93"/>
      <c r="H27" s="42"/>
    </row>
    <row r="28" spans="1:8" ht="16.2" x14ac:dyDescent="0.3">
      <c r="A28" s="53" t="s">
        <v>120</v>
      </c>
      <c r="B28" s="54" t="s">
        <v>132</v>
      </c>
      <c r="C28" s="95"/>
      <c r="D28" s="93"/>
      <c r="H28" s="42"/>
    </row>
    <row r="29" spans="1:8" ht="18.75" customHeight="1" x14ac:dyDescent="0.3">
      <c r="A29" s="49" t="s">
        <v>229</v>
      </c>
      <c r="B29" s="51"/>
      <c r="C29" s="52" t="s">
        <v>103</v>
      </c>
      <c r="D29" s="52" t="s">
        <v>104</v>
      </c>
      <c r="H29" s="42"/>
    </row>
    <row r="30" spans="1:8" ht="18.75" customHeight="1" x14ac:dyDescent="0.3">
      <c r="A30" s="57" t="s">
        <v>133</v>
      </c>
      <c r="B30" s="56"/>
      <c r="C30" s="46"/>
      <c r="D30" s="46"/>
    </row>
    <row r="31" spans="1:8" ht="18.75" customHeight="1" x14ac:dyDescent="0.3">
      <c r="A31" s="9" t="s">
        <v>134</v>
      </c>
      <c r="B31" s="58" t="s">
        <v>141</v>
      </c>
      <c r="C31" s="93"/>
      <c r="D31" s="93"/>
    </row>
    <row r="32" spans="1:8" ht="18.75" customHeight="1" x14ac:dyDescent="0.3">
      <c r="A32" s="7" t="s">
        <v>135</v>
      </c>
      <c r="B32" s="58" t="s">
        <v>141</v>
      </c>
      <c r="C32" s="93"/>
      <c r="D32" s="93"/>
      <c r="H32" s="42"/>
    </row>
    <row r="33" spans="1:9" ht="18.75" customHeight="1" x14ac:dyDescent="0.3">
      <c r="A33" s="57" t="s">
        <v>136</v>
      </c>
      <c r="B33" s="57"/>
      <c r="C33" s="45"/>
      <c r="D33" s="45"/>
      <c r="H33" s="42"/>
    </row>
    <row r="34" spans="1:9" ht="21.75" customHeight="1" x14ac:dyDescent="0.3">
      <c r="A34" s="7" t="s">
        <v>134</v>
      </c>
      <c r="B34" s="58" t="s">
        <v>141</v>
      </c>
      <c r="C34" s="93"/>
      <c r="D34" s="93"/>
      <c r="H34" s="42"/>
    </row>
    <row r="35" spans="1:9" x14ac:dyDescent="0.3">
      <c r="A35" s="7" t="s">
        <v>135</v>
      </c>
      <c r="B35" s="58" t="s">
        <v>141</v>
      </c>
      <c r="C35" s="93"/>
      <c r="D35" s="93"/>
    </row>
    <row r="36" spans="1:9" x14ac:dyDescent="0.3">
      <c r="A36" s="49" t="s">
        <v>143</v>
      </c>
      <c r="B36" s="51"/>
      <c r="C36" s="52" t="s">
        <v>103</v>
      </c>
      <c r="D36" s="52" t="s">
        <v>104</v>
      </c>
    </row>
    <row r="37" spans="1:9" x14ac:dyDescent="0.3">
      <c r="A37" s="7" t="s">
        <v>137</v>
      </c>
      <c r="B37" s="58" t="s">
        <v>142</v>
      </c>
      <c r="C37" s="93"/>
      <c r="D37" s="93"/>
    </row>
    <row r="38" spans="1:9" x14ac:dyDescent="0.3">
      <c r="A38" s="7" t="s">
        <v>138</v>
      </c>
      <c r="B38" s="58" t="s">
        <v>142</v>
      </c>
      <c r="C38" s="93"/>
      <c r="D38" s="93"/>
    </row>
    <row r="39" spans="1:9" x14ac:dyDescent="0.3">
      <c r="A39" s="7" t="s">
        <v>139</v>
      </c>
      <c r="B39" s="58" t="s">
        <v>142</v>
      </c>
      <c r="C39" s="93"/>
      <c r="D39" s="93"/>
    </row>
    <row r="40" spans="1:9" x14ac:dyDescent="0.3">
      <c r="A40" s="7" t="s">
        <v>140</v>
      </c>
      <c r="B40" s="58" t="s">
        <v>142</v>
      </c>
      <c r="C40" s="93"/>
      <c r="D40" s="93"/>
      <c r="I40" s="7"/>
    </row>
  </sheetData>
  <mergeCells count="3">
    <mergeCell ref="A1:D1"/>
    <mergeCell ref="A3:J3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tToHeight="2" orientation="portrait" r:id="rId1"/>
  <headerFooter>
    <oddFooter>&amp;L001.21 Restauration cinetic&amp;R&amp;P/&amp;N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42"/>
  <sheetViews>
    <sheetView view="pageBreakPreview" zoomScaleNormal="100" zoomScaleSheetLayoutView="100" workbookViewId="0">
      <selection activeCell="D8" sqref="D8"/>
    </sheetView>
  </sheetViews>
  <sheetFormatPr baseColWidth="10" defaultColWidth="11.44140625" defaultRowHeight="14.4" x14ac:dyDescent="0.3"/>
  <cols>
    <col min="1" max="1" width="70.44140625" style="2" customWidth="1"/>
    <col min="2" max="2" width="11.6640625" style="2" customWidth="1"/>
    <col min="3" max="3" width="13" style="2" customWidth="1"/>
    <col min="4" max="4" width="15.109375" style="2" customWidth="1"/>
    <col min="5" max="7" width="10.88671875" style="2" customWidth="1"/>
    <col min="8" max="8" width="22.5546875" style="2" customWidth="1"/>
    <col min="9" max="9" width="11.5546875" style="2" customWidth="1"/>
    <col min="10" max="16384" width="11.44140625" style="2"/>
  </cols>
  <sheetData>
    <row r="1" spans="1:10" ht="55.5" customHeight="1" x14ac:dyDescent="0.3">
      <c r="A1" s="107" t="s">
        <v>16</v>
      </c>
      <c r="B1" s="107"/>
      <c r="C1" s="107"/>
      <c r="D1" s="107"/>
    </row>
    <row r="2" spans="1:10" ht="16.5" customHeight="1" x14ac:dyDescent="0.3">
      <c r="A2" s="6"/>
      <c r="B2" s="6"/>
      <c r="C2" s="6"/>
      <c r="D2" s="6"/>
    </row>
    <row r="3" spans="1:10" x14ac:dyDescent="0.3">
      <c r="A3" s="109" t="s">
        <v>176</v>
      </c>
      <c r="B3" s="110"/>
      <c r="C3" s="110"/>
      <c r="D3" s="110"/>
      <c r="E3" s="110"/>
      <c r="F3" s="110"/>
      <c r="G3" s="110"/>
      <c r="H3" s="110"/>
      <c r="I3" s="110"/>
      <c r="J3" s="110"/>
    </row>
    <row r="5" spans="1:10" ht="18" customHeight="1" x14ac:dyDescent="0.3">
      <c r="A5" s="5" t="s">
        <v>144</v>
      </c>
      <c r="B5" s="5"/>
      <c r="C5" s="5"/>
      <c r="D5" s="5"/>
    </row>
    <row r="6" spans="1:10" x14ac:dyDescent="0.3">
      <c r="A6" s="113" t="s">
        <v>155</v>
      </c>
      <c r="B6" s="113"/>
      <c r="C6" s="113"/>
      <c r="D6" s="113"/>
    </row>
    <row r="7" spans="1:10" ht="16.5" customHeight="1" x14ac:dyDescent="0.3">
      <c r="A7" s="60" t="s">
        <v>14</v>
      </c>
      <c r="B7" s="62" t="s">
        <v>145</v>
      </c>
      <c r="C7" s="61" t="s">
        <v>19</v>
      </c>
      <c r="D7" s="61" t="s">
        <v>173</v>
      </c>
    </row>
    <row r="8" spans="1:10" ht="16.5" customHeight="1" x14ac:dyDescent="0.3">
      <c r="A8" s="14" t="s">
        <v>148</v>
      </c>
      <c r="B8" s="59" t="s">
        <v>146</v>
      </c>
      <c r="C8" s="96"/>
      <c r="D8" s="93"/>
    </row>
    <row r="9" spans="1:10" ht="16.5" customHeight="1" x14ac:dyDescent="0.3">
      <c r="A9" s="14" t="s">
        <v>149</v>
      </c>
      <c r="B9" s="59" t="s">
        <v>146</v>
      </c>
      <c r="C9" s="96"/>
      <c r="D9" s="93"/>
    </row>
    <row r="10" spans="1:10" ht="16.5" customHeight="1" x14ac:dyDescent="0.3">
      <c r="A10" s="14" t="s">
        <v>151</v>
      </c>
      <c r="B10" s="59" t="s">
        <v>147</v>
      </c>
      <c r="C10" s="96"/>
      <c r="D10" s="93"/>
    </row>
    <row r="11" spans="1:10" ht="16.5" customHeight="1" x14ac:dyDescent="0.3">
      <c r="A11" s="14" t="s">
        <v>151</v>
      </c>
      <c r="B11" s="59" t="s">
        <v>146</v>
      </c>
      <c r="C11" s="96"/>
      <c r="D11" s="93"/>
    </row>
    <row r="12" spans="1:10" ht="16.5" customHeight="1" x14ac:dyDescent="0.3">
      <c r="A12" s="14" t="s">
        <v>150</v>
      </c>
      <c r="B12" s="59" t="s">
        <v>147</v>
      </c>
      <c r="C12" s="96"/>
      <c r="D12" s="93"/>
    </row>
    <row r="13" spans="1:10" ht="16.5" customHeight="1" x14ac:dyDescent="0.3">
      <c r="A13" s="14" t="s">
        <v>150</v>
      </c>
      <c r="B13" s="59" t="s">
        <v>146</v>
      </c>
      <c r="C13" s="96"/>
      <c r="D13" s="93"/>
    </row>
    <row r="14" spans="1:10" ht="16.5" customHeight="1" x14ac:dyDescent="0.3">
      <c r="A14" s="14" t="s">
        <v>151</v>
      </c>
      <c r="B14" s="59" t="s">
        <v>126</v>
      </c>
      <c r="C14" s="96"/>
      <c r="D14" s="93"/>
    </row>
    <row r="15" spans="1:10" ht="16.5" customHeight="1" x14ac:dyDescent="0.3">
      <c r="A15" s="14" t="s">
        <v>150</v>
      </c>
      <c r="B15" s="59" t="s">
        <v>126</v>
      </c>
      <c r="C15" s="96"/>
      <c r="D15" s="93"/>
    </row>
    <row r="16" spans="1:10" ht="16.5" customHeight="1" x14ac:dyDescent="0.3">
      <c r="A16" s="14" t="s">
        <v>165</v>
      </c>
      <c r="B16" s="59" t="s">
        <v>146</v>
      </c>
      <c r="C16" s="96"/>
      <c r="D16" s="93"/>
    </row>
    <row r="17" spans="1:4" ht="16.5" customHeight="1" x14ac:dyDescent="0.3">
      <c r="A17" s="14" t="s">
        <v>166</v>
      </c>
      <c r="B17" s="59" t="s">
        <v>146</v>
      </c>
      <c r="C17" s="96"/>
      <c r="D17" s="93"/>
    </row>
    <row r="18" spans="1:4" ht="17.25" customHeight="1" x14ac:dyDescent="0.3">
      <c r="A18" s="15" t="s">
        <v>154</v>
      </c>
      <c r="B18" s="65" t="s">
        <v>202</v>
      </c>
      <c r="C18" s="96"/>
      <c r="D18" s="93"/>
    </row>
    <row r="19" spans="1:4" ht="16.5" customHeight="1" x14ac:dyDescent="0.3">
      <c r="A19" s="15" t="s">
        <v>27</v>
      </c>
      <c r="B19" s="65" t="s">
        <v>203</v>
      </c>
      <c r="C19" s="96"/>
      <c r="D19" s="93"/>
    </row>
    <row r="20" spans="1:4" x14ac:dyDescent="0.3">
      <c r="A20" s="15" t="s">
        <v>153</v>
      </c>
      <c r="B20" s="65" t="s">
        <v>152</v>
      </c>
      <c r="C20" s="96"/>
      <c r="D20" s="93"/>
    </row>
    <row r="21" spans="1:4" x14ac:dyDescent="0.3">
      <c r="A21" s="75" t="s">
        <v>30</v>
      </c>
      <c r="B21" s="65" t="s">
        <v>204</v>
      </c>
      <c r="C21" s="96"/>
      <c r="D21" s="93"/>
    </row>
    <row r="22" spans="1:4" x14ac:dyDescent="0.3">
      <c r="A22" s="25"/>
      <c r="B22" s="25"/>
      <c r="C22" s="18"/>
      <c r="D22" s="18"/>
    </row>
    <row r="23" spans="1:4" x14ac:dyDescent="0.3">
      <c r="A23" s="113" t="s">
        <v>161</v>
      </c>
      <c r="B23" s="113"/>
      <c r="C23" s="113"/>
      <c r="D23" s="113"/>
    </row>
    <row r="24" spans="1:4" x14ac:dyDescent="0.3">
      <c r="A24" s="114" t="s">
        <v>31</v>
      </c>
      <c r="B24" s="115"/>
      <c r="C24" s="61" t="s">
        <v>19</v>
      </c>
      <c r="D24" s="61" t="s">
        <v>173</v>
      </c>
    </row>
    <row r="25" spans="1:4" x14ac:dyDescent="0.3">
      <c r="A25" s="116" t="s">
        <v>32</v>
      </c>
      <c r="B25" s="117"/>
      <c r="C25" s="93"/>
      <c r="D25" s="93"/>
    </row>
    <row r="26" spans="1:4" customFormat="1" x14ac:dyDescent="0.3">
      <c r="A26" s="25"/>
      <c r="B26" s="25"/>
      <c r="C26" s="18"/>
      <c r="D26" s="18"/>
    </row>
    <row r="27" spans="1:4" x14ac:dyDescent="0.3">
      <c r="A27" s="113" t="s">
        <v>162</v>
      </c>
      <c r="B27" s="113"/>
      <c r="C27" s="113"/>
      <c r="D27" s="113"/>
    </row>
    <row r="28" spans="1:4" ht="16.5" customHeight="1" x14ac:dyDescent="0.3">
      <c r="A28" s="114" t="s">
        <v>21</v>
      </c>
      <c r="B28" s="115"/>
      <c r="C28" s="61" t="s">
        <v>19</v>
      </c>
      <c r="D28" s="61" t="s">
        <v>173</v>
      </c>
    </row>
    <row r="29" spans="1:4" ht="16.5" customHeight="1" x14ac:dyDescent="0.3">
      <c r="A29" s="118" t="s">
        <v>160</v>
      </c>
      <c r="B29" s="118"/>
      <c r="C29" s="97"/>
      <c r="D29" s="97"/>
    </row>
    <row r="30" spans="1:4" ht="16.5" customHeight="1" x14ac:dyDescent="0.3">
      <c r="A30" s="118" t="s">
        <v>156</v>
      </c>
      <c r="B30" s="118"/>
      <c r="C30" s="93"/>
      <c r="D30" s="93"/>
    </row>
    <row r="31" spans="1:4" ht="16.5" customHeight="1" x14ac:dyDescent="0.3">
      <c r="A31" s="118" t="s">
        <v>157</v>
      </c>
      <c r="B31" s="118"/>
      <c r="C31" s="93"/>
      <c r="D31" s="93"/>
    </row>
    <row r="33" spans="1:4" x14ac:dyDescent="0.3">
      <c r="A33" s="113" t="s">
        <v>163</v>
      </c>
      <c r="B33" s="113"/>
      <c r="C33" s="113"/>
      <c r="D33" s="113"/>
    </row>
    <row r="34" spans="1:4" ht="21.75" customHeight="1" x14ac:dyDescent="0.3">
      <c r="A34" s="114" t="s">
        <v>22</v>
      </c>
      <c r="B34" s="115"/>
      <c r="C34" s="61" t="s">
        <v>19</v>
      </c>
      <c r="D34" s="61" t="s">
        <v>173</v>
      </c>
    </row>
    <row r="35" spans="1:4" ht="16.5" customHeight="1" x14ac:dyDescent="0.3">
      <c r="A35" s="53" t="s">
        <v>158</v>
      </c>
      <c r="B35" s="47" t="s">
        <v>202</v>
      </c>
      <c r="C35" s="96"/>
      <c r="D35" s="93"/>
    </row>
    <row r="36" spans="1:4" ht="16.5" customHeight="1" x14ac:dyDescent="0.3">
      <c r="A36" s="53" t="s">
        <v>159</v>
      </c>
      <c r="B36" s="47" t="s">
        <v>202</v>
      </c>
      <c r="C36" s="96"/>
      <c r="D36" s="93"/>
    </row>
    <row r="37" spans="1:4" ht="16.5" customHeight="1" x14ac:dyDescent="0.3">
      <c r="A37" s="63" t="s">
        <v>15</v>
      </c>
      <c r="B37" s="64" t="s">
        <v>152</v>
      </c>
      <c r="C37" s="96"/>
      <c r="D37" s="93"/>
    </row>
    <row r="39" spans="1:4" x14ac:dyDescent="0.3">
      <c r="A39" s="113" t="s">
        <v>164</v>
      </c>
      <c r="B39" s="113"/>
      <c r="C39" s="113"/>
      <c r="D39" s="113"/>
    </row>
    <row r="40" spans="1:4" ht="16.5" customHeight="1" x14ac:dyDescent="0.3">
      <c r="A40" s="114" t="s">
        <v>29</v>
      </c>
      <c r="B40" s="115"/>
      <c r="C40" s="61" t="s">
        <v>19</v>
      </c>
      <c r="D40" s="61" t="s">
        <v>173</v>
      </c>
    </row>
    <row r="41" spans="1:4" ht="16.5" customHeight="1" x14ac:dyDescent="0.3">
      <c r="A41" s="21" t="s">
        <v>25</v>
      </c>
      <c r="B41" s="48"/>
      <c r="C41" s="98"/>
      <c r="D41" s="99"/>
    </row>
    <row r="42" spans="1:4" ht="16.5" customHeight="1" x14ac:dyDescent="0.3">
      <c r="A42" s="21" t="s">
        <v>26</v>
      </c>
      <c r="B42" s="48"/>
      <c r="C42" s="98"/>
      <c r="D42" s="99"/>
    </row>
  </sheetData>
  <mergeCells count="15">
    <mergeCell ref="A40:B40"/>
    <mergeCell ref="A34:B34"/>
    <mergeCell ref="A25:B25"/>
    <mergeCell ref="A33:D33"/>
    <mergeCell ref="A39:D39"/>
    <mergeCell ref="A31:B31"/>
    <mergeCell ref="A30:B30"/>
    <mergeCell ref="A29:B29"/>
    <mergeCell ref="A28:B28"/>
    <mergeCell ref="A1:D1"/>
    <mergeCell ref="A3:J3"/>
    <mergeCell ref="A6:D6"/>
    <mergeCell ref="A23:D23"/>
    <mergeCell ref="A27:D27"/>
    <mergeCell ref="A24:B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2" orientation="portrait" r:id="rId1"/>
  <headerFooter>
    <oddFooter>&amp;L001.21 Restauration cinetic&amp;R&amp;P/&amp;N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G157"/>
  <sheetViews>
    <sheetView view="pageBreakPreview" zoomScaleNormal="100" zoomScaleSheetLayoutView="100" workbookViewId="0">
      <selection activeCell="D156" sqref="D156"/>
    </sheetView>
  </sheetViews>
  <sheetFormatPr baseColWidth="10" defaultRowHeight="14.4" x14ac:dyDescent="0.3"/>
  <cols>
    <col min="1" max="1" width="51.6640625" customWidth="1"/>
    <col min="2" max="2" width="19.109375" customWidth="1"/>
    <col min="3" max="3" width="22.33203125" customWidth="1"/>
    <col min="4" max="4" width="25.33203125" customWidth="1"/>
  </cols>
  <sheetData>
    <row r="1" spans="1:4" ht="59.25" customHeight="1" x14ac:dyDescent="0.3">
      <c r="A1" s="107" t="s">
        <v>193</v>
      </c>
      <c r="B1" s="107"/>
      <c r="C1" s="107"/>
      <c r="D1" s="107"/>
    </row>
    <row r="2" spans="1:4" x14ac:dyDescent="0.3">
      <c r="A2" s="3"/>
      <c r="B2" s="3"/>
      <c r="C2" s="3"/>
      <c r="D2" s="4"/>
    </row>
    <row r="3" spans="1:4" ht="35.25" customHeight="1" x14ac:dyDescent="0.3">
      <c r="A3" s="120" t="s">
        <v>35</v>
      </c>
      <c r="B3" s="121"/>
      <c r="C3" s="121"/>
      <c r="D3" s="122"/>
    </row>
    <row r="4" spans="1:4" ht="27.75" customHeight="1" x14ac:dyDescent="0.3">
      <c r="A4" s="11" t="s">
        <v>171</v>
      </c>
      <c r="B4" s="1"/>
      <c r="C4" s="1"/>
      <c r="D4" s="1"/>
    </row>
    <row r="5" spans="1:4" ht="21.75" customHeight="1" x14ac:dyDescent="0.3">
      <c r="A5" s="49" t="s">
        <v>20</v>
      </c>
      <c r="B5" s="66" t="s">
        <v>34</v>
      </c>
      <c r="C5" s="66" t="s">
        <v>174</v>
      </c>
      <c r="D5" s="66" t="s">
        <v>23</v>
      </c>
    </row>
    <row r="6" spans="1:4" ht="19.5" customHeight="1" x14ac:dyDescent="0.3">
      <c r="A6" s="31" t="s">
        <v>208</v>
      </c>
      <c r="B6" s="22"/>
      <c r="C6" s="68">
        <f>'Frais fixes'!B9</f>
        <v>0</v>
      </c>
      <c r="D6" s="67">
        <f>B6*C6</f>
        <v>0</v>
      </c>
    </row>
    <row r="7" spans="1:4" ht="19.5" customHeight="1" x14ac:dyDescent="0.3">
      <c r="A7" s="31" t="s">
        <v>170</v>
      </c>
      <c r="B7" s="22">
        <v>1</v>
      </c>
      <c r="C7" s="68">
        <f>'Frais fixes'!C9</f>
        <v>0</v>
      </c>
      <c r="D7" s="67">
        <f>B7*C7</f>
        <v>0</v>
      </c>
    </row>
    <row r="8" spans="1:4" ht="19.5" customHeight="1" x14ac:dyDescent="0.3">
      <c r="A8" s="31" t="s">
        <v>196</v>
      </c>
      <c r="B8" s="22">
        <v>1</v>
      </c>
      <c r="C8" s="68">
        <f>'Frais fixes'!D9</f>
        <v>0</v>
      </c>
      <c r="D8" s="67">
        <f t="shared" ref="D8:D11" si="0">B8*C8</f>
        <v>0</v>
      </c>
    </row>
    <row r="9" spans="1:4" ht="19.5" customHeight="1" x14ac:dyDescent="0.3">
      <c r="A9" s="31" t="s">
        <v>167</v>
      </c>
      <c r="B9" s="22">
        <v>1</v>
      </c>
      <c r="C9" s="68">
        <f>'Frais fixes'!E9</f>
        <v>0</v>
      </c>
      <c r="D9" s="67">
        <f t="shared" si="0"/>
        <v>0</v>
      </c>
    </row>
    <row r="10" spans="1:4" ht="19.5" customHeight="1" x14ac:dyDescent="0.3">
      <c r="A10" s="31" t="s">
        <v>168</v>
      </c>
      <c r="B10" s="22">
        <v>8</v>
      </c>
      <c r="C10" s="68">
        <f>'Frais fixes'!F9</f>
        <v>0</v>
      </c>
      <c r="D10" s="67">
        <f t="shared" si="0"/>
        <v>0</v>
      </c>
    </row>
    <row r="11" spans="1:4" ht="19.5" customHeight="1" x14ac:dyDescent="0.3">
      <c r="A11" s="31" t="s">
        <v>169</v>
      </c>
      <c r="B11" s="22">
        <v>1</v>
      </c>
      <c r="C11" s="68">
        <f>'Frais fixes'!G9</f>
        <v>0</v>
      </c>
      <c r="D11" s="67">
        <f t="shared" si="0"/>
        <v>0</v>
      </c>
    </row>
    <row r="12" spans="1:4" ht="19.5" customHeight="1" x14ac:dyDescent="0.3">
      <c r="A12" s="31" t="s">
        <v>230</v>
      </c>
      <c r="B12" s="22"/>
      <c r="C12" s="68">
        <f>'Frais fixes'!H9</f>
        <v>0</v>
      </c>
      <c r="D12" s="67">
        <f t="shared" ref="D12" si="1">B12*C12</f>
        <v>0</v>
      </c>
    </row>
    <row r="13" spans="1:4" ht="19.5" customHeight="1" x14ac:dyDescent="0.3">
      <c r="A13" s="119" t="s">
        <v>182</v>
      </c>
      <c r="B13" s="119"/>
      <c r="C13" s="119"/>
      <c r="D13" s="68">
        <f>SUM(D6:D12)</f>
        <v>0</v>
      </c>
    </row>
    <row r="14" spans="1:4" ht="19.5" customHeight="1" x14ac:dyDescent="0.3">
      <c r="A14" s="113" t="s">
        <v>191</v>
      </c>
      <c r="B14" s="113"/>
      <c r="C14" s="113"/>
      <c r="D14" s="23"/>
    </row>
    <row r="15" spans="1:4" ht="21" customHeight="1" x14ac:dyDescent="0.3">
      <c r="A15" s="49" t="s">
        <v>0</v>
      </c>
      <c r="B15" s="66" t="s">
        <v>34</v>
      </c>
      <c r="C15" s="66" t="s">
        <v>175</v>
      </c>
      <c r="D15" s="66" t="s">
        <v>23</v>
      </c>
    </row>
    <row r="16" spans="1:4" ht="16.5" customHeight="1" x14ac:dyDescent="0.3">
      <c r="A16" s="10" t="s">
        <v>231</v>
      </c>
      <c r="B16" s="76">
        <v>20000</v>
      </c>
      <c r="C16" s="68">
        <f>Denrées!C7</f>
        <v>0</v>
      </c>
      <c r="D16" s="68">
        <f>B16*C16</f>
        <v>0</v>
      </c>
    </row>
    <row r="17" spans="1:4" ht="16.5" customHeight="1" x14ac:dyDescent="0.3">
      <c r="A17" s="10" t="s">
        <v>198</v>
      </c>
      <c r="B17" s="76">
        <v>10000</v>
      </c>
      <c r="C17" s="68">
        <f>Denrées!C8</f>
        <v>0</v>
      </c>
      <c r="D17" s="68">
        <f t="shared" ref="D17:D21" si="2">B17*C17</f>
        <v>0</v>
      </c>
    </row>
    <row r="18" spans="1:4" ht="16.5" customHeight="1" x14ac:dyDescent="0.3">
      <c r="A18" s="10" t="s">
        <v>199</v>
      </c>
      <c r="B18" s="76">
        <v>5000</v>
      </c>
      <c r="C18" s="68">
        <f>Denrées!C9</f>
        <v>0</v>
      </c>
      <c r="D18" s="68">
        <f t="shared" si="2"/>
        <v>0</v>
      </c>
    </row>
    <row r="19" spans="1:4" ht="16.5" customHeight="1" x14ac:dyDescent="0.3">
      <c r="A19" s="10" t="s">
        <v>212</v>
      </c>
      <c r="B19" s="76">
        <v>5000</v>
      </c>
      <c r="C19" s="68">
        <f>Denrées!C10</f>
        <v>0</v>
      </c>
      <c r="D19" s="68">
        <f t="shared" si="2"/>
        <v>0</v>
      </c>
    </row>
    <row r="20" spans="1:4" ht="16.5" customHeight="1" x14ac:dyDescent="0.3">
      <c r="A20" s="10" t="s">
        <v>213</v>
      </c>
      <c r="B20" s="76">
        <v>5000</v>
      </c>
      <c r="C20" s="68">
        <f>Denrées!C11</f>
        <v>0</v>
      </c>
      <c r="D20" s="68">
        <f t="shared" si="2"/>
        <v>0</v>
      </c>
    </row>
    <row r="21" spans="1:4" ht="16.5" customHeight="1" x14ac:dyDescent="0.3">
      <c r="A21" s="10" t="s">
        <v>37</v>
      </c>
      <c r="B21" s="76">
        <v>2500</v>
      </c>
      <c r="C21" s="68">
        <f>Denrées!C13</f>
        <v>0</v>
      </c>
      <c r="D21" s="68">
        <f t="shared" si="2"/>
        <v>0</v>
      </c>
    </row>
    <row r="22" spans="1:4" ht="21.75" customHeight="1" x14ac:dyDescent="0.3">
      <c r="A22" s="49" t="s">
        <v>1</v>
      </c>
      <c r="B22" s="66" t="s">
        <v>34</v>
      </c>
      <c r="C22" s="66" t="s">
        <v>175</v>
      </c>
      <c r="D22" s="66" t="s">
        <v>23</v>
      </c>
    </row>
    <row r="23" spans="1:4" ht="16.5" customHeight="1" x14ac:dyDescent="0.3">
      <c r="A23" s="10" t="s">
        <v>231</v>
      </c>
      <c r="B23" s="76">
        <v>30000</v>
      </c>
      <c r="C23" s="68">
        <f>Denrées!C15</f>
        <v>0</v>
      </c>
      <c r="D23" s="68">
        <f>C23*B23</f>
        <v>0</v>
      </c>
    </row>
    <row r="24" spans="1:4" ht="16.5" customHeight="1" x14ac:dyDescent="0.3">
      <c r="A24" s="10" t="s">
        <v>198</v>
      </c>
      <c r="B24" s="76">
        <v>20000</v>
      </c>
      <c r="C24" s="68">
        <f>Denrées!C16</f>
        <v>0</v>
      </c>
      <c r="D24" s="68">
        <f t="shared" ref="D24:D26" si="3">C24*B24</f>
        <v>0</v>
      </c>
    </row>
    <row r="25" spans="1:4" ht="16.5" customHeight="1" x14ac:dyDescent="0.3">
      <c r="A25" s="10" t="s">
        <v>199</v>
      </c>
      <c r="B25" s="76">
        <v>10000</v>
      </c>
      <c r="C25" s="68">
        <f>Denrées!C17</f>
        <v>0</v>
      </c>
      <c r="D25" s="68">
        <f t="shared" si="3"/>
        <v>0</v>
      </c>
    </row>
    <row r="26" spans="1:4" ht="16.5" customHeight="1" x14ac:dyDescent="0.3">
      <c r="A26" s="10" t="s">
        <v>200</v>
      </c>
      <c r="B26" s="76">
        <v>2500</v>
      </c>
      <c r="C26" s="68">
        <f>Denrées!C18</f>
        <v>0</v>
      </c>
      <c r="D26" s="68">
        <f t="shared" si="3"/>
        <v>0</v>
      </c>
    </row>
    <row r="27" spans="1:4" ht="16.5" customHeight="1" x14ac:dyDescent="0.3">
      <c r="A27" s="10" t="s">
        <v>214</v>
      </c>
      <c r="B27" s="76">
        <v>2500</v>
      </c>
      <c r="C27" s="68">
        <f>Denrées!C19</f>
        <v>0</v>
      </c>
      <c r="D27" s="68">
        <f>C27*B27</f>
        <v>0</v>
      </c>
    </row>
    <row r="28" spans="1:4" ht="16.5" customHeight="1" x14ac:dyDescent="0.3">
      <c r="A28" s="49" t="s">
        <v>195</v>
      </c>
      <c r="B28" s="66" t="s">
        <v>34</v>
      </c>
      <c r="C28" s="66" t="s">
        <v>175</v>
      </c>
      <c r="D28" s="66" t="s">
        <v>23</v>
      </c>
    </row>
    <row r="29" spans="1:4" ht="16.5" customHeight="1" x14ac:dyDescent="0.3">
      <c r="A29" s="10" t="s">
        <v>215</v>
      </c>
      <c r="B29" s="76">
        <v>5000</v>
      </c>
      <c r="C29" s="68">
        <f>Denrées!C21</f>
        <v>0</v>
      </c>
      <c r="D29" s="68">
        <f>B29*C29</f>
        <v>0</v>
      </c>
    </row>
    <row r="30" spans="1:4" ht="16.5" customHeight="1" x14ac:dyDescent="0.3">
      <c r="A30" s="10" t="s">
        <v>216</v>
      </c>
      <c r="B30" s="76">
        <v>2000</v>
      </c>
      <c r="C30" s="68">
        <f>Denrées!C22</f>
        <v>0</v>
      </c>
      <c r="D30" s="68">
        <f>B30*C30</f>
        <v>0</v>
      </c>
    </row>
    <row r="31" spans="1:4" ht="23.25" customHeight="1" x14ac:dyDescent="0.3">
      <c r="A31" s="49" t="s">
        <v>17</v>
      </c>
      <c r="B31" s="66" t="s">
        <v>34</v>
      </c>
      <c r="C31" s="66" t="s">
        <v>175</v>
      </c>
      <c r="D31" s="66" t="s">
        <v>23</v>
      </c>
    </row>
    <row r="32" spans="1:4" ht="16.5" customHeight="1" x14ac:dyDescent="0.3">
      <c r="A32" s="19" t="s">
        <v>2</v>
      </c>
      <c r="B32" s="76">
        <v>2000</v>
      </c>
      <c r="C32" s="68">
        <f>Denrées!C24</f>
        <v>0</v>
      </c>
      <c r="D32" s="68">
        <f t="shared" ref="D32:D34" si="4">C32*B32</f>
        <v>0</v>
      </c>
    </row>
    <row r="33" spans="1:4" ht="16.5" customHeight="1" x14ac:dyDescent="0.3">
      <c r="A33" s="19" t="s">
        <v>3</v>
      </c>
      <c r="B33" s="76">
        <v>2000</v>
      </c>
      <c r="C33" s="68">
        <f>Denrées!C25</f>
        <v>0</v>
      </c>
      <c r="D33" s="68">
        <f t="shared" si="4"/>
        <v>0</v>
      </c>
    </row>
    <row r="34" spans="1:4" ht="16.5" customHeight="1" x14ac:dyDescent="0.3">
      <c r="A34" s="19" t="s">
        <v>4</v>
      </c>
      <c r="B34" s="76">
        <v>500</v>
      </c>
      <c r="C34" s="68">
        <f>Denrées!C26</f>
        <v>0</v>
      </c>
      <c r="D34" s="68">
        <f t="shared" si="4"/>
        <v>0</v>
      </c>
    </row>
    <row r="35" spans="1:4" ht="16.5" customHeight="1" x14ac:dyDescent="0.3">
      <c r="A35" s="20" t="s">
        <v>5</v>
      </c>
      <c r="B35" s="76">
        <v>4000</v>
      </c>
      <c r="C35" s="68">
        <f>Denrées!C27</f>
        <v>0</v>
      </c>
      <c r="D35" s="68">
        <f t="shared" ref="D35" si="5">C35*B35</f>
        <v>0</v>
      </c>
    </row>
    <row r="36" spans="1:4" ht="16.5" customHeight="1" x14ac:dyDescent="0.3">
      <c r="A36" s="49" t="s">
        <v>6</v>
      </c>
      <c r="B36" s="66" t="s">
        <v>34</v>
      </c>
      <c r="C36" s="66" t="s">
        <v>175</v>
      </c>
      <c r="D36" s="66" t="s">
        <v>23</v>
      </c>
    </row>
    <row r="37" spans="1:4" ht="16.5" customHeight="1" x14ac:dyDescent="0.3">
      <c r="A37" s="10" t="s">
        <v>197</v>
      </c>
      <c r="B37" s="76">
        <v>4000</v>
      </c>
      <c r="C37" s="68">
        <f>Denrées!C29</f>
        <v>0</v>
      </c>
      <c r="D37" s="68">
        <f t="shared" ref="D37:D40" si="6">B37*C37</f>
        <v>0</v>
      </c>
    </row>
    <row r="38" spans="1:4" ht="16.5" customHeight="1" x14ac:dyDescent="0.3">
      <c r="A38" s="10" t="s">
        <v>198</v>
      </c>
      <c r="B38" s="76">
        <v>4000</v>
      </c>
      <c r="C38" s="68">
        <f>Denrées!C30</f>
        <v>0</v>
      </c>
      <c r="D38" s="68">
        <f t="shared" si="6"/>
        <v>0</v>
      </c>
    </row>
    <row r="39" spans="1:4" ht="16.5" customHeight="1" x14ac:dyDescent="0.3">
      <c r="A39" s="10" t="s">
        <v>199</v>
      </c>
      <c r="B39" s="76">
        <v>4000</v>
      </c>
      <c r="C39" s="68">
        <f>Denrées!C31</f>
        <v>0</v>
      </c>
      <c r="D39" s="68">
        <f t="shared" si="6"/>
        <v>0</v>
      </c>
    </row>
    <row r="40" spans="1:4" ht="16.5" customHeight="1" x14ac:dyDescent="0.3">
      <c r="A40" s="10" t="s">
        <v>217</v>
      </c>
      <c r="B40" s="76">
        <v>2000</v>
      </c>
      <c r="C40" s="68">
        <f>Denrées!C32</f>
        <v>0</v>
      </c>
      <c r="D40" s="68">
        <f t="shared" si="6"/>
        <v>0</v>
      </c>
    </row>
    <row r="41" spans="1:4" ht="16.5" customHeight="1" x14ac:dyDescent="0.3">
      <c r="A41" s="10" t="s">
        <v>218</v>
      </c>
      <c r="B41" s="76">
        <v>2000</v>
      </c>
      <c r="C41" s="68">
        <f>Denrées!C33</f>
        <v>0</v>
      </c>
      <c r="D41" s="68">
        <f t="shared" ref="D41" si="7">B41*C41</f>
        <v>0</v>
      </c>
    </row>
    <row r="42" spans="1:4" ht="16.5" customHeight="1" x14ac:dyDescent="0.3">
      <c r="A42" s="49" t="s">
        <v>7</v>
      </c>
      <c r="B42" s="66" t="s">
        <v>34</v>
      </c>
      <c r="C42" s="66" t="s">
        <v>175</v>
      </c>
      <c r="D42" s="66" t="s">
        <v>23</v>
      </c>
    </row>
    <row r="43" spans="1:4" ht="16.5" customHeight="1" x14ac:dyDescent="0.3">
      <c r="A43" s="7" t="s">
        <v>197</v>
      </c>
      <c r="B43" s="76">
        <v>20000</v>
      </c>
      <c r="C43" s="68">
        <f>Denrées!C35</f>
        <v>0</v>
      </c>
      <c r="D43" s="68">
        <f t="shared" ref="D43:D46" si="8">B43*C43</f>
        <v>0</v>
      </c>
    </row>
    <row r="44" spans="1:4" ht="16.5" customHeight="1" x14ac:dyDescent="0.3">
      <c r="A44" s="7" t="s">
        <v>219</v>
      </c>
      <c r="B44" s="76">
        <v>15000</v>
      </c>
      <c r="C44" s="68">
        <f>Denrées!C36</f>
        <v>0</v>
      </c>
      <c r="D44" s="68">
        <f t="shared" si="8"/>
        <v>0</v>
      </c>
    </row>
    <row r="45" spans="1:4" ht="16.5" customHeight="1" x14ac:dyDescent="0.3">
      <c r="A45" s="7" t="s">
        <v>220</v>
      </c>
      <c r="B45" s="76">
        <v>15000</v>
      </c>
      <c r="C45" s="68">
        <f>Denrées!C37</f>
        <v>0</v>
      </c>
      <c r="D45" s="68">
        <f t="shared" si="8"/>
        <v>0</v>
      </c>
    </row>
    <row r="46" spans="1:4" ht="16.5" customHeight="1" x14ac:dyDescent="0.3">
      <c r="A46" s="7" t="s">
        <v>221</v>
      </c>
      <c r="B46" s="76">
        <v>5000</v>
      </c>
      <c r="C46" s="68">
        <f>Denrées!C38</f>
        <v>0</v>
      </c>
      <c r="D46" s="68">
        <f t="shared" si="8"/>
        <v>0</v>
      </c>
    </row>
    <row r="47" spans="1:4" ht="16.5" customHeight="1" x14ac:dyDescent="0.3">
      <c r="A47" s="7" t="s">
        <v>222</v>
      </c>
      <c r="B47" s="76">
        <v>5000</v>
      </c>
      <c r="C47" s="68">
        <f>Denrées!C39</f>
        <v>0</v>
      </c>
      <c r="D47" s="68">
        <f t="shared" ref="D47" si="9">B47*C47</f>
        <v>0</v>
      </c>
    </row>
    <row r="48" spans="1:4" x14ac:dyDescent="0.3">
      <c r="A48" s="10" t="s">
        <v>36</v>
      </c>
      <c r="B48" s="76">
        <v>5000</v>
      </c>
      <c r="C48" s="68">
        <f>Denrées!C41</f>
        <v>0</v>
      </c>
      <c r="D48" s="68">
        <f t="shared" ref="D48" si="10">B48*C48</f>
        <v>0</v>
      </c>
    </row>
    <row r="49" spans="1:4" x14ac:dyDescent="0.3">
      <c r="A49" s="49" t="s">
        <v>18</v>
      </c>
      <c r="B49" s="66" t="s">
        <v>34</v>
      </c>
      <c r="C49" s="66" t="s">
        <v>175</v>
      </c>
      <c r="D49" s="66" t="s">
        <v>23</v>
      </c>
    </row>
    <row r="50" spans="1:4" x14ac:dyDescent="0.3">
      <c r="A50" s="19" t="s">
        <v>9</v>
      </c>
      <c r="B50" s="76">
        <v>20000</v>
      </c>
      <c r="C50" s="68">
        <f>Denrées!C47</f>
        <v>0</v>
      </c>
      <c r="D50" s="68">
        <f>C50*B50</f>
        <v>0</v>
      </c>
    </row>
    <row r="51" spans="1:4" x14ac:dyDescent="0.3">
      <c r="A51" s="19" t="s">
        <v>10</v>
      </c>
      <c r="B51" s="76">
        <v>5000</v>
      </c>
      <c r="C51" s="68">
        <f>Denrées!C48</f>
        <v>0</v>
      </c>
      <c r="D51" s="68">
        <f>C51*B51</f>
        <v>0</v>
      </c>
    </row>
    <row r="52" spans="1:4" x14ac:dyDescent="0.3">
      <c r="A52" s="49" t="s">
        <v>75</v>
      </c>
      <c r="B52" s="66" t="s">
        <v>34</v>
      </c>
      <c r="C52" s="66" t="s">
        <v>175</v>
      </c>
      <c r="D52" s="66" t="s">
        <v>23</v>
      </c>
    </row>
    <row r="53" spans="1:4" x14ac:dyDescent="0.3">
      <c r="A53" s="7" t="s">
        <v>70</v>
      </c>
      <c r="B53" s="76">
        <v>5000</v>
      </c>
      <c r="C53" s="68">
        <f>Denrées!C43</f>
        <v>0</v>
      </c>
      <c r="D53" s="68">
        <f t="shared" ref="D53:D54" si="11">B53*C53</f>
        <v>0</v>
      </c>
    </row>
    <row r="54" spans="1:4" x14ac:dyDescent="0.3">
      <c r="A54" s="7" t="s">
        <v>69</v>
      </c>
      <c r="B54" s="76">
        <v>5000</v>
      </c>
      <c r="C54" s="68">
        <f>Denrées!C44</f>
        <v>0</v>
      </c>
      <c r="D54" s="68">
        <f t="shared" si="11"/>
        <v>0</v>
      </c>
    </row>
    <row r="55" spans="1:4" ht="16.5" customHeight="1" x14ac:dyDescent="0.3">
      <c r="A55" s="7" t="s">
        <v>71</v>
      </c>
      <c r="B55" s="76">
        <v>5000</v>
      </c>
      <c r="C55" s="68">
        <f>Denrées!C45</f>
        <v>0</v>
      </c>
      <c r="D55" s="68">
        <f t="shared" ref="D55" si="12">B55*C55</f>
        <v>0</v>
      </c>
    </row>
    <row r="56" spans="1:4" ht="16.5" customHeight="1" x14ac:dyDescent="0.3">
      <c r="A56" s="49" t="s">
        <v>227</v>
      </c>
      <c r="B56" s="66" t="s">
        <v>34</v>
      </c>
      <c r="C56" s="66" t="s">
        <v>175</v>
      </c>
      <c r="D56" s="66" t="s">
        <v>23</v>
      </c>
    </row>
    <row r="57" spans="1:4" ht="16.5" customHeight="1" x14ac:dyDescent="0.3">
      <c r="A57" s="10" t="s">
        <v>235</v>
      </c>
      <c r="B57" s="76">
        <v>500</v>
      </c>
      <c r="C57" s="68">
        <f>Denrées!C50</f>
        <v>0</v>
      </c>
      <c r="D57" s="68">
        <f t="shared" ref="D57:D69" si="13">C57*B57</f>
        <v>0</v>
      </c>
    </row>
    <row r="58" spans="1:4" ht="16.5" customHeight="1" x14ac:dyDescent="0.3">
      <c r="A58" s="10" t="s">
        <v>236</v>
      </c>
      <c r="B58" s="76">
        <v>500</v>
      </c>
      <c r="C58" s="68">
        <f>Denrées!C51</f>
        <v>0</v>
      </c>
      <c r="D58" s="68">
        <f t="shared" si="13"/>
        <v>0</v>
      </c>
    </row>
    <row r="59" spans="1:4" ht="16.5" customHeight="1" x14ac:dyDescent="0.3">
      <c r="A59" s="49" t="s">
        <v>8</v>
      </c>
      <c r="B59" s="66" t="s">
        <v>34</v>
      </c>
      <c r="C59" s="66" t="s">
        <v>175</v>
      </c>
      <c r="D59" s="66" t="s">
        <v>23</v>
      </c>
    </row>
    <row r="60" spans="1:4" ht="16.5" customHeight="1" x14ac:dyDescent="0.3">
      <c r="A60" s="12" t="s">
        <v>76</v>
      </c>
      <c r="B60" s="76">
        <v>5000</v>
      </c>
      <c r="C60" s="68">
        <f>Denrées!C53</f>
        <v>0</v>
      </c>
      <c r="D60" s="68">
        <f t="shared" si="13"/>
        <v>0</v>
      </c>
    </row>
    <row r="61" spans="1:4" ht="16.5" customHeight="1" x14ac:dyDescent="0.3">
      <c r="A61" s="12" t="s">
        <v>77</v>
      </c>
      <c r="B61" s="76">
        <v>100</v>
      </c>
      <c r="C61" s="68">
        <f>Denrées!C54</f>
        <v>0</v>
      </c>
      <c r="D61" s="68">
        <f t="shared" si="13"/>
        <v>0</v>
      </c>
    </row>
    <row r="62" spans="1:4" ht="16.5" customHeight="1" x14ac:dyDescent="0.3">
      <c r="A62" s="12" t="s">
        <v>78</v>
      </c>
      <c r="B62" s="76">
        <v>2000</v>
      </c>
      <c r="C62" s="68">
        <f>Denrées!C55</f>
        <v>0</v>
      </c>
      <c r="D62" s="68">
        <f t="shared" si="13"/>
        <v>0</v>
      </c>
    </row>
    <row r="63" spans="1:4" x14ac:dyDescent="0.3">
      <c r="A63" s="12" t="s">
        <v>79</v>
      </c>
      <c r="B63" s="76">
        <v>2000</v>
      </c>
      <c r="C63" s="68">
        <f>Denrées!C56</f>
        <v>0</v>
      </c>
      <c r="D63" s="68">
        <f t="shared" si="13"/>
        <v>0</v>
      </c>
    </row>
    <row r="64" spans="1:4" x14ac:dyDescent="0.3">
      <c r="A64" s="12" t="s">
        <v>80</v>
      </c>
      <c r="B64" s="76">
        <v>500</v>
      </c>
      <c r="C64" s="68">
        <f>Denrées!C57</f>
        <v>0</v>
      </c>
      <c r="D64" s="68">
        <f t="shared" si="13"/>
        <v>0</v>
      </c>
    </row>
    <row r="65" spans="1:6" x14ac:dyDescent="0.3">
      <c r="A65" s="12" t="s">
        <v>81</v>
      </c>
      <c r="B65" s="76">
        <v>100</v>
      </c>
      <c r="C65" s="68">
        <f>Denrées!C58</f>
        <v>0</v>
      </c>
      <c r="D65" s="68">
        <f t="shared" si="13"/>
        <v>0</v>
      </c>
    </row>
    <row r="66" spans="1:6" x14ac:dyDescent="0.3">
      <c r="A66" s="12" t="s">
        <v>82</v>
      </c>
      <c r="B66" s="76">
        <v>500</v>
      </c>
      <c r="C66" s="68">
        <f>Denrées!C59</f>
        <v>0</v>
      </c>
      <c r="D66" s="68">
        <f t="shared" si="13"/>
        <v>0</v>
      </c>
      <c r="F66" s="26"/>
    </row>
    <row r="67" spans="1:6" x14ac:dyDescent="0.3">
      <c r="A67" s="12" t="s">
        <v>83</v>
      </c>
      <c r="B67" s="76">
        <v>100</v>
      </c>
      <c r="C67" s="68">
        <f>Denrées!C60</f>
        <v>0</v>
      </c>
      <c r="D67" s="68">
        <f t="shared" si="13"/>
        <v>0</v>
      </c>
      <c r="F67" s="26"/>
    </row>
    <row r="68" spans="1:6" x14ac:dyDescent="0.3">
      <c r="A68" s="12" t="s">
        <v>84</v>
      </c>
      <c r="B68" s="76">
        <v>100</v>
      </c>
      <c r="C68" s="68">
        <f>Denrées!C61</f>
        <v>0</v>
      </c>
      <c r="D68" s="68">
        <f t="shared" si="13"/>
        <v>0</v>
      </c>
      <c r="F68" s="26"/>
    </row>
    <row r="69" spans="1:6" x14ac:dyDescent="0.3">
      <c r="A69" s="12" t="s">
        <v>85</v>
      </c>
      <c r="B69" s="76">
        <v>100</v>
      </c>
      <c r="C69" s="68">
        <f>Denrées!C62</f>
        <v>0</v>
      </c>
      <c r="D69" s="68">
        <f t="shared" si="13"/>
        <v>0</v>
      </c>
      <c r="F69" s="26"/>
    </row>
    <row r="70" spans="1:6" x14ac:dyDescent="0.3">
      <c r="A70" s="12" t="s">
        <v>95</v>
      </c>
      <c r="B70" s="76">
        <v>1000</v>
      </c>
      <c r="C70" s="68">
        <f>Denrées!C63</f>
        <v>0</v>
      </c>
      <c r="D70" s="68">
        <f t="shared" ref="D70:D73" si="14">C70*B70</f>
        <v>0</v>
      </c>
      <c r="F70" s="26"/>
    </row>
    <row r="71" spans="1:6" x14ac:dyDescent="0.3">
      <c r="A71" s="12" t="s">
        <v>86</v>
      </c>
      <c r="B71" s="76">
        <v>50</v>
      </c>
      <c r="C71" s="68">
        <f>Denrées!C64</f>
        <v>0</v>
      </c>
      <c r="D71" s="68">
        <f t="shared" si="14"/>
        <v>0</v>
      </c>
      <c r="F71" s="26"/>
    </row>
    <row r="72" spans="1:6" x14ac:dyDescent="0.3">
      <c r="A72" s="12" t="s">
        <v>87</v>
      </c>
      <c r="B72" s="76">
        <v>50</v>
      </c>
      <c r="C72" s="68">
        <f>Denrées!C65</f>
        <v>0</v>
      </c>
      <c r="D72" s="68">
        <f t="shared" si="14"/>
        <v>0</v>
      </c>
    </row>
    <row r="73" spans="1:6" x14ac:dyDescent="0.3">
      <c r="A73" s="12" t="s">
        <v>110</v>
      </c>
      <c r="B73" s="76">
        <v>10</v>
      </c>
      <c r="C73" s="68">
        <f>Denrées!C66</f>
        <v>0</v>
      </c>
      <c r="D73" s="68">
        <f t="shared" si="14"/>
        <v>0</v>
      </c>
    </row>
    <row r="74" spans="1:6" x14ac:dyDescent="0.3">
      <c r="A74" s="49" t="s">
        <v>111</v>
      </c>
      <c r="B74" s="66" t="s">
        <v>34</v>
      </c>
      <c r="C74" s="66" t="s">
        <v>175</v>
      </c>
      <c r="D74" s="66" t="s">
        <v>23</v>
      </c>
    </row>
    <row r="75" spans="1:6" x14ac:dyDescent="0.3">
      <c r="A75" s="12" t="s">
        <v>28</v>
      </c>
      <c r="B75" s="76">
        <v>200</v>
      </c>
      <c r="C75" s="68">
        <f>Denrées!C68</f>
        <v>0</v>
      </c>
      <c r="D75" s="68">
        <f>B71*C75</f>
        <v>0</v>
      </c>
    </row>
    <row r="76" spans="1:6" x14ac:dyDescent="0.3">
      <c r="A76" s="12" t="s">
        <v>33</v>
      </c>
      <c r="B76" s="76">
        <v>200</v>
      </c>
      <c r="C76" s="68">
        <f>Denrées!C69</f>
        <v>0</v>
      </c>
      <c r="D76" s="68">
        <f>B72*C76</f>
        <v>0</v>
      </c>
    </row>
    <row r="77" spans="1:6" ht="23.25" customHeight="1" x14ac:dyDescent="0.3">
      <c r="A77" s="123" t="s">
        <v>246</v>
      </c>
      <c r="B77" s="123"/>
      <c r="C77" s="123"/>
      <c r="D77" s="68">
        <f>SUM(D16:D76)</f>
        <v>0</v>
      </c>
    </row>
    <row r="78" spans="1:6" ht="18" customHeight="1" x14ac:dyDescent="0.3">
      <c r="A78" s="105"/>
      <c r="B78" s="105"/>
      <c r="C78" s="105"/>
      <c r="D78" s="33"/>
    </row>
    <row r="79" spans="1:6" ht="22.5" customHeight="1" x14ac:dyDescent="0.3">
      <c r="A79" s="113" t="s">
        <v>177</v>
      </c>
      <c r="B79" s="113"/>
      <c r="C79" s="113"/>
      <c r="D79" s="23"/>
    </row>
    <row r="80" spans="1:6" x14ac:dyDescent="0.3">
      <c r="A80" s="49" t="s">
        <v>11</v>
      </c>
      <c r="B80" s="66" t="s">
        <v>34</v>
      </c>
      <c r="C80" s="66" t="s">
        <v>175</v>
      </c>
      <c r="D80" s="66" t="s">
        <v>23</v>
      </c>
    </row>
    <row r="81" spans="1:4" x14ac:dyDescent="0.3">
      <c r="A81" s="53" t="s">
        <v>96</v>
      </c>
      <c r="B81" s="22">
        <v>40000</v>
      </c>
      <c r="C81" s="68">
        <f>Cafétéria!D7</f>
        <v>0</v>
      </c>
      <c r="D81" s="68">
        <f>B81*C81</f>
        <v>0</v>
      </c>
    </row>
    <row r="82" spans="1:4" x14ac:dyDescent="0.3">
      <c r="A82" s="53" t="s">
        <v>97</v>
      </c>
      <c r="B82" s="22">
        <v>1000</v>
      </c>
      <c r="C82" s="68">
        <f>Cafétéria!D8</f>
        <v>0</v>
      </c>
      <c r="D82" s="68">
        <f t="shared" ref="D82:D87" si="15">B82*C82</f>
        <v>0</v>
      </c>
    </row>
    <row r="83" spans="1:4" x14ac:dyDescent="0.3">
      <c r="A83" s="53" t="s">
        <v>98</v>
      </c>
      <c r="B83" s="22">
        <v>5000</v>
      </c>
      <c r="C83" s="68">
        <f>Cafétéria!D9</f>
        <v>0</v>
      </c>
      <c r="D83" s="68">
        <f t="shared" si="15"/>
        <v>0</v>
      </c>
    </row>
    <row r="84" spans="1:4" x14ac:dyDescent="0.3">
      <c r="A84" s="53" t="s">
        <v>99</v>
      </c>
      <c r="B84" s="22">
        <v>1000</v>
      </c>
      <c r="C84" s="68">
        <f>Cafétéria!D10</f>
        <v>0</v>
      </c>
      <c r="D84" s="68">
        <f t="shared" si="15"/>
        <v>0</v>
      </c>
    </row>
    <row r="85" spans="1:4" x14ac:dyDescent="0.3">
      <c r="A85" s="53" t="s">
        <v>100</v>
      </c>
      <c r="B85" s="22">
        <v>1000</v>
      </c>
      <c r="C85" s="68">
        <f>Cafétéria!D11</f>
        <v>0</v>
      </c>
      <c r="D85" s="68">
        <f t="shared" si="15"/>
        <v>0</v>
      </c>
    </row>
    <row r="86" spans="1:4" x14ac:dyDescent="0.3">
      <c r="A86" s="53" t="s">
        <v>101</v>
      </c>
      <c r="B86" s="22">
        <v>1000</v>
      </c>
      <c r="C86" s="68">
        <f>Cafétéria!D12</f>
        <v>0</v>
      </c>
      <c r="D86" s="68">
        <f t="shared" si="15"/>
        <v>0</v>
      </c>
    </row>
    <row r="87" spans="1:4" x14ac:dyDescent="0.3">
      <c r="A87" s="53" t="s">
        <v>102</v>
      </c>
      <c r="B87" s="22">
        <v>1000</v>
      </c>
      <c r="C87" s="68">
        <f>Cafétéria!D13</f>
        <v>0</v>
      </c>
      <c r="D87" s="68">
        <f t="shared" si="15"/>
        <v>0</v>
      </c>
    </row>
    <row r="88" spans="1:4" x14ac:dyDescent="0.3">
      <c r="A88" s="49" t="s">
        <v>105</v>
      </c>
      <c r="B88" s="66" t="s">
        <v>34</v>
      </c>
      <c r="C88" s="66" t="s">
        <v>175</v>
      </c>
      <c r="D88" s="66" t="s">
        <v>23</v>
      </c>
    </row>
    <row r="89" spans="1:4" x14ac:dyDescent="0.3">
      <c r="A89" s="53" t="s">
        <v>106</v>
      </c>
      <c r="B89" s="22">
        <v>100</v>
      </c>
      <c r="C89" s="68">
        <f>Cafétéria!D15</f>
        <v>0</v>
      </c>
      <c r="D89" s="68">
        <f>B89*C89</f>
        <v>0</v>
      </c>
    </row>
    <row r="90" spans="1:4" x14ac:dyDescent="0.3">
      <c r="A90" s="53" t="s">
        <v>107</v>
      </c>
      <c r="B90" s="22">
        <v>500</v>
      </c>
      <c r="C90" s="68">
        <f>Cafétéria!D16</f>
        <v>0</v>
      </c>
      <c r="D90" s="68">
        <f t="shared" ref="D90:D92" si="16">B90*C90</f>
        <v>0</v>
      </c>
    </row>
    <row r="91" spans="1:4" x14ac:dyDescent="0.3">
      <c r="A91" s="53" t="s">
        <v>108</v>
      </c>
      <c r="B91" s="22">
        <v>1000</v>
      </c>
      <c r="C91" s="68">
        <f>Cafétéria!D17</f>
        <v>0</v>
      </c>
      <c r="D91" s="68">
        <f t="shared" si="16"/>
        <v>0</v>
      </c>
    </row>
    <row r="92" spans="1:4" x14ac:dyDescent="0.3">
      <c r="A92" s="53" t="s">
        <v>109</v>
      </c>
      <c r="B92" s="22">
        <v>1000</v>
      </c>
      <c r="C92" s="68">
        <f>Cafétéria!D18</f>
        <v>0</v>
      </c>
      <c r="D92" s="68">
        <f t="shared" si="16"/>
        <v>0</v>
      </c>
    </row>
    <row r="93" spans="1:4" x14ac:dyDescent="0.3">
      <c r="A93" s="49" t="s">
        <v>13</v>
      </c>
      <c r="B93" s="66" t="s">
        <v>34</v>
      </c>
      <c r="C93" s="66" t="s">
        <v>175</v>
      </c>
      <c r="D93" s="66" t="s">
        <v>23</v>
      </c>
    </row>
    <row r="94" spans="1:4" x14ac:dyDescent="0.3">
      <c r="A94" s="53" t="s">
        <v>112</v>
      </c>
      <c r="B94" s="22">
        <v>100</v>
      </c>
      <c r="C94" s="68">
        <f>Cafétéria!D20</f>
        <v>0</v>
      </c>
      <c r="D94" s="68">
        <f>B94*C94</f>
        <v>0</v>
      </c>
    </row>
    <row r="95" spans="1:4" x14ac:dyDescent="0.3">
      <c r="A95" s="53" t="s">
        <v>113</v>
      </c>
      <c r="B95" s="22">
        <v>100</v>
      </c>
      <c r="C95" s="68">
        <f>Cafétéria!D21</f>
        <v>0</v>
      </c>
      <c r="D95" s="68">
        <f t="shared" ref="D95:D102" si="17">B95*C95</f>
        <v>0</v>
      </c>
    </row>
    <row r="96" spans="1:4" x14ac:dyDescent="0.3">
      <c r="A96" s="53" t="s">
        <v>114</v>
      </c>
      <c r="B96" s="22">
        <v>100</v>
      </c>
      <c r="C96" s="68">
        <f>Cafétéria!D22</f>
        <v>0</v>
      </c>
      <c r="D96" s="68">
        <f t="shared" si="17"/>
        <v>0</v>
      </c>
    </row>
    <row r="97" spans="1:4" x14ac:dyDescent="0.3">
      <c r="A97" s="53" t="s">
        <v>115</v>
      </c>
      <c r="B97" s="22">
        <v>100</v>
      </c>
      <c r="C97" s="68">
        <f>Cafétéria!D23</f>
        <v>0</v>
      </c>
      <c r="D97" s="68">
        <f t="shared" si="17"/>
        <v>0</v>
      </c>
    </row>
    <row r="98" spans="1:4" x14ac:dyDescent="0.3">
      <c r="A98" s="53" t="s">
        <v>116</v>
      </c>
      <c r="B98" s="22">
        <v>100</v>
      </c>
      <c r="C98" s="68">
        <f>Cafétéria!D24</f>
        <v>0</v>
      </c>
      <c r="D98" s="68">
        <f t="shared" si="17"/>
        <v>0</v>
      </c>
    </row>
    <row r="99" spans="1:4" x14ac:dyDescent="0.3">
      <c r="A99" s="53" t="s">
        <v>117</v>
      </c>
      <c r="B99" s="22">
        <v>100</v>
      </c>
      <c r="C99" s="68">
        <f>Cafétéria!D25</f>
        <v>0</v>
      </c>
      <c r="D99" s="68">
        <f t="shared" si="17"/>
        <v>0</v>
      </c>
    </row>
    <row r="100" spans="1:4" x14ac:dyDescent="0.3">
      <c r="A100" s="53" t="s">
        <v>118</v>
      </c>
      <c r="B100" s="22">
        <v>5000</v>
      </c>
      <c r="C100" s="68">
        <f>Cafétéria!D26</f>
        <v>0</v>
      </c>
      <c r="D100" s="68">
        <f t="shared" si="17"/>
        <v>0</v>
      </c>
    </row>
    <row r="101" spans="1:4" x14ac:dyDescent="0.3">
      <c r="A101" s="53" t="s">
        <v>119</v>
      </c>
      <c r="B101" s="22">
        <v>5000</v>
      </c>
      <c r="C101" s="68">
        <f>Cafétéria!D27</f>
        <v>0</v>
      </c>
      <c r="D101" s="68">
        <f t="shared" si="17"/>
        <v>0</v>
      </c>
    </row>
    <row r="102" spans="1:4" x14ac:dyDescent="0.3">
      <c r="A102" s="53" t="s">
        <v>120</v>
      </c>
      <c r="B102" s="22">
        <v>500</v>
      </c>
      <c r="C102" s="68">
        <f>Cafétéria!D28</f>
        <v>0</v>
      </c>
      <c r="D102" s="68">
        <f t="shared" si="17"/>
        <v>0</v>
      </c>
    </row>
    <row r="103" spans="1:4" x14ac:dyDescent="0.3">
      <c r="A103" s="49" t="s">
        <v>12</v>
      </c>
      <c r="B103" s="66" t="s">
        <v>34</v>
      </c>
      <c r="C103" s="66" t="s">
        <v>175</v>
      </c>
      <c r="D103" s="66" t="s">
        <v>23</v>
      </c>
    </row>
    <row r="104" spans="1:4" x14ac:dyDescent="0.3">
      <c r="A104" s="57" t="s">
        <v>133</v>
      </c>
      <c r="B104" s="69"/>
      <c r="C104" s="70"/>
      <c r="D104" s="70"/>
    </row>
    <row r="105" spans="1:4" x14ac:dyDescent="0.3">
      <c r="A105" s="9" t="s">
        <v>134</v>
      </c>
      <c r="B105" s="22">
        <v>100</v>
      </c>
      <c r="C105" s="68">
        <f>Cafétéria!D31</f>
        <v>0</v>
      </c>
      <c r="D105" s="68">
        <f>B105*C105</f>
        <v>0</v>
      </c>
    </row>
    <row r="106" spans="1:4" x14ac:dyDescent="0.3">
      <c r="A106" s="7" t="s">
        <v>135</v>
      </c>
      <c r="B106" s="22">
        <v>100</v>
      </c>
      <c r="C106" s="68">
        <f>Cafétéria!D32</f>
        <v>0</v>
      </c>
      <c r="D106" s="68">
        <f>B106*C106</f>
        <v>0</v>
      </c>
    </row>
    <row r="107" spans="1:4" x14ac:dyDescent="0.3">
      <c r="A107" s="57" t="s">
        <v>136</v>
      </c>
      <c r="B107" s="69"/>
      <c r="C107" s="70"/>
      <c r="D107" s="70"/>
    </row>
    <row r="108" spans="1:4" x14ac:dyDescent="0.3">
      <c r="A108" s="7" t="s">
        <v>134</v>
      </c>
      <c r="B108" s="22">
        <v>100</v>
      </c>
      <c r="C108" s="68">
        <f>Cafétéria!D34</f>
        <v>0</v>
      </c>
      <c r="D108" s="68">
        <f>C108*B108</f>
        <v>0</v>
      </c>
    </row>
    <row r="109" spans="1:4" x14ac:dyDescent="0.3">
      <c r="A109" s="7" t="s">
        <v>135</v>
      </c>
      <c r="B109" s="22">
        <v>100</v>
      </c>
      <c r="C109" s="68">
        <f>Cafétéria!D35</f>
        <v>0</v>
      </c>
      <c r="D109" s="68">
        <f>C109*B109</f>
        <v>0</v>
      </c>
    </row>
    <row r="110" spans="1:4" x14ac:dyDescent="0.3">
      <c r="A110" s="49" t="s">
        <v>143</v>
      </c>
      <c r="B110" s="66" t="s">
        <v>34</v>
      </c>
      <c r="C110" s="66" t="s">
        <v>175</v>
      </c>
      <c r="D110" s="66" t="s">
        <v>23</v>
      </c>
    </row>
    <row r="111" spans="1:4" x14ac:dyDescent="0.3">
      <c r="A111" s="7" t="s">
        <v>137</v>
      </c>
      <c r="B111" s="22">
        <v>100</v>
      </c>
      <c r="C111" s="68">
        <f>Cafétéria!D37</f>
        <v>0</v>
      </c>
      <c r="D111" s="68">
        <f>B111*C111</f>
        <v>0</v>
      </c>
    </row>
    <row r="112" spans="1:4" x14ac:dyDescent="0.3">
      <c r="A112" s="7" t="s">
        <v>138</v>
      </c>
      <c r="B112" s="22">
        <v>100</v>
      </c>
      <c r="C112" s="68">
        <f>Cafétéria!D38</f>
        <v>0</v>
      </c>
      <c r="D112" s="68">
        <f t="shared" ref="D112:D114" si="18">B112*C112</f>
        <v>0</v>
      </c>
    </row>
    <row r="113" spans="1:4" x14ac:dyDescent="0.3">
      <c r="A113" s="7" t="s">
        <v>139</v>
      </c>
      <c r="B113" s="22">
        <v>100</v>
      </c>
      <c r="C113" s="68">
        <f>Cafétéria!D39</f>
        <v>0</v>
      </c>
      <c r="D113" s="68">
        <f t="shared" si="18"/>
        <v>0</v>
      </c>
    </row>
    <row r="114" spans="1:4" x14ac:dyDescent="0.3">
      <c r="A114" s="7" t="s">
        <v>140</v>
      </c>
      <c r="B114" s="22">
        <v>100</v>
      </c>
      <c r="C114" s="68">
        <f>Cafétéria!D40</f>
        <v>0</v>
      </c>
      <c r="D114" s="68">
        <f t="shared" si="18"/>
        <v>0</v>
      </c>
    </row>
    <row r="115" spans="1:4" ht="23.25" customHeight="1" x14ac:dyDescent="0.3">
      <c r="A115" s="123" t="s">
        <v>247</v>
      </c>
      <c r="B115" s="123"/>
      <c r="C115" s="123"/>
      <c r="D115" s="68">
        <f>SUM(D81:D114)</f>
        <v>0</v>
      </c>
    </row>
    <row r="116" spans="1:4" ht="9.75" customHeight="1" x14ac:dyDescent="0.3">
      <c r="A116" s="2"/>
      <c r="B116" s="2"/>
      <c r="C116" s="2"/>
      <c r="D116" s="2"/>
    </row>
    <row r="117" spans="1:4" ht="27.75" customHeight="1" x14ac:dyDescent="0.3">
      <c r="A117" s="5" t="s">
        <v>144</v>
      </c>
      <c r="B117" s="5"/>
      <c r="C117" s="5"/>
      <c r="D117" s="5"/>
    </row>
    <row r="118" spans="1:4" x14ac:dyDescent="0.3">
      <c r="A118" s="113" t="s">
        <v>155</v>
      </c>
      <c r="B118" s="113"/>
      <c r="C118" s="113"/>
      <c r="D118" s="23"/>
    </row>
    <row r="119" spans="1:4" ht="18.75" customHeight="1" x14ac:dyDescent="0.3">
      <c r="A119" s="60" t="s">
        <v>14</v>
      </c>
      <c r="B119" s="66" t="s">
        <v>34</v>
      </c>
      <c r="C119" s="66" t="s">
        <v>175</v>
      </c>
      <c r="D119" s="66" t="s">
        <v>23</v>
      </c>
    </row>
    <row r="120" spans="1:4" ht="16.5" customHeight="1" x14ac:dyDescent="0.3">
      <c r="A120" s="14" t="s">
        <v>148</v>
      </c>
      <c r="B120" s="28">
        <v>200</v>
      </c>
      <c r="C120" s="68">
        <f>'Autres prestations'!D8</f>
        <v>0</v>
      </c>
      <c r="D120" s="68">
        <f>C120*B120</f>
        <v>0</v>
      </c>
    </row>
    <row r="121" spans="1:4" ht="16.5" customHeight="1" x14ac:dyDescent="0.3">
      <c r="A121" s="14" t="s">
        <v>149</v>
      </c>
      <c r="B121" s="28">
        <v>200</v>
      </c>
      <c r="C121" s="68">
        <f>'Autres prestations'!D9</f>
        <v>0</v>
      </c>
      <c r="D121" s="68">
        <f t="shared" ref="D121:D133" si="19">C121*B121</f>
        <v>0</v>
      </c>
    </row>
    <row r="122" spans="1:4" ht="16.5" customHeight="1" x14ac:dyDescent="0.3">
      <c r="A122" s="14" t="s">
        <v>151</v>
      </c>
      <c r="B122" s="28">
        <v>250</v>
      </c>
      <c r="C122" s="68">
        <f>'Autres prestations'!D10</f>
        <v>0</v>
      </c>
      <c r="D122" s="68">
        <f t="shared" si="19"/>
        <v>0</v>
      </c>
    </row>
    <row r="123" spans="1:4" ht="16.5" customHeight="1" x14ac:dyDescent="0.3">
      <c r="A123" s="14" t="s">
        <v>151</v>
      </c>
      <c r="B123" s="28">
        <v>50</v>
      </c>
      <c r="C123" s="68">
        <f>'Autres prestations'!D11</f>
        <v>0</v>
      </c>
      <c r="D123" s="68">
        <f t="shared" si="19"/>
        <v>0</v>
      </c>
    </row>
    <row r="124" spans="1:4" ht="16.5" customHeight="1" x14ac:dyDescent="0.3">
      <c r="A124" s="14" t="s">
        <v>150</v>
      </c>
      <c r="B124" s="28">
        <v>50</v>
      </c>
      <c r="C124" s="68">
        <f>'Autres prestations'!D12</f>
        <v>0</v>
      </c>
      <c r="D124" s="68">
        <f t="shared" si="19"/>
        <v>0</v>
      </c>
    </row>
    <row r="125" spans="1:4" ht="16.5" customHeight="1" x14ac:dyDescent="0.3">
      <c r="A125" s="14" t="s">
        <v>150</v>
      </c>
      <c r="B125" s="28">
        <v>50</v>
      </c>
      <c r="C125" s="68">
        <f>'Autres prestations'!D13</f>
        <v>0</v>
      </c>
      <c r="D125" s="68">
        <f t="shared" si="19"/>
        <v>0</v>
      </c>
    </row>
    <row r="126" spans="1:4" ht="16.5" customHeight="1" x14ac:dyDescent="0.3">
      <c r="A126" s="14" t="s">
        <v>151</v>
      </c>
      <c r="B126" s="28">
        <v>2500</v>
      </c>
      <c r="C126" s="68">
        <f>'Autres prestations'!D14</f>
        <v>0</v>
      </c>
      <c r="D126" s="68">
        <f t="shared" si="19"/>
        <v>0</v>
      </c>
    </row>
    <row r="127" spans="1:4" ht="16.5" customHeight="1" x14ac:dyDescent="0.3">
      <c r="A127" s="14" t="s">
        <v>150</v>
      </c>
      <c r="B127" s="28">
        <v>250</v>
      </c>
      <c r="C127" s="68">
        <f>'Autres prestations'!D15</f>
        <v>0</v>
      </c>
      <c r="D127" s="68">
        <f t="shared" si="19"/>
        <v>0</v>
      </c>
    </row>
    <row r="128" spans="1:4" ht="16.5" customHeight="1" x14ac:dyDescent="0.3">
      <c r="A128" s="14" t="s">
        <v>165</v>
      </c>
      <c r="B128" s="28">
        <v>75</v>
      </c>
      <c r="C128" s="68">
        <f>'Autres prestations'!D16</f>
        <v>0</v>
      </c>
      <c r="D128" s="68">
        <f t="shared" si="19"/>
        <v>0</v>
      </c>
    </row>
    <row r="129" spans="1:7" x14ac:dyDescent="0.3">
      <c r="A129" s="14" t="s">
        <v>166</v>
      </c>
      <c r="B129" s="28">
        <v>75</v>
      </c>
      <c r="C129" s="68">
        <f>'Autres prestations'!D17</f>
        <v>0</v>
      </c>
      <c r="D129" s="68">
        <f t="shared" si="19"/>
        <v>0</v>
      </c>
    </row>
    <row r="130" spans="1:7" ht="16.5" customHeight="1" x14ac:dyDescent="0.3">
      <c r="A130" s="15" t="s">
        <v>154</v>
      </c>
      <c r="B130" s="28">
        <v>2500</v>
      </c>
      <c r="C130" s="68">
        <f>'Autres prestations'!D18</f>
        <v>0</v>
      </c>
      <c r="D130" s="68">
        <f t="shared" si="19"/>
        <v>0</v>
      </c>
    </row>
    <row r="131" spans="1:7" ht="16.5" customHeight="1" x14ac:dyDescent="0.3">
      <c r="A131" s="15" t="s">
        <v>27</v>
      </c>
      <c r="B131" s="28">
        <v>50</v>
      </c>
      <c r="C131" s="68">
        <f>'Autres prestations'!D19</f>
        <v>0</v>
      </c>
      <c r="D131" s="68">
        <f t="shared" si="19"/>
        <v>0</v>
      </c>
    </row>
    <row r="132" spans="1:7" ht="16.5" customHeight="1" x14ac:dyDescent="0.3">
      <c r="A132" s="15" t="s">
        <v>153</v>
      </c>
      <c r="B132" s="28">
        <v>50</v>
      </c>
      <c r="C132" s="68">
        <f>'Autres prestations'!D20</f>
        <v>0</v>
      </c>
      <c r="D132" s="68">
        <f t="shared" si="19"/>
        <v>0</v>
      </c>
    </row>
    <row r="133" spans="1:7" ht="16.5" customHeight="1" x14ac:dyDescent="0.3">
      <c r="A133" s="75" t="s">
        <v>30</v>
      </c>
      <c r="B133" s="28">
        <v>2000</v>
      </c>
      <c r="C133" s="68">
        <f>'Autres prestations'!D21</f>
        <v>0</v>
      </c>
      <c r="D133" s="68">
        <f t="shared" si="19"/>
        <v>0</v>
      </c>
    </row>
    <row r="134" spans="1:7" ht="16.5" customHeight="1" x14ac:dyDescent="0.3">
      <c r="A134" s="113" t="s">
        <v>161</v>
      </c>
      <c r="B134" s="113"/>
      <c r="C134" s="113"/>
      <c r="D134" s="23"/>
    </row>
    <row r="135" spans="1:7" ht="16.5" customHeight="1" x14ac:dyDescent="0.3">
      <c r="A135" s="60" t="s">
        <v>181</v>
      </c>
      <c r="B135" s="66" t="s">
        <v>34</v>
      </c>
      <c r="C135" s="66" t="s">
        <v>175</v>
      </c>
      <c r="D135" s="66" t="s">
        <v>23</v>
      </c>
    </row>
    <row r="136" spans="1:7" ht="16.5" customHeight="1" x14ac:dyDescent="0.3">
      <c r="A136" s="27" t="s">
        <v>32</v>
      </c>
      <c r="B136" s="28">
        <v>750</v>
      </c>
      <c r="C136" s="68">
        <f>'Autres prestations'!D25</f>
        <v>0</v>
      </c>
      <c r="D136" s="68">
        <f>B136*C136</f>
        <v>0</v>
      </c>
    </row>
    <row r="137" spans="1:7" x14ac:dyDescent="0.3">
      <c r="A137" s="113" t="s">
        <v>183</v>
      </c>
      <c r="B137" s="113"/>
      <c r="C137" s="113"/>
      <c r="D137" s="23"/>
    </row>
    <row r="138" spans="1:7" ht="16.5" customHeight="1" x14ac:dyDescent="0.3">
      <c r="A138" s="60" t="s">
        <v>21</v>
      </c>
      <c r="B138" s="66" t="s">
        <v>34</v>
      </c>
      <c r="C138" s="66" t="s">
        <v>175</v>
      </c>
      <c r="D138" s="66" t="s">
        <v>23</v>
      </c>
    </row>
    <row r="139" spans="1:7" ht="16.5" customHeight="1" x14ac:dyDescent="0.3">
      <c r="A139" s="71" t="s">
        <v>178</v>
      </c>
      <c r="B139" s="28">
        <v>800</v>
      </c>
      <c r="C139" s="68">
        <f>'Autres prestations'!D29</f>
        <v>0</v>
      </c>
      <c r="D139" s="68">
        <f>C139*B139</f>
        <v>0</v>
      </c>
      <c r="F139" s="72"/>
      <c r="G139" s="72"/>
    </row>
    <row r="140" spans="1:7" ht="16.5" customHeight="1" x14ac:dyDescent="0.3">
      <c r="A140" s="71" t="s">
        <v>179</v>
      </c>
      <c r="B140" s="28">
        <v>700</v>
      </c>
      <c r="C140" s="68">
        <f>'Autres prestations'!D30</f>
        <v>0</v>
      </c>
      <c r="D140" s="68">
        <f t="shared" ref="D140:D141" si="20">C140*B140</f>
        <v>0</v>
      </c>
      <c r="F140" s="72"/>
      <c r="G140" s="72"/>
    </row>
    <row r="141" spans="1:7" ht="16.5" customHeight="1" x14ac:dyDescent="0.3">
      <c r="A141" s="71" t="s">
        <v>180</v>
      </c>
      <c r="B141" s="28">
        <v>250</v>
      </c>
      <c r="C141" s="68">
        <f>'Autres prestations'!D31</f>
        <v>0</v>
      </c>
      <c r="D141" s="68">
        <f t="shared" si="20"/>
        <v>0</v>
      </c>
      <c r="F141" s="72"/>
      <c r="G141" s="72"/>
    </row>
    <row r="142" spans="1:7" x14ac:dyDescent="0.3">
      <c r="A142" s="113" t="s">
        <v>184</v>
      </c>
      <c r="B142" s="113"/>
      <c r="C142" s="113"/>
      <c r="D142" s="23"/>
    </row>
    <row r="143" spans="1:7" ht="16.5" customHeight="1" x14ac:dyDescent="0.3">
      <c r="A143" s="60" t="s">
        <v>22</v>
      </c>
      <c r="B143" s="66" t="s">
        <v>34</v>
      </c>
      <c r="C143" s="66" t="s">
        <v>175</v>
      </c>
      <c r="D143" s="66" t="s">
        <v>23</v>
      </c>
    </row>
    <row r="144" spans="1:7" ht="16.5" customHeight="1" x14ac:dyDescent="0.3">
      <c r="A144" s="53" t="s">
        <v>158</v>
      </c>
      <c r="B144" s="28">
        <v>1000</v>
      </c>
      <c r="C144" s="68">
        <f>'Autres prestations'!D35</f>
        <v>0</v>
      </c>
      <c r="D144" s="68">
        <f>B144*C144</f>
        <v>0</v>
      </c>
    </row>
    <row r="145" spans="1:4" ht="16.5" customHeight="1" x14ac:dyDescent="0.3">
      <c r="A145" s="53" t="s">
        <v>159</v>
      </c>
      <c r="B145" s="28">
        <v>500</v>
      </c>
      <c r="C145" s="68">
        <f>'Autres prestations'!D36</f>
        <v>0</v>
      </c>
      <c r="D145" s="68">
        <f t="shared" ref="D145:D146" si="21">B145*C145</f>
        <v>0</v>
      </c>
    </row>
    <row r="146" spans="1:4" x14ac:dyDescent="0.3">
      <c r="A146" s="63" t="s">
        <v>15</v>
      </c>
      <c r="B146" s="28">
        <v>20</v>
      </c>
      <c r="C146" s="68">
        <f>'Autres prestations'!D37</f>
        <v>0</v>
      </c>
      <c r="D146" s="68">
        <f t="shared" si="21"/>
        <v>0</v>
      </c>
    </row>
    <row r="147" spans="1:4" ht="16.5" customHeight="1" x14ac:dyDescent="0.3">
      <c r="A147" s="113" t="s">
        <v>164</v>
      </c>
      <c r="B147" s="113"/>
      <c r="C147" s="113"/>
      <c r="D147" s="24"/>
    </row>
    <row r="148" spans="1:4" ht="16.5" customHeight="1" x14ac:dyDescent="0.3">
      <c r="A148" s="60" t="s">
        <v>29</v>
      </c>
      <c r="B148" s="66" t="s">
        <v>34</v>
      </c>
      <c r="C148" s="66" t="s">
        <v>175</v>
      </c>
      <c r="D148" s="66" t="s">
        <v>23</v>
      </c>
    </row>
    <row r="149" spans="1:4" ht="16.5" customHeight="1" x14ac:dyDescent="0.3">
      <c r="A149" s="16" t="s">
        <v>25</v>
      </c>
      <c r="B149" s="28">
        <v>60</v>
      </c>
      <c r="C149" s="68">
        <f>'Autres prestations'!D41</f>
        <v>0</v>
      </c>
      <c r="D149" s="68">
        <f>B149*C149</f>
        <v>0</v>
      </c>
    </row>
    <row r="150" spans="1:4" ht="16.5" customHeight="1" x14ac:dyDescent="0.3">
      <c r="A150" s="16" t="s">
        <v>26</v>
      </c>
      <c r="B150" s="28">
        <v>10</v>
      </c>
      <c r="C150" s="68">
        <f>'Autres prestations'!D42</f>
        <v>0</v>
      </c>
      <c r="D150" s="68">
        <f>B150*C150</f>
        <v>0</v>
      </c>
    </row>
    <row r="151" spans="1:4" ht="16.5" customHeight="1" x14ac:dyDescent="0.3">
      <c r="A151" s="113" t="s">
        <v>242</v>
      </c>
      <c r="B151" s="113"/>
      <c r="C151" s="113"/>
      <c r="D151" s="33"/>
    </row>
    <row r="152" spans="1:4" ht="16.5" customHeight="1" x14ac:dyDescent="0.3">
      <c r="A152" s="60"/>
      <c r="B152" s="66" t="s">
        <v>244</v>
      </c>
      <c r="C152" s="66" t="s">
        <v>245</v>
      </c>
      <c r="D152" s="66" t="s">
        <v>23</v>
      </c>
    </row>
    <row r="153" spans="1:4" ht="16.5" customHeight="1" x14ac:dyDescent="0.3">
      <c r="A153" s="100" t="s">
        <v>243</v>
      </c>
      <c r="B153" s="101">
        <v>10000</v>
      </c>
      <c r="C153" s="103" t="str">
        <f>IF('Hors BP'!B4="","",'Hors BP'!B4)</f>
        <v/>
      </c>
      <c r="D153" s="68" t="str">
        <f>IF(C153="","",(B153+(B153*C153)))</f>
        <v/>
      </c>
    </row>
    <row r="154" spans="1:4" ht="30" customHeight="1" x14ac:dyDescent="0.3">
      <c r="A154" s="119" t="s">
        <v>185</v>
      </c>
      <c r="B154" s="119"/>
      <c r="C154" s="119"/>
      <c r="D154" s="68">
        <f>SUM(D119:D153)</f>
        <v>0</v>
      </c>
    </row>
    <row r="155" spans="1:4" ht="7.2" customHeight="1" x14ac:dyDescent="0.3">
      <c r="A155" s="106"/>
      <c r="B155" s="106"/>
      <c r="C155" s="106"/>
      <c r="D155" s="33"/>
    </row>
    <row r="156" spans="1:4" ht="31.5" customHeight="1" x14ac:dyDescent="0.3">
      <c r="A156" s="119" t="s">
        <v>24</v>
      </c>
      <c r="B156" s="119"/>
      <c r="C156" s="119"/>
      <c r="D156" s="68">
        <f>D13+D77+D115+D154</f>
        <v>0</v>
      </c>
    </row>
    <row r="157" spans="1:4" x14ac:dyDescent="0.3">
      <c r="A157" s="2"/>
      <c r="B157" s="2"/>
      <c r="C157" s="2"/>
      <c r="D157" s="2"/>
    </row>
  </sheetData>
  <mergeCells count="15">
    <mergeCell ref="A13:C13"/>
    <mergeCell ref="A156:C156"/>
    <mergeCell ref="A14:C14"/>
    <mergeCell ref="A1:D1"/>
    <mergeCell ref="A3:D3"/>
    <mergeCell ref="A79:C79"/>
    <mergeCell ref="A115:C115"/>
    <mergeCell ref="A118:C118"/>
    <mergeCell ref="A137:C137"/>
    <mergeCell ref="A142:C142"/>
    <mergeCell ref="A154:C154"/>
    <mergeCell ref="A147:C147"/>
    <mergeCell ref="A134:C134"/>
    <mergeCell ref="A151:C151"/>
    <mergeCell ref="A77:C7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2" orientation="portrait" r:id="rId1"/>
  <headerFooter>
    <oddFooter>&amp;L001.21 Restauration cinetic&amp;R&amp;P/&amp;N</oddFooter>
  </headerFooter>
  <rowBreaks count="1" manualBreakCount="1">
    <brk id="7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81927-2211-40CD-B2C6-D9AA576F8A7B}">
  <sheetPr>
    <tabColor theme="5" tint="0.39997558519241921"/>
  </sheetPr>
  <dimension ref="A1:C5"/>
  <sheetViews>
    <sheetView zoomScale="80" zoomScaleNormal="80" workbookViewId="0">
      <selection activeCell="B4" sqref="B4"/>
    </sheetView>
  </sheetViews>
  <sheetFormatPr baseColWidth="10" defaultColWidth="11.44140625" defaultRowHeight="14.4" x14ac:dyDescent="0.3"/>
  <cols>
    <col min="1" max="1" width="63.6640625" style="2" customWidth="1"/>
    <col min="2" max="3" width="30.21875" style="2" customWidth="1"/>
    <col min="4" max="16384" width="11.44140625" style="2"/>
  </cols>
  <sheetData>
    <row r="1" spans="1:3" ht="96" customHeight="1" x14ac:dyDescent="0.3">
      <c r="A1" s="107" t="s">
        <v>233</v>
      </c>
      <c r="B1" s="107"/>
      <c r="C1" s="107"/>
    </row>
    <row r="2" spans="1:3" ht="16.5" customHeight="1" x14ac:dyDescent="0.3">
      <c r="A2" s="6"/>
      <c r="B2" s="6"/>
      <c r="C2" s="6"/>
    </row>
    <row r="3" spans="1:3" ht="35.25" customHeight="1" x14ac:dyDescent="0.3">
      <c r="A3" s="109" t="s">
        <v>241</v>
      </c>
      <c r="B3" s="110"/>
      <c r="C3" s="110"/>
    </row>
    <row r="4" spans="1:3" ht="33.75" customHeight="1" x14ac:dyDescent="0.3">
      <c r="A4" s="40" t="s">
        <v>240</v>
      </c>
      <c r="B4" s="102"/>
      <c r="C4" s="1"/>
    </row>
    <row r="5" spans="1:3" ht="16.5" customHeight="1" x14ac:dyDescent="0.3">
      <c r="A5" s="17"/>
      <c r="B5" s="18"/>
      <c r="C5" s="33"/>
    </row>
  </sheetData>
  <mergeCells count="2">
    <mergeCell ref="A1:C1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Sommaire</vt:lpstr>
      <vt:lpstr>Frais fixes</vt:lpstr>
      <vt:lpstr>Denrées</vt:lpstr>
      <vt:lpstr>Cafétéria</vt:lpstr>
      <vt:lpstr>Autres prestations</vt:lpstr>
      <vt:lpstr>DQE</vt:lpstr>
      <vt:lpstr>Hors BP</vt:lpstr>
      <vt:lpstr>'Autres prestations'!Zone_d_impression</vt:lpstr>
      <vt:lpstr>Cafétéria!Zone_d_impression</vt:lpstr>
      <vt:lpstr>Denrées!Zone_d_impression</vt:lpstr>
      <vt:lpstr>DQE!Zone_d_impression</vt:lpstr>
      <vt:lpstr>'Frais fixes'!Zone_d_impression</vt:lpstr>
      <vt:lpstr>Sommaire!Zone_d_impression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 Cassandra</dc:creator>
  <cp:lastModifiedBy>MOREL Frederic</cp:lastModifiedBy>
  <cp:lastPrinted>2020-11-07T22:25:09Z</cp:lastPrinted>
  <dcterms:created xsi:type="dcterms:W3CDTF">2017-01-06T15:18:28Z</dcterms:created>
  <dcterms:modified xsi:type="dcterms:W3CDTF">2025-01-23T15:21:02Z</dcterms:modified>
</cp:coreProperties>
</file>