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defaultThemeVersion="166925"/>
  <mc:AlternateContent xmlns:mc="http://schemas.openxmlformats.org/markup-compatibility/2006">
    <mc:Choice Requires="x15">
      <x15ac:absPath xmlns:x15ac="http://schemas.microsoft.com/office/spreadsheetml/2010/11/ac" url="K:\SERVICES-RHETPI\INTERIM PARAMEDICAL\INTERIM PARAMEDICAL - 2023-2027\02 - M_2885\06- Execution - pilotage et reporting\01 - Evolutions Grilles de rémunération\"/>
    </mc:Choice>
  </mc:AlternateContent>
  <xr:revisionPtr revIDLastSave="0" documentId="13_ncr:1_{37E95090-CEB0-4D17-9CA3-26F135330F30}" xr6:coauthVersionLast="36" xr6:coauthVersionMax="36" xr10:uidLastSave="{00000000-0000-0000-0000-000000000000}"/>
  <bookViews>
    <workbookView xWindow="0" yWindow="0" windowWidth="28800" windowHeight="11925" xr2:uid="{062F7C3B-192D-4BC2-A792-A0F66254D47B}"/>
  </bookViews>
  <sheets>
    <sheet name="Grille paramédicale et assi (2)"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 i="1" l="1"/>
  <c r="M39" i="1" l="1"/>
  <c r="N27" i="1"/>
  <c r="N30" i="1"/>
  <c r="M30" i="1"/>
  <c r="E32" i="1"/>
  <c r="E28" i="1"/>
  <c r="E26" i="1"/>
  <c r="N31" i="1"/>
  <c r="M31" i="1"/>
  <c r="N26" i="1"/>
  <c r="N29" i="1"/>
  <c r="N32" i="1"/>
  <c r="M32" i="1"/>
  <c r="E29" i="1"/>
  <c r="K29" i="1" s="1"/>
  <c r="M26" i="1"/>
  <c r="N28" i="1"/>
  <c r="M28" i="1"/>
  <c r="E30" i="1"/>
  <c r="M29" i="1"/>
  <c r="E31" i="1"/>
  <c r="K31" i="1" s="1"/>
  <c r="E6" i="1"/>
  <c r="N21" i="1"/>
  <c r="M7" i="1"/>
  <c r="E15" i="1"/>
  <c r="F15" i="1" s="1"/>
  <c r="L15" i="1" s="1"/>
  <c r="N23" i="1"/>
  <c r="E13" i="1"/>
  <c r="F13" i="1" s="1"/>
  <c r="L13" i="1" s="1"/>
  <c r="M9" i="1"/>
  <c r="N17" i="1"/>
  <c r="M27" i="1"/>
  <c r="E11" i="1"/>
  <c r="N19" i="1"/>
  <c r="E37" i="1"/>
  <c r="F37" i="1" s="1"/>
  <c r="L37" i="1" s="1"/>
  <c r="M6" i="1"/>
  <c r="N7" i="1"/>
  <c r="N9" i="1"/>
  <c r="N11" i="1"/>
  <c r="N13" i="1"/>
  <c r="N15" i="1"/>
  <c r="E18" i="1"/>
  <c r="F18" i="1" s="1"/>
  <c r="L18" i="1" s="1"/>
  <c r="E20" i="1"/>
  <c r="F20" i="1" s="1"/>
  <c r="E22" i="1"/>
  <c r="E24" i="1"/>
  <c r="F24" i="1" s="1"/>
  <c r="N37" i="1"/>
  <c r="E5" i="1"/>
  <c r="F5" i="1" s="1"/>
  <c r="L5" i="1" s="1"/>
  <c r="N6" i="1"/>
  <c r="N8" i="1"/>
  <c r="E10" i="1"/>
  <c r="F10" i="1" s="1"/>
  <c r="L10" i="1" s="1"/>
  <c r="E12" i="1"/>
  <c r="F12" i="1" s="1"/>
  <c r="L12" i="1" s="1"/>
  <c r="E14" i="1"/>
  <c r="F14" i="1" s="1"/>
  <c r="L14" i="1" s="1"/>
  <c r="E16" i="1"/>
  <c r="L16" i="1" s="1"/>
  <c r="N18" i="1"/>
  <c r="H20" i="1"/>
  <c r="H22" i="1"/>
  <c r="M24" i="1"/>
  <c r="E39" i="1"/>
  <c r="F39" i="1" s="1"/>
  <c r="L39" i="1" s="1"/>
  <c r="N5" i="1"/>
  <c r="E7" i="1"/>
  <c r="F7" i="1" s="1"/>
  <c r="E9" i="1"/>
  <c r="F9" i="1" s="1"/>
  <c r="L9" i="1" s="1"/>
  <c r="N10" i="1"/>
  <c r="N12" i="1"/>
  <c r="N14" i="1"/>
  <c r="E17" i="1"/>
  <c r="F17" i="1" s="1"/>
  <c r="L17" i="1" s="1"/>
  <c r="E19" i="1"/>
  <c r="F19" i="1" s="1"/>
  <c r="L19" i="1" s="1"/>
  <c r="M20" i="1"/>
  <c r="M22" i="1"/>
  <c r="E27" i="1"/>
  <c r="I27" i="1" s="1"/>
  <c r="M34" i="1"/>
  <c r="N39" i="1"/>
  <c r="K7" i="1"/>
  <c r="L7" i="1" s="1"/>
  <c r="M5" i="1"/>
  <c r="F6" i="1"/>
  <c r="L6" i="1" s="1"/>
  <c r="O6" i="1" s="1"/>
  <c r="E8" i="1"/>
  <c r="M8" i="1"/>
  <c r="M10" i="1"/>
  <c r="F11" i="1"/>
  <c r="L11" i="1" s="1"/>
  <c r="M12" i="1"/>
  <c r="O12" i="1" s="1"/>
  <c r="M14" i="1"/>
  <c r="M18" i="1"/>
  <c r="E21" i="1"/>
  <c r="M21" i="1"/>
  <c r="F22" i="1"/>
  <c r="L22" i="1" s="1"/>
  <c r="N22" i="1"/>
  <c r="H23" i="1"/>
  <c r="E25" i="1"/>
  <c r="M25" i="1"/>
  <c r="E34" i="1"/>
  <c r="N34" i="1"/>
  <c r="E36" i="1"/>
  <c r="M36" i="1"/>
  <c r="M38" i="1"/>
  <c r="M40" i="1"/>
  <c r="N25" i="1"/>
  <c r="M33" i="1"/>
  <c r="M35" i="1"/>
  <c r="N36" i="1"/>
  <c r="E38" i="1"/>
  <c r="N38" i="1"/>
  <c r="E40" i="1"/>
  <c r="N40" i="1"/>
  <c r="M11" i="1"/>
  <c r="M13" i="1"/>
  <c r="M15" i="1"/>
  <c r="M17" i="1"/>
  <c r="M19" i="1"/>
  <c r="N20" i="1"/>
  <c r="H21" i="1"/>
  <c r="E23" i="1"/>
  <c r="M23" i="1"/>
  <c r="N24" i="1"/>
  <c r="E33" i="1"/>
  <c r="N33" i="1"/>
  <c r="E35" i="1"/>
  <c r="N35" i="1"/>
  <c r="M37" i="1"/>
  <c r="O7" i="1" l="1"/>
  <c r="K30" i="1"/>
  <c r="I30" i="1"/>
  <c r="F30" i="1"/>
  <c r="I28" i="1"/>
  <c r="F28" i="1"/>
  <c r="O9" i="1"/>
  <c r="K32" i="1"/>
  <c r="F32" i="1"/>
  <c r="I32" i="1"/>
  <c r="I26" i="1"/>
  <c r="F26" i="1"/>
  <c r="I24" i="1"/>
  <c r="L24" i="1" s="1"/>
  <c r="O24" i="1" s="1"/>
  <c r="O39" i="1"/>
  <c r="O14" i="1"/>
  <c r="O5" i="1"/>
  <c r="O10" i="1"/>
  <c r="O18" i="1"/>
  <c r="F27" i="1"/>
  <c r="L27" i="1" s="1"/>
  <c r="O27" i="1" s="1"/>
  <c r="L20" i="1"/>
  <c r="O20" i="1" s="1"/>
  <c r="O11" i="1"/>
  <c r="O15" i="1"/>
  <c r="O22" i="1"/>
  <c r="O13" i="1"/>
  <c r="O17" i="1"/>
  <c r="F21" i="1"/>
  <c r="L21" i="1" s="1"/>
  <c r="O21" i="1" s="1"/>
  <c r="F38" i="1"/>
  <c r="L38" i="1" s="1"/>
  <c r="O38" i="1" s="1"/>
  <c r="O37" i="1"/>
  <c r="I31" i="1"/>
  <c r="F31" i="1"/>
  <c r="I29" i="1"/>
  <c r="F29" i="1"/>
  <c r="K8" i="1"/>
  <c r="F8" i="1"/>
  <c r="O19" i="1"/>
  <c r="F33" i="1"/>
  <c r="L33" i="1" s="1"/>
  <c r="O33" i="1" s="1"/>
  <c r="F23" i="1"/>
  <c r="L23" i="1" s="1"/>
  <c r="O23" i="1" s="1"/>
  <c r="F34" i="1"/>
  <c r="L34" i="1" s="1"/>
  <c r="O34" i="1" s="1"/>
  <c r="F35" i="1"/>
  <c r="L35" i="1" s="1"/>
  <c r="O35" i="1" s="1"/>
  <c r="F40" i="1"/>
  <c r="L40" i="1" s="1"/>
  <c r="O40" i="1" s="1"/>
  <c r="K36" i="1"/>
  <c r="F36" i="1"/>
  <c r="I25" i="1"/>
  <c r="F25" i="1"/>
  <c r="L30" i="1" l="1"/>
  <c r="O30" i="1" s="1"/>
  <c r="L28" i="1"/>
  <c r="O28" i="1" s="1"/>
  <c r="L26" i="1"/>
  <c r="O26" i="1" s="1"/>
  <c r="L32" i="1"/>
  <c r="O32" i="1" s="1"/>
  <c r="L8" i="1"/>
  <c r="O8" i="1" s="1"/>
  <c r="L29" i="1"/>
  <c r="O29" i="1" s="1"/>
  <c r="L25" i="1"/>
  <c r="O25" i="1" s="1"/>
  <c r="L36" i="1"/>
  <c r="O36" i="1" s="1"/>
  <c r="L31" i="1"/>
  <c r="O31"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Julie Letang</author>
    <author>Julie LETANG</author>
  </authors>
  <commentList>
    <comment ref="G27" authorId="0" shapeId="0" xr:uid="{B0D6565C-AA1D-4216-9876-C379F9CED70E}">
      <text>
        <r>
          <rPr>
            <b/>
            <sz val="9"/>
            <color indexed="81"/>
            <rFont val="Tahoma"/>
            <family val="2"/>
          </rPr>
          <t>Julie Letang:</t>
        </r>
        <r>
          <rPr>
            <sz val="9"/>
            <color indexed="81"/>
            <rFont val="Tahoma"/>
            <family val="2"/>
          </rPr>
          <t xml:space="preserve">
Prime gériaterie</t>
        </r>
      </text>
    </comment>
    <comment ref="G31" authorId="0" shapeId="0" xr:uid="{2F06D226-2D14-4440-AB83-00AD1D7A88A7}">
      <text>
        <r>
          <rPr>
            <b/>
            <sz val="9"/>
            <color indexed="81"/>
            <rFont val="Tahoma"/>
            <family val="2"/>
          </rPr>
          <t>Julie Letang:</t>
        </r>
        <r>
          <rPr>
            <sz val="9"/>
            <color indexed="81"/>
            <rFont val="Tahoma"/>
            <family val="2"/>
          </rPr>
          <t xml:space="preserve">
prime gériaterie</t>
        </r>
      </text>
    </comment>
    <comment ref="A46" authorId="1" shapeId="0" xr:uid="{9650DB4F-FB14-4FC5-B2C6-F3A1C55B0C71}">
      <text>
        <r>
          <rPr>
            <b/>
            <sz val="9"/>
            <color indexed="81"/>
            <rFont val="Tahoma"/>
            <charset val="1"/>
          </rPr>
          <t>Julie LETANG:</t>
        </r>
        <r>
          <rPr>
            <sz val="9"/>
            <color indexed="81"/>
            <rFont val="Tahoma"/>
            <charset val="1"/>
          </rPr>
          <t xml:space="preserve">
arrêté du 20/08/2008
evolution de l'indemnité proportionnelle à l'évolution de la valeur du point</t>
        </r>
      </text>
    </comment>
  </commentList>
</comments>
</file>

<file path=xl/sharedStrings.xml><?xml version="1.0" encoding="utf-8"?>
<sst xmlns="http://schemas.openxmlformats.org/spreadsheetml/2006/main" count="66" uniqueCount="66">
  <si>
    <t>Annexe N°2 au CCTP</t>
  </si>
  <si>
    <t>Rémunérations horaires de référence  domaine paramédical et assimilé</t>
  </si>
  <si>
    <t>Echelon de référence</t>
  </si>
  <si>
    <t>Indice majoré</t>
  </si>
  <si>
    <t xml:space="preserve">Traitement de base </t>
  </si>
  <si>
    <t>Indemnité de sujetion spéciale</t>
  </si>
  <si>
    <t>Prime spécifique</t>
  </si>
  <si>
    <t>NBI</t>
  </si>
  <si>
    <t>Prime de sujetion AS ( 10% TB)</t>
  </si>
  <si>
    <t>Prime forfaitaire AS)</t>
  </si>
  <si>
    <t>Total brut</t>
  </si>
  <si>
    <t xml:space="preserve">Infirmier(e) DE </t>
  </si>
  <si>
    <t>IDE spécialisé bloc opératoire</t>
  </si>
  <si>
    <t>Infirmier(e) de bloc opératoire DE</t>
  </si>
  <si>
    <t>5 (grade 3)</t>
  </si>
  <si>
    <t>Infirmier(e) anesthésiste DE</t>
  </si>
  <si>
    <t>Infirmier(e) de puericulture DE</t>
  </si>
  <si>
    <t>2 (grade 2)</t>
  </si>
  <si>
    <t>Sage femme DE</t>
  </si>
  <si>
    <t>5 (grade1)</t>
  </si>
  <si>
    <t>7 (grade1)</t>
  </si>
  <si>
    <t>Manipulateur en radiologie médicale DE (MEM)</t>
  </si>
  <si>
    <t>Auxiliaire de puericulture DE</t>
  </si>
  <si>
    <t>Aide -soignant (e) DE</t>
  </si>
  <si>
    <r>
      <t xml:space="preserve">Préparateur en pharmacie hospitalière </t>
    </r>
    <r>
      <rPr>
        <sz val="10"/>
        <rFont val="Calibri"/>
        <family val="2"/>
        <scheme val="minor"/>
      </rPr>
      <t>(PPH)</t>
    </r>
  </si>
  <si>
    <t>Technicien de laboratoire</t>
  </si>
  <si>
    <t>Brancardier</t>
  </si>
  <si>
    <t>Conducteur ambulancier (DE)</t>
  </si>
  <si>
    <t>Agent de stérilisation</t>
  </si>
  <si>
    <t>Valeur du point au 01/07/2023</t>
  </si>
  <si>
    <t>Mise à jour du 01/01/2024</t>
  </si>
  <si>
    <t>GRILLE APPLICABLE AUX COMMANDES A COMPTER DU 1er Janvier 2024</t>
  </si>
  <si>
    <t>Indice brut</t>
  </si>
  <si>
    <t>Prime de résidence</t>
  </si>
  <si>
    <r>
      <t xml:space="preserve">Compément de traitement SEGUR au </t>
    </r>
    <r>
      <rPr>
        <sz val="10"/>
        <color rgb="FF0070C0"/>
        <rFont val="Calibri"/>
        <family val="2"/>
        <scheme val="minor"/>
      </rPr>
      <t>01/09/2020</t>
    </r>
  </si>
  <si>
    <r>
      <t xml:space="preserve">Compément de traitement SEGUR au </t>
    </r>
    <r>
      <rPr>
        <sz val="10"/>
        <color rgb="FF0070C0"/>
        <rFont val="Calibri"/>
        <family val="2"/>
        <scheme val="minor"/>
      </rPr>
      <t>01/12/2020</t>
    </r>
  </si>
  <si>
    <t>IDE IDF</t>
  </si>
  <si>
    <t xml:space="preserve">5 (grade 2) </t>
  </si>
  <si>
    <t xml:space="preserve">10 (grade 2) </t>
  </si>
  <si>
    <t>7 (grade 3)</t>
  </si>
  <si>
    <t>9 (grade 3)</t>
  </si>
  <si>
    <t>6 ( grade 2)</t>
  </si>
  <si>
    <t xml:space="preserve"> 8 (grade 2)</t>
  </si>
  <si>
    <t xml:space="preserve">Dérogatoire </t>
  </si>
  <si>
    <t>Masseur- Kinesithérapeute DE et Orthophoniste DE</t>
  </si>
  <si>
    <r>
      <t xml:space="preserve">6 </t>
    </r>
    <r>
      <rPr>
        <sz val="8"/>
        <color theme="1"/>
        <rFont val="Calibri"/>
        <family val="2"/>
        <scheme val="minor"/>
      </rPr>
      <t>(classe normale)</t>
    </r>
  </si>
  <si>
    <r>
      <t xml:space="preserve">9 </t>
    </r>
    <r>
      <rPr>
        <sz val="8"/>
        <color theme="1"/>
        <rFont val="Calibri"/>
        <family val="2"/>
        <scheme val="minor"/>
      </rPr>
      <t>(classe normale)</t>
    </r>
  </si>
  <si>
    <t>Agent de service hospitalier/Assistante dentaire</t>
  </si>
  <si>
    <t>AMA (secretaire médicale)</t>
  </si>
  <si>
    <r>
      <t xml:space="preserve">Préparateur en pharmacie hospitalière </t>
    </r>
    <r>
      <rPr>
        <sz val="10"/>
        <rFont val="Calibri"/>
        <family val="2"/>
        <scheme val="minor"/>
      </rPr>
      <t xml:space="preserve"> IDF</t>
    </r>
  </si>
  <si>
    <t xml:space="preserve">A titre dérogatoire, et sur validation uniquement au cas par cas par l'établissement, ce dernier pourra accepter de valider des frais de déplacement selon sa grille de prise en charge des frais de déplacement  pour servir une mission </t>
  </si>
  <si>
    <t>A titre indicatif</t>
  </si>
  <si>
    <t>Indemnité horaire pour travail de nuit</t>
  </si>
  <si>
    <t>Indemnité horaire pour travail du dimanche et jour férié :</t>
  </si>
  <si>
    <t>Majoration heures supplémentaires :</t>
  </si>
  <si>
    <t>25 % pour les 8 premières heures supplémentaires travaillées dans la même semaine (de la 36e à la 43e heure),
50 % pour les heures suivantes</t>
  </si>
  <si>
    <t>25% du traitement de base (+indemnités de résidence le cas échéant) x 12 / 1820 pour le travail effectué entre 21h et 6h conformément au Décret n° 2023-1238 du 22 décembre 2023 relatif à l'indemnisation du travail de nuit dans la fonction publique hospitalière</t>
  </si>
  <si>
    <t xml:space="preserve">7,50€/H (60€ pour 8 heures travaillées) de 0h à 24h sur dimanche ou jour férié - Arrêté du 22 décembre 2023 </t>
  </si>
  <si>
    <t>Aide -soignant (e) DE en gériatrie</t>
  </si>
  <si>
    <t>Aide -soignant (e) DE IDF</t>
  </si>
  <si>
    <t>Aide -soignant (e) DE IDF en gériatrie</t>
  </si>
  <si>
    <t>Aide médico-psychologique/AES</t>
  </si>
  <si>
    <t>Aide médico-psychologique/AES en gériatrie</t>
  </si>
  <si>
    <t>Aide médico-psychologique/AES IDF</t>
  </si>
  <si>
    <t>Aide médico-psychologique/AES en gériatrie IDF</t>
  </si>
  <si>
    <r>
      <t xml:space="preserve">Taux horaire brut au </t>
    </r>
    <r>
      <rPr>
        <b/>
        <sz val="10"/>
        <color rgb="FFFF0000"/>
        <rFont val="Calibri"/>
        <family val="2"/>
        <scheme val="minor"/>
      </rPr>
      <t>01/01/2024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</si>
</sst>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_-* #,##0.00\ [$€-40C]_-;\-* #,##0.00\ [$€-40C]_-;_-* &quot;-&quot;??\ [$€-40C]_-;_-@_-"/>
    <numFmt numFmtId="165" formatCode="0.00000"/>
    <numFmt numFmtId="166" formatCode="_-* #,##0.00\ [$€-1]_-;\-* #,##0.00\ [$€-1]_-;_-* &quot;-&quot;??\ [$€-1]_-"/>
  </numFmts>
  <fonts count="25" x14ac:knownFonts="1">
    <font>
      <sz val="11"/>
      <color theme="1"/>
      <name val="Calibri"/>
      <family val="2"/>
      <scheme val="minor"/>
    </font>
    <font>
      <sz val="11"/>
      <color theme="1"/>
      <name val="Calibri"/>
      <family val="2"/>
      <scheme val="minor"/>
    </font>
    <font>
      <sz val="10"/>
      <name val="Arial"/>
      <family val="2"/>
    </font>
    <font>
      <b/>
      <sz val="14"/>
      <name val="Calibri"/>
      <family val="2"/>
      <scheme val="minor"/>
    </font>
    <font>
      <b/>
      <sz val="11"/>
      <name val="Calibri"/>
      <family val="2"/>
      <scheme val="minor"/>
    </font>
    <font>
      <sz val="11"/>
      <name val="Calibri"/>
      <family val="2"/>
      <scheme val="minor"/>
    </font>
    <font>
      <sz val="12"/>
      <name val="Calibri"/>
      <family val="2"/>
      <scheme val="minor"/>
    </font>
    <font>
      <b/>
      <sz val="11"/>
      <color rgb="FFFF0000"/>
      <name val="Calibri"/>
      <family val="2"/>
      <scheme val="minor"/>
    </font>
    <font>
      <sz val="10"/>
      <name val="Calibri"/>
      <family val="2"/>
      <scheme val="minor"/>
    </font>
    <font>
      <b/>
      <sz val="12"/>
      <name val="Calibri"/>
      <family val="2"/>
      <scheme val="minor"/>
    </font>
    <font>
      <sz val="10"/>
      <color rgb="FF0070C0"/>
      <name val="Calibri"/>
      <family val="2"/>
      <scheme val="minor"/>
    </font>
    <font>
      <b/>
      <sz val="10"/>
      <name val="Calibri"/>
      <family val="2"/>
      <scheme val="minor"/>
    </font>
    <font>
      <b/>
      <sz val="10"/>
      <color rgb="FFFF0000"/>
      <name val="Calibri"/>
      <family val="2"/>
      <scheme val="minor"/>
    </font>
    <font>
      <sz val="11"/>
      <color rgb="FF0070C0"/>
      <name val="Calibri"/>
      <family val="2"/>
      <scheme val="minor"/>
    </font>
    <font>
      <sz val="8"/>
      <color theme="1"/>
      <name val="Calibri"/>
      <family val="2"/>
      <scheme val="minor"/>
    </font>
    <font>
      <b/>
      <sz val="11"/>
      <color rgb="FF0070C0"/>
      <name val="Calibri"/>
      <family val="2"/>
      <scheme val="minor"/>
    </font>
    <font>
      <b/>
      <sz val="9"/>
      <color indexed="81"/>
      <name val="Tahoma"/>
      <family val="2"/>
    </font>
    <font>
      <sz val="9"/>
      <color indexed="81"/>
      <name val="Tahoma"/>
      <family val="2"/>
    </font>
    <font>
      <b/>
      <sz val="9"/>
      <color indexed="81"/>
      <name val="Tahoma"/>
      <charset val="1"/>
    </font>
    <font>
      <sz val="9"/>
      <color indexed="81"/>
      <name val="Tahoma"/>
      <charset val="1"/>
    </font>
    <font>
      <b/>
      <sz val="14"/>
      <color rgb="FFFF0000"/>
      <name val="Calibri"/>
      <family val="2"/>
      <scheme val="minor"/>
    </font>
    <font>
      <sz val="14"/>
      <name val="Calibri"/>
      <family val="2"/>
      <scheme val="minor"/>
    </font>
    <font>
      <i/>
      <sz val="11"/>
      <name val="Calibri"/>
      <family val="2"/>
      <scheme val="minor"/>
    </font>
    <font>
      <i/>
      <sz val="12"/>
      <name val="Calibri"/>
      <family val="2"/>
      <scheme val="minor"/>
    </font>
    <font>
      <b/>
      <i/>
      <sz val="11"/>
      <color rgb="FFFF0000"/>
      <name val="Calibri"/>
      <family val="2"/>
      <scheme val="minor"/>
    </font>
  </fonts>
  <fills count="9">
    <fill>
      <patternFill patternType="none"/>
    </fill>
    <fill>
      <patternFill patternType="gray125"/>
    </fill>
    <fill>
      <patternFill patternType="solid">
        <fgColor theme="6" tint="0.79998168889431442"/>
        <bgColor indexed="64"/>
      </patternFill>
    </fill>
    <fill>
      <patternFill patternType="solid">
        <fgColor rgb="FFFFFF00"/>
        <bgColor indexed="64"/>
      </patternFill>
    </fill>
    <fill>
      <patternFill patternType="solid">
        <fgColor rgb="FF92D050"/>
        <bgColor indexed="64"/>
      </patternFill>
    </fill>
    <fill>
      <patternFill patternType="solid">
        <fgColor theme="0"/>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7"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44" fontId="1" fillId="0" borderId="0" applyFont="0" applyFill="0" applyBorder="0" applyAlignment="0" applyProtection="0"/>
    <xf numFmtId="0" fontId="2" fillId="0" borderId="0"/>
    <xf numFmtId="44" fontId="2" fillId="0" borderId="0" applyFont="0" applyFill="0" applyBorder="0" applyAlignment="0" applyProtection="0"/>
    <xf numFmtId="166" fontId="2" fillId="0" borderId="0" applyFont="0" applyFill="0" applyBorder="0" applyAlignment="0" applyProtection="0"/>
  </cellStyleXfs>
  <cellXfs count="76">
    <xf numFmtId="0" fontId="0" fillId="0" borderId="0" xfId="0"/>
    <xf numFmtId="0" fontId="3" fillId="2" borderId="1" xfId="2" applyFont="1" applyFill="1" applyBorder="1" applyAlignment="1">
      <alignment vertical="center"/>
    </xf>
    <xf numFmtId="0" fontId="3" fillId="0" borderId="0" xfId="2" applyFont="1" applyAlignment="1">
      <alignment vertical="center"/>
    </xf>
    <xf numFmtId="0" fontId="5" fillId="0" borderId="1" xfId="2" applyFont="1" applyBorder="1" applyAlignment="1">
      <alignment horizontal="center" vertical="center"/>
    </xf>
    <xf numFmtId="0" fontId="5" fillId="0" borderId="1" xfId="2" applyFont="1" applyBorder="1" applyAlignment="1">
      <alignment vertical="center"/>
    </xf>
    <xf numFmtId="0" fontId="6" fillId="0" borderId="1" xfId="2" applyFont="1" applyBorder="1" applyAlignment="1">
      <alignment vertical="center"/>
    </xf>
    <xf numFmtId="0" fontId="5" fillId="0" borderId="0" xfId="2" applyFont="1" applyAlignment="1">
      <alignment vertical="center"/>
    </xf>
    <xf numFmtId="0" fontId="5" fillId="0" borderId="1" xfId="2" applyFont="1" applyBorder="1" applyAlignment="1">
      <alignment horizontal="center" vertical="center" wrapText="1"/>
    </xf>
    <xf numFmtId="0" fontId="5" fillId="5" borderId="1" xfId="2" applyFont="1" applyFill="1" applyBorder="1" applyAlignment="1">
      <alignment horizontal="center" vertical="center"/>
    </xf>
    <xf numFmtId="44" fontId="5" fillId="5" borderId="1" xfId="3" applyFont="1" applyFill="1" applyBorder="1" applyAlignment="1">
      <alignment vertical="center"/>
    </xf>
    <xf numFmtId="44" fontId="6" fillId="5" borderId="1" xfId="3" applyFont="1" applyFill="1" applyBorder="1" applyAlignment="1">
      <alignment vertical="center"/>
    </xf>
    <xf numFmtId="0" fontId="5" fillId="5" borderId="1" xfId="2" applyFont="1" applyFill="1" applyBorder="1" applyAlignment="1">
      <alignment horizontal="left" vertical="center"/>
    </xf>
    <xf numFmtId="0" fontId="5" fillId="5" borderId="1" xfId="2" applyFont="1" applyFill="1" applyBorder="1" applyAlignment="1">
      <alignment vertical="center"/>
    </xf>
    <xf numFmtId="0" fontId="5" fillId="0" borderId="0" xfId="2" applyFont="1" applyAlignment="1">
      <alignment horizontal="center" vertical="center"/>
    </xf>
    <xf numFmtId="0" fontId="6" fillId="0" borderId="0" xfId="2" applyFont="1" applyAlignment="1">
      <alignment vertical="center"/>
    </xf>
    <xf numFmtId="44" fontId="5" fillId="0" borderId="0" xfId="1" applyFont="1" applyAlignment="1">
      <alignment vertical="center"/>
    </xf>
    <xf numFmtId="0" fontId="4" fillId="0" borderId="0" xfId="2" applyFont="1" applyAlignment="1">
      <alignment vertical="center"/>
    </xf>
    <xf numFmtId="0" fontId="5" fillId="6" borderId="1" xfId="2" applyFont="1" applyFill="1" applyBorder="1" applyAlignment="1">
      <alignment horizontal="center" vertical="center" wrapText="1"/>
    </xf>
    <xf numFmtId="0" fontId="5" fillId="4" borderId="1" xfId="2" applyFont="1" applyFill="1" applyBorder="1" applyAlignment="1">
      <alignment horizontal="center" vertical="center" wrapText="1"/>
    </xf>
    <xf numFmtId="0" fontId="6" fillId="0" borderId="1" xfId="2" applyFont="1" applyBorder="1" applyAlignment="1">
      <alignment horizontal="center" vertical="center" wrapText="1"/>
    </xf>
    <xf numFmtId="0" fontId="8" fillId="3"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5" fillId="4" borderId="1" xfId="3" applyNumberFormat="1" applyFont="1" applyFill="1" applyBorder="1" applyAlignment="1">
      <alignment horizontal="center" vertical="center"/>
    </xf>
    <xf numFmtId="44" fontId="5" fillId="0" borderId="1" xfId="1" applyFont="1" applyBorder="1" applyAlignment="1">
      <alignment vertical="center"/>
    </xf>
    <xf numFmtId="164" fontId="7" fillId="0" borderId="1" xfId="2" applyNumberFormat="1" applyFont="1" applyBorder="1" applyAlignment="1">
      <alignment vertical="center"/>
    </xf>
    <xf numFmtId="0" fontId="13" fillId="0" borderId="0" xfId="2" applyFont="1" applyAlignment="1">
      <alignment vertical="center"/>
    </xf>
    <xf numFmtId="44" fontId="5" fillId="0" borderId="1" xfId="3" applyFont="1" applyFill="1" applyBorder="1" applyAlignment="1">
      <alignment vertical="center"/>
    </xf>
    <xf numFmtId="0" fontId="5" fillId="5" borderId="1" xfId="2" applyFont="1" applyFill="1" applyBorder="1" applyAlignment="1">
      <alignment horizontal="center" vertical="center" wrapText="1"/>
    </xf>
    <xf numFmtId="0" fontId="1" fillId="5" borderId="1" xfId="2" applyFont="1" applyFill="1" applyBorder="1" applyAlignment="1">
      <alignment horizontal="center" vertical="center" wrapText="1"/>
    </xf>
    <xf numFmtId="0" fontId="1" fillId="0" borderId="1" xfId="2" applyFont="1" applyFill="1" applyBorder="1" applyAlignment="1">
      <alignment horizontal="center" vertical="center" wrapText="1"/>
    </xf>
    <xf numFmtId="44" fontId="6" fillId="0" borderId="1" xfId="3" applyFont="1" applyFill="1" applyBorder="1" applyAlignment="1">
      <alignment vertical="center"/>
    </xf>
    <xf numFmtId="164" fontId="7" fillId="0" borderId="1" xfId="2" applyNumberFormat="1" applyFont="1" applyFill="1" applyBorder="1" applyAlignment="1">
      <alignment vertical="center"/>
    </xf>
    <xf numFmtId="0" fontId="5" fillId="6" borderId="1" xfId="2" applyFont="1" applyFill="1" applyBorder="1" applyAlignment="1">
      <alignment horizontal="center" vertical="center"/>
    </xf>
    <xf numFmtId="44" fontId="5" fillId="7" borderId="1" xfId="1" applyFont="1" applyFill="1" applyBorder="1" applyAlignment="1">
      <alignment vertical="center"/>
    </xf>
    <xf numFmtId="0" fontId="5" fillId="6" borderId="1" xfId="3" applyNumberFormat="1" applyFont="1" applyFill="1" applyBorder="1" applyAlignment="1">
      <alignment horizontal="center" vertical="center"/>
    </xf>
    <xf numFmtId="0" fontId="1" fillId="0" borderId="1" xfId="2" applyFont="1" applyBorder="1" applyAlignment="1">
      <alignment horizontal="center" vertical="center"/>
    </xf>
    <xf numFmtId="44" fontId="6" fillId="0" borderId="0" xfId="3" applyFont="1" applyFill="1" applyBorder="1" applyAlignment="1">
      <alignment vertical="center"/>
    </xf>
    <xf numFmtId="44" fontId="13" fillId="5" borderId="1" xfId="3" applyFont="1" applyFill="1" applyBorder="1" applyAlignment="1">
      <alignment vertical="center"/>
    </xf>
    <xf numFmtId="0" fontId="5" fillId="0" borderId="1" xfId="2" applyFont="1" applyFill="1" applyBorder="1" applyAlignment="1">
      <alignment vertical="center"/>
    </xf>
    <xf numFmtId="0" fontId="1" fillId="5" borderId="1" xfId="2" applyFont="1" applyFill="1" applyBorder="1" applyAlignment="1">
      <alignment horizontal="center" vertical="center"/>
    </xf>
    <xf numFmtId="0" fontId="6" fillId="5" borderId="1" xfId="2" applyFont="1" applyFill="1" applyBorder="1" applyAlignment="1">
      <alignment vertical="center"/>
    </xf>
    <xf numFmtId="0" fontId="5" fillId="5" borderId="1" xfId="2" applyFont="1" applyFill="1" applyBorder="1" applyAlignment="1">
      <alignment vertical="center" wrapText="1"/>
    </xf>
    <xf numFmtId="0" fontId="4" fillId="0" borderId="1" xfId="2" applyFont="1" applyBorder="1" applyAlignment="1">
      <alignment horizontal="center" vertical="center"/>
    </xf>
    <xf numFmtId="164" fontId="6" fillId="5" borderId="1" xfId="2" applyNumberFormat="1" applyFont="1" applyFill="1" applyBorder="1" applyAlignment="1">
      <alignment vertical="center"/>
    </xf>
    <xf numFmtId="0" fontId="15" fillId="0" borderId="0" xfId="2" applyFont="1" applyAlignment="1">
      <alignment vertical="center"/>
    </xf>
    <xf numFmtId="0" fontId="9" fillId="8" borderId="1" xfId="2" applyFont="1" applyFill="1" applyBorder="1" applyAlignment="1">
      <alignment horizontal="left" vertical="center"/>
    </xf>
    <xf numFmtId="0" fontId="20" fillId="0" borderId="1" xfId="2" applyFont="1" applyBorder="1" applyAlignment="1">
      <alignment vertical="center"/>
    </xf>
    <xf numFmtId="165" fontId="20" fillId="0" borderId="1" xfId="2" applyNumberFormat="1" applyFont="1" applyBorder="1" applyAlignment="1">
      <alignment horizontal="center" vertical="center"/>
    </xf>
    <xf numFmtId="0" fontId="21" fillId="0" borderId="1" xfId="2" applyFont="1" applyBorder="1" applyAlignment="1">
      <alignment horizontal="center" vertical="center"/>
    </xf>
    <xf numFmtId="0" fontId="21" fillId="0" borderId="1" xfId="2" applyFont="1" applyBorder="1" applyAlignment="1">
      <alignment vertical="center"/>
    </xf>
    <xf numFmtId="0" fontId="3" fillId="0" borderId="1" xfId="2" applyFont="1" applyBorder="1" applyAlignment="1">
      <alignment vertical="center"/>
    </xf>
    <xf numFmtId="0" fontId="20" fillId="3" borderId="2" xfId="2" applyFont="1" applyFill="1" applyBorder="1" applyAlignment="1">
      <alignment horizontal="center" vertical="center" wrapText="1"/>
    </xf>
    <xf numFmtId="44" fontId="22" fillId="0" borderId="1" xfId="1" applyFont="1" applyFill="1" applyBorder="1" applyAlignment="1">
      <alignment vertical="center"/>
    </xf>
    <xf numFmtId="0" fontId="22" fillId="0" borderId="1" xfId="2" applyFont="1" applyFill="1" applyBorder="1" applyAlignment="1">
      <alignment vertical="center"/>
    </xf>
    <xf numFmtId="0" fontId="22" fillId="0" borderId="1" xfId="2" applyFont="1" applyFill="1" applyBorder="1" applyAlignment="1">
      <alignment horizontal="center" vertical="center"/>
    </xf>
    <xf numFmtId="44" fontId="22" fillId="0" borderId="1" xfId="3" applyFont="1" applyFill="1" applyBorder="1" applyAlignment="1">
      <alignment vertical="center"/>
    </xf>
    <xf numFmtId="44" fontId="23" fillId="0" borderId="1" xfId="3" applyFont="1" applyFill="1" applyBorder="1" applyAlignment="1">
      <alignment vertical="center"/>
    </xf>
    <xf numFmtId="44" fontId="5" fillId="0" borderId="1" xfId="1" applyFont="1" applyFill="1" applyBorder="1" applyAlignment="1">
      <alignment vertical="center"/>
    </xf>
    <xf numFmtId="164" fontId="24" fillId="0" borderId="1" xfId="2" applyNumberFormat="1" applyFont="1" applyFill="1" applyBorder="1" applyAlignment="1">
      <alignment vertical="center"/>
    </xf>
    <xf numFmtId="0" fontId="22" fillId="6" borderId="1" xfId="2" applyFont="1" applyFill="1" applyBorder="1" applyAlignment="1">
      <alignment horizontal="center" vertical="center" wrapText="1"/>
    </xf>
    <xf numFmtId="0" fontId="22" fillId="4" borderId="1" xfId="3" applyNumberFormat="1" applyFont="1" applyFill="1" applyBorder="1" applyAlignment="1">
      <alignment horizontal="center" vertical="center"/>
    </xf>
    <xf numFmtId="0" fontId="3" fillId="2" borderId="1" xfId="2" applyFont="1" applyFill="1" applyBorder="1" applyAlignment="1">
      <alignment horizontal="center" vertical="center"/>
    </xf>
    <xf numFmtId="0" fontId="5" fillId="0" borderId="0" xfId="2" applyFont="1" applyBorder="1" applyAlignment="1">
      <alignment horizontal="center" vertical="center"/>
    </xf>
    <xf numFmtId="0" fontId="5" fillId="0" borderId="3" xfId="2" applyFont="1" applyBorder="1" applyAlignment="1">
      <alignment horizontal="left" vertical="center"/>
    </xf>
    <xf numFmtId="0" fontId="5" fillId="0" borderId="4" xfId="2" applyFont="1" applyBorder="1" applyAlignment="1">
      <alignment horizontal="left" vertical="center"/>
    </xf>
    <xf numFmtId="0" fontId="4" fillId="3" borderId="0" xfId="0" applyFont="1" applyFill="1" applyAlignment="1">
      <alignment horizontal="center" wrapText="1"/>
    </xf>
    <xf numFmtId="0" fontId="5" fillId="5" borderId="1" xfId="2" applyFont="1" applyFill="1" applyBorder="1" applyAlignment="1">
      <alignment horizontal="left" vertical="center"/>
    </xf>
    <xf numFmtId="0" fontId="5" fillId="5" borderId="3" xfId="2" applyFont="1" applyFill="1" applyBorder="1" applyAlignment="1">
      <alignment horizontal="left" vertical="center"/>
    </xf>
    <xf numFmtId="0" fontId="5" fillId="5" borderId="4" xfId="2" applyFont="1" applyFill="1" applyBorder="1" applyAlignment="1">
      <alignment horizontal="left" vertical="center"/>
    </xf>
    <xf numFmtId="0" fontId="5" fillId="5" borderId="5" xfId="2" applyFont="1" applyFill="1" applyBorder="1" applyAlignment="1">
      <alignment horizontal="left" vertical="center"/>
    </xf>
    <xf numFmtId="0" fontId="9" fillId="8" borderId="6" xfId="2" applyFont="1" applyFill="1" applyBorder="1" applyAlignment="1">
      <alignment horizontal="center" vertical="center"/>
    </xf>
    <xf numFmtId="0" fontId="9" fillId="8" borderId="7" xfId="2" applyFont="1" applyFill="1" applyBorder="1" applyAlignment="1">
      <alignment horizontal="center" vertical="center"/>
    </xf>
    <xf numFmtId="0" fontId="9" fillId="8" borderId="8" xfId="2" applyFont="1" applyFill="1" applyBorder="1" applyAlignment="1">
      <alignment horizontal="center" vertical="center"/>
    </xf>
    <xf numFmtId="0" fontId="9" fillId="8" borderId="1" xfId="2" applyFont="1" applyFill="1" applyBorder="1" applyAlignment="1">
      <alignment horizontal="left" vertical="center" wrapText="1"/>
    </xf>
    <xf numFmtId="166" fontId="9" fillId="8" borderId="1" xfId="4" applyFont="1" applyFill="1" applyBorder="1" applyAlignment="1">
      <alignment horizontal="left" vertical="center" wrapText="1"/>
    </xf>
    <xf numFmtId="0" fontId="5" fillId="0" borderId="1" xfId="2" applyFont="1" applyBorder="1" applyAlignment="1">
      <alignment horizontal="left" vertical="center"/>
    </xf>
  </cellXfs>
  <cellStyles count="5">
    <cellStyle name="Euro" xfId="4" xr:uid="{F47D8385-BD3C-4AA3-9880-88952F242A42}"/>
    <cellStyle name="Monétaire" xfId="1" builtinId="4"/>
    <cellStyle name="Monétaire 2" xfId="3" xr:uid="{162D8AF3-8ED5-48B2-90FC-A200C8BB2A23}"/>
    <cellStyle name="Normal" xfId="0" builtinId="0"/>
    <cellStyle name="Normal 3" xfId="2" xr:uid="{1509A288-62A4-4F8B-A46A-7A427DC1B63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0129D4-7679-4B83-B972-BEDB1E71B47F}">
  <sheetPr>
    <tabColor rgb="FF66FF33"/>
    <pageSetUpPr fitToPage="1"/>
  </sheetPr>
  <dimension ref="A1:R76"/>
  <sheetViews>
    <sheetView showGridLines="0" tabSelected="1" zoomScale="90" zoomScaleNormal="90" workbookViewId="0">
      <pane xSplit="1" ySplit="4" topLeftCell="B5" activePane="bottomRight" state="frozen"/>
      <selection pane="topRight" activeCell="B1" sqref="B1"/>
      <selection pane="bottomLeft" activeCell="A5" sqref="A5"/>
      <selection pane="bottomRight" activeCell="Q12" sqref="Q12"/>
    </sheetView>
  </sheetViews>
  <sheetFormatPr baseColWidth="10" defaultColWidth="24.7109375" defaultRowHeight="15.75" outlineLevelCol="1" x14ac:dyDescent="0.25"/>
  <cols>
    <col min="1" max="1" width="50.140625" style="6" customWidth="1"/>
    <col min="2" max="2" width="19.5703125" style="13" customWidth="1"/>
    <col min="3" max="3" width="8.7109375" style="13" customWidth="1"/>
    <col min="4" max="4" width="9.42578125" style="6" customWidth="1"/>
    <col min="5" max="5" width="14.7109375" style="6" customWidth="1"/>
    <col min="6" max="7" width="11" style="6" customWidth="1"/>
    <col min="8" max="8" width="10.140625" style="14" customWidth="1"/>
    <col min="9" max="9" width="11" style="6" customWidth="1"/>
    <col min="10" max="10" width="12.85546875" style="6" customWidth="1"/>
    <col min="11" max="11" width="13" style="14" customWidth="1"/>
    <col min="12" max="12" width="12.140625" style="6" customWidth="1"/>
    <col min="13" max="13" width="11.42578125" style="6" customWidth="1" outlineLevel="1"/>
    <col min="14" max="14" width="12.28515625" style="6" customWidth="1" outlineLevel="1"/>
    <col min="15" max="15" width="11" style="16" customWidth="1"/>
    <col min="16" max="16384" width="24.7109375" style="6"/>
  </cols>
  <sheetData>
    <row r="1" spans="1:16" s="2" customFormat="1" ht="43.5" customHeight="1" x14ac:dyDescent="0.25">
      <c r="A1" s="1" t="s">
        <v>0</v>
      </c>
      <c r="B1" s="61" t="s">
        <v>1</v>
      </c>
      <c r="C1" s="61"/>
      <c r="D1" s="61"/>
      <c r="E1" s="61"/>
      <c r="F1" s="61"/>
      <c r="G1" s="61"/>
      <c r="H1" s="61"/>
      <c r="I1" s="61"/>
      <c r="J1" s="61"/>
      <c r="K1" s="61"/>
      <c r="L1" s="61"/>
      <c r="M1" s="61"/>
      <c r="N1" s="61"/>
      <c r="O1" s="61"/>
    </row>
    <row r="2" spans="1:16" ht="24" customHeight="1" thickBot="1" x14ac:dyDescent="0.3">
      <c r="A2" s="46" t="s">
        <v>29</v>
      </c>
      <c r="B2" s="47">
        <f>4.85003*1.015</f>
        <v>4.9227804499999994</v>
      </c>
      <c r="C2" s="48"/>
      <c r="D2" s="49">
        <v>151.66999999999999</v>
      </c>
      <c r="E2" s="49"/>
      <c r="F2" s="49"/>
      <c r="G2" s="49"/>
      <c r="H2" s="49"/>
      <c r="I2" s="46" t="s">
        <v>30</v>
      </c>
      <c r="J2" s="49"/>
      <c r="K2" s="49"/>
      <c r="L2" s="49"/>
      <c r="M2" s="49"/>
      <c r="N2" s="49"/>
      <c r="O2" s="50"/>
    </row>
    <row r="3" spans="1:16" ht="16.5" thickBot="1" x14ac:dyDescent="0.3">
      <c r="M3" s="15"/>
    </row>
    <row r="4" spans="1:16" ht="64.5" thickBot="1" x14ac:dyDescent="0.3">
      <c r="A4" s="51" t="s">
        <v>31</v>
      </c>
      <c r="B4" s="7" t="s">
        <v>2</v>
      </c>
      <c r="C4" s="17" t="s">
        <v>32</v>
      </c>
      <c r="D4" s="18" t="s">
        <v>3</v>
      </c>
      <c r="E4" s="7" t="s">
        <v>4</v>
      </c>
      <c r="F4" s="7" t="s">
        <v>5</v>
      </c>
      <c r="G4" s="7" t="s">
        <v>6</v>
      </c>
      <c r="H4" s="19" t="s">
        <v>7</v>
      </c>
      <c r="I4" s="7" t="s">
        <v>8</v>
      </c>
      <c r="J4" s="7" t="s">
        <v>9</v>
      </c>
      <c r="K4" s="19" t="s">
        <v>33</v>
      </c>
      <c r="L4" s="7" t="s">
        <v>10</v>
      </c>
      <c r="M4" s="20" t="s">
        <v>34</v>
      </c>
      <c r="N4" s="20" t="s">
        <v>35</v>
      </c>
      <c r="O4" s="21" t="s">
        <v>65</v>
      </c>
    </row>
    <row r="5" spans="1:16" x14ac:dyDescent="0.25">
      <c r="A5" s="66" t="s">
        <v>11</v>
      </c>
      <c r="B5" s="8">
        <v>2</v>
      </c>
      <c r="C5" s="17">
        <v>484</v>
      </c>
      <c r="D5" s="22">
        <v>424</v>
      </c>
      <c r="E5" s="9">
        <f t="shared" ref="E5:E40" si="0">D5*$B$2</f>
        <v>2087.2589107999997</v>
      </c>
      <c r="F5" s="9">
        <f t="shared" ref="F5:F13" si="1">((E5*12)/1900)*13</f>
        <v>171.37494214989474</v>
      </c>
      <c r="G5" s="9">
        <v>90</v>
      </c>
      <c r="H5" s="10"/>
      <c r="I5" s="9"/>
      <c r="J5" s="9"/>
      <c r="K5" s="10"/>
      <c r="L5" s="9">
        <f t="shared" ref="L5:L40" si="2">SUM(E5:K5)</f>
        <v>2348.6338529498944</v>
      </c>
      <c r="M5" s="23">
        <f>$B$2*24</f>
        <v>118.14673079999999</v>
      </c>
      <c r="N5" s="23">
        <f>$B$2*25</f>
        <v>123.06951124999999</v>
      </c>
      <c r="O5" s="24">
        <f t="shared" ref="O5:O15" si="3">(L5+M5+N5)/$D$2</f>
        <v>17.075559405287102</v>
      </c>
    </row>
    <row r="6" spans="1:16" x14ac:dyDescent="0.25">
      <c r="A6" s="66"/>
      <c r="B6" s="8">
        <v>5</v>
      </c>
      <c r="C6" s="17">
        <v>576</v>
      </c>
      <c r="D6" s="22">
        <v>491</v>
      </c>
      <c r="E6" s="9">
        <f t="shared" si="0"/>
        <v>2417.0852009499995</v>
      </c>
      <c r="F6" s="9">
        <f t="shared" si="1"/>
        <v>198.4554164990526</v>
      </c>
      <c r="G6" s="9">
        <v>90</v>
      </c>
      <c r="H6" s="10"/>
      <c r="I6" s="9"/>
      <c r="J6" s="9"/>
      <c r="K6" s="10"/>
      <c r="L6" s="9">
        <f t="shared" si="2"/>
        <v>2705.5406174490522</v>
      </c>
      <c r="M6" s="23">
        <f t="shared" ref="M6:M40" si="4">$B$2*24</f>
        <v>118.14673079999999</v>
      </c>
      <c r="N6" s="23">
        <f t="shared" ref="N6:N40" si="5">$B$2*25</f>
        <v>123.06951124999999</v>
      </c>
      <c r="O6" s="24">
        <f t="shared" si="3"/>
        <v>19.428739101332184</v>
      </c>
    </row>
    <row r="7" spans="1:16" x14ac:dyDescent="0.25">
      <c r="A7" s="67" t="s">
        <v>36</v>
      </c>
      <c r="B7" s="8">
        <v>3</v>
      </c>
      <c r="C7" s="17">
        <v>514</v>
      </c>
      <c r="D7" s="22">
        <v>447</v>
      </c>
      <c r="E7" s="9">
        <f t="shared" si="0"/>
        <v>2200.4828611499997</v>
      </c>
      <c r="F7" s="9">
        <f t="shared" si="1"/>
        <v>180.67122438915789</v>
      </c>
      <c r="G7" s="9">
        <v>90</v>
      </c>
      <c r="H7" s="10"/>
      <c r="I7" s="9"/>
      <c r="J7" s="9"/>
      <c r="K7" s="10">
        <f>0.03*E7</f>
        <v>66.014485834499993</v>
      </c>
      <c r="L7" s="9">
        <f t="shared" si="2"/>
        <v>2537.1685713736579</v>
      </c>
      <c r="M7" s="23">
        <f t="shared" si="4"/>
        <v>118.14673079999999</v>
      </c>
      <c r="N7" s="23">
        <f t="shared" si="5"/>
        <v>123.06951124999999</v>
      </c>
      <c r="O7" s="24">
        <f t="shared" si="3"/>
        <v>18.318618140856188</v>
      </c>
      <c r="P7" s="25"/>
    </row>
    <row r="8" spans="1:16" x14ac:dyDescent="0.25">
      <c r="A8" s="68"/>
      <c r="B8" s="8">
        <v>6</v>
      </c>
      <c r="C8" s="17">
        <v>611</v>
      </c>
      <c r="D8" s="22">
        <v>518</v>
      </c>
      <c r="E8" s="9">
        <f t="shared" si="0"/>
        <v>2550.0002730999995</v>
      </c>
      <c r="F8" s="9">
        <f t="shared" si="1"/>
        <v>209.36844347557891</v>
      </c>
      <c r="G8" s="26">
        <v>90</v>
      </c>
      <c r="H8" s="10"/>
      <c r="I8" s="9"/>
      <c r="J8" s="9"/>
      <c r="K8" s="10">
        <f>0.03*E8</f>
        <v>76.500008192999985</v>
      </c>
      <c r="L8" s="9">
        <f t="shared" ref="L8" si="6">SUM(E8:K8)</f>
        <v>2925.8687247685784</v>
      </c>
      <c r="M8" s="23">
        <f t="shared" si="4"/>
        <v>118.14673079999999</v>
      </c>
      <c r="N8" s="23">
        <f t="shared" si="5"/>
        <v>123.06951124999999</v>
      </c>
      <c r="O8" s="24">
        <f t="shared" si="3"/>
        <v>20.881419969793491</v>
      </c>
      <c r="P8" s="25"/>
    </row>
    <row r="9" spans="1:16" x14ac:dyDescent="0.25">
      <c r="A9" s="66" t="s">
        <v>12</v>
      </c>
      <c r="B9" s="27" t="s">
        <v>37</v>
      </c>
      <c r="C9" s="17">
        <v>631</v>
      </c>
      <c r="D9" s="22">
        <v>534</v>
      </c>
      <c r="E9" s="9">
        <f t="shared" si="0"/>
        <v>2628.7647602999996</v>
      </c>
      <c r="F9" s="9">
        <f t="shared" si="1"/>
        <v>215.83542242463153</v>
      </c>
      <c r="G9" s="9">
        <v>90</v>
      </c>
      <c r="H9" s="10"/>
      <c r="I9" s="9"/>
      <c r="J9" s="9"/>
      <c r="K9" s="10"/>
      <c r="L9" s="9">
        <f t="shared" si="2"/>
        <v>2934.6001827246309</v>
      </c>
      <c r="M9" s="23">
        <f t="shared" si="4"/>
        <v>118.14673079999999</v>
      </c>
      <c r="N9" s="23">
        <f t="shared" si="5"/>
        <v>123.06951124999999</v>
      </c>
      <c r="O9" s="24">
        <f t="shared" si="3"/>
        <v>20.938988757002907</v>
      </c>
    </row>
    <row r="10" spans="1:16" x14ac:dyDescent="0.25">
      <c r="A10" s="66"/>
      <c r="B10" s="27" t="s">
        <v>38</v>
      </c>
      <c r="C10" s="17">
        <v>836</v>
      </c>
      <c r="D10" s="22">
        <v>690</v>
      </c>
      <c r="E10" s="9">
        <f t="shared" si="0"/>
        <v>3396.7185104999994</v>
      </c>
      <c r="F10" s="9">
        <f t="shared" si="1"/>
        <v>278.88846717789471</v>
      </c>
      <c r="G10" s="9">
        <v>90</v>
      </c>
      <c r="H10" s="10"/>
      <c r="I10" s="9"/>
      <c r="J10" s="9"/>
      <c r="K10" s="10"/>
      <c r="L10" s="9">
        <f t="shared" si="2"/>
        <v>3765.6069776778941</v>
      </c>
      <c r="M10" s="23">
        <f t="shared" si="4"/>
        <v>118.14673079999999</v>
      </c>
      <c r="N10" s="23">
        <f t="shared" si="5"/>
        <v>123.06951124999999</v>
      </c>
      <c r="O10" s="24">
        <f t="shared" si="3"/>
        <v>26.418034019436238</v>
      </c>
    </row>
    <row r="11" spans="1:16" ht="14.25" customHeight="1" x14ac:dyDescent="0.25">
      <c r="A11" s="67" t="s">
        <v>13</v>
      </c>
      <c r="B11" s="8" t="s">
        <v>14</v>
      </c>
      <c r="C11" s="17">
        <v>781</v>
      </c>
      <c r="D11" s="22">
        <v>648</v>
      </c>
      <c r="E11" s="9">
        <f t="shared" si="0"/>
        <v>3189.9617315999994</v>
      </c>
      <c r="F11" s="9">
        <f t="shared" si="1"/>
        <v>261.91264743663152</v>
      </c>
      <c r="G11" s="9">
        <v>90</v>
      </c>
      <c r="H11" s="10"/>
      <c r="I11" s="9"/>
      <c r="J11" s="9"/>
      <c r="K11" s="10"/>
      <c r="L11" s="9">
        <f t="shared" si="2"/>
        <v>3541.8743790366311</v>
      </c>
      <c r="M11" s="23">
        <f t="shared" si="4"/>
        <v>118.14673079999999</v>
      </c>
      <c r="N11" s="23">
        <f t="shared" si="5"/>
        <v>123.06951124999999</v>
      </c>
      <c r="O11" s="24">
        <f t="shared" si="3"/>
        <v>24.942906448781113</v>
      </c>
    </row>
    <row r="12" spans="1:16" ht="14.25" customHeight="1" x14ac:dyDescent="0.25">
      <c r="A12" s="69"/>
      <c r="B12" s="28" t="s">
        <v>39</v>
      </c>
      <c r="C12" s="17">
        <v>868</v>
      </c>
      <c r="D12" s="22">
        <v>714</v>
      </c>
      <c r="E12" s="9">
        <f t="shared" si="0"/>
        <v>3514.8652412999995</v>
      </c>
      <c r="F12" s="9">
        <f t="shared" si="1"/>
        <v>288.58893560147362</v>
      </c>
      <c r="G12" s="9">
        <v>90</v>
      </c>
      <c r="H12" s="10"/>
      <c r="I12" s="9"/>
      <c r="J12" s="9"/>
      <c r="K12" s="10"/>
      <c r="L12" s="9">
        <f t="shared" si="2"/>
        <v>3893.4541769014731</v>
      </c>
      <c r="M12" s="23">
        <f t="shared" si="4"/>
        <v>118.14673079999999</v>
      </c>
      <c r="N12" s="23">
        <f t="shared" si="5"/>
        <v>123.06951124999999</v>
      </c>
      <c r="O12" s="24">
        <f t="shared" si="3"/>
        <v>27.260964059810597</v>
      </c>
    </row>
    <row r="13" spans="1:16" ht="16.5" customHeight="1" x14ac:dyDescent="0.25">
      <c r="A13" s="68"/>
      <c r="B13" s="29" t="s">
        <v>40</v>
      </c>
      <c r="C13" s="17">
        <v>940</v>
      </c>
      <c r="D13" s="22">
        <v>769</v>
      </c>
      <c r="E13" s="26">
        <f t="shared" si="0"/>
        <v>3785.6181660499997</v>
      </c>
      <c r="F13" s="26">
        <f t="shared" si="1"/>
        <v>310.81917573884203</v>
      </c>
      <c r="G13" s="26">
        <v>90</v>
      </c>
      <c r="H13" s="30"/>
      <c r="I13" s="26"/>
      <c r="J13" s="26"/>
      <c r="K13" s="30"/>
      <c r="L13" s="26">
        <f t="shared" si="2"/>
        <v>4186.4373417888419</v>
      </c>
      <c r="M13" s="23">
        <f t="shared" si="4"/>
        <v>118.14673079999999</v>
      </c>
      <c r="N13" s="23">
        <f t="shared" si="5"/>
        <v>123.06951124999999</v>
      </c>
      <c r="O13" s="31">
        <f t="shared" si="3"/>
        <v>29.192678735668505</v>
      </c>
    </row>
    <row r="14" spans="1:16" ht="16.5" customHeight="1" x14ac:dyDescent="0.25">
      <c r="A14" s="66" t="s">
        <v>15</v>
      </c>
      <c r="B14" s="27" t="s">
        <v>41</v>
      </c>
      <c r="C14" s="17">
        <v>868</v>
      </c>
      <c r="D14" s="22">
        <v>714</v>
      </c>
      <c r="E14" s="9">
        <f t="shared" si="0"/>
        <v>3514.8652412999995</v>
      </c>
      <c r="F14" s="9">
        <f>((E14*12)/1900)*13</f>
        <v>288.58893560147362</v>
      </c>
      <c r="G14" s="9">
        <v>90</v>
      </c>
      <c r="H14" s="10"/>
      <c r="I14" s="9"/>
      <c r="J14" s="9"/>
      <c r="K14" s="10"/>
      <c r="L14" s="9">
        <f t="shared" si="2"/>
        <v>3893.4541769014731</v>
      </c>
      <c r="M14" s="23">
        <f t="shared" si="4"/>
        <v>118.14673079999999</v>
      </c>
      <c r="N14" s="23">
        <f t="shared" si="5"/>
        <v>123.06951124999999</v>
      </c>
      <c r="O14" s="24">
        <f t="shared" si="3"/>
        <v>27.260964059810597</v>
      </c>
    </row>
    <row r="15" spans="1:16" ht="16.5" customHeight="1" x14ac:dyDescent="0.25">
      <c r="A15" s="66"/>
      <c r="B15" s="27" t="s">
        <v>42</v>
      </c>
      <c r="C15" s="17">
        <v>940</v>
      </c>
      <c r="D15" s="22">
        <v>769</v>
      </c>
      <c r="E15" s="9">
        <f t="shared" si="0"/>
        <v>3785.6181660499997</v>
      </c>
      <c r="F15" s="9">
        <f>((E15*12)/1900)*13</f>
        <v>310.81917573884203</v>
      </c>
      <c r="G15" s="9">
        <v>90</v>
      </c>
      <c r="H15" s="10"/>
      <c r="I15" s="9"/>
      <c r="J15" s="9"/>
      <c r="K15" s="10"/>
      <c r="L15" s="9">
        <f t="shared" si="2"/>
        <v>4186.4373417888419</v>
      </c>
      <c r="M15" s="23">
        <f t="shared" si="4"/>
        <v>118.14673079999999</v>
      </c>
      <c r="N15" s="23">
        <f t="shared" si="5"/>
        <v>123.06951124999999</v>
      </c>
      <c r="O15" s="24">
        <f t="shared" si="3"/>
        <v>29.192678735668505</v>
      </c>
    </row>
    <row r="16" spans="1:16" ht="16.5" customHeight="1" x14ac:dyDescent="0.25">
      <c r="A16" s="66"/>
      <c r="B16" s="8" t="s">
        <v>43</v>
      </c>
      <c r="C16" s="32"/>
      <c r="D16" s="22"/>
      <c r="E16" s="9">
        <f t="shared" si="0"/>
        <v>0</v>
      </c>
      <c r="F16" s="9"/>
      <c r="G16" s="9"/>
      <c r="H16" s="10"/>
      <c r="I16" s="9"/>
      <c r="J16" s="9"/>
      <c r="K16" s="10"/>
      <c r="L16" s="9">
        <f t="shared" si="2"/>
        <v>0</v>
      </c>
      <c r="M16" s="33"/>
      <c r="N16" s="33"/>
      <c r="O16" s="24">
        <v>30</v>
      </c>
    </row>
    <row r="17" spans="1:16" ht="16.5" customHeight="1" x14ac:dyDescent="0.25">
      <c r="A17" s="11" t="s">
        <v>16</v>
      </c>
      <c r="B17" s="8" t="s">
        <v>17</v>
      </c>
      <c r="C17" s="17">
        <v>518</v>
      </c>
      <c r="D17" s="22">
        <v>450</v>
      </c>
      <c r="E17" s="9">
        <f t="shared" si="0"/>
        <v>2215.2512024999996</v>
      </c>
      <c r="F17" s="9">
        <f t="shared" ref="F17:F40" si="7">((E17*12)/1900)*13</f>
        <v>181.88378294210523</v>
      </c>
      <c r="G17" s="9">
        <v>90</v>
      </c>
      <c r="H17" s="10"/>
      <c r="I17" s="9"/>
      <c r="J17" s="9"/>
      <c r="K17" s="10"/>
      <c r="L17" s="9">
        <f t="shared" si="2"/>
        <v>2487.1349854421051</v>
      </c>
      <c r="M17" s="23">
        <f t="shared" si="4"/>
        <v>118.14673079999999</v>
      </c>
      <c r="N17" s="23">
        <f t="shared" si="5"/>
        <v>123.06951124999999</v>
      </c>
      <c r="O17" s="24">
        <f t="shared" ref="O17:O40" si="8">(L17+M17+N17)/$D$2</f>
        <v>17.988733615692656</v>
      </c>
    </row>
    <row r="18" spans="1:16" ht="16.5" customHeight="1" x14ac:dyDescent="0.25">
      <c r="A18" s="66" t="s">
        <v>18</v>
      </c>
      <c r="B18" s="8" t="s">
        <v>19</v>
      </c>
      <c r="C18" s="34">
        <v>660</v>
      </c>
      <c r="D18" s="22">
        <v>556</v>
      </c>
      <c r="E18" s="9">
        <f t="shared" si="0"/>
        <v>2737.0659301999995</v>
      </c>
      <c r="F18" s="9">
        <f t="shared" si="7"/>
        <v>224.72751847957895</v>
      </c>
      <c r="G18" s="9">
        <v>90</v>
      </c>
      <c r="H18" s="10"/>
      <c r="I18" s="9"/>
      <c r="J18" s="9"/>
      <c r="K18" s="10"/>
      <c r="L18" s="9">
        <f t="shared" si="2"/>
        <v>3051.7934486795784</v>
      </c>
      <c r="M18" s="23">
        <f t="shared" si="4"/>
        <v>118.14673079999999</v>
      </c>
      <c r="N18" s="23">
        <f t="shared" si="5"/>
        <v>123.06951124999999</v>
      </c>
      <c r="O18" s="24">
        <f t="shared" si="8"/>
        <v>21.711674627346071</v>
      </c>
    </row>
    <row r="19" spans="1:16" ht="16.5" customHeight="1" x14ac:dyDescent="0.25">
      <c r="A19" s="66"/>
      <c r="B19" s="8" t="s">
        <v>20</v>
      </c>
      <c r="C19" s="34">
        <v>732</v>
      </c>
      <c r="D19" s="22">
        <v>610</v>
      </c>
      <c r="E19" s="9">
        <f t="shared" si="0"/>
        <v>3002.8960744999995</v>
      </c>
      <c r="F19" s="9">
        <f t="shared" si="7"/>
        <v>246.55357243263151</v>
      </c>
      <c r="G19" s="9">
        <v>90</v>
      </c>
      <c r="H19" s="10"/>
      <c r="I19" s="9"/>
      <c r="J19" s="9"/>
      <c r="K19" s="10"/>
      <c r="L19" s="9">
        <f t="shared" si="2"/>
        <v>3339.4496469326309</v>
      </c>
      <c r="M19" s="23">
        <f t="shared" si="4"/>
        <v>118.14673079999999</v>
      </c>
      <c r="N19" s="23">
        <f t="shared" si="5"/>
        <v>123.06951124999999</v>
      </c>
      <c r="O19" s="24">
        <f t="shared" si="8"/>
        <v>23.608267218188377</v>
      </c>
    </row>
    <row r="20" spans="1:16" ht="16.5" customHeight="1" x14ac:dyDescent="0.25">
      <c r="A20" s="75" t="s">
        <v>44</v>
      </c>
      <c r="B20" s="35" t="s">
        <v>45</v>
      </c>
      <c r="C20" s="17">
        <v>669</v>
      </c>
      <c r="D20" s="22">
        <v>563</v>
      </c>
      <c r="E20" s="9">
        <f t="shared" si="0"/>
        <v>2771.5253933499998</v>
      </c>
      <c r="F20" s="9">
        <f t="shared" si="7"/>
        <v>227.55682176978948</v>
      </c>
      <c r="G20" s="9"/>
      <c r="H20" s="30">
        <f>13*$B$2</f>
        <v>63.996145849999991</v>
      </c>
      <c r="I20" s="9"/>
      <c r="J20" s="9"/>
      <c r="K20" s="10"/>
      <c r="L20" s="9">
        <f t="shared" si="2"/>
        <v>3063.0783609697896</v>
      </c>
      <c r="M20" s="23">
        <f t="shared" si="4"/>
        <v>118.14673079999999</v>
      </c>
      <c r="N20" s="23">
        <f t="shared" si="5"/>
        <v>123.06951124999999</v>
      </c>
      <c r="O20" s="24">
        <f t="shared" si="8"/>
        <v>21.786079007185268</v>
      </c>
    </row>
    <row r="21" spans="1:16" ht="16.5" customHeight="1" x14ac:dyDescent="0.25">
      <c r="A21" s="75"/>
      <c r="B21" s="35" t="s">
        <v>46</v>
      </c>
      <c r="C21" s="17">
        <v>792</v>
      </c>
      <c r="D21" s="22">
        <v>656</v>
      </c>
      <c r="E21" s="9">
        <f t="shared" si="0"/>
        <v>3229.3439751999995</v>
      </c>
      <c r="F21" s="9">
        <f t="shared" si="7"/>
        <v>265.14613691115784</v>
      </c>
      <c r="G21" s="9"/>
      <c r="H21" s="30">
        <f t="shared" ref="H21:H23" si="9">13*$B$2</f>
        <v>63.996145849999991</v>
      </c>
      <c r="I21" s="9"/>
      <c r="J21" s="9"/>
      <c r="K21" s="10"/>
      <c r="L21" s="9">
        <f t="shared" si="2"/>
        <v>3558.4862579611577</v>
      </c>
      <c r="M21" s="23">
        <f t="shared" si="4"/>
        <v>118.14673079999999</v>
      </c>
      <c r="N21" s="23">
        <f t="shared" si="5"/>
        <v>123.06951124999999</v>
      </c>
      <c r="O21" s="24">
        <f t="shared" si="8"/>
        <v>25.052432913635904</v>
      </c>
    </row>
    <row r="22" spans="1:16" ht="16.5" customHeight="1" x14ac:dyDescent="0.25">
      <c r="A22" s="63" t="s">
        <v>21</v>
      </c>
      <c r="B22" s="8">
        <v>2</v>
      </c>
      <c r="C22" s="17">
        <v>558</v>
      </c>
      <c r="D22" s="22">
        <v>478</v>
      </c>
      <c r="E22" s="9">
        <f t="shared" si="0"/>
        <v>2353.0890550999998</v>
      </c>
      <c r="F22" s="9">
        <f t="shared" si="7"/>
        <v>193.20099610294736</v>
      </c>
      <c r="G22" s="9"/>
      <c r="H22" s="30">
        <f t="shared" si="9"/>
        <v>63.996145849999991</v>
      </c>
      <c r="I22" s="9"/>
      <c r="J22" s="9"/>
      <c r="K22" s="10"/>
      <c r="L22" s="9">
        <f t="shared" si="2"/>
        <v>2610.2861970529475</v>
      </c>
      <c r="M22" s="23">
        <f t="shared" si="4"/>
        <v>118.14673079999999</v>
      </c>
      <c r="N22" s="23">
        <f t="shared" si="5"/>
        <v>123.06951124999999</v>
      </c>
      <c r="O22" s="24">
        <f t="shared" si="8"/>
        <v>18.800701780859416</v>
      </c>
    </row>
    <row r="23" spans="1:16" ht="16.5" customHeight="1" x14ac:dyDescent="0.25">
      <c r="A23" s="64"/>
      <c r="B23" s="8">
        <v>5</v>
      </c>
      <c r="C23" s="34">
        <v>669</v>
      </c>
      <c r="D23" s="22">
        <v>563</v>
      </c>
      <c r="E23" s="9">
        <f t="shared" si="0"/>
        <v>2771.5253933499998</v>
      </c>
      <c r="F23" s="9">
        <f t="shared" si="7"/>
        <v>227.55682176978948</v>
      </c>
      <c r="G23" s="9"/>
      <c r="H23" s="30">
        <f t="shared" si="9"/>
        <v>63.996145849999991</v>
      </c>
      <c r="I23" s="9"/>
      <c r="J23" s="9"/>
      <c r="K23" s="10"/>
      <c r="L23" s="9">
        <f t="shared" si="2"/>
        <v>3063.0783609697896</v>
      </c>
      <c r="M23" s="23">
        <f t="shared" si="4"/>
        <v>118.14673079999999</v>
      </c>
      <c r="N23" s="23">
        <f t="shared" si="5"/>
        <v>123.06951124999999</v>
      </c>
      <c r="O23" s="24">
        <f t="shared" si="8"/>
        <v>21.786079007185268</v>
      </c>
      <c r="P23" s="25"/>
    </row>
    <row r="24" spans="1:16" ht="16.5" customHeight="1" x14ac:dyDescent="0.25">
      <c r="A24" s="4" t="s">
        <v>22</v>
      </c>
      <c r="B24" s="8">
        <v>1</v>
      </c>
      <c r="C24" s="17">
        <v>389</v>
      </c>
      <c r="D24" s="22">
        <v>373</v>
      </c>
      <c r="E24" s="9">
        <f t="shared" si="0"/>
        <v>1836.1971078499998</v>
      </c>
      <c r="F24" s="9">
        <f t="shared" si="7"/>
        <v>150.76144674978946</v>
      </c>
      <c r="G24" s="9"/>
      <c r="H24" s="10"/>
      <c r="I24" s="9">
        <f>(0.1*E24)</f>
        <v>183.619710785</v>
      </c>
      <c r="J24" s="9">
        <v>15.24</v>
      </c>
      <c r="K24" s="10"/>
      <c r="L24" s="9">
        <f t="shared" si="2"/>
        <v>2185.8182653847889</v>
      </c>
      <c r="M24" s="23">
        <f t="shared" si="4"/>
        <v>118.14673079999999</v>
      </c>
      <c r="N24" s="23">
        <f t="shared" si="5"/>
        <v>123.06951124999999</v>
      </c>
      <c r="O24" s="24">
        <f t="shared" si="8"/>
        <v>16.002073629819932</v>
      </c>
    </row>
    <row r="25" spans="1:16" ht="16.5" customHeight="1" x14ac:dyDescent="0.25">
      <c r="A25" s="4" t="s">
        <v>23</v>
      </c>
      <c r="B25" s="8">
        <v>1</v>
      </c>
      <c r="C25" s="17">
        <v>389</v>
      </c>
      <c r="D25" s="22">
        <v>373</v>
      </c>
      <c r="E25" s="9">
        <f t="shared" si="0"/>
        <v>1836.1971078499998</v>
      </c>
      <c r="F25" s="9">
        <f t="shared" si="7"/>
        <v>150.76144674978946</v>
      </c>
      <c r="G25" s="9"/>
      <c r="H25" s="10"/>
      <c r="I25" s="9">
        <f>(0.1*E25)</f>
        <v>183.619710785</v>
      </c>
      <c r="J25" s="9">
        <v>15.24</v>
      </c>
      <c r="K25" s="10"/>
      <c r="L25" s="9">
        <f t="shared" si="2"/>
        <v>2185.8182653847889</v>
      </c>
      <c r="M25" s="23">
        <f t="shared" si="4"/>
        <v>118.14673079999999</v>
      </c>
      <c r="N25" s="23">
        <f t="shared" si="5"/>
        <v>123.06951124999999</v>
      </c>
      <c r="O25" s="24">
        <f t="shared" si="8"/>
        <v>16.002073629819932</v>
      </c>
    </row>
    <row r="26" spans="1:16" x14ac:dyDescent="0.25">
      <c r="A26" s="53" t="s">
        <v>61</v>
      </c>
      <c r="B26" s="54">
        <v>1</v>
      </c>
      <c r="C26" s="59">
        <v>368</v>
      </c>
      <c r="D26" s="60">
        <v>367</v>
      </c>
      <c r="E26" s="55">
        <f>D26*$B$2</f>
        <v>1806.6604251499998</v>
      </c>
      <c r="F26" s="55">
        <f t="shared" si="7"/>
        <v>148.33632964389474</v>
      </c>
      <c r="G26" s="55"/>
      <c r="H26" s="56"/>
      <c r="I26" s="55">
        <f t="shared" ref="I26" si="10">(0.1*E26)</f>
        <v>180.66604251499999</v>
      </c>
      <c r="J26" s="55">
        <v>15.24</v>
      </c>
      <c r="K26" s="56"/>
      <c r="L26" s="55">
        <f t="shared" ref="L26" si="11">SUM(E26:K26)</f>
        <v>2150.9027973088942</v>
      </c>
      <c r="M26" s="52">
        <f>$B$2*24</f>
        <v>118.14673079999999</v>
      </c>
      <c r="N26" s="52">
        <f>$B$2*25</f>
        <v>123.06951124999999</v>
      </c>
      <c r="O26" s="58">
        <f>(L26+M26+N26)/$D$2</f>
        <v>15.771866811886953</v>
      </c>
    </row>
    <row r="27" spans="1:16" ht="16.5" customHeight="1" x14ac:dyDescent="0.25">
      <c r="A27" s="4" t="s">
        <v>58</v>
      </c>
      <c r="B27" s="8">
        <v>1</v>
      </c>
      <c r="C27" s="17">
        <v>389</v>
      </c>
      <c r="D27" s="22">
        <v>373</v>
      </c>
      <c r="E27" s="9">
        <f t="shared" si="0"/>
        <v>1836.1971078499998</v>
      </c>
      <c r="F27" s="9">
        <f t="shared" si="7"/>
        <v>150.76144674978946</v>
      </c>
      <c r="G27" s="37">
        <v>118</v>
      </c>
      <c r="H27" s="10"/>
      <c r="I27" s="9">
        <f>(0.1*E27)</f>
        <v>183.619710785</v>
      </c>
      <c r="J27" s="9">
        <v>15.24</v>
      </c>
      <c r="K27" s="10"/>
      <c r="L27" s="9">
        <f t="shared" si="2"/>
        <v>2303.8182653847889</v>
      </c>
      <c r="M27" s="23">
        <f t="shared" si="4"/>
        <v>118.14673079999999</v>
      </c>
      <c r="N27" s="52">
        <f t="shared" ref="N27:N32" si="12">$B$2*25</f>
        <v>123.06951124999999</v>
      </c>
      <c r="O27" s="24">
        <f t="shared" si="8"/>
        <v>16.780078508833579</v>
      </c>
    </row>
    <row r="28" spans="1:16" ht="16.5" customHeight="1" x14ac:dyDescent="0.25">
      <c r="A28" s="53" t="s">
        <v>62</v>
      </c>
      <c r="B28" s="54">
        <v>1</v>
      </c>
      <c r="C28" s="59">
        <v>368</v>
      </c>
      <c r="D28" s="60">
        <v>367</v>
      </c>
      <c r="E28" s="26">
        <f t="shared" si="0"/>
        <v>1806.6604251499998</v>
      </c>
      <c r="F28" s="55">
        <f t="shared" si="7"/>
        <v>148.33632964389474</v>
      </c>
      <c r="G28" s="55">
        <v>118</v>
      </c>
      <c r="H28" s="56"/>
      <c r="I28" s="55">
        <f t="shared" ref="I28" si="13">(0.1*E28)</f>
        <v>180.66604251499999</v>
      </c>
      <c r="J28" s="55">
        <v>15.24</v>
      </c>
      <c r="K28" s="56"/>
      <c r="L28" s="55">
        <f t="shared" si="2"/>
        <v>2268.9027973088942</v>
      </c>
      <c r="M28" s="57">
        <f t="shared" si="4"/>
        <v>118.14673079999999</v>
      </c>
      <c r="N28" s="52">
        <f t="shared" si="12"/>
        <v>123.06951124999999</v>
      </c>
      <c r="O28" s="31">
        <f t="shared" si="8"/>
        <v>16.549871690900602</v>
      </c>
    </row>
    <row r="29" spans="1:16" x14ac:dyDescent="0.25">
      <c r="A29" s="4" t="s">
        <v>59</v>
      </c>
      <c r="B29" s="8">
        <v>5</v>
      </c>
      <c r="C29" s="17">
        <v>452</v>
      </c>
      <c r="D29" s="22">
        <v>401</v>
      </c>
      <c r="E29" s="9">
        <f t="shared" si="0"/>
        <v>1974.0349604499997</v>
      </c>
      <c r="F29" s="9">
        <f t="shared" si="7"/>
        <v>162.07865991063156</v>
      </c>
      <c r="G29" s="9"/>
      <c r="H29" s="10"/>
      <c r="I29" s="9">
        <f>(0.1*E29)</f>
        <v>197.403496045</v>
      </c>
      <c r="J29" s="26">
        <v>15.24</v>
      </c>
      <c r="K29" s="10">
        <f t="shared" ref="K29:K32" si="14">0.03*E29</f>
        <v>59.221048813499991</v>
      </c>
      <c r="L29" s="9">
        <f t="shared" si="2"/>
        <v>2407.9781652191309</v>
      </c>
      <c r="M29" s="23">
        <f t="shared" si="4"/>
        <v>118.14673079999999</v>
      </c>
      <c r="N29" s="52">
        <f t="shared" si="12"/>
        <v>123.06951124999999</v>
      </c>
      <c r="O29" s="24">
        <f t="shared" si="8"/>
        <v>17.466831985686891</v>
      </c>
      <c r="P29" s="25"/>
    </row>
    <row r="30" spans="1:16" x14ac:dyDescent="0.25">
      <c r="A30" s="53" t="s">
        <v>63</v>
      </c>
      <c r="B30" s="54">
        <v>6</v>
      </c>
      <c r="C30" s="59">
        <v>387</v>
      </c>
      <c r="D30" s="60">
        <v>373</v>
      </c>
      <c r="E30" s="26">
        <f t="shared" si="0"/>
        <v>1836.1971078499998</v>
      </c>
      <c r="F30" s="55">
        <f t="shared" si="7"/>
        <v>150.76144674978946</v>
      </c>
      <c r="G30" s="55"/>
      <c r="H30" s="56"/>
      <c r="I30" s="55">
        <f t="shared" ref="I30" si="15">(0.1*E30)</f>
        <v>183.619710785</v>
      </c>
      <c r="J30" s="55">
        <v>15.24</v>
      </c>
      <c r="K30" s="30">
        <f t="shared" si="14"/>
        <v>55.085913235499994</v>
      </c>
      <c r="L30" s="55">
        <f t="shared" si="2"/>
        <v>2240.9041786202888</v>
      </c>
      <c r="M30" s="57">
        <f t="shared" si="4"/>
        <v>118.14673079999999</v>
      </c>
      <c r="N30" s="52">
        <f t="shared" si="12"/>
        <v>123.06951124999999</v>
      </c>
      <c r="O30" s="31">
        <f t="shared" si="8"/>
        <v>16.365269471024519</v>
      </c>
      <c r="P30" s="25"/>
    </row>
    <row r="31" spans="1:16" x14ac:dyDescent="0.25">
      <c r="A31" s="4" t="s">
        <v>60</v>
      </c>
      <c r="B31" s="8">
        <v>5</v>
      </c>
      <c r="C31" s="17">
        <v>452</v>
      </c>
      <c r="D31" s="22">
        <v>401</v>
      </c>
      <c r="E31" s="9">
        <f t="shared" si="0"/>
        <v>1974.0349604499997</v>
      </c>
      <c r="F31" s="9">
        <f t="shared" si="7"/>
        <v>162.07865991063156</v>
      </c>
      <c r="G31" s="37">
        <v>118</v>
      </c>
      <c r="H31" s="10"/>
      <c r="I31" s="9">
        <f>(0.1*E31)</f>
        <v>197.403496045</v>
      </c>
      <c r="J31" s="26">
        <v>15.24</v>
      </c>
      <c r="K31" s="10">
        <f t="shared" si="14"/>
        <v>59.221048813499991</v>
      </c>
      <c r="L31" s="9">
        <f t="shared" si="2"/>
        <v>2525.9781652191309</v>
      </c>
      <c r="M31" s="23">
        <f t="shared" si="4"/>
        <v>118.14673079999999</v>
      </c>
      <c r="N31" s="52">
        <f t="shared" si="12"/>
        <v>123.06951124999999</v>
      </c>
      <c r="O31" s="24">
        <f t="shared" si="8"/>
        <v>18.244836864700542</v>
      </c>
      <c r="P31" s="25"/>
    </row>
    <row r="32" spans="1:16" x14ac:dyDescent="0.25">
      <c r="A32" s="53" t="s">
        <v>64</v>
      </c>
      <c r="B32" s="54">
        <v>6</v>
      </c>
      <c r="C32" s="59">
        <v>387</v>
      </c>
      <c r="D32" s="60">
        <v>373</v>
      </c>
      <c r="E32" s="26">
        <f t="shared" si="0"/>
        <v>1836.1971078499998</v>
      </c>
      <c r="F32" s="55">
        <f t="shared" si="7"/>
        <v>150.76144674978946</v>
      </c>
      <c r="G32" s="55">
        <v>118</v>
      </c>
      <c r="H32" s="56"/>
      <c r="I32" s="55">
        <f t="shared" ref="I32" si="16">(0.1*E32)</f>
        <v>183.619710785</v>
      </c>
      <c r="J32" s="55">
        <v>15.24</v>
      </c>
      <c r="K32" s="30">
        <f t="shared" si="14"/>
        <v>55.085913235499994</v>
      </c>
      <c r="L32" s="55">
        <f t="shared" ref="L32" si="17">SUM(E32:K32)</f>
        <v>2358.9041786202888</v>
      </c>
      <c r="M32" s="57">
        <f t="shared" si="4"/>
        <v>118.14673079999999</v>
      </c>
      <c r="N32" s="52">
        <f t="shared" si="12"/>
        <v>123.06951124999999</v>
      </c>
      <c r="O32" s="31">
        <f t="shared" si="8"/>
        <v>17.143274350038169</v>
      </c>
      <c r="P32" s="25"/>
    </row>
    <row r="33" spans="1:16" x14ac:dyDescent="0.25">
      <c r="A33" s="38" t="s">
        <v>47</v>
      </c>
      <c r="B33" s="8">
        <v>1</v>
      </c>
      <c r="C33" s="17">
        <v>367</v>
      </c>
      <c r="D33" s="22">
        <v>366</v>
      </c>
      <c r="E33" s="9">
        <f t="shared" si="0"/>
        <v>1801.7376446999997</v>
      </c>
      <c r="F33" s="9">
        <f t="shared" si="7"/>
        <v>147.93214345957892</v>
      </c>
      <c r="G33" s="9"/>
      <c r="H33" s="10"/>
      <c r="I33" s="9"/>
      <c r="J33" s="9"/>
      <c r="K33" s="10"/>
      <c r="L33" s="9">
        <f t="shared" si="2"/>
        <v>1949.6697881595787</v>
      </c>
      <c r="M33" s="23">
        <f t="shared" si="4"/>
        <v>118.14673079999999</v>
      </c>
      <c r="N33" s="23">
        <f t="shared" si="5"/>
        <v>123.06951124999999</v>
      </c>
      <c r="O33" s="24">
        <f t="shared" si="8"/>
        <v>14.445084922592331</v>
      </c>
    </row>
    <row r="34" spans="1:16" x14ac:dyDescent="0.25">
      <c r="A34" s="4" t="s">
        <v>48</v>
      </c>
      <c r="B34" s="39">
        <v>1</v>
      </c>
      <c r="C34" s="17">
        <v>389</v>
      </c>
      <c r="D34" s="22">
        <v>373</v>
      </c>
      <c r="E34" s="9">
        <f t="shared" si="0"/>
        <v>1836.1971078499998</v>
      </c>
      <c r="F34" s="9">
        <f t="shared" si="7"/>
        <v>150.76144674978946</v>
      </c>
      <c r="G34" s="9"/>
      <c r="H34" s="10"/>
      <c r="I34" s="9"/>
      <c r="J34" s="12"/>
      <c r="K34" s="40"/>
      <c r="L34" s="9">
        <f t="shared" si="2"/>
        <v>1986.9585545997893</v>
      </c>
      <c r="M34" s="23">
        <f t="shared" si="4"/>
        <v>118.14673079999999</v>
      </c>
      <c r="N34" s="23">
        <f t="shared" si="5"/>
        <v>123.06951124999999</v>
      </c>
      <c r="O34" s="24">
        <f t="shared" si="8"/>
        <v>14.690939517701519</v>
      </c>
    </row>
    <row r="35" spans="1:16" x14ac:dyDescent="0.25">
      <c r="A35" s="12" t="s">
        <v>24</v>
      </c>
      <c r="B35" s="3">
        <v>1</v>
      </c>
      <c r="C35" s="32">
        <v>444</v>
      </c>
      <c r="D35" s="22">
        <v>395</v>
      </c>
      <c r="E35" s="9">
        <f t="shared" si="0"/>
        <v>1944.4982777499997</v>
      </c>
      <c r="F35" s="9">
        <f t="shared" si="7"/>
        <v>159.65354280473682</v>
      </c>
      <c r="G35" s="9"/>
      <c r="H35" s="10"/>
      <c r="I35" s="9"/>
      <c r="J35" s="12"/>
      <c r="K35" s="40"/>
      <c r="L35" s="9">
        <f t="shared" si="2"/>
        <v>2104.1518205547363</v>
      </c>
      <c r="M35" s="23">
        <f t="shared" si="4"/>
        <v>118.14673079999999</v>
      </c>
      <c r="N35" s="23">
        <f t="shared" si="5"/>
        <v>123.06951124999999</v>
      </c>
      <c r="O35" s="24">
        <f t="shared" si="8"/>
        <v>15.463625388044679</v>
      </c>
    </row>
    <row r="36" spans="1:16" x14ac:dyDescent="0.25">
      <c r="A36" s="41" t="s">
        <v>49</v>
      </c>
      <c r="B36" s="42">
        <v>3</v>
      </c>
      <c r="C36" s="32">
        <v>514</v>
      </c>
      <c r="D36" s="22">
        <v>447</v>
      </c>
      <c r="E36" s="9">
        <f t="shared" si="0"/>
        <v>2200.4828611499997</v>
      </c>
      <c r="F36" s="9">
        <f t="shared" si="7"/>
        <v>180.67122438915789</v>
      </c>
      <c r="G36" s="9"/>
      <c r="H36" s="10"/>
      <c r="I36" s="9"/>
      <c r="J36" s="12"/>
      <c r="K36" s="43">
        <f>0.03*E36</f>
        <v>66.014485834499993</v>
      </c>
      <c r="L36" s="9">
        <f t="shared" si="2"/>
        <v>2447.1685713736579</v>
      </c>
      <c r="M36" s="23">
        <f t="shared" si="4"/>
        <v>118.14673079999999</v>
      </c>
      <c r="N36" s="23">
        <f t="shared" si="5"/>
        <v>123.06951124999999</v>
      </c>
      <c r="O36" s="24">
        <f t="shared" si="8"/>
        <v>17.725224589066116</v>
      </c>
      <c r="P36" s="44"/>
    </row>
    <row r="37" spans="1:16" x14ac:dyDescent="0.25">
      <c r="A37" s="12" t="s">
        <v>25</v>
      </c>
      <c r="B37" s="3">
        <v>1</v>
      </c>
      <c r="C37" s="32">
        <v>444</v>
      </c>
      <c r="D37" s="22">
        <v>395</v>
      </c>
      <c r="E37" s="9">
        <f t="shared" si="0"/>
        <v>1944.4982777499997</v>
      </c>
      <c r="F37" s="9">
        <f t="shared" si="7"/>
        <v>159.65354280473682</v>
      </c>
      <c r="G37" s="9"/>
      <c r="H37" s="10"/>
      <c r="I37" s="9"/>
      <c r="J37" s="12"/>
      <c r="K37" s="40"/>
      <c r="L37" s="9">
        <f t="shared" si="2"/>
        <v>2104.1518205547363</v>
      </c>
      <c r="M37" s="23">
        <f t="shared" si="4"/>
        <v>118.14673079999999</v>
      </c>
      <c r="N37" s="23">
        <f t="shared" si="5"/>
        <v>123.06951124999999</v>
      </c>
      <c r="O37" s="24">
        <f t="shared" si="8"/>
        <v>15.463625388044679</v>
      </c>
    </row>
    <row r="38" spans="1:16" x14ac:dyDescent="0.25">
      <c r="A38" s="38" t="s">
        <v>26</v>
      </c>
      <c r="B38" s="3">
        <v>1</v>
      </c>
      <c r="C38" s="17">
        <v>368</v>
      </c>
      <c r="D38" s="22">
        <v>367</v>
      </c>
      <c r="E38" s="9">
        <f t="shared" si="0"/>
        <v>1806.6604251499998</v>
      </c>
      <c r="F38" s="9">
        <f t="shared" si="7"/>
        <v>148.33632964389474</v>
      </c>
      <c r="G38" s="9"/>
      <c r="H38" s="10"/>
      <c r="I38" s="9"/>
      <c r="J38" s="9"/>
      <c r="K38" s="10"/>
      <c r="L38" s="9">
        <f t="shared" si="2"/>
        <v>1954.9967547938945</v>
      </c>
      <c r="M38" s="23">
        <f t="shared" si="4"/>
        <v>118.14673079999999</v>
      </c>
      <c r="N38" s="23">
        <f t="shared" si="5"/>
        <v>123.06951124999999</v>
      </c>
      <c r="O38" s="24">
        <f t="shared" si="8"/>
        <v>14.480207007607929</v>
      </c>
    </row>
    <row r="39" spans="1:16" x14ac:dyDescent="0.25">
      <c r="A39" s="38" t="s">
        <v>27</v>
      </c>
      <c r="B39" s="3">
        <v>1</v>
      </c>
      <c r="C39" s="17">
        <v>368</v>
      </c>
      <c r="D39" s="22">
        <v>367</v>
      </c>
      <c r="E39" s="9">
        <f t="shared" si="0"/>
        <v>1806.6604251499998</v>
      </c>
      <c r="F39" s="9">
        <f t="shared" si="7"/>
        <v>148.33632964389474</v>
      </c>
      <c r="G39" s="4"/>
      <c r="H39" s="5"/>
      <c r="I39" s="4"/>
      <c r="J39" s="4"/>
      <c r="K39" s="5"/>
      <c r="L39" s="9">
        <f t="shared" si="2"/>
        <v>1954.9967547938945</v>
      </c>
      <c r="M39" s="23">
        <f t="shared" si="4"/>
        <v>118.14673079999999</v>
      </c>
      <c r="N39" s="23">
        <f t="shared" si="5"/>
        <v>123.06951124999999</v>
      </c>
      <c r="O39" s="24">
        <f t="shared" si="8"/>
        <v>14.480207007607929</v>
      </c>
    </row>
    <row r="40" spans="1:16" s="25" customFormat="1" x14ac:dyDescent="0.25">
      <c r="A40" s="38" t="s">
        <v>28</v>
      </c>
      <c r="B40" s="3">
        <v>1</v>
      </c>
      <c r="C40" s="17">
        <v>368</v>
      </c>
      <c r="D40" s="22">
        <v>367</v>
      </c>
      <c r="E40" s="9">
        <f t="shared" si="0"/>
        <v>1806.6604251499998</v>
      </c>
      <c r="F40" s="9">
        <f t="shared" si="7"/>
        <v>148.33632964389474</v>
      </c>
      <c r="G40" s="4"/>
      <c r="H40" s="5"/>
      <c r="I40" s="4"/>
      <c r="J40" s="4"/>
      <c r="K40" s="5"/>
      <c r="L40" s="9">
        <f t="shared" si="2"/>
        <v>1954.9967547938945</v>
      </c>
      <c r="M40" s="23">
        <f t="shared" si="4"/>
        <v>118.14673079999999</v>
      </c>
      <c r="N40" s="23">
        <f t="shared" si="5"/>
        <v>123.06951124999999</v>
      </c>
      <c r="O40" s="24">
        <f t="shared" si="8"/>
        <v>14.480207007607929</v>
      </c>
      <c r="P40" s="6"/>
    </row>
    <row r="41" spans="1:16" s="25" customFormat="1" x14ac:dyDescent="0.25">
      <c r="A41" s="6"/>
      <c r="B41" s="13"/>
      <c r="C41" s="13"/>
      <c r="D41" s="6"/>
      <c r="E41" s="6"/>
      <c r="F41" s="6"/>
      <c r="G41" s="6"/>
      <c r="H41" s="14"/>
      <c r="I41" s="6"/>
      <c r="J41" s="6"/>
      <c r="K41" s="14"/>
      <c r="L41" s="6"/>
      <c r="M41" s="6"/>
      <c r="N41" s="6"/>
      <c r="O41" s="16"/>
      <c r="P41" s="6"/>
    </row>
    <row r="42" spans="1:16" ht="15" x14ac:dyDescent="0.25">
      <c r="A42" s="65" t="s">
        <v>50</v>
      </c>
      <c r="B42" s="65"/>
      <c r="C42" s="65"/>
      <c r="D42" s="65"/>
      <c r="E42" s="65"/>
      <c r="F42" s="65"/>
      <c r="G42" s="65"/>
      <c r="H42" s="65"/>
      <c r="I42" s="65"/>
      <c r="J42" s="65"/>
      <c r="K42" s="65"/>
      <c r="L42" s="65"/>
      <c r="M42" s="65"/>
      <c r="N42" s="65"/>
      <c r="O42" s="65"/>
      <c r="P42" s="16"/>
    </row>
    <row r="44" spans="1:16" x14ac:dyDescent="0.25">
      <c r="A44" s="70" t="s">
        <v>51</v>
      </c>
      <c r="B44" s="71"/>
      <c r="C44" s="71"/>
      <c r="D44" s="71"/>
      <c r="E44" s="71"/>
      <c r="F44" s="71"/>
      <c r="G44" s="71"/>
      <c r="H44" s="71"/>
      <c r="I44" s="71"/>
      <c r="J44" s="71"/>
      <c r="K44" s="71"/>
      <c r="L44" s="71"/>
      <c r="M44" s="71"/>
      <c r="N44" s="71"/>
      <c r="O44" s="72"/>
    </row>
    <row r="45" spans="1:16" ht="69.75" customHeight="1" x14ac:dyDescent="0.25">
      <c r="A45" s="45" t="s">
        <v>52</v>
      </c>
      <c r="B45" s="73" t="s">
        <v>56</v>
      </c>
      <c r="C45" s="73"/>
      <c r="D45" s="73"/>
      <c r="E45" s="73"/>
      <c r="F45" s="73"/>
      <c r="G45" s="73"/>
      <c r="H45" s="73"/>
      <c r="I45" s="73"/>
      <c r="J45" s="73"/>
      <c r="K45" s="73"/>
      <c r="L45" s="73"/>
      <c r="M45" s="73"/>
      <c r="N45" s="73"/>
      <c r="O45" s="73"/>
    </row>
    <row r="46" spans="1:16" ht="31.5" customHeight="1" x14ac:dyDescent="0.25">
      <c r="A46" s="45" t="s">
        <v>53</v>
      </c>
      <c r="B46" s="74" t="s">
        <v>57</v>
      </c>
      <c r="C46" s="74"/>
      <c r="D46" s="74"/>
      <c r="E46" s="74"/>
      <c r="F46" s="74"/>
      <c r="G46" s="74"/>
      <c r="H46" s="74"/>
      <c r="I46" s="74"/>
      <c r="J46" s="74"/>
      <c r="K46" s="74"/>
      <c r="L46" s="74"/>
      <c r="M46" s="74"/>
      <c r="N46" s="74"/>
      <c r="O46" s="74"/>
    </row>
    <row r="47" spans="1:16" ht="45.75" customHeight="1" x14ac:dyDescent="0.25">
      <c r="A47" s="45" t="s">
        <v>54</v>
      </c>
      <c r="B47" s="73" t="s">
        <v>55</v>
      </c>
      <c r="C47" s="73"/>
      <c r="D47" s="73"/>
      <c r="E47" s="73"/>
      <c r="F47" s="73"/>
      <c r="G47" s="73"/>
      <c r="H47" s="73"/>
      <c r="I47" s="73"/>
      <c r="J47" s="73"/>
      <c r="K47" s="73"/>
      <c r="L47" s="73"/>
      <c r="M47" s="73"/>
      <c r="N47" s="73"/>
      <c r="O47" s="73"/>
    </row>
    <row r="52" spans="1:18" x14ac:dyDescent="0.25">
      <c r="Q52" s="36"/>
      <c r="R52" s="62"/>
    </row>
    <row r="53" spans="1:18" x14ac:dyDescent="0.25">
      <c r="Q53" s="36"/>
      <c r="R53" s="62"/>
    </row>
    <row r="54" spans="1:18" x14ac:dyDescent="0.25">
      <c r="Q54" s="36"/>
      <c r="R54" s="62"/>
    </row>
    <row r="55" spans="1:18" s="25" customFormat="1" x14ac:dyDescent="0.25">
      <c r="A55" s="6"/>
      <c r="B55" s="13"/>
      <c r="C55" s="13"/>
      <c r="D55" s="6"/>
      <c r="E55" s="6"/>
      <c r="F55" s="6"/>
      <c r="G55" s="6"/>
      <c r="H55" s="14"/>
      <c r="I55" s="6"/>
      <c r="J55" s="6"/>
      <c r="K55" s="14"/>
      <c r="L55" s="6"/>
      <c r="M55" s="6"/>
      <c r="N55" s="6"/>
      <c r="O55" s="16"/>
      <c r="P55" s="6"/>
      <c r="Q55" s="36"/>
      <c r="R55" s="62"/>
    </row>
    <row r="59" spans="1:18" s="25" customFormat="1" x14ac:dyDescent="0.25">
      <c r="A59" s="6"/>
      <c r="B59" s="13"/>
      <c r="C59" s="13"/>
      <c r="D59" s="6"/>
      <c r="E59" s="6"/>
      <c r="F59" s="6"/>
      <c r="G59" s="6"/>
      <c r="H59" s="14"/>
      <c r="I59" s="6"/>
      <c r="J59" s="6"/>
      <c r="K59" s="14"/>
      <c r="L59" s="6"/>
      <c r="M59" s="6"/>
      <c r="N59" s="6"/>
      <c r="O59" s="16"/>
      <c r="P59" s="6"/>
    </row>
    <row r="60" spans="1:18" s="25" customFormat="1" x14ac:dyDescent="0.25">
      <c r="A60" s="6"/>
      <c r="B60" s="13"/>
      <c r="C60" s="13"/>
      <c r="D60" s="6"/>
      <c r="E60" s="6"/>
      <c r="F60" s="6"/>
      <c r="G60" s="6"/>
      <c r="H60" s="14"/>
      <c r="I60" s="6"/>
      <c r="J60" s="6"/>
      <c r="K60" s="14"/>
      <c r="L60" s="6"/>
      <c r="M60" s="6"/>
      <c r="N60" s="6"/>
      <c r="O60" s="16"/>
      <c r="P60" s="6"/>
    </row>
    <row r="64" spans="1:18" s="44" customFormat="1" x14ac:dyDescent="0.25">
      <c r="A64" s="6"/>
      <c r="B64" s="13"/>
      <c r="C64" s="13"/>
      <c r="D64" s="6"/>
      <c r="E64" s="6"/>
      <c r="F64" s="6"/>
      <c r="G64" s="6"/>
      <c r="H64" s="14"/>
      <c r="I64" s="6"/>
      <c r="J64" s="6"/>
      <c r="K64" s="14"/>
      <c r="L64" s="6"/>
      <c r="M64" s="6"/>
      <c r="N64" s="6"/>
      <c r="O64" s="16"/>
      <c r="P64" s="6"/>
    </row>
    <row r="70" spans="1:16" s="16" customFormat="1" ht="33" customHeight="1" x14ac:dyDescent="0.25">
      <c r="A70" s="6"/>
      <c r="B70" s="13"/>
      <c r="C70" s="13"/>
      <c r="D70" s="6"/>
      <c r="E70" s="6"/>
      <c r="F70" s="6"/>
      <c r="G70" s="6"/>
      <c r="H70" s="14"/>
      <c r="I70" s="6"/>
      <c r="J70" s="6"/>
      <c r="K70" s="14"/>
      <c r="L70" s="6"/>
      <c r="M70" s="6"/>
      <c r="N70" s="6"/>
      <c r="P70" s="6"/>
    </row>
    <row r="73" spans="1:16" ht="49.5" customHeight="1" x14ac:dyDescent="0.25"/>
    <row r="74" spans="1:16" ht="60" customHeight="1" x14ac:dyDescent="0.25"/>
    <row r="75" spans="1:16" ht="72.95" customHeight="1" x14ac:dyDescent="0.25"/>
    <row r="76" spans="1:16" ht="64.5" customHeight="1" x14ac:dyDescent="0.25"/>
  </sheetData>
  <mergeCells count="15">
    <mergeCell ref="B1:O1"/>
    <mergeCell ref="R52:R55"/>
    <mergeCell ref="A22:A23"/>
    <mergeCell ref="A42:O42"/>
    <mergeCell ref="A5:A6"/>
    <mergeCell ref="A7:A8"/>
    <mergeCell ref="A9:A10"/>
    <mergeCell ref="A11:A13"/>
    <mergeCell ref="A44:O44"/>
    <mergeCell ref="B45:O45"/>
    <mergeCell ref="B46:O46"/>
    <mergeCell ref="B47:O47"/>
    <mergeCell ref="A14:A16"/>
    <mergeCell ref="A18:A19"/>
    <mergeCell ref="A20:A21"/>
  </mergeCells>
  <pageMargins left="0.78740157499999996" right="0.78740157499999996" top="0.984251969" bottom="0.984251969" header="0.4921259845" footer="0.4921259845"/>
  <pageSetup paperSize="9" scale="48" orientation="landscape" horizontalDpi="4294967294"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Grille paramédicale et assi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Morgane GIORGI</dc:creator>
  <cp:lastModifiedBy>Morgane GIORGI</cp:lastModifiedBy>
  <dcterms:created xsi:type="dcterms:W3CDTF">2024-01-10T16:19:45Z</dcterms:created>
  <dcterms:modified xsi:type="dcterms:W3CDTF">2024-01-17T15:49:48Z</dcterms:modified>
</cp:coreProperties>
</file>