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G:\11_OPERATIONS\SENAT\23_200_SALLE_D_ACCUEIL_DU_15\08_CONSULTATIONS\01_DCE\000_Pour_publication\"/>
    </mc:Choice>
  </mc:AlternateContent>
  <xr:revisionPtr revIDLastSave="0" documentId="13_ncr:1_{7CA82D20-B646-4B3C-A9FD-F802EE8FC769}" xr6:coauthVersionLast="47" xr6:coauthVersionMax="47" xr10:uidLastSave="{00000000-0000-0000-0000-000000000000}"/>
  <bookViews>
    <workbookView xWindow="-120" yWindow="-120" windowWidth="29040" windowHeight="15840" activeTab="1" xr2:uid="{00000000-000D-0000-FFFF-FFFF00000000}"/>
  </bookViews>
  <sheets>
    <sheet name="Page de garde" sheetId="8" r:id="rId1"/>
    <sheet name="DPGF ELEC" sheetId="10" r:id="rId2"/>
  </sheets>
  <definedNames>
    <definedName name="_Hlk163468251" localSheetId="1">'DPGF ELEC'!$B$36</definedName>
    <definedName name="_Hlk163485931" localSheetId="1">'DPGF ELEC'!#REF!</definedName>
    <definedName name="_Hlk163494339" localSheetId="1">'DPGF ELEC'!#REF!</definedName>
    <definedName name="_Hlk177819941" localSheetId="1">'DPGF ELEC'!#REF!</definedName>
    <definedName name="_Toc175665251" localSheetId="1">'DPGF ELEC'!#REF!</definedName>
    <definedName name="_Toc175665285" localSheetId="1">'DPGF ELEC'!#REF!</definedName>
    <definedName name="_Toc175665286" localSheetId="1">'DPGF ELEC'!#REF!</definedName>
    <definedName name="_Toc175665287" localSheetId="1">'DPGF ELEC'!#REF!</definedName>
    <definedName name="_Toc175665350" localSheetId="1">'DPGF ELEC'!#REF!</definedName>
    <definedName name="_Toc178941567" localSheetId="1">'DPGF ELEC'!$B$325</definedName>
    <definedName name="_Toc178941568" localSheetId="1">'DPGF ELEC'!$B$328</definedName>
    <definedName name="_Toc178941572" localSheetId="1">'DPGF ELEC'!$B$358</definedName>
    <definedName name="_Toc178941583" localSheetId="1">'DPGF ELEC'!$B$405</definedName>
    <definedName name="_Toc178941584" localSheetId="1">'DPGF ELEC'!$B$406</definedName>
    <definedName name="_Toc178941585" localSheetId="1">'DPGF ELEC'!$B$407</definedName>
    <definedName name="_Toc178941586" localSheetId="1">'DPGF ELEC'!#REF!</definedName>
    <definedName name="_Toc178941588" localSheetId="1">'DPGF ELEC'!$B$413</definedName>
    <definedName name="_Toc178941589" localSheetId="1">'DPGF ELEC'!$B$419</definedName>
    <definedName name="_Toc178941590" localSheetId="1">'DPGF ELEC'!$B$425</definedName>
    <definedName name="_Toc178941611" localSheetId="1">'DPGF ELEC'!$B$469</definedName>
    <definedName name="_Toc178941620" localSheetId="1">'DPGF ELEC'!$B$481</definedName>
    <definedName name="_Toc178941637" localSheetId="1">'DPGF ELEC'!$B$497</definedName>
    <definedName name="_Toc178941643" localSheetId="1">'DPGF ELEC'!$B$517</definedName>
    <definedName name="_Toc82786520" localSheetId="1">'DPGF ELEC'!$B$34</definedName>
    <definedName name="_Toc82786521" localSheetId="1">'DPGF ELEC'!$B$38</definedName>
    <definedName name="_Toc82786522" localSheetId="1">'DPGF ELEC'!$B$40</definedName>
    <definedName name="_xlnm.Print_Titles" localSheetId="1">'DPGF ELEC'!$1:$3</definedName>
    <definedName name="OLE_LINK1" localSheetId="0">'Page de garde'!$A$1</definedName>
    <definedName name="_xlnm.Print_Area" localSheetId="1">'DPGF ELEC'!$A$1:$G$526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21" i="10" l="1"/>
  <c r="E520" i="10"/>
  <c r="E519" i="10"/>
  <c r="E518" i="10"/>
  <c r="E507" i="10"/>
  <c r="E508" i="10"/>
  <c r="E509" i="10"/>
  <c r="E510" i="10"/>
  <c r="G510" i="10" s="1"/>
  <c r="E511" i="10"/>
  <c r="E513" i="10"/>
  <c r="E514" i="10"/>
  <c r="G514" i="10" s="1"/>
  <c r="E515" i="10"/>
  <c r="E506" i="10"/>
  <c r="E499" i="10"/>
  <c r="E500" i="10"/>
  <c r="E501" i="10"/>
  <c r="E502" i="10"/>
  <c r="G502" i="10" s="1"/>
  <c r="E498" i="10"/>
  <c r="E488" i="10"/>
  <c r="E489" i="10"/>
  <c r="E490" i="10"/>
  <c r="G490" i="10" s="1"/>
  <c r="E491" i="10"/>
  <c r="G491" i="10" s="1"/>
  <c r="E492" i="10"/>
  <c r="E493" i="10"/>
  <c r="E494" i="10"/>
  <c r="G494" i="10" s="1"/>
  <c r="E495" i="10"/>
  <c r="G495" i="10" s="1"/>
  <c r="E487" i="10"/>
  <c r="E486" i="10"/>
  <c r="E485" i="10"/>
  <c r="E484" i="10"/>
  <c r="E483" i="10"/>
  <c r="E482" i="10"/>
  <c r="E472" i="10"/>
  <c r="E473" i="10"/>
  <c r="E474" i="10"/>
  <c r="E475" i="10"/>
  <c r="E476" i="10"/>
  <c r="E477" i="10"/>
  <c r="E478" i="10"/>
  <c r="E479" i="10"/>
  <c r="E471" i="10"/>
  <c r="E470" i="10"/>
  <c r="E448" i="10"/>
  <c r="E449" i="10"/>
  <c r="E450" i="10"/>
  <c r="E451" i="10"/>
  <c r="G451" i="10" s="1"/>
  <c r="E452" i="10"/>
  <c r="E453" i="10"/>
  <c r="E454" i="10"/>
  <c r="E455" i="10"/>
  <c r="G455" i="10" s="1"/>
  <c r="E456" i="10"/>
  <c r="E457" i="10"/>
  <c r="E458" i="10"/>
  <c r="E459" i="10"/>
  <c r="G459" i="10" s="1"/>
  <c r="E460" i="10"/>
  <c r="E461" i="10"/>
  <c r="E462" i="10"/>
  <c r="E463" i="10"/>
  <c r="G463" i="10" s="1"/>
  <c r="E464" i="10"/>
  <c r="E465" i="10"/>
  <c r="E466" i="10"/>
  <c r="E467" i="10"/>
  <c r="G467" i="10" s="1"/>
  <c r="E447" i="10"/>
  <c r="E409" i="10"/>
  <c r="E410" i="10"/>
  <c r="E411" i="10"/>
  <c r="E412" i="10"/>
  <c r="E414" i="10"/>
  <c r="E415" i="10"/>
  <c r="E416" i="10"/>
  <c r="E417" i="10"/>
  <c r="E418" i="10"/>
  <c r="E420" i="10"/>
  <c r="E421" i="10"/>
  <c r="E422" i="10"/>
  <c r="E423" i="10"/>
  <c r="E424" i="10"/>
  <c r="E426" i="10"/>
  <c r="E427" i="10"/>
  <c r="E428" i="10"/>
  <c r="E429" i="10"/>
  <c r="E430" i="10"/>
  <c r="E432" i="10"/>
  <c r="E433" i="10"/>
  <c r="E434" i="10"/>
  <c r="E435" i="10"/>
  <c r="E436" i="10"/>
  <c r="E437" i="10"/>
  <c r="E439" i="10"/>
  <c r="E440" i="10"/>
  <c r="E441" i="10"/>
  <c r="E442" i="10"/>
  <c r="E443" i="10"/>
  <c r="E444" i="10"/>
  <c r="E408" i="10"/>
  <c r="E403" i="10"/>
  <c r="E402" i="10"/>
  <c r="E399" i="10"/>
  <c r="E393" i="10"/>
  <c r="E394" i="10"/>
  <c r="E395" i="10"/>
  <c r="E396" i="10"/>
  <c r="E392" i="10"/>
  <c r="E389" i="10"/>
  <c r="E388" i="10"/>
  <c r="E387" i="10"/>
  <c r="E360" i="10"/>
  <c r="E361" i="10"/>
  <c r="E362" i="10"/>
  <c r="E363" i="10"/>
  <c r="G363" i="10" s="1"/>
  <c r="E364" i="10"/>
  <c r="E365" i="10"/>
  <c r="E366" i="10"/>
  <c r="E367" i="10"/>
  <c r="G367" i="10" s="1"/>
  <c r="E368" i="10"/>
  <c r="E369" i="10"/>
  <c r="E370" i="10"/>
  <c r="E371" i="10"/>
  <c r="G371" i="10" s="1"/>
  <c r="E372" i="10"/>
  <c r="E373" i="10"/>
  <c r="E374" i="10"/>
  <c r="E375" i="10"/>
  <c r="G375" i="10" s="1"/>
  <c r="E376" i="10"/>
  <c r="E377" i="10"/>
  <c r="E378" i="10"/>
  <c r="E379" i="10"/>
  <c r="G379" i="10" s="1"/>
  <c r="E380" i="10"/>
  <c r="E381" i="10"/>
  <c r="E382" i="10"/>
  <c r="E383" i="10"/>
  <c r="G383" i="10" s="1"/>
  <c r="E384" i="10"/>
  <c r="E359" i="10"/>
  <c r="E331" i="10"/>
  <c r="E332" i="10"/>
  <c r="E333" i="10"/>
  <c r="E334" i="10"/>
  <c r="G334" i="10" s="1"/>
  <c r="E335" i="10"/>
  <c r="E336" i="10"/>
  <c r="E337" i="10"/>
  <c r="E338" i="10"/>
  <c r="G338" i="10" s="1"/>
  <c r="E339" i="10"/>
  <c r="E340" i="10"/>
  <c r="E341" i="10"/>
  <c r="E342" i="10"/>
  <c r="G342" i="10" s="1"/>
  <c r="E343" i="10"/>
  <c r="E344" i="10"/>
  <c r="E345" i="10"/>
  <c r="E346" i="10"/>
  <c r="G346" i="10" s="1"/>
  <c r="E347" i="10"/>
  <c r="E348" i="10"/>
  <c r="E349" i="10"/>
  <c r="E350" i="10"/>
  <c r="G350" i="10" s="1"/>
  <c r="E351" i="10"/>
  <c r="E352" i="10"/>
  <c r="E353" i="10"/>
  <c r="E354" i="10"/>
  <c r="G354" i="10" s="1"/>
  <c r="E355" i="10"/>
  <c r="E356" i="10"/>
  <c r="E330" i="10"/>
  <c r="E326" i="10"/>
  <c r="E323" i="10"/>
  <c r="E322" i="10"/>
  <c r="E317" i="10"/>
  <c r="E313" i="10"/>
  <c r="E308" i="10"/>
  <c r="E306" i="10"/>
  <c r="E301" i="10"/>
  <c r="E300" i="10"/>
  <c r="E292" i="10"/>
  <c r="E294" i="10"/>
  <c r="E290" i="10"/>
  <c r="E280" i="10"/>
  <c r="E277" i="10"/>
  <c r="E276" i="10"/>
  <c r="E273" i="10"/>
  <c r="E270" i="10"/>
  <c r="E269" i="10"/>
  <c r="E266" i="10"/>
  <c r="E265" i="10"/>
  <c r="E254" i="10"/>
  <c r="E251" i="10"/>
  <c r="E248" i="10"/>
  <c r="E245" i="10"/>
  <c r="E242" i="10"/>
  <c r="E239" i="10"/>
  <c r="E238" i="10"/>
  <c r="E216" i="10"/>
  <c r="E217" i="10"/>
  <c r="E218" i="10"/>
  <c r="E219" i="10"/>
  <c r="G219" i="10" s="1"/>
  <c r="E220" i="10"/>
  <c r="E221" i="10"/>
  <c r="E222" i="10"/>
  <c r="E223" i="10"/>
  <c r="G223" i="10" s="1"/>
  <c r="E224" i="10"/>
  <c r="E225" i="10"/>
  <c r="E226" i="10"/>
  <c r="E227" i="10"/>
  <c r="G227" i="10" s="1"/>
  <c r="E228" i="10"/>
  <c r="E229" i="10"/>
  <c r="E230" i="10"/>
  <c r="E231" i="10"/>
  <c r="G231" i="10" s="1"/>
  <c r="E233" i="10"/>
  <c r="E215" i="10"/>
  <c r="E213" i="10"/>
  <c r="E198" i="10"/>
  <c r="E200" i="10"/>
  <c r="E201" i="10"/>
  <c r="G201" i="10" s="1"/>
  <c r="E197" i="10"/>
  <c r="E159" i="10"/>
  <c r="E161" i="10"/>
  <c r="G161" i="10" s="1"/>
  <c r="E163" i="10"/>
  <c r="E165" i="10"/>
  <c r="G165" i="10" s="1"/>
  <c r="E167" i="10"/>
  <c r="E169" i="10"/>
  <c r="G169" i="10" s="1"/>
  <c r="E171" i="10"/>
  <c r="E173" i="10"/>
  <c r="G173" i="10" s="1"/>
  <c r="E175" i="10"/>
  <c r="E177" i="10"/>
  <c r="G177" i="10" s="1"/>
  <c r="E179" i="10"/>
  <c r="E181" i="10"/>
  <c r="G181" i="10" s="1"/>
  <c r="E183" i="10"/>
  <c r="E185" i="10"/>
  <c r="G185" i="10" s="1"/>
  <c r="E187" i="10"/>
  <c r="E157" i="10"/>
  <c r="E151" i="10"/>
  <c r="E147" i="10"/>
  <c r="E143" i="10"/>
  <c r="E142" i="10"/>
  <c r="E138" i="10"/>
  <c r="E137" i="10"/>
  <c r="E114" i="10"/>
  <c r="E116" i="10"/>
  <c r="G116" i="10" s="1"/>
  <c r="E118" i="10"/>
  <c r="E120" i="10"/>
  <c r="G120" i="10" s="1"/>
  <c r="E112" i="10"/>
  <c r="E106" i="10"/>
  <c r="E86" i="10"/>
  <c r="E88" i="10"/>
  <c r="G88" i="10" s="1"/>
  <c r="G102" i="10" s="1"/>
  <c r="E90" i="10"/>
  <c r="E92" i="10"/>
  <c r="E94" i="10"/>
  <c r="E96" i="10"/>
  <c r="G96" i="10" s="1"/>
  <c r="E98" i="10"/>
  <c r="E84" i="10"/>
  <c r="E77" i="10"/>
  <c r="E75" i="10"/>
  <c r="E69" i="10"/>
  <c r="E57" i="10"/>
  <c r="E59" i="10"/>
  <c r="E61" i="10"/>
  <c r="E67" i="10"/>
  <c r="G67" i="10" s="1"/>
  <c r="E55" i="10"/>
  <c r="E35" i="10"/>
  <c r="E36" i="10"/>
  <c r="E37" i="10"/>
  <c r="E38" i="10"/>
  <c r="G38" i="10" s="1"/>
  <c r="E39" i="10"/>
  <c r="E40" i="10"/>
  <c r="E41" i="10"/>
  <c r="E34" i="10"/>
  <c r="E22" i="10"/>
  <c r="E23" i="10"/>
  <c r="G23" i="10" s="1"/>
  <c r="E26" i="10"/>
  <c r="E27" i="10"/>
  <c r="G27" i="10" s="1"/>
  <c r="E19" i="10"/>
  <c r="E17" i="10"/>
  <c r="E14" i="10"/>
  <c r="E11" i="10"/>
  <c r="G519" i="10"/>
  <c r="G520" i="10"/>
  <c r="G521" i="10"/>
  <c r="G518" i="10"/>
  <c r="G507" i="10"/>
  <c r="G508" i="10"/>
  <c r="G509" i="10"/>
  <c r="G511" i="10"/>
  <c r="G512" i="10"/>
  <c r="G513" i="10"/>
  <c r="G515" i="10"/>
  <c r="G506" i="10"/>
  <c r="G499" i="10"/>
  <c r="G500" i="10"/>
  <c r="G501" i="10"/>
  <c r="G498" i="10"/>
  <c r="G485" i="10"/>
  <c r="G486" i="10"/>
  <c r="G487" i="10"/>
  <c r="G488" i="10"/>
  <c r="G489" i="10"/>
  <c r="G492" i="10"/>
  <c r="G493" i="10"/>
  <c r="G484" i="10"/>
  <c r="G483" i="10"/>
  <c r="G482" i="10"/>
  <c r="G471" i="10"/>
  <c r="G472" i="10"/>
  <c r="G473" i="10"/>
  <c r="G474" i="10"/>
  <c r="G475" i="10"/>
  <c r="G476" i="10"/>
  <c r="G477" i="10"/>
  <c r="G478" i="10"/>
  <c r="G479" i="10"/>
  <c r="G470" i="10"/>
  <c r="G448" i="10"/>
  <c r="G449" i="10"/>
  <c r="G450" i="10"/>
  <c r="G452" i="10"/>
  <c r="G453" i="10"/>
  <c r="G454" i="10"/>
  <c r="G456" i="10"/>
  <c r="G457" i="10"/>
  <c r="G458" i="10"/>
  <c r="G460" i="10"/>
  <c r="G461" i="10"/>
  <c r="G462" i="10"/>
  <c r="G464" i="10"/>
  <c r="G465" i="10"/>
  <c r="G466" i="10"/>
  <c r="G447" i="10"/>
  <c r="G409" i="10"/>
  <c r="G410" i="10"/>
  <c r="G411" i="10"/>
  <c r="G412" i="10"/>
  <c r="G413" i="10"/>
  <c r="G414" i="10"/>
  <c r="G415" i="10"/>
  <c r="G416" i="10"/>
  <c r="G417" i="10"/>
  <c r="G418" i="10"/>
  <c r="G419" i="10"/>
  <c r="G420" i="10"/>
  <c r="G421" i="10"/>
  <c r="G422" i="10"/>
  <c r="G423" i="10"/>
  <c r="G424" i="10"/>
  <c r="G425" i="10"/>
  <c r="G426" i="10"/>
  <c r="G427" i="10"/>
  <c r="G428" i="10"/>
  <c r="G429" i="10"/>
  <c r="G430" i="10"/>
  <c r="G431" i="10"/>
  <c r="G432" i="10"/>
  <c r="G433" i="10"/>
  <c r="G434" i="10"/>
  <c r="G435" i="10"/>
  <c r="G436" i="10"/>
  <c r="G437" i="10"/>
  <c r="G438" i="10"/>
  <c r="G439" i="10"/>
  <c r="G440" i="10"/>
  <c r="G441" i="10"/>
  <c r="G442" i="10"/>
  <c r="G443" i="10"/>
  <c r="G444" i="10"/>
  <c r="G408" i="10"/>
  <c r="G403" i="10"/>
  <c r="G402" i="10"/>
  <c r="G399" i="10"/>
  <c r="G393" i="10"/>
  <c r="G394" i="10"/>
  <c r="G395" i="10"/>
  <c r="G396" i="10"/>
  <c r="G397" i="10" s="1"/>
  <c r="G392" i="10"/>
  <c r="G389" i="10"/>
  <c r="G388" i="10"/>
  <c r="G387" i="10"/>
  <c r="G404" i="10"/>
  <c r="G400" i="10"/>
  <c r="G390" i="10"/>
  <c r="G360" i="10"/>
  <c r="G361" i="10"/>
  <c r="G362" i="10"/>
  <c r="G364" i="10"/>
  <c r="G365" i="10"/>
  <c r="G366" i="10"/>
  <c r="G368" i="10"/>
  <c r="G369" i="10"/>
  <c r="G370" i="10"/>
  <c r="G372" i="10"/>
  <c r="G373" i="10"/>
  <c r="G374" i="10"/>
  <c r="G376" i="10"/>
  <c r="G377" i="10"/>
  <c r="G378" i="10"/>
  <c r="G380" i="10"/>
  <c r="G381" i="10"/>
  <c r="G382" i="10"/>
  <c r="G384" i="10"/>
  <c r="G359" i="10"/>
  <c r="G331" i="10"/>
  <c r="G332" i="10"/>
  <c r="G333" i="10"/>
  <c r="G335" i="10"/>
  <c r="G336" i="10"/>
  <c r="G337" i="10"/>
  <c r="G339" i="10"/>
  <c r="G340" i="10"/>
  <c r="G341" i="10"/>
  <c r="G343" i="10"/>
  <c r="G344" i="10"/>
  <c r="G345" i="10"/>
  <c r="G347" i="10"/>
  <c r="G348" i="10"/>
  <c r="G349" i="10"/>
  <c r="G351" i="10"/>
  <c r="G352" i="10"/>
  <c r="G353" i="10"/>
  <c r="G355" i="10"/>
  <c r="G356" i="10"/>
  <c r="G330" i="10"/>
  <c r="G326" i="10"/>
  <c r="G327" i="10" s="1"/>
  <c r="G323" i="10"/>
  <c r="G322" i="10"/>
  <c r="G324" i="10" s="1"/>
  <c r="G317" i="10"/>
  <c r="G313" i="10"/>
  <c r="G308" i="10"/>
  <c r="G306" i="10"/>
  <c r="G301" i="10"/>
  <c r="G300" i="10"/>
  <c r="G294" i="10"/>
  <c r="G292" i="10"/>
  <c r="G290" i="10"/>
  <c r="G280" i="10"/>
  <c r="G277" i="10"/>
  <c r="G276" i="10"/>
  <c r="G273" i="10"/>
  <c r="G270" i="10"/>
  <c r="G269" i="10"/>
  <c r="G266" i="10"/>
  <c r="G282" i="10" s="1"/>
  <c r="G265" i="10"/>
  <c r="G254" i="10"/>
  <c r="G239" i="10"/>
  <c r="G240" i="10"/>
  <c r="G241" i="10"/>
  <c r="G242" i="10"/>
  <c r="G243" i="10"/>
  <c r="G244" i="10"/>
  <c r="G245" i="10"/>
  <c r="G246" i="10"/>
  <c r="G247" i="10"/>
  <c r="G248" i="10"/>
  <c r="G249" i="10"/>
  <c r="G250" i="10"/>
  <c r="G251" i="10"/>
  <c r="G252" i="10"/>
  <c r="G253" i="10"/>
  <c r="G216" i="10"/>
  <c r="G217" i="10"/>
  <c r="G218" i="10"/>
  <c r="G220" i="10"/>
  <c r="G221" i="10"/>
  <c r="G222" i="10"/>
  <c r="G224" i="10"/>
  <c r="G225" i="10"/>
  <c r="G226" i="10"/>
  <c r="G228" i="10"/>
  <c r="G229" i="10"/>
  <c r="G230" i="10"/>
  <c r="G232" i="10"/>
  <c r="G233" i="10"/>
  <c r="G234" i="10"/>
  <c r="G235" i="10"/>
  <c r="G236" i="10"/>
  <c r="G237" i="10"/>
  <c r="G238" i="10"/>
  <c r="G215" i="10"/>
  <c r="G213" i="10"/>
  <c r="G200" i="10"/>
  <c r="G198" i="10"/>
  <c r="G197" i="10"/>
  <c r="G187" i="10"/>
  <c r="G183" i="10"/>
  <c r="G179" i="10"/>
  <c r="G175" i="10"/>
  <c r="G171" i="10"/>
  <c r="G167" i="10"/>
  <c r="G163" i="10"/>
  <c r="G159" i="10"/>
  <c r="G157" i="10"/>
  <c r="G151" i="10"/>
  <c r="G147" i="10"/>
  <c r="G143" i="10"/>
  <c r="G142" i="10"/>
  <c r="G138" i="10"/>
  <c r="G137" i="10"/>
  <c r="G153" i="10" s="1"/>
  <c r="G118" i="10"/>
  <c r="G114" i="10"/>
  <c r="G112" i="10"/>
  <c r="G108" i="10"/>
  <c r="G106" i="10"/>
  <c r="G98" i="10"/>
  <c r="G94" i="10"/>
  <c r="G92" i="10"/>
  <c r="G90" i="10"/>
  <c r="G86" i="10"/>
  <c r="G84" i="10"/>
  <c r="G75" i="10"/>
  <c r="G77" i="10"/>
  <c r="G69" i="10"/>
  <c r="G61" i="10"/>
  <c r="G59" i="10"/>
  <c r="G57" i="10"/>
  <c r="G55" i="10"/>
  <c r="G41" i="10"/>
  <c r="G40" i="10"/>
  <c r="G39" i="10"/>
  <c r="G37" i="10"/>
  <c r="G36" i="10"/>
  <c r="G35" i="10"/>
  <c r="G34" i="10"/>
  <c r="G26" i="10"/>
  <c r="G22" i="10"/>
  <c r="G19" i="10"/>
  <c r="G17" i="10"/>
  <c r="G14" i="10"/>
  <c r="G11" i="10"/>
  <c r="F400" i="10"/>
  <c r="F404" i="10"/>
  <c r="F397" i="10"/>
  <c r="F522" i="10"/>
  <c r="F516" i="10"/>
  <c r="F503" i="10"/>
  <c r="F496" i="10"/>
  <c r="G522" i="10" l="1"/>
  <c r="G516" i="10"/>
  <c r="G503" i="10"/>
  <c r="G496" i="10"/>
  <c r="G480" i="10"/>
  <c r="G468" i="10"/>
  <c r="G445" i="10"/>
  <c r="G385" i="10"/>
  <c r="G357" i="10"/>
  <c r="G319" i="10"/>
  <c r="G260" i="10"/>
  <c r="G203" i="10"/>
  <c r="G189" i="10"/>
  <c r="G122" i="10"/>
  <c r="G80" i="10"/>
  <c r="G43" i="10"/>
  <c r="G30" i="10"/>
  <c r="G524" i="10" s="1"/>
  <c r="F480" i="10"/>
  <c r="F468" i="10"/>
  <c r="F445" i="10"/>
  <c r="F390" i="10"/>
  <c r="F385" i="10"/>
  <c r="F327" i="10"/>
  <c r="F357" i="10"/>
  <c r="F324" i="10"/>
  <c r="D474" i="10"/>
  <c r="F319" i="10"/>
  <c r="F282" i="10"/>
  <c r="F260" i="10"/>
  <c r="F153" i="10"/>
  <c r="F122" i="10"/>
  <c r="F203" i="10" l="1"/>
  <c r="F189" i="10"/>
  <c r="F108" i="10"/>
  <c r="F102" i="10"/>
  <c r="F80" i="10"/>
  <c r="F43" i="10"/>
  <c r="F30" i="10" l="1"/>
  <c r="G525" i="10" l="1"/>
  <c r="G526" i="10" s="1"/>
</calcChain>
</file>

<file path=xl/sharedStrings.xml><?xml version="1.0" encoding="utf-8"?>
<sst xmlns="http://schemas.openxmlformats.org/spreadsheetml/2006/main" count="755" uniqueCount="396">
  <si>
    <t>N°</t>
  </si>
  <si>
    <t>Désignation des ouvrages</t>
  </si>
  <si>
    <t>U</t>
  </si>
  <si>
    <t xml:space="preserve">DIRECTION DE L'ARCHITECTURE,  </t>
  </si>
  <si>
    <t>DU PATRIMOINE ET DES JARDINS</t>
  </si>
  <si>
    <t>PALAIS DU LUXEMBOURG</t>
  </si>
  <si>
    <t xml:space="preserve">DECOMPOSITION DU PRIX  GLOBAL FORFAITAIRE
(D.P.G.F.)
</t>
  </si>
  <si>
    <t>Montants
(en € HT)</t>
  </si>
  <si>
    <t>P.U.
(en € HT)</t>
  </si>
  <si>
    <t>Montant TOTAL H.T.</t>
  </si>
  <si>
    <t>ml</t>
  </si>
  <si>
    <t>Q. 
Maitrise d'OEuvre</t>
  </si>
  <si>
    <t>Q.
Entr</t>
  </si>
  <si>
    <t>TVA 20 %</t>
  </si>
  <si>
    <t>Montant TOTAL T.T.C</t>
  </si>
  <si>
    <t>3.1</t>
  </si>
  <si>
    <t>Ens</t>
  </si>
  <si>
    <t>PM</t>
  </si>
  <si>
    <t>3.2</t>
  </si>
  <si>
    <t>Repérage des installations électriques existantes dans l’espace d’accueil du 15 rue de Vaugirard et locaux associés ;</t>
  </si>
  <si>
    <t>3.3</t>
  </si>
  <si>
    <t>3.3.1.</t>
  </si>
  <si>
    <t>3.3.2.</t>
  </si>
  <si>
    <t>3.4</t>
  </si>
  <si>
    <t>3.5</t>
  </si>
  <si>
    <t>3.6</t>
  </si>
  <si>
    <t>3.7</t>
  </si>
  <si>
    <t>3.8</t>
  </si>
  <si>
    <t>3.9</t>
  </si>
  <si>
    <t>3.10</t>
  </si>
  <si>
    <t>3.11</t>
  </si>
  <si>
    <t>ES-01</t>
  </si>
  <si>
    <t>PL-01</t>
  </si>
  <si>
    <t>PR-01</t>
  </si>
  <si>
    <t>SP-01</t>
  </si>
  <si>
    <t>EP-03</t>
  </si>
  <si>
    <t>EP-04</t>
  </si>
  <si>
    <t>LP-01</t>
  </si>
  <si>
    <t>AM-01</t>
  </si>
  <si>
    <t>AM-02</t>
  </si>
  <si>
    <t>EP-01</t>
  </si>
  <si>
    <t>EP-02</t>
  </si>
  <si>
    <t>PL-02</t>
  </si>
  <si>
    <t>SP-02</t>
  </si>
  <si>
    <t>SP-03</t>
  </si>
  <si>
    <t>Type E</t>
  </si>
  <si>
    <t>3.12</t>
  </si>
  <si>
    <t>3.12.1</t>
  </si>
  <si>
    <t>3.12.2</t>
  </si>
  <si>
    <t>3.12.3</t>
  </si>
  <si>
    <t>3.12.4</t>
  </si>
  <si>
    <t>3.12.5</t>
  </si>
  <si>
    <t>ORIGINE DES INSTALLATIONS DE CHANTIER</t>
  </si>
  <si>
    <t>3.1.2</t>
  </si>
  <si>
    <t>Raccordement des installations de chantier sur le TGBT F</t>
  </si>
  <si>
    <t xml:space="preserve">Fourniture, pose et raccordement de coffrets de chantier qui  sont alimentés depuis l'armoire d'alimentation générale de chantier.
</t>
  </si>
  <si>
    <t>ARMOIRE GÉNÉRALE DE CHANTIER</t>
  </si>
  <si>
    <t xml:space="preserve">Fourniture, pose et raccordement d’une armoire générale de chantier 
</t>
  </si>
  <si>
    <t>COFFRET DE CHANTIER</t>
  </si>
  <si>
    <t>ÉCLAIRAGE DE CHANTIER</t>
  </si>
  <si>
    <t>ÉCLAIRAGE DE SÉCURITÉ</t>
  </si>
  <si>
    <t>Fourniture, pose et raccordement d'un éclairage de chantier sur l'ensemble de la zone du projet.</t>
  </si>
  <si>
    <t>Fourniture, pose et raccordement d'un éclairage de securité</t>
  </si>
  <si>
    <t>Fourniture du plan d'évacuation de chantier</t>
  </si>
  <si>
    <t>DÉPOSE / REMANIEMENT DES INSTALLATIONS DE CHANTIER</t>
  </si>
  <si>
    <t>Dépose complète des installations</t>
  </si>
  <si>
    <t>Ajustement des installation de chantier</t>
  </si>
  <si>
    <t>Le repérage des installations électriques existantes qui traversent l’emprise de chantier</t>
  </si>
  <si>
    <t>Le repérage des installations électriques existantes qui se situe au niveau SS1 (A0535 / A0534b / A0534a / A0534 / A0534c / A0536 / A0537a / A0537b / A0537c / A0538 / A0539 / A0540)</t>
  </si>
  <si>
    <t>Le repérage des installations électriques existantes qui se situe au niveau SS2 (A0638 / A0636 / A0637a / A0637b / A0637 / A0639 / A0640 / A0644 / A0642 / A0641)</t>
  </si>
  <si>
    <t>Le dévoiement des canalisations électriques CFO</t>
  </si>
  <si>
    <r>
      <t>Le dévoiement des canalisations électriques CFA</t>
    </r>
    <r>
      <rPr>
        <sz val="12"/>
        <rFont val="Times New Roman"/>
        <family val="1"/>
      </rPr>
      <t>.</t>
    </r>
  </si>
  <si>
    <t>Le curage des canalisations électriques existantes qui ne seront pas amenées à être réutilisées dans les locaux faisant partie du périmètre des travaux.</t>
  </si>
  <si>
    <t>INSTALLATION DE CHANTIER</t>
  </si>
  <si>
    <t>ORIGINE DES INSTALLATIONS ELECTRIQUES</t>
  </si>
  <si>
    <t>CONTEXTE ET ENVIRONNEMENT</t>
  </si>
  <si>
    <t>TABLEAU HTA – POSTE 4</t>
  </si>
  <si>
    <t>3.3.3.</t>
  </si>
  <si>
    <t>TGBT 4 - FORCE</t>
  </si>
  <si>
    <t>Déconnexion de la liaison du tiroir A0534c venant de l’armoire A0534c ADF qui deviens un « départ réserve »</t>
  </si>
  <si>
    <t xml:space="preserve">Raccordement sur le tiroir « Réserve » existant de la nouvelle liaison venant de A0636 CVCD Validation du réglage du disjoncteur </t>
  </si>
  <si>
    <t>TGBT 4 - LUMIERE</t>
  </si>
  <si>
    <t>Modification du réglage du disjoncteur du tiroir A0534c qui devient A0535</t>
  </si>
  <si>
    <t>TGS DU POSTE 4</t>
  </si>
  <si>
    <t>Raccordement de la liaison CR1 venant de l’armoire A0636 CVCD</t>
  </si>
  <si>
    <t>Modification du réglage du disjoncteur F13</t>
  </si>
  <si>
    <t>DISTRIBUTION PRINCIPALE</t>
  </si>
  <si>
    <t>Détournement de la liaison de l’armoire A0534c ADL vers la nouvelle armoire A0535 ADL</t>
  </si>
  <si>
    <t>Création de la liaison en U1000Ro2V 5G50² depuis nouveau tiroir du TGBT 4F jusqu’à la nouvelle armoire A0535 ADF</t>
  </si>
  <si>
    <t xml:space="preserve">Création de la liaison en U1000Ro2V 5G6² depuis le tiroir existant du TGBT 4F jusqu’à la nouvelle armoire A0636 CVCD </t>
  </si>
  <si>
    <t>Création de la liaison en CR1-C1 4x10² depuis le TGS départ F13 vers l’armoire A0636 CVCD</t>
  </si>
  <si>
    <t>Suppression de la liaison du TGBT L jusqu’à l’armoire A0540 ADL.</t>
  </si>
  <si>
    <t>Suppression de la liaison du TGBT F jusqu’à l’armoire A0540 ADF.</t>
  </si>
  <si>
    <t>Suppression de la liaison du TGBT F jusqu’à l’armoire A0534c ADF</t>
  </si>
  <si>
    <t>Suppression des deux liaisons CR1 et U1000Ro2V de l’armoire A0634 CVCD jusqu’à l’armoire A0636 CVCD</t>
  </si>
  <si>
    <t>La dépose et évacuation des anciens câbles sur l’ensemble de leur parcours est à la charge du présent lot.</t>
  </si>
  <si>
    <t>Toutes les modifications apportées aux disjoncteurs devront être mises à jour dans la GTB (vue graphique, nomenclature, remontée des informations). De plus, l'entreprise devra modifier l'étiquetage des disjoncteurs concernés dans le cadre du projet.</t>
  </si>
  <si>
    <t>Réalisation de l’ensemble des liaisons équipotentielles supplémentaires ainsi que l’interconnexion de toutes les masses métalliques
La mise à la terre des chemins de câbles est demandée à l'aide d'une câblette de Cuivre NU 25mm² avec des bornes type BB 8.6 fixées sur l'aile du chemin de câble.</t>
  </si>
  <si>
    <t>DISTRIBUTION ELECTRIQUE</t>
  </si>
  <si>
    <t xml:space="preserve">Saignées &amp; percements </t>
  </si>
  <si>
    <t>Fourreaux ICTA</t>
  </si>
  <si>
    <t>Tube IRL</t>
  </si>
  <si>
    <t>ARMOIRE DE REPARTITION ET DIVISIONNAIRE</t>
  </si>
  <si>
    <t>3.7.1</t>
  </si>
  <si>
    <t>ARMOIRE FORCE</t>
  </si>
  <si>
    <t>3.7.2</t>
  </si>
  <si>
    <t>ARMOIRE LUMIERE</t>
  </si>
  <si>
    <t>3.7.3</t>
  </si>
  <si>
    <t>ARMOIRE ONDULEE</t>
  </si>
  <si>
    <t>3.7.4</t>
  </si>
  <si>
    <t>BILAN DE PUISSANCE</t>
  </si>
  <si>
    <t>3.7.5</t>
  </si>
  <si>
    <t>ARMOIRE A0638 ADL ET ADF</t>
  </si>
  <si>
    <t>Armoire force nommée A0638 ADF</t>
  </si>
  <si>
    <t>Amoire lumière nommée A0638 ADL</t>
  </si>
  <si>
    <t>ARMOIRE A0535 ADL ET ADF</t>
  </si>
  <si>
    <t>Armoire force nommée A0535 ADF</t>
  </si>
  <si>
    <t>Amoire lumière nommée A0535 ADL</t>
  </si>
  <si>
    <t>ARMOIRE A0528B ARO</t>
  </si>
  <si>
    <t>Fourniture, installation et raccordement d’un départ dédié à la nouvelle armoire A0528b ADO</t>
  </si>
  <si>
    <t>3.7.6</t>
  </si>
  <si>
    <t>3.7.7</t>
  </si>
  <si>
    <t>ARMOIRE A0528B ADO</t>
  </si>
  <si>
    <t>3.7.8</t>
  </si>
  <si>
    <t>Armoire Divisionnaire Ondulée A0528b ADO</t>
  </si>
  <si>
    <t>DISTRIBUTION ELECTRIQUE SECONDAIRE</t>
  </si>
  <si>
    <t>DISTRIBUTION ELECTRIQUE EXISTANTE</t>
  </si>
  <si>
    <t>DISTRIBUTION ELECTRIQUE TERMINALE</t>
  </si>
  <si>
    <t>Câbles U1000R2oV 5G1,5</t>
  </si>
  <si>
    <t>Câbles U1000R2oV 3G1,5</t>
  </si>
  <si>
    <t>Câbles CR1-C1 3G1,5</t>
  </si>
  <si>
    <t>Câbles CR1-C1 3G2,5</t>
  </si>
  <si>
    <t>INSTALLATION D’ÉCLAIRAGE INTÉRIEUR</t>
  </si>
  <si>
    <t>PÉRIMÈTRE DU PROJET</t>
  </si>
  <si>
    <t>3.9.1</t>
  </si>
  <si>
    <t>3.9.2</t>
  </si>
  <si>
    <t>3.10.1</t>
  </si>
  <si>
    <t>NIVEAUX D’ÉCLAIREMENTS REQUIS</t>
  </si>
  <si>
    <t>3.10.2</t>
  </si>
  <si>
    <t>TRAVAUX À PRÉVOIR</t>
  </si>
  <si>
    <t>3.10.3</t>
  </si>
  <si>
    <t>3.10.4</t>
  </si>
  <si>
    <t>3.10.5</t>
  </si>
  <si>
    <t xml:space="preserve">	COMMANDE DES ECLAIRAGES</t>
  </si>
  <si>
    <t>Les détecteurs seront de type technologie Détecteur de lumière, Hyper fréquence, Humidité de l'air, Pression d'air, Température, COV, Niveau sonore, CO2, mise en réseau via BUS DALI, de la marque STEINEL ou équivalent. Ils seront installés discrètement, leur implantation sera validée par l’architecte.</t>
  </si>
  <si>
    <t>Espace d’accueil du 15 rue Vaugirard et dôme Tournon :</t>
  </si>
  <si>
    <t>Commandes de type "marche forcée", l'une à la banque des surveillants du Palais et l'autre à proximité de l'armoire électrique A0535 ADL.</t>
  </si>
  <si>
    <t>Sanitaire et espace de stockage :</t>
  </si>
  <si>
    <t>Bureau et salle de pause :</t>
  </si>
  <si>
    <t>Banque modulable d’accueil :</t>
  </si>
  <si>
    <t>3.10.6</t>
  </si>
  <si>
    <t>SENARIOS / PROGRAMMATION DES ECLAIRAGES</t>
  </si>
  <si>
    <t>PETITS APPAREILLAGES</t>
  </si>
  <si>
    <t>Fourniture, pose et raccordement d'appareillages au format MOSAIC 45 selon plans et CCTP :</t>
  </si>
  <si>
    <t>Prises de courant 10/16A+T « normal »</t>
  </si>
  <si>
    <t>L’ensemble des appareillages seront de la marque Legrand, gamme Art d’Arnould format, finition et univers aux choix de l’architecte.</t>
  </si>
  <si>
    <t>Bloc nourrice métalliques équipé de 3 prises de courant standard type 45x45 du type Mosaïc de la marque Legrand ou équivalent., fixé sous le plateau couleurs au choix de l’architecte.</t>
  </si>
  <si>
    <t>Bloc « normal »</t>
  </si>
  <si>
    <t>Bloc « ondulé » avec détrompeur</t>
  </si>
  <si>
    <t>Les boutons poussoirs</t>
  </si>
  <si>
    <t>Les interrupteurs</t>
  </si>
  <si>
    <t xml:space="preserve">MODERNISATION DES INSTALLATIONS </t>
  </si>
  <si>
    <t>CANALISATIONS</t>
  </si>
  <si>
    <t>LSC D’EVACUATION</t>
  </si>
  <si>
    <t>Zone noble :</t>
  </si>
  <si>
    <t xml:space="preserve">Le présent lot aura à sa charge la fourniture, pose et raccordement des Luminaires pour Source Centrale d’évacuation selon les normes en vigueur et les indications portées sur les plans. 
Les Luminaires pour Source Centrale seront choisis dans la GAMME ARCHITEK de chez BEHAR- SÉRIE SPARK ou équivalent.
Couleur et référence au choix de l’architecte
Pose murale : saillie ou équerre murale pose en drapeau
Pose plafond : encastrée (drapeau) ou saillie au choix de l’architecte
Les indices de protection seront adaptés au type de locaux selon la norme en vigueur.
Flux lumineux 45/60lumens
</t>
  </si>
  <si>
    <t>Zone technique :</t>
  </si>
  <si>
    <t>Le présent lot aura à sa charge la fourniture, pose et raccordement Luminaires pour Source Centrale d’évacuation selon les normes en vigueur et les indications portées sur les plans. 
Les Luminaires pour Source Centrale seront choisis dans la EXIWAY SMART de chez SCHNEIDER ELECTRIQUE ou équivalent.
Couleur et référence au choix de l’architecte
Pose murale saillie ou équerre murale pose en drapeau
Pose plafond encastrée ou saillie au choix de l’architecte
Les indices de protection seront adaptés au type de locaux selon la norme en vigueur.
Flux lumineux 45/60lumens</t>
  </si>
  <si>
    <t>LSC D’AMBIANCE</t>
  </si>
  <si>
    <t xml:space="preserve">Le présent lot aura à sa charge la fourniture, pose et raccordement des Luminaires pour Source Centrale d’ambiance selon les normes en vigueur et les indications portées sur les plans. 
Les Luminaires pour Source Centrale seront choisis dans la GAMME ARCHITEK de chez BEHAR- SÉRIE SPARK ou équivalent.
Couleur et référence au choix de l’architecte
Pose murale saillie ou équerre murale pose en drapeau
Pose plafond encastrée ou saillie au choix de l’architecte
Les indices de protection seront adaptés au type de locaux selon la norme en vigueur.
Flux lumineux 300/400lumens
</t>
  </si>
  <si>
    <t>BLOC PORTATIF BAPI</t>
  </si>
  <si>
    <t>3.12.6</t>
  </si>
  <si>
    <t xml:space="preserve">Un bloc autonome portatif d'intervention sera installé dans les locaux techniques et de service électrique.
Il sera alimenté par une prise de courant dédiée, équipé d'un interrupteur M/A et placé à proximité immédiate de l'accès du local les caractéristiques seront les suivantes :
IP 40
2 interrupteurs – 5 positions de fonctionnement
Classe II
Leds 
D’un accumulateur type « T » facilement interchangeables </t>
  </si>
  <si>
    <r>
      <rPr>
        <b/>
        <sz val="12"/>
        <color theme="1"/>
        <rFont val="Times New Roman"/>
        <family val="1"/>
      </rPr>
      <t>Amoire A0540 :</t>
    </r>
    <r>
      <rPr>
        <sz val="12"/>
        <color theme="1"/>
        <rFont val="Times New Roman"/>
        <family val="1"/>
      </rPr>
      <t xml:space="preserve"> Cette armoire doit être supprimée. La distribution devra être raccordée à l'armoire de répartition A0637b, qui possède déjà les départs et les liaisons vers l'armoire A0540, en provenance des sections S14 et S15 de cette armoire.</t>
    </r>
  </si>
  <si>
    <r>
      <rPr>
        <b/>
        <sz val="11"/>
        <rFont val="Times New Roman"/>
        <family val="1"/>
      </rPr>
      <t xml:space="preserve">Armoire A0534c : </t>
    </r>
    <r>
      <rPr>
        <sz val="11"/>
        <rFont val="Times New Roman"/>
        <family val="1"/>
      </rPr>
      <t>Cette armoire doit être supprimée. La distribution devra être raccordée à l'armoire de répartition A0637b, qui possède déjà les départs et les liaisons vers l'armoire A0534c, en provenance de la section S18 de cette armoire.</t>
    </r>
  </si>
  <si>
    <r>
      <rPr>
        <b/>
        <sz val="12"/>
        <color theme="1"/>
        <rFont val="Times New Roman"/>
        <family val="1"/>
      </rPr>
      <t>Coffret inverseur A0534c :</t>
    </r>
    <r>
      <rPr>
        <sz val="12"/>
        <color theme="1"/>
        <rFont val="Times New Roman"/>
        <family val="1"/>
      </rPr>
      <t xml:space="preserve"> Ce coffret, actuellement alimenté par les armoires A0534c et A0637b, doit être supprimé.</t>
    </r>
  </si>
  <si>
    <t>Les détecteurs seront de type détecteur de présence, ON/OFF, de la marque B.E.G. ou équivalent. Ils seront installés en encastrer dans les faux-plafonds. L'emplacement et la couleur devront être validés par l'architecte</t>
  </si>
  <si>
    <t>Câbles U1000R2oV 5G2,5</t>
  </si>
  <si>
    <t>Câbles U1000R2oV 3G2,5</t>
  </si>
  <si>
    <t>Alimentations électriques des portiques de détecteurs de métaux
   Les alimentations et protections seront issues de l’armoire A0528b ADO
   Le présent lot aura à sa charge les raccordements</t>
  </si>
  <si>
    <t>Alimentations électriques des contrôleurs à bagages RX
   Les alimentations et protections seront issues de l’armoire A0528b ADO
   Le présent lot aura à sa charge les raccordements.</t>
  </si>
  <si>
    <t>Alimentations électriques des caniveaux de soufflage
   Les alimentations et protections seront issues de l’armoire A0535 ADF 
   Les alimentations seront laissées en attente.</t>
  </si>
  <si>
    <t>Alimentations électriques des panneaux de signalétique dynamique
   Les alimentations et protections seront issues de l’armoire A0528b ADO
   Le présent lot aura à sa charge les raccordements.</t>
  </si>
  <si>
    <t>Alimentations électriques des ventilo-convecteurs 
   Les alimentations et protections seront issues de l’armoire A0535 ADF 
   Les alimentations seront laissées en attente.</t>
  </si>
  <si>
    <t>Alimentation électrique des rideaux d’air chaud
   Les alimentations et protections seront issues de l’armoire A0535 ADF.
   Les alimentations seront laissées en attente.
   La liaison aboutira sur un dispositif de coupure de proximité.</t>
  </si>
  <si>
    <t>Complement Chemin de câble Courant fort</t>
  </si>
  <si>
    <t>Complement Chemin de câble Courant faible</t>
  </si>
  <si>
    <t>Echantillons suivant CCTP</t>
  </si>
  <si>
    <t>Circulation noble :</t>
  </si>
  <si>
    <t>Circulation technique :</t>
  </si>
  <si>
    <t xml:space="preserve">Les détecteurs seront de type technologie INFRAROUGE avec fonction détection de présences, interface ON/OFF de la marque STEINEL ou équivalent. </t>
  </si>
  <si>
    <t xml:space="preserve">Les détecteurs seront de type technologie ULTRASON avec fonction détection de présences, interface DALI-2 de la marque STEINEL ou équivalent. </t>
  </si>
  <si>
    <t>Les détecteurs seront de type technologie Hyper fréquence, Humidité de l'air, Pression d'air, Température, COV, Niveau sonore, CO2, mise en réseau via BUS DALI, de la marque STEINEL ou équivalent. Ils seront installés discrètement. L'emplacement et la couleur devront être validés par l'architecte
Le bouton-poussoir du local permettra la variation de la luminosité, l’entreprise prévoira l'installation d’un dispositif d'entrée à bouton-poussoir DALI de la marque ProLed ou équivalent.</t>
  </si>
  <si>
    <t>L'entreprise devra assurer la fourniture et l'installation d’un dispositif d'entrée à bouton-poussoir DALI de la marque ProLed ou équivalent, ainsi qu'un bouton-poussoir 1 module, modèle Mosaïc de la marque Legrand ou équivalent, fixé sous le plateau pour le contrôle de l'éclairage linéaire LL-01 des banques d'accueil.
Les ballasts DALI de chaque banque d'accueil seront configurés de manière à ce que chaque bouton-poussoir fonctionne de façon indépendante.
L'entreprise devra également la fourniture et l'installation d'une interphase Module Relais de la marque ProLed ou équivalent, ainsi que deux boutons-poussoirs 1 module, modèle Mosaïc de la marque Legrand ou équivalent, fixé sous le plateau pour le contrôle des stores électrique.X</t>
  </si>
  <si>
    <t>Repérage et dépose des réseaux existants</t>
  </si>
  <si>
    <t>4.1.3.2</t>
  </si>
  <si>
    <t>DESCRIPTION DES PRESTATIONS ATTENDUES - SPÉCIFICATIONS TECHNIQUES CFA &amp; SSI.</t>
  </si>
  <si>
    <t>4.1.3.1</t>
  </si>
  <si>
    <t>VIDEOPROTECTION</t>
  </si>
  <si>
    <t>4.1.3.3</t>
  </si>
  <si>
    <t xml:space="preserve">les liaisons reliant les nouvelles caméras et les baies informatique </t>
  </si>
  <si>
    <t>4.1.3.4</t>
  </si>
  <si>
    <t>UTL</t>
  </si>
  <si>
    <t>Carte SAM</t>
  </si>
  <si>
    <t>Contact de porte</t>
  </si>
  <si>
    <t>Boite de raccordement autoprotégée</t>
  </si>
  <si>
    <t>Jarretière 6a U/FTP pour raccordement des UTL sur les prises RJ45</t>
  </si>
  <si>
    <t>Accessoires divers</t>
  </si>
  <si>
    <t>Programmation AEOS en qualification</t>
  </si>
  <si>
    <t>Programmation PCVue en qualification</t>
  </si>
  <si>
    <t>Test et recette de l’ensemble de l’installation en qualification</t>
  </si>
  <si>
    <t>Programmation AEOS en production</t>
  </si>
  <si>
    <t>Programmation PCVue en production</t>
  </si>
  <si>
    <t>Test et recette de l’ensemble de l’installation en production</t>
  </si>
  <si>
    <t xml:space="preserve">Dossier EXE </t>
  </si>
  <si>
    <t xml:space="preserve">Dossier DOE </t>
  </si>
  <si>
    <t>Câbles RS485 BELDEN avec 3x2 paires</t>
  </si>
  <si>
    <t>Câbles 10 paires 9/10</t>
  </si>
  <si>
    <t>Carte E/S "acquisition D'entrée/sortie"</t>
  </si>
  <si>
    <t>Déclencheur manuel ouverture (boitier vert)</t>
  </si>
  <si>
    <t>Alimentation de securité</t>
  </si>
  <si>
    <t>Coffret CA y compris alimentation et tous les accessoires</t>
  </si>
  <si>
    <t>Modules DIC pour déverrouillage SSI</t>
  </si>
  <si>
    <t>4.1.3.4.4</t>
  </si>
  <si>
    <t>4.1.3.4.7</t>
  </si>
  <si>
    <t>4.1.3.4.8</t>
  </si>
  <si>
    <t>4.1.3.5</t>
  </si>
  <si>
    <t>4.1.3.5.1</t>
  </si>
  <si>
    <t>Scanner Rayons X à double vue</t>
  </si>
  <si>
    <t>Fourniture</t>
  </si>
  <si>
    <t>Pose</t>
  </si>
  <si>
    <t>Portiques de détection des masses métalliques</t>
  </si>
  <si>
    <t>Tourniquets tripodes</t>
  </si>
  <si>
    <t xml:space="preserve">4.1.3.5.4	</t>
  </si>
  <si>
    <t>4.1.3.5.3</t>
  </si>
  <si>
    <t>4.1.3.5.2</t>
  </si>
  <si>
    <t>Précâblage VDI</t>
  </si>
  <si>
    <t>Scrutin</t>
  </si>
  <si>
    <t>Gestion d’affichage</t>
  </si>
  <si>
    <t>u</t>
  </si>
  <si>
    <t>Lecteur de badge multi-technologies</t>
  </si>
  <si>
    <t>Lecteur de badge de proximité</t>
  </si>
  <si>
    <t xml:space="preserve">Licence de gestion des nouveaux accès (E ou E/S) </t>
  </si>
  <si>
    <t xml:space="preserve">Licence de gestion des cartes d’entrées/sorties </t>
  </si>
  <si>
    <t>Licence de gestion des nouveaux lecteurs transparent via module SAM</t>
  </si>
  <si>
    <t>Fourniture y compris licences</t>
  </si>
  <si>
    <t>La déprogrammation, sur le système de contrôle d'accès, sur l’hypervision PcVue et sur les deux écrans tactiles (PCS et PS3), des anciens couloirs d'unicité de passage et la programmation des nouveaux (à détailler par l'entreprise)</t>
  </si>
  <si>
    <t>La dépose des équipements de sûreté actuels (les couloirs d'unicité de passage et leur environnement)</t>
  </si>
  <si>
    <t>Noyaux RJ45</t>
  </si>
  <si>
    <r>
      <rPr>
        <sz val="7"/>
        <rFont val="Times New Roman"/>
        <family val="1"/>
      </rPr>
      <t xml:space="preserve"> </t>
    </r>
    <r>
      <rPr>
        <sz val="12"/>
        <rFont val="Times New Roman"/>
        <family val="1"/>
      </rPr>
      <t>La fourniture, pose et raccordement de répartiteurs et dérivateurs nécessaires (y compris les connecteurs)</t>
    </r>
  </si>
  <si>
    <t>La dépose des liaisons qui desservent les locaux impactés par les travaux</t>
  </si>
  <si>
    <t>La fourniture, pose et raccordement d’un nouvel amplificateur / récepteur FO de type ORC 2719M identique à l’existant. Le titulaire prévoira la mise en place des patchs pour le nouvel amplificateur afin d’avoir la voie de retour dédié au réseau IP sur coaxial</t>
  </si>
  <si>
    <t>La fourniture, pose et raccordement des prises coaxiales terminales TV / SAT / FM</t>
  </si>
  <si>
    <r>
      <rPr>
        <sz val="7"/>
        <rFont val="Times New Roman"/>
        <family val="1"/>
      </rPr>
      <t xml:space="preserve"> </t>
    </r>
    <r>
      <rPr>
        <sz val="12"/>
        <rFont val="Times New Roman"/>
        <family val="1"/>
      </rPr>
      <t>Les liaisons coaxiales reliant la grille de distribution « A0533a » aux prises terminales (y compris les connecteurs)</t>
    </r>
  </si>
  <si>
    <r>
      <rPr>
        <sz val="7"/>
        <rFont val="Times New Roman"/>
        <family val="1"/>
      </rPr>
      <t xml:space="preserve"> </t>
    </r>
    <r>
      <rPr>
        <sz val="12"/>
        <rFont val="Times New Roman"/>
        <family val="1"/>
      </rPr>
      <t>L’alimentation électrique de l’amplificateur depuis l’armoire ondulée « A0533a-AD-OND »</t>
    </r>
  </si>
  <si>
    <t>Les notes de calculs</t>
  </si>
  <si>
    <t>Les tests et mesures des signaux</t>
  </si>
  <si>
    <t>La fourniture, la pose, le raccordement et le réglage des téléviseurs</t>
  </si>
  <si>
    <t>Pupitre d'affichage y compris sa commande</t>
  </si>
  <si>
    <t>Pupitre "administrateur"</t>
  </si>
  <si>
    <t>HORLOGE</t>
  </si>
  <si>
    <t>Gestion Technique du Bâtiment (GTB)</t>
  </si>
  <si>
    <t>CONTRÔLE D’ACCÈS ET INTRUSION</t>
  </si>
  <si>
    <t>INTRUSION</t>
  </si>
  <si>
    <t>CONTRÔLE D’ACCÈS</t>
  </si>
  <si>
    <t>MATÉRIEL DE SÛRETÉ – SÉCURISATION DES ACCÈS</t>
  </si>
  <si>
    <t>CONTRÔLEURS À BAGAGES</t>
  </si>
  <si>
    <t>Portillons d’accès motorisés</t>
  </si>
  <si>
    <t>SYSTÈME DE SÉCURITÉ INCENDIE</t>
  </si>
  <si>
    <t>GESTION D’AFFICHAGE / HORLOGE</t>
  </si>
  <si>
    <t>Les accessoires de câblage et des équipements ainsi que les moyens de fixations nécessaires pour assurer l’installation dans son intégralité</t>
  </si>
  <si>
    <t xml:space="preserve">Chemins de câbles et conduits nécessaires aux supports des câbles </t>
  </si>
  <si>
    <t xml:space="preserve">Contacts de porte magnétique </t>
  </si>
  <si>
    <t xml:space="preserve">Détecteur de bris de vitre </t>
  </si>
  <si>
    <t>Raccordement de contacts d’ouverture de toutes les portes automatiques coulissantes</t>
  </si>
  <si>
    <t>Coups de poing d’activation du mode crise</t>
  </si>
  <si>
    <t>Raccordement</t>
  </si>
  <si>
    <t>Mise en service</t>
  </si>
  <si>
    <t>Paramétrage</t>
  </si>
  <si>
    <t>Le dossier d’identité SSI.</t>
  </si>
  <si>
    <t xml:space="preserve">Le dossier EXE </t>
  </si>
  <si>
    <t>La modification des bus de détection qui sont raccordés sur le SDI N°124</t>
  </si>
  <si>
    <t>L’extension des AES pour supporter les nouveaux besoins mis en œuvre dans l’espace d’accueil du 15 rue de Vaugirard, locaux annexes, ainsi que les zones impactées par les travaux en SS1 et SS2</t>
  </si>
  <si>
    <t>L’extension de l’U.C.M.C du CMSI au PCS du Palais</t>
  </si>
  <si>
    <t>La fourniture, la pose et le raccordement de Modules Déportés Adressables MEA20 A pour gérer les diffuseurs sonores</t>
  </si>
  <si>
    <t>La fourniture, la pose et le raccordement de Modules Déportés Adressables MEA20 I pour gérer le désenfumage mécanique</t>
  </si>
  <si>
    <t>La fourniture, la pose et le raccordement de Modules Déportés Adressables MEA20 AT pour gérer les arrêts techniques liés au désenfumage</t>
  </si>
  <si>
    <t>La fourniture, la pose et le raccordement de détecteurs linéaires de fumée dans l’espace d’accueil du 15 rue de Vaugirard</t>
  </si>
  <si>
    <t>La fourniture et la pose du câblage supportant ces terminaux</t>
  </si>
  <si>
    <t xml:space="preserve">La fourniture et la pose des supports de câblage de ces terminaux </t>
  </si>
  <si>
    <t>La programmation et les essais de ces terminaux</t>
  </si>
  <si>
    <t xml:space="preserve">La programmation et les essais des éléments centraux </t>
  </si>
  <si>
    <t>La programmation et la mise à jour de l’UAE existante localisée au PCS du Sénat « local B0602 »</t>
  </si>
  <si>
    <t>Les essais et les tests de l’ensemble de l’installation du présent lot n°03 « électricité courants forts, courants faibles et SSI »</t>
  </si>
  <si>
    <t>La dépose de tous les matériels SSI existants non utilisé</t>
  </si>
  <si>
    <t>Le dossier des ouvrages exécutés (DOE)</t>
  </si>
  <si>
    <t>Le raccordement sur le SSI des Dispositifs Actionnés de Sécurité (D.A.S) fournis par le lot n°04  « chauffage, ventilation, rafraichissement, désenfumage, plomberie »</t>
  </si>
  <si>
    <t>Prises RJ45</t>
  </si>
  <si>
    <t>Câbles réseau catégorie 6A</t>
  </si>
  <si>
    <t>Cordons de brassage</t>
  </si>
  <si>
    <t>Autocontrôles</t>
  </si>
  <si>
    <t>Les liaisons coaxiales reliant les téléviseurs aux prises</t>
  </si>
  <si>
    <t>Intégration des équipement au système de l’IPTV</t>
  </si>
  <si>
    <t>Coffret scrutin y compris l'alimentation (à détailler par l'entreprise)</t>
  </si>
  <si>
    <t xml:space="preserve">Sonneries </t>
  </si>
  <si>
    <t>Système de gestion</t>
  </si>
  <si>
    <t>Tests et recettes</t>
  </si>
  <si>
    <t>La fourniture, la pose et le raccordement d'automates programmables industriels (API) ainsi que leurs équipements (modules d’entrées/sorties, alimentation sans coupure, etc.) et l’ensemble des liaisons permettant la remontée des points (à détailler par l'entreprise)</t>
  </si>
  <si>
    <t xml:space="preserve">Câbles SYT 9/10 </t>
  </si>
  <si>
    <t>Déplacement et repositionnement des baies existantes</t>
  </si>
  <si>
    <t>Écran tactile</t>
  </si>
  <si>
    <t>Paramétrage (y compris l'intégration sur PcVue et sur l'écran tactile du PCS)</t>
  </si>
  <si>
    <t>Baie informatique y compris alimentation, panneaux de distribution, guide cordons, etc. (à détailler par l'entreprise)</t>
  </si>
  <si>
    <t>La programmation des informations issues des l’automates sur la GTB, avec les animations et les vues graphiques associées (à détailler par l'entreprise)</t>
  </si>
  <si>
    <t xml:space="preserve">Alimentations électriques des stores
   Les alimentations et protections seront issues de l’armoire A0535 ADF 
   Les alimentations seront laissées en attente 
</t>
  </si>
  <si>
    <t>Alimentations électriques des automates d’armoires
   Les alimentations et protections seront issues de l’armoire A0528b ARO
   Le présent lot aura à sa charge les raccordements.</t>
  </si>
  <si>
    <r>
      <t xml:space="preserve">Alimentations électriques de la nouvelle armoire A0528b ADO 
   L’alimentations et la protection sera issues de l’armoire A0528b ARO
</t>
    </r>
    <r>
      <rPr>
        <sz val="11"/>
        <color rgb="FFFF0000"/>
        <rFont val="Times New Roman"/>
        <family val="1"/>
      </rPr>
      <t xml:space="preserve"> </t>
    </r>
    <r>
      <rPr>
        <sz val="11"/>
        <rFont val="Times New Roman"/>
        <family val="1"/>
      </rPr>
      <t xml:space="preserve">  Le présent lot aura à sa charge les raccordements.</t>
    </r>
  </si>
  <si>
    <t>LL-01a</t>
  </si>
  <si>
    <t>LL-01b</t>
  </si>
  <si>
    <t xml:space="preserve">Fourniture, pose et raccordement d'appareillages type PLEXO selon plans et CCTP </t>
  </si>
  <si>
    <t xml:space="preserve">Fourniture, pose et raccordement de sèche-mains selon plans et CCTP </t>
  </si>
  <si>
    <t xml:space="preserve"> Alimentations électriques du coffret contrôle d’accès
   L’alimentations et la protection sera issues de l’armoire A0533a
   Le présent lot aura à sa charge les raccordements.</t>
  </si>
  <si>
    <t xml:space="preserve"> Alimentations électriques de la BAIE informatique
   L’alimentations et la protection sera issues de l’armoire A0533a
   Le présent lot aura à sa charge les raccordements.</t>
  </si>
  <si>
    <t>La modification des bus d’asservissements qui sont raccordés sur le CMSI N°146</t>
  </si>
  <si>
    <t xml:space="preserve">La fourniture, la pose et le raccordement de détecteurs automatiques de fumée ponctuels,  déclencheurs manuels, indicateurs d’action, diffuseurs sonores et flashs dans l’ensemble des locaux selon le plan d’implantation en annexe </t>
  </si>
  <si>
    <t>Réutilisation et intégration des deux lecteurs de badges des anciens couloirs à unicité de passage dans les nouveaux couloirs</t>
  </si>
  <si>
    <t>Raccordement des commandes (ouverture, fermeture et blocage) des portes des deux halls visiteurs « A0038 » et personnel « A0039 » et du portail du 15 rue Vaugirard</t>
  </si>
  <si>
    <t>Câblage des défauts techniques pour les portes des deux halls visiteurs « A0038 » et personnel « A0039 » ainsi que sur le portail du 15 rue Vaugirard</t>
  </si>
  <si>
    <t>Raccordement des défauts techniques des détecteurs de bris de vitre</t>
  </si>
  <si>
    <t xml:space="preserve">Raccordements des défauts techniques de toutes les portes automatiques coulissantes des deux halls visiteurs « A0038 » et personnel « A0039 » </t>
  </si>
  <si>
    <t>Système de retour de bacs automatisé pour le Scanner Rayons X à double vue</t>
  </si>
  <si>
    <t>Couloirs à unicité de passage</t>
  </si>
  <si>
    <t xml:space="preserve">4.1.3.5.6	</t>
  </si>
  <si>
    <t>4.2.2.6</t>
  </si>
  <si>
    <t>Système de détection incendie provisoire</t>
  </si>
  <si>
    <t>4.1.3.4.9</t>
  </si>
  <si>
    <t>VIDÉOPHONIE</t>
  </si>
  <si>
    <t>3.1.1</t>
  </si>
  <si>
    <t>3.1.3</t>
  </si>
  <si>
    <t>3.1.4</t>
  </si>
  <si>
    <t>3.1.5</t>
  </si>
  <si>
    <t>3.1.6</t>
  </si>
  <si>
    <t>4.3</t>
  </si>
  <si>
    <t>Dépose et évacuation</t>
  </si>
  <si>
    <t>4.4</t>
  </si>
  <si>
    <t>4.5</t>
  </si>
  <si>
    <t>4.6.1</t>
  </si>
  <si>
    <t>4.6.2</t>
  </si>
  <si>
    <t>4.7</t>
  </si>
  <si>
    <t>Qualification et essais</t>
  </si>
  <si>
    <t>4.1.3.4.10</t>
  </si>
  <si>
    <t>4.2</t>
  </si>
  <si>
    <t>4.6</t>
  </si>
  <si>
    <t xml:space="preserve">
RÉNOVATION DE LA SALLE D'ACCUEIL DU 15 RUE DE VAUGIRARD
</t>
  </si>
  <si>
    <t xml:space="preserve">
LOT N° 3  – ELECTRICITE 
(COURANT FORT ET COURANTS FAIBLES, SYSTÈME DE SECURITE INCENDIE)</t>
  </si>
  <si>
    <t>ECLAIRAGE DE SECURITE</t>
  </si>
  <si>
    <t>GENERALITES</t>
  </si>
  <si>
    <t>Vidéocommunication</t>
  </si>
  <si>
    <t>ALIMENTATION DIRECTE</t>
  </si>
  <si>
    <t>MISE A LA TERRE &amp; LIAISONS EQUIPOTENTIELLES</t>
  </si>
  <si>
    <t>15, RUE DE VAUGIRARD - 75291 PARIS CEDEX 06</t>
  </si>
  <si>
    <t>TELEPHONE : 01 42 34 22 10                              marches-apj@senat.fr</t>
  </si>
  <si>
    <t>Alimentations électriques des tourniquets
   Les alimentations et protections seront issues de l’armoire A0528b ADO
   Le présent lot aura à sa charge les raccordements.</t>
  </si>
  <si>
    <t>Alimentations électriques des portillons
   Les alimentations et protections seront issues de l’armoire A0528b ADO
   Le présent lot aura à sa charge les raccordements</t>
  </si>
  <si>
    <t>Alimentations électriques du poste de sécurité 
  Les alimentations et protections seront issues de l’armoire A0528b ADO
  Le présent lot aura à sa charge les raccordements.</t>
  </si>
  <si>
    <t>Alimentations électriques des sèche-mains
  Les alimentations et protections seront issues de l’armoire A0535 ADF
  Le présent lot aura à sa charge les raccordements.</t>
  </si>
  <si>
    <t>SÛRETE</t>
  </si>
  <si>
    <t>4.1.3.4.5</t>
  </si>
  <si>
    <t>Licences NEDAP</t>
  </si>
  <si>
    <t>L’alimentation et l'intégration au système de contrôle d'accès/intrusion de la porte automatique coulissante de l'entrée du hall personnel « A0039 », ainsi que les portes à la française donnant sur la cour d'Honneur (à détailler par l'entreprise)</t>
  </si>
  <si>
    <t>Fourniture pour accueil public</t>
  </si>
  <si>
    <t>Fourniture pour accueil personnel</t>
  </si>
  <si>
    <t>Intégration des lecteurs de badge récupérés</t>
  </si>
  <si>
    <t>Paramétrage (y compris l'intégration sur le système de contrôle d'accès et PCvue)</t>
  </si>
  <si>
    <t>Paramétrage (y compris l'intégration sur le système de contrôle d'accès et PCVue)</t>
  </si>
  <si>
    <t>PROCEDURE D'INTEGRATION</t>
  </si>
  <si>
    <t>4.1</t>
  </si>
  <si>
    <t>4.1.3.4.11</t>
  </si>
  <si>
    <t>DOCUMENTS A PRODUIRE</t>
  </si>
  <si>
    <t>3.3.3.1</t>
  </si>
  <si>
    <t>3.3.3.3</t>
  </si>
  <si>
    <t>3.3.3.2</t>
  </si>
  <si>
    <t>ELECTRICITE –  COURANT FORT – COURANTS FAIBLES ET SSI</t>
  </si>
  <si>
    <t xml:space="preserve">Le repérage des armoires électriques des locaux A0638, A0534c, A0540, AE2, AE3 et A0528b &amp; A0533a </t>
  </si>
  <si>
    <t>Fourniture pose et raccordement d’un tiroir non motorisé sans centrale de mesure signalisations et remontées GTB à prévoir pour la nouvelle liaison venant de A0535 ADF</t>
  </si>
  <si>
    <t>Déconnexion de la liaison du tiroir A0540 venant de l’armoire A0540 ADF qui devient un « départ réserve »</t>
  </si>
  <si>
    <t>Déconnexion de la liaison du tiroir A0540 venant de l’armoire A0540 ADL qui devient un « départ réserve »</t>
  </si>
  <si>
    <t>Alimentations électriques des portes ouvrantes à la française et à l'anglaise
   Les alimentations et protections seront issues de l’armoire A0528b ADO
   Les alimentations seront laissées en attente.</t>
  </si>
  <si>
    <t xml:space="preserve">
Pour l'ensemble des paramètres des détecteurs (plage de réglage, temporisation, etc.), des tests seront effectués avant la validation des valeurs afin de se rapprocher au mieux de la programmation souhaitée. L'entreprise devra prévoir ces tests. Les détecteurs multisensoriels au fonction Humidité de l'air, Pression d'air, Température, COV, Niveau sonore, CO2 verront leur information remonter sur la GTB en fonction des locaux dans lequel ils sont implémenté</t>
  </si>
  <si>
    <t>Dyson V Airblade HU02 ou équivalent</t>
  </si>
  <si>
    <t xml:space="preserve">Déplacement d'équipements de sûreté </t>
  </si>
  <si>
    <t>Diffuseurs sonores du mode crise</t>
  </si>
  <si>
    <t>REMPLACEMENT DES ÉQUIPEMENTS DE SÛRETÉ DU HALL PERSONNEL</t>
  </si>
  <si>
    <t>REPÉRAGE, CONSIGNATION ET CURAGE DES RÉSEAUX ÉLECTRIQUES EXISTANTS</t>
  </si>
  <si>
    <t>TABLEAUX GÉNÉRAUX BASSE TENSION</t>
  </si>
  <si>
    <t>Rénovation de la salle d'accueil du 15 rue de Vaugirard
Lot n° 3 - Décomposition du prix global et forfaitaire - ELECTRICITE COURANT FORT / COURANTS FAIBLES / 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</si>
</sst>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
    <numFmt numFmtId="165" formatCode="_-* #,##0.00\ _€_-;\-* #,##0.00\ _€_-;_-* &quot;-&quot;??\ _€_-;_-@_-"/>
    <numFmt numFmtId="166" formatCode="_-* #,##0.00\ [$€-1]_-;\-* #,##0.00\ [$€-1]_-;_-* &quot;-&quot;??\ [$€-1]_-"/>
  </numFmts>
  <fonts count="11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Times New Roman"/>
      <family val="1"/>
    </font>
    <font>
      <b/>
      <sz val="10"/>
      <name val="Times New Roman"/>
      <family val="1"/>
    </font>
    <font>
      <b/>
      <u/>
      <sz val="10"/>
      <name val="Times New Roman"/>
      <family val="1"/>
    </font>
    <font>
      <sz val="10"/>
      <color indexed="8"/>
      <name val="Times New Roman"/>
      <family val="1"/>
    </font>
    <font>
      <sz val="10"/>
      <color indexed="12"/>
      <name val="Times New Roman"/>
      <family val="1"/>
    </font>
    <font>
      <b/>
      <sz val="10"/>
      <color indexed="8"/>
      <name val="Times New Roman"/>
      <family val="1"/>
    </font>
    <font>
      <b/>
      <i/>
      <sz val="12"/>
      <name val="Times New Roman"/>
      <family val="1"/>
    </font>
    <font>
      <b/>
      <sz val="10"/>
      <color indexed="12"/>
      <name val="Times New Roman"/>
      <family val="1"/>
    </font>
    <font>
      <i/>
      <sz val="10"/>
      <color indexed="8"/>
      <name val="Times New Roman"/>
      <family val="1"/>
    </font>
    <font>
      <b/>
      <sz val="11"/>
      <name val="Arial"/>
      <family val="2"/>
    </font>
    <font>
      <sz val="11"/>
      <color indexed="8"/>
      <name val="Times New Roman"/>
      <family val="1"/>
    </font>
    <font>
      <sz val="10"/>
      <name val="Arial"/>
      <family val="2"/>
    </font>
    <font>
      <b/>
      <sz val="8"/>
      <name val="Times New Roman"/>
      <family val="1"/>
    </font>
    <font>
      <sz val="18"/>
      <name val="Times New Roman"/>
      <family val="1"/>
    </font>
    <font>
      <b/>
      <sz val="16"/>
      <name val="Times New Roman"/>
      <family val="1"/>
    </font>
    <font>
      <sz val="12"/>
      <name val="Arial"/>
      <family val="2"/>
    </font>
    <font>
      <sz val="8"/>
      <name val="Arial"/>
      <family val="2"/>
    </font>
    <font>
      <sz val="9"/>
      <name val="Arial"/>
      <family val="2"/>
    </font>
    <font>
      <b/>
      <sz val="24"/>
      <name val="Arial"/>
      <family val="2"/>
    </font>
    <font>
      <b/>
      <sz val="20"/>
      <name val="Arial"/>
      <family val="2"/>
    </font>
    <font>
      <b/>
      <sz val="14"/>
      <name val="Arial"/>
      <family val="2"/>
    </font>
    <font>
      <sz val="20"/>
      <name val="Arial"/>
      <family val="2"/>
    </font>
    <font>
      <b/>
      <i/>
      <sz val="18"/>
      <color indexed="23"/>
      <name val="Times New Roman"/>
      <family val="1"/>
    </font>
    <font>
      <b/>
      <sz val="16"/>
      <color indexed="8"/>
      <name val="Times New Roman"/>
      <family val="1"/>
    </font>
    <font>
      <b/>
      <u/>
      <sz val="14"/>
      <color indexed="8"/>
      <name val="Times New Roman"/>
      <family val="1"/>
    </font>
    <font>
      <b/>
      <sz val="12"/>
      <color indexed="18"/>
      <name val="Times New Roman"/>
      <family val="1"/>
    </font>
    <font>
      <sz val="10"/>
      <color indexed="8"/>
      <name val="Arial"/>
      <family val="2"/>
    </font>
    <font>
      <sz val="7"/>
      <color indexed="8"/>
      <name val="Arial"/>
      <family val="2"/>
    </font>
    <font>
      <sz val="8"/>
      <color indexed="8"/>
      <name val="Arial"/>
      <family val="2"/>
    </font>
    <font>
      <b/>
      <sz val="18"/>
      <color indexed="8"/>
      <name val="Times New Roman"/>
      <family val="1"/>
    </font>
    <font>
      <b/>
      <sz val="11"/>
      <color indexed="8"/>
      <name val="Times New Roman"/>
      <family val="1"/>
    </font>
    <font>
      <sz val="12"/>
      <color indexed="8"/>
      <name val="Arial"/>
      <family val="2"/>
    </font>
    <font>
      <b/>
      <sz val="22"/>
      <name val="Arial"/>
      <family val="2"/>
    </font>
    <font>
      <sz val="10"/>
      <color rgb="FF0000FF"/>
      <name val="Times New Roman"/>
      <family val="1"/>
    </font>
    <font>
      <b/>
      <sz val="10"/>
      <color rgb="FF0000FF"/>
      <name val="Times New Roman"/>
      <family val="1"/>
    </font>
    <font>
      <sz val="10"/>
      <color rgb="FF0000FF"/>
      <name val="Arial"/>
      <family val="2"/>
    </font>
    <font>
      <b/>
      <sz val="10"/>
      <color rgb="FF006600"/>
      <name val="Times New Roman"/>
      <family val="1"/>
    </font>
    <font>
      <b/>
      <sz val="10"/>
      <color rgb="FF006600"/>
      <name val="Arial"/>
      <family val="2"/>
    </font>
    <font>
      <b/>
      <sz val="9"/>
      <name val="Times New Roman"/>
      <family val="1"/>
    </font>
    <font>
      <b/>
      <sz val="9"/>
      <color rgb="FF006600"/>
      <name val="Times New Roman"/>
      <family val="1"/>
    </font>
    <font>
      <b/>
      <sz val="9"/>
      <color rgb="FF0000FF"/>
      <name val="Times New Roman"/>
      <family val="1"/>
    </font>
    <font>
      <sz val="9"/>
      <color rgb="FF0000FF"/>
      <name val="Times New Roman"/>
      <family val="1"/>
    </font>
    <font>
      <sz val="9"/>
      <name val="Times New Roman"/>
      <family val="1"/>
    </font>
    <font>
      <b/>
      <sz val="12"/>
      <color indexed="8"/>
      <name val="Times New Roman"/>
      <family val="1"/>
    </font>
    <font>
      <b/>
      <sz val="9"/>
      <color indexed="8"/>
      <name val="Times New Roman"/>
      <family val="1"/>
    </font>
    <font>
      <b/>
      <u/>
      <sz val="9"/>
      <color indexed="8"/>
      <name val="Times New Roman"/>
      <family val="1"/>
    </font>
    <font>
      <sz val="9"/>
      <color indexed="8"/>
      <name val="Times New Roman"/>
      <family val="1"/>
    </font>
    <font>
      <sz val="9"/>
      <color indexed="12"/>
      <name val="Times New Roman"/>
      <family val="1"/>
    </font>
    <font>
      <b/>
      <i/>
      <u/>
      <sz val="12"/>
      <name val="Times New Roman"/>
      <family val="1"/>
    </font>
    <font>
      <b/>
      <i/>
      <u/>
      <sz val="12"/>
      <color rgb="FF006600"/>
      <name val="Times New Roman"/>
      <family val="1"/>
    </font>
    <font>
      <b/>
      <i/>
      <u/>
      <sz val="12"/>
      <color rgb="FF0000FF"/>
      <name val="Times New Roman"/>
      <family val="1"/>
    </font>
    <font>
      <sz val="14"/>
      <name val="Arial"/>
      <family val="2"/>
    </font>
    <font>
      <b/>
      <i/>
      <sz val="11"/>
      <name val="Times New Roman"/>
      <family val="1"/>
    </font>
    <font>
      <b/>
      <sz val="11"/>
      <color rgb="FF006600"/>
      <name val="Times New Roman"/>
      <family val="1"/>
    </font>
    <font>
      <b/>
      <i/>
      <u/>
      <sz val="11"/>
      <name val="Times New Roman"/>
      <family val="1"/>
    </font>
    <font>
      <b/>
      <sz val="10"/>
      <name val="Arial"/>
      <family val="2"/>
    </font>
    <font>
      <b/>
      <u/>
      <sz val="14"/>
      <name val="Times New Roman"/>
      <family val="1"/>
    </font>
    <font>
      <b/>
      <u/>
      <sz val="14"/>
      <color rgb="FF006600"/>
      <name val="Times New Roman"/>
      <family val="1"/>
    </font>
    <font>
      <b/>
      <u/>
      <sz val="14"/>
      <color rgb="FF0000FF"/>
      <name val="Times New Roman"/>
      <family val="1"/>
    </font>
    <font>
      <i/>
      <sz val="14"/>
      <name val="Times New Roman"/>
      <family val="1"/>
    </font>
    <font>
      <sz val="14"/>
      <color indexed="12"/>
      <name val="Times New Roman"/>
      <family val="1"/>
    </font>
    <font>
      <sz val="14"/>
      <name val="Times New Roman"/>
      <family val="1"/>
    </font>
    <font>
      <b/>
      <sz val="11"/>
      <name val="Times New Roman"/>
      <family val="1"/>
    </font>
    <font>
      <b/>
      <sz val="12"/>
      <name val="Times New Roman"/>
      <family val="1"/>
    </font>
    <font>
      <u/>
      <sz val="10"/>
      <color theme="10"/>
      <name val="Arial"/>
      <family val="2"/>
    </font>
    <font>
      <b/>
      <sz val="12"/>
      <color theme="1"/>
      <name val="Times New Roman"/>
      <family val="1"/>
    </font>
    <font>
      <sz val="12"/>
      <color theme="1"/>
      <name val="Times New Roman"/>
      <family val="1"/>
    </font>
    <font>
      <sz val="12"/>
      <name val="Times New Roman"/>
      <family val="1"/>
    </font>
    <font>
      <sz val="12"/>
      <color theme="1"/>
      <name val="Arial Narrow"/>
      <family val="2"/>
    </font>
    <font>
      <b/>
      <sz val="9"/>
      <color rgb="FFFF0000"/>
      <name val="Times New Roman"/>
      <family val="1"/>
    </font>
    <font>
      <sz val="12"/>
      <color rgb="FFFF0000"/>
      <name val="Times New Roman"/>
      <family val="1"/>
    </font>
    <font>
      <sz val="11"/>
      <name val="Times New Roman"/>
      <family val="1"/>
    </font>
    <font>
      <sz val="11"/>
      <color rgb="FFFF0000"/>
      <name val="Times New Roman"/>
      <family val="1"/>
    </font>
    <font>
      <u/>
      <sz val="12"/>
      <color theme="1"/>
      <name val="Times New Roman"/>
      <family val="1"/>
    </font>
    <font>
      <sz val="11"/>
      <color theme="1"/>
      <name val="Times New Roman"/>
      <family val="1"/>
    </font>
    <font>
      <b/>
      <u/>
      <sz val="12"/>
      <color theme="1"/>
      <name val="Times New Roman"/>
      <family val="1"/>
    </font>
    <font>
      <b/>
      <sz val="10"/>
      <color rgb="FFFF0000"/>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u/>
      <sz val="12"/>
      <color indexed="8"/>
      <name val="Times New Roman"/>
      <family val="1"/>
    </font>
    <font>
      <sz val="10"/>
      <color indexed="8"/>
      <name val="Arial Narrow"/>
      <family val="2"/>
    </font>
    <font>
      <b/>
      <i/>
      <sz val="14"/>
      <color indexed="8"/>
      <name val="Times New Roman"/>
      <family val="1"/>
    </font>
    <font>
      <b/>
      <i/>
      <sz val="12"/>
      <color indexed="12"/>
      <name val="Times New Roman"/>
      <family val="1"/>
    </font>
    <font>
      <b/>
      <i/>
      <sz val="10"/>
      <color indexed="21"/>
      <name val="Times New Roman"/>
      <family val="1"/>
    </font>
    <font>
      <b/>
      <sz val="9"/>
      <color indexed="8"/>
      <name val="Arial"/>
      <family val="2"/>
    </font>
    <font>
      <b/>
      <sz val="10"/>
      <color indexed="8"/>
      <name val="Arial Rounded MT Bold"/>
      <family val="2"/>
    </font>
    <font>
      <sz val="8"/>
      <color indexed="8"/>
      <name val="Arial Narrow"/>
      <family val="2"/>
    </font>
    <font>
      <b/>
      <sz val="8"/>
      <color indexed="8"/>
      <name val="Arial Narrow"/>
      <family val="2"/>
    </font>
    <font>
      <sz val="8"/>
      <color indexed="10"/>
      <name val="Arial"/>
      <family val="2"/>
    </font>
    <font>
      <i/>
      <sz val="8"/>
      <color indexed="10"/>
      <name val="Arial"/>
      <family val="2"/>
    </font>
    <font>
      <b/>
      <u/>
      <sz val="11"/>
      <color indexed="8"/>
      <name val="Times New Roman"/>
      <family val="1"/>
    </font>
    <font>
      <sz val="11"/>
      <color rgb="FF9C6500"/>
      <name val="Calibri"/>
      <family val="2"/>
      <scheme val="minor"/>
    </font>
    <font>
      <b/>
      <sz val="18"/>
      <color theme="3"/>
      <name val="Cambria"/>
      <family val="2"/>
      <scheme val="major"/>
    </font>
    <font>
      <sz val="7"/>
      <name val="Times New Roman"/>
      <family val="1"/>
    </font>
    <font>
      <b/>
      <u/>
      <sz val="12"/>
      <name val="Times New Roman"/>
      <family val="1"/>
    </font>
    <font>
      <u/>
      <sz val="12"/>
      <name val="Times New Roman"/>
      <family val="1"/>
    </font>
  </fonts>
  <fills count="37">
    <fill>
      <patternFill patternType="none"/>
    </fill>
    <fill>
      <patternFill patternType="gray125"/>
    </fill>
    <fill>
      <patternFill patternType="solid">
        <fgColor indexed="9"/>
      </patternFill>
    </fill>
    <fill>
      <patternFill patternType="solid">
        <fgColor indexed="2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patternFill>
    </fill>
    <fill>
      <patternFill patternType="solid">
        <fgColor theme="0"/>
        <bgColor indexed="64"/>
      </patternFill>
    </fill>
  </fills>
  <borders count="36">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9"/>
      </left>
      <right style="thin">
        <color indexed="9"/>
      </right>
      <top style="thin">
        <color indexed="9"/>
      </top>
      <bottom style="thin">
        <color indexed="9"/>
      </bottom>
      <diagonal/>
    </border>
  </borders>
  <cellStyleXfs count="136">
    <xf numFmtId="0" fontId="0" fillId="0" borderId="0"/>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49" fontId="28" fillId="2" borderId="0">
      <alignment horizontal="left" vertical="top" wrapText="1"/>
    </xf>
    <xf numFmtId="49" fontId="29" fillId="2" borderId="0">
      <alignment horizontal="left" vertical="top" wrapText="1"/>
    </xf>
    <xf numFmtId="49" fontId="30" fillId="2" borderId="0">
      <alignment horizontal="left" vertical="top" wrapText="1"/>
    </xf>
    <xf numFmtId="49" fontId="31" fillId="2" borderId="0">
      <alignment horizontal="left" vertical="top" wrapText="1"/>
    </xf>
    <xf numFmtId="0" fontId="16" fillId="2" borderId="0">
      <alignment horizontal="left" vertical="top" wrapText="1"/>
    </xf>
    <xf numFmtId="49" fontId="32" fillId="2" borderId="0">
      <alignment horizontal="left" vertical="top"/>
    </xf>
    <xf numFmtId="49" fontId="33" fillId="2" borderId="0">
      <alignment horizontal="left" vertical="top"/>
    </xf>
    <xf numFmtId="0" fontId="34" fillId="2" borderId="0">
      <alignment horizontal="left" vertical="top" wrapText="1"/>
    </xf>
    <xf numFmtId="49" fontId="34" fillId="2" borderId="0">
      <alignment horizontal="left" vertical="top" wrapText="1"/>
    </xf>
    <xf numFmtId="49" fontId="35" fillId="2" borderId="0">
      <alignment horizontal="left" vertical="top"/>
    </xf>
    <xf numFmtId="0" fontId="17" fillId="0" borderId="0"/>
    <xf numFmtId="0" fontId="17" fillId="0" borderId="0">
      <alignment vertical="top"/>
    </xf>
    <xf numFmtId="49" fontId="33" fillId="2" borderId="0">
      <alignment vertical="top" wrapText="1"/>
    </xf>
    <xf numFmtId="0" fontId="16" fillId="2" borderId="0">
      <alignment horizontal="left" vertical="top" wrapText="1"/>
    </xf>
    <xf numFmtId="0" fontId="14" fillId="2" borderId="0">
      <alignment horizontal="left" vertical="top" wrapText="1"/>
    </xf>
    <xf numFmtId="49" fontId="16" fillId="2" borderId="0">
      <alignment horizontal="left" vertical="top" wrapText="1"/>
    </xf>
    <xf numFmtId="49" fontId="36" fillId="2" borderId="0">
      <alignment horizontal="left" vertical="top" wrapText="1"/>
    </xf>
    <xf numFmtId="49" fontId="37" fillId="2" borderId="0">
      <alignment horizontal="left" vertical="top"/>
    </xf>
    <xf numFmtId="0" fontId="4" fillId="0" borderId="0"/>
    <xf numFmtId="0" fontId="3" fillId="0" borderId="0"/>
    <xf numFmtId="0" fontId="2" fillId="0" borderId="0"/>
    <xf numFmtId="0" fontId="70" fillId="0" borderId="0" applyNumberFormat="0" applyFill="0" applyBorder="0" applyAlignment="0" applyProtection="0"/>
    <xf numFmtId="0" fontId="83" fillId="0" borderId="27" applyNumberFormat="0" applyFill="0" applyAlignment="0" applyProtection="0"/>
    <xf numFmtId="0" fontId="84" fillId="0" borderId="28" applyNumberFormat="0" applyFill="0" applyAlignment="0" applyProtection="0"/>
    <xf numFmtId="0" fontId="85" fillId="0" borderId="29" applyNumberFormat="0" applyFill="0" applyAlignment="0" applyProtection="0"/>
    <xf numFmtId="0" fontId="85" fillId="0" borderId="0" applyNumberFormat="0" applyFill="0" applyBorder="0" applyAlignment="0" applyProtection="0"/>
    <xf numFmtId="0" fontId="86" fillId="5" borderId="0" applyNumberFormat="0" applyBorder="0" applyAlignment="0" applyProtection="0"/>
    <xf numFmtId="0" fontId="87" fillId="6" borderId="0" applyNumberFormat="0" applyBorder="0" applyAlignment="0" applyProtection="0"/>
    <xf numFmtId="0" fontId="88" fillId="8" borderId="30" applyNumberFormat="0" applyAlignment="0" applyProtection="0"/>
    <xf numFmtId="0" fontId="89" fillId="9" borderId="31" applyNumberFormat="0" applyAlignment="0" applyProtection="0"/>
    <xf numFmtId="0" fontId="90" fillId="9" borderId="30" applyNumberFormat="0" applyAlignment="0" applyProtection="0"/>
    <xf numFmtId="0" fontId="91" fillId="0" borderId="32" applyNumberFormat="0" applyFill="0" applyAlignment="0" applyProtection="0"/>
    <xf numFmtId="0" fontId="92" fillId="10" borderId="33" applyNumberFormat="0" applyAlignment="0" applyProtection="0"/>
    <xf numFmtId="0" fontId="93" fillId="0" borderId="0" applyNumberFormat="0" applyFill="0" applyBorder="0" applyAlignment="0" applyProtection="0"/>
    <xf numFmtId="0" fontId="94" fillId="0" borderId="0" applyNumberFormat="0" applyFill="0" applyBorder="0" applyAlignment="0" applyProtection="0"/>
    <xf numFmtId="0" fontId="95" fillId="0" borderId="34" applyNumberFormat="0" applyFill="0" applyAlignment="0" applyProtection="0"/>
    <xf numFmtId="0" fontId="96"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96"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96"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96"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96"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96"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5" fillId="0" borderId="0"/>
    <xf numFmtId="0" fontId="96" fillId="14" borderId="0" applyNumberFormat="0" applyBorder="0" applyAlignment="0" applyProtection="0"/>
    <xf numFmtId="0" fontId="96" fillId="18" borderId="0" applyNumberFormat="0" applyBorder="0" applyAlignment="0" applyProtection="0"/>
    <xf numFmtId="0" fontId="96" fillId="22" borderId="0" applyNumberFormat="0" applyBorder="0" applyAlignment="0" applyProtection="0"/>
    <xf numFmtId="0" fontId="96" fillId="26" borderId="0" applyNumberFormat="0" applyBorder="0" applyAlignment="0" applyProtection="0"/>
    <xf numFmtId="0" fontId="96" fillId="30" borderId="0" applyNumberFormat="0" applyBorder="0" applyAlignment="0" applyProtection="0"/>
    <xf numFmtId="0" fontId="96" fillId="34" borderId="0" applyNumberFormat="0" applyBorder="0" applyAlignment="0" applyProtection="0"/>
    <xf numFmtId="0" fontId="16" fillId="2" borderId="0">
      <alignment horizontal="left" vertical="top" wrapText="1"/>
    </xf>
    <xf numFmtId="0" fontId="9" fillId="2" borderId="0">
      <alignment horizontal="left" vertical="top" wrapText="1"/>
    </xf>
    <xf numFmtId="0" fontId="103" fillId="2" borderId="0">
      <alignment horizontal="left" vertical="top" wrapText="1"/>
    </xf>
    <xf numFmtId="0" fontId="32" fillId="2" borderId="0">
      <alignment horizontal="left" vertical="top" wrapText="1"/>
    </xf>
    <xf numFmtId="0" fontId="14" fillId="2" borderId="0">
      <alignment horizontal="left" vertical="top" wrapText="1"/>
    </xf>
    <xf numFmtId="0" fontId="32" fillId="2" borderId="0">
      <alignment horizontal="left" vertical="top" wrapText="1"/>
    </xf>
    <xf numFmtId="0" fontId="14" fillId="2" borderId="0">
      <alignment horizontal="left" vertical="top" wrapText="1"/>
    </xf>
    <xf numFmtId="0" fontId="32" fillId="2" borderId="0">
      <alignment horizontal="left" vertical="top" wrapText="1"/>
    </xf>
    <xf numFmtId="0" fontId="32" fillId="2" borderId="0">
      <alignment horizontal="left" vertical="top" wrapText="1"/>
    </xf>
    <xf numFmtId="49" fontId="36" fillId="2" borderId="0">
      <alignment horizontal="left" vertical="top" wrapText="1"/>
    </xf>
    <xf numFmtId="49" fontId="35" fillId="2" borderId="0">
      <alignment horizontal="left" vertical="top" wrapText="1"/>
    </xf>
    <xf numFmtId="0" fontId="104" fillId="2" borderId="0">
      <alignment horizontal="left" vertical="top" wrapText="1"/>
    </xf>
    <xf numFmtId="0" fontId="9" fillId="2" borderId="0">
      <alignment horizontal="left" vertical="top" wrapText="1"/>
    </xf>
    <xf numFmtId="0" fontId="16" fillId="2" borderId="0">
      <alignment horizontal="left" vertical="top" wrapText="1"/>
    </xf>
    <xf numFmtId="0" fontId="16" fillId="2" borderId="0">
      <alignment horizontal="left" vertical="top" wrapText="1"/>
    </xf>
    <xf numFmtId="0" fontId="9" fillId="2" borderId="0">
      <alignment horizontal="left" vertical="top" wrapText="1"/>
    </xf>
    <xf numFmtId="0" fontId="16" fillId="2" borderId="0">
      <alignment horizontal="left" vertical="top" wrapText="1"/>
    </xf>
    <xf numFmtId="0" fontId="9" fillId="2" borderId="0">
      <alignment horizontal="left" vertical="top" wrapText="1"/>
    </xf>
    <xf numFmtId="0" fontId="9" fillId="2" borderId="0">
      <alignment horizontal="left" vertical="top" wrapText="1"/>
    </xf>
    <xf numFmtId="0" fontId="16" fillId="2" borderId="0">
      <alignment horizontal="left" vertical="top" wrapText="1"/>
    </xf>
    <xf numFmtId="0" fontId="32" fillId="2" borderId="0">
      <alignment horizontal="left" vertical="top" wrapText="1"/>
    </xf>
    <xf numFmtId="0" fontId="9" fillId="2" borderId="0">
      <alignment horizontal="left" vertical="top" wrapText="1"/>
    </xf>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0" fontId="9" fillId="2" borderId="0">
      <alignment horizontal="left" vertical="top" wrapText="1"/>
    </xf>
    <xf numFmtId="0" fontId="32" fillId="2" borderId="0">
      <alignment horizontal="left" vertical="top" wrapText="1"/>
    </xf>
    <xf numFmtId="0" fontId="32" fillId="2" borderId="0">
      <alignment horizontal="left" vertical="top" wrapText="1"/>
    </xf>
    <xf numFmtId="0" fontId="32" fillId="2" borderId="0">
      <alignment horizontal="left" vertical="top" wrapText="1"/>
    </xf>
    <xf numFmtId="0" fontId="32" fillId="2" borderId="0">
      <alignment horizontal="left" vertical="top" wrapText="1"/>
    </xf>
    <xf numFmtId="0" fontId="32" fillId="2" borderId="0">
      <alignment horizontal="left" vertical="top" wrapText="1"/>
    </xf>
    <xf numFmtId="49" fontId="100" fillId="2" borderId="0">
      <alignment horizontal="left" vertical="top" wrapText="1"/>
    </xf>
    <xf numFmtId="49" fontId="29" fillId="35" borderId="35">
      <alignment horizontal="left" vertical="top" wrapText="1"/>
    </xf>
    <xf numFmtId="49" fontId="30" fillId="2" borderId="0">
      <alignment horizontal="left" vertical="top" wrapText="1"/>
    </xf>
    <xf numFmtId="49" fontId="98" fillId="2" borderId="0">
      <alignment horizontal="left" vertical="top" wrapText="1"/>
    </xf>
    <xf numFmtId="49" fontId="98" fillId="2" borderId="0">
      <alignment horizontal="left" vertical="top" wrapText="1"/>
    </xf>
    <xf numFmtId="49" fontId="101" fillId="2" borderId="0">
      <alignment horizontal="left" vertical="top" wrapText="1"/>
    </xf>
    <xf numFmtId="49" fontId="31" fillId="2" borderId="0">
      <alignment horizontal="left" vertical="top" wrapText="1"/>
    </xf>
    <xf numFmtId="49" fontId="102" fillId="2" borderId="0">
      <alignment horizontal="left" vertical="top" wrapText="1"/>
    </xf>
    <xf numFmtId="49" fontId="109" fillId="2" borderId="0">
      <alignment horizontal="left" vertical="top" wrapText="1"/>
    </xf>
    <xf numFmtId="0" fontId="105" fillId="2" borderId="0">
      <alignment horizontal="left" vertical="top" wrapText="1" indent="1"/>
    </xf>
    <xf numFmtId="0" fontId="106" fillId="2" borderId="0">
      <alignment horizontal="left" vertical="top" wrapText="1" indent="1"/>
    </xf>
    <xf numFmtId="0" fontId="105" fillId="2" borderId="0">
      <alignment horizontal="left" vertical="top" wrapText="1" indent="1"/>
    </xf>
    <xf numFmtId="49" fontId="33" fillId="2" borderId="0">
      <alignment vertical="top" wrapText="1"/>
    </xf>
    <xf numFmtId="166" fontId="4" fillId="0" borderId="0" applyFont="0" applyFill="0" applyBorder="0" applyAlignment="0" applyProtection="0"/>
    <xf numFmtId="0" fontId="97" fillId="0" borderId="0" applyFont="0" applyFill="0" applyBorder="0" applyAlignment="0" applyProtection="0"/>
    <xf numFmtId="0" fontId="34" fillId="2" borderId="0">
      <alignment horizontal="left" vertical="top"/>
    </xf>
    <xf numFmtId="0" fontId="34" fillId="2" borderId="0">
      <alignment horizontal="left" vertical="top"/>
    </xf>
    <xf numFmtId="0" fontId="107" fillId="2" borderId="0">
      <alignment horizontal="left" vertical="top" wrapText="1"/>
    </xf>
    <xf numFmtId="0" fontId="34" fillId="2" borderId="0">
      <alignment horizontal="left" vertical="top" wrapText="1"/>
    </xf>
    <xf numFmtId="0" fontId="34" fillId="2" borderId="0">
      <alignment horizontal="left" vertical="top" wrapText="1"/>
    </xf>
    <xf numFmtId="0" fontId="32" fillId="2" borderId="0">
      <alignment horizontal="left" vertical="top" wrapText="1"/>
    </xf>
    <xf numFmtId="0" fontId="32" fillId="2" borderId="0">
      <alignment horizontal="left" vertical="top" wrapText="1"/>
    </xf>
    <xf numFmtId="49" fontId="32" fillId="2" borderId="0">
      <alignment horizontal="left" vertical="top" wrapText="1"/>
    </xf>
    <xf numFmtId="49" fontId="32" fillId="2" borderId="0">
      <alignment horizontal="left" vertical="top" wrapText="1"/>
    </xf>
    <xf numFmtId="0" fontId="34" fillId="2" borderId="0">
      <alignment horizontal="left" vertical="top" wrapText="1"/>
    </xf>
    <xf numFmtId="0" fontId="108" fillId="2" borderId="0">
      <alignment horizontal="left" vertical="top" wrapText="1"/>
    </xf>
    <xf numFmtId="49" fontId="37" fillId="2" borderId="0">
      <alignment horizontal="left" vertical="top"/>
    </xf>
    <xf numFmtId="165" fontId="4" fillId="0" borderId="0" applyFont="0" applyFill="0" applyBorder="0" applyAlignment="0" applyProtection="0"/>
    <xf numFmtId="4" fontId="5" fillId="0" borderId="0">
      <alignment horizontal="right" vertical="center"/>
    </xf>
    <xf numFmtId="0" fontId="110" fillId="7" borderId="0" applyNumberFormat="0" applyBorder="0" applyAlignment="0" applyProtection="0"/>
    <xf numFmtId="0" fontId="4" fillId="0" borderId="0">
      <alignment vertical="top"/>
    </xf>
    <xf numFmtId="0" fontId="4" fillId="0" borderId="0"/>
    <xf numFmtId="0" fontId="6" fillId="0" borderId="0">
      <alignment horizontal="left" vertical="center"/>
    </xf>
    <xf numFmtId="0" fontId="97" fillId="0" borderId="0"/>
    <xf numFmtId="0" fontId="1" fillId="0" borderId="0"/>
    <xf numFmtId="0" fontId="99" fillId="2" borderId="0">
      <alignment horizontal="left" vertical="top" wrapText="1"/>
    </xf>
    <xf numFmtId="0" fontId="111" fillId="0" borderId="0" applyNumberFormat="0" applyFill="0" applyBorder="0" applyAlignment="0" applyProtection="0"/>
    <xf numFmtId="0" fontId="34" fillId="2" borderId="0">
      <alignment horizontal="left" vertical="top"/>
    </xf>
  </cellStyleXfs>
  <cellXfs count="169">
    <xf numFmtId="0" fontId="0" fillId="0" borderId="0" xfId="0"/>
    <xf numFmtId="0" fontId="10" fillId="0" borderId="0" xfId="0" applyFont="1" applyAlignment="1">
      <alignment horizontal="center"/>
    </xf>
    <xf numFmtId="0" fontId="13" fillId="0" borderId="0" xfId="0" applyFont="1" applyAlignment="1">
      <alignment horizontal="center"/>
    </xf>
    <xf numFmtId="0" fontId="12" fillId="0" borderId="0" xfId="0" applyFont="1" applyAlignment="1">
      <alignment horizontal="center"/>
    </xf>
    <xf numFmtId="0" fontId="18" fillId="0" borderId="0" xfId="17" applyFont="1" applyAlignment="1">
      <alignment horizontal="center" vertical="top" wrapText="1"/>
    </xf>
    <xf numFmtId="0" fontId="17" fillId="0" borderId="0" xfId="17">
      <alignment vertical="top"/>
    </xf>
    <xf numFmtId="0" fontId="19" fillId="0" borderId="0" xfId="17" applyFont="1" applyAlignment="1">
      <alignment horizontal="centerContinuous" vertical="top"/>
    </xf>
    <xf numFmtId="0" fontId="17" fillId="0" borderId="0" xfId="17" applyAlignment="1">
      <alignment horizontal="centerContinuous" vertical="top"/>
    </xf>
    <xf numFmtId="0" fontId="20" fillId="0" borderId="0" xfId="17" applyFont="1" applyAlignment="1">
      <alignment horizontal="centerContinuous" vertical="top" wrapText="1"/>
    </xf>
    <xf numFmtId="0" fontId="21" fillId="0" borderId="0" xfId="17" applyFont="1" applyAlignment="1">
      <alignment horizontal="centerContinuous" vertical="top"/>
    </xf>
    <xf numFmtId="0" fontId="22" fillId="0" borderId="0" xfId="17" applyFont="1" applyAlignment="1">
      <alignment horizontal="centerContinuous" vertical="top"/>
    </xf>
    <xf numFmtId="0" fontId="23" fillId="0" borderId="0" xfId="17" applyFont="1" applyAlignment="1">
      <alignment horizontal="centerContinuous" vertical="top"/>
    </xf>
    <xf numFmtId="0" fontId="17" fillId="0" borderId="0" xfId="17" applyAlignment="1">
      <alignment horizontal="center" vertical="top"/>
    </xf>
    <xf numFmtId="0" fontId="17" fillId="0" borderId="12" xfId="17" applyBorder="1" applyAlignment="1">
      <alignment horizontal="centerContinuous" vertical="top"/>
    </xf>
    <xf numFmtId="0" fontId="17" fillId="0" borderId="13" xfId="17" applyBorder="1" applyAlignment="1">
      <alignment horizontal="centerContinuous" vertical="top"/>
    </xf>
    <xf numFmtId="0" fontId="17" fillId="0" borderId="14" xfId="17" applyBorder="1" applyAlignment="1">
      <alignment horizontal="centerContinuous" vertical="top"/>
    </xf>
    <xf numFmtId="0" fontId="17" fillId="0" borderId="15" xfId="17" applyBorder="1" applyAlignment="1">
      <alignment horizontal="centerContinuous" vertical="top"/>
    </xf>
    <xf numFmtId="0" fontId="17" fillId="0" borderId="16" xfId="17" applyBorder="1" applyAlignment="1">
      <alignment horizontal="centerContinuous" vertical="top"/>
    </xf>
    <xf numFmtId="0" fontId="24" fillId="0" borderId="15" xfId="17" applyFont="1" applyBorder="1" applyAlignment="1">
      <alignment horizontal="centerContinuous" vertical="top"/>
    </xf>
    <xf numFmtId="0" fontId="17" fillId="0" borderId="17" xfId="17" applyBorder="1" applyAlignment="1">
      <alignment horizontal="centerContinuous" vertical="top"/>
    </xf>
    <xf numFmtId="0" fontId="17" fillId="0" borderId="18" xfId="17" applyBorder="1" applyAlignment="1">
      <alignment horizontal="centerContinuous" vertical="top"/>
    </xf>
    <xf numFmtId="0" fontId="17" fillId="0" borderId="19" xfId="17" applyBorder="1" applyAlignment="1">
      <alignment horizontal="centerContinuous" vertical="top"/>
    </xf>
    <xf numFmtId="0" fontId="25" fillId="0" borderId="20" xfId="17" applyFont="1" applyBorder="1" applyAlignment="1">
      <alignment horizontal="centerContinuous" vertical="top" wrapText="1"/>
    </xf>
    <xf numFmtId="0" fontId="17" fillId="0" borderId="21" xfId="17" applyBorder="1" applyAlignment="1">
      <alignment horizontal="centerContinuous" vertical="top"/>
    </xf>
    <xf numFmtId="0" fontId="17" fillId="0" borderId="22" xfId="17" applyBorder="1" applyAlignment="1">
      <alignment horizontal="centerContinuous" vertical="top"/>
    </xf>
    <xf numFmtId="0" fontId="26" fillId="0" borderId="12" xfId="17" applyFont="1" applyBorder="1" applyAlignment="1">
      <alignment horizontal="centerContinuous" vertical="top"/>
    </xf>
    <xf numFmtId="0" fontId="26" fillId="0" borderId="15" xfId="17" applyFont="1" applyBorder="1" applyAlignment="1">
      <alignment horizontal="centerContinuous" vertical="top"/>
    </xf>
    <xf numFmtId="0" fontId="26" fillId="0" borderId="17" xfId="17" applyFont="1" applyBorder="1" applyAlignment="1">
      <alignment horizontal="centerContinuous" vertical="top"/>
    </xf>
    <xf numFmtId="17" fontId="27" fillId="0" borderId="0" xfId="17" applyNumberFormat="1" applyFont="1" applyAlignment="1">
      <alignment horizontal="center" vertical="top"/>
    </xf>
    <xf numFmtId="17" fontId="27" fillId="0" borderId="0" xfId="17" quotePrefix="1" applyNumberFormat="1" applyFont="1" applyAlignment="1">
      <alignment horizontal="right" vertical="top"/>
    </xf>
    <xf numFmtId="17" fontId="17" fillId="0" borderId="0" xfId="17" applyNumberFormat="1">
      <alignment vertical="top"/>
    </xf>
    <xf numFmtId="0" fontId="15" fillId="0" borderId="0" xfId="0" applyFont="1" applyAlignment="1">
      <alignment vertical="center"/>
    </xf>
    <xf numFmtId="0" fontId="10" fillId="0" borderId="0" xfId="0" applyFont="1"/>
    <xf numFmtId="0" fontId="9" fillId="0" borderId="0" xfId="0" applyFont="1"/>
    <xf numFmtId="0" fontId="6" fillId="0" borderId="0" xfId="0" applyFont="1"/>
    <xf numFmtId="0" fontId="11" fillId="3" borderId="9" xfId="0" applyFont="1" applyFill="1" applyBorder="1" applyAlignment="1">
      <alignment horizontal="center" vertical="center"/>
    </xf>
    <xf numFmtId="0" fontId="7" fillId="0" borderId="2" xfId="0" applyFont="1" applyBorder="1"/>
    <xf numFmtId="0" fontId="13" fillId="0" borderId="0" xfId="0" applyFont="1"/>
    <xf numFmtId="0" fontId="7" fillId="0" borderId="0" xfId="0" applyFont="1"/>
    <xf numFmtId="0" fontId="12" fillId="0" borderId="0" xfId="0" applyFont="1"/>
    <xf numFmtId="0" fontId="42" fillId="0" borderId="1" xfId="0" applyFont="1" applyBorder="1" applyAlignment="1">
      <alignment horizontal="center"/>
    </xf>
    <xf numFmtId="0" fontId="42" fillId="0" borderId="2" xfId="0" applyFont="1" applyBorder="1" applyAlignment="1">
      <alignment horizontal="center"/>
    </xf>
    <xf numFmtId="0" fontId="43" fillId="0" borderId="0" xfId="0" applyFont="1"/>
    <xf numFmtId="0" fontId="42" fillId="3" borderId="10" xfId="0" applyFont="1" applyFill="1" applyBorder="1" applyAlignment="1">
      <alignment horizontal="center" vertical="center"/>
    </xf>
    <xf numFmtId="0" fontId="43" fillId="0" borderId="0" xfId="0" applyFont="1" applyAlignment="1">
      <alignment horizontal="center"/>
    </xf>
    <xf numFmtId="0" fontId="45" fillId="0" borderId="1" xfId="0" applyFont="1" applyBorder="1" applyAlignment="1">
      <alignment horizontal="center"/>
    </xf>
    <xf numFmtId="0" fontId="44" fillId="0" borderId="0" xfId="0" applyFont="1" applyAlignment="1">
      <alignment horizontal="center"/>
    </xf>
    <xf numFmtId="0" fontId="44" fillId="0" borderId="0" xfId="0" applyFont="1"/>
    <xf numFmtId="0" fontId="49" fillId="3" borderId="10" xfId="0" applyFont="1" applyFill="1" applyBorder="1" applyAlignment="1">
      <alignment horizontal="left" vertical="center" indent="1"/>
    </xf>
    <xf numFmtId="0" fontId="50" fillId="0" borderId="0" xfId="0" applyFont="1" applyAlignment="1">
      <alignment horizontal="center"/>
    </xf>
    <xf numFmtId="0" fontId="51" fillId="0" borderId="0" xfId="0" applyFont="1" applyAlignment="1">
      <alignment horizontal="center"/>
    </xf>
    <xf numFmtId="0" fontId="45" fillId="0" borderId="0" xfId="0" applyFont="1" applyAlignment="1">
      <alignment horizontal="center"/>
    </xf>
    <xf numFmtId="4" fontId="45" fillId="0" borderId="0" xfId="0" applyNumberFormat="1" applyFont="1" applyAlignment="1">
      <alignment horizontal="center"/>
    </xf>
    <xf numFmtId="0" fontId="53" fillId="0" borderId="0" xfId="0" applyFont="1" applyAlignment="1">
      <alignment horizontal="center"/>
    </xf>
    <xf numFmtId="0" fontId="53" fillId="0" borderId="0" xfId="0" applyFont="1"/>
    <xf numFmtId="0" fontId="52" fillId="0" borderId="0" xfId="0" applyFont="1"/>
    <xf numFmtId="0" fontId="48" fillId="0" borderId="0" xfId="0" applyFont="1"/>
    <xf numFmtId="0" fontId="23" fillId="0" borderId="0" xfId="0" applyFont="1"/>
    <xf numFmtId="0" fontId="7" fillId="0" borderId="23" xfId="0" applyFont="1" applyBorder="1" applyAlignment="1">
      <alignment horizontal="left" indent="1"/>
    </xf>
    <xf numFmtId="0" fontId="8" fillId="4" borderId="4" xfId="0" applyFont="1" applyFill="1" applyBorder="1" applyAlignment="1">
      <alignment horizontal="left" indent="1"/>
    </xf>
    <xf numFmtId="0" fontId="55" fillId="4" borderId="1" xfId="0" applyFont="1" applyFill="1" applyBorder="1" applyAlignment="1">
      <alignment horizontal="center"/>
    </xf>
    <xf numFmtId="0" fontId="27" fillId="0" borderId="0" xfId="17" quotePrefix="1" applyFont="1" applyAlignment="1">
      <alignment horizontal="left" vertical="top"/>
    </xf>
    <xf numFmtId="0" fontId="58" fillId="0" borderId="0" xfId="0" applyFont="1"/>
    <xf numFmtId="0" fontId="54" fillId="4" borderId="1" xfId="0" applyFont="1" applyFill="1" applyBorder="1" applyAlignment="1">
      <alignment horizontal="left" indent="1"/>
    </xf>
    <xf numFmtId="0" fontId="7" fillId="0" borderId="8" xfId="0" applyFont="1" applyBorder="1" applyAlignment="1">
      <alignment horizontal="center" vertical="top"/>
    </xf>
    <xf numFmtId="0" fontId="44" fillId="0" borderId="8" xfId="0" applyFont="1" applyBorder="1" applyAlignment="1">
      <alignment horizontal="center" vertical="top"/>
    </xf>
    <xf numFmtId="0" fontId="61" fillId="0" borderId="0" xfId="17" applyFont="1" applyAlignment="1">
      <alignment horizontal="centerContinuous" vertical="top" wrapText="1"/>
    </xf>
    <xf numFmtId="0" fontId="4" fillId="0" borderId="0" xfId="17" applyFont="1" applyAlignment="1">
      <alignment horizontal="centerContinuous" vertical="top"/>
    </xf>
    <xf numFmtId="0" fontId="4" fillId="0" borderId="0" xfId="17" applyFont="1">
      <alignment vertical="top"/>
    </xf>
    <xf numFmtId="0" fontId="62" fillId="0" borderId="6" xfId="0" applyFont="1" applyBorder="1" applyAlignment="1">
      <alignment horizontal="right" vertical="center" indent="1"/>
    </xf>
    <xf numFmtId="164" fontId="62" fillId="0" borderId="24" xfId="0" applyNumberFormat="1" applyFont="1" applyBorder="1" applyAlignment="1">
      <alignment horizontal="center" vertical="center"/>
    </xf>
    <xf numFmtId="0" fontId="63" fillId="0" borderId="6" xfId="0" applyFont="1" applyBorder="1" applyAlignment="1">
      <alignment horizontal="center" vertical="center"/>
    </xf>
    <xf numFmtId="1" fontId="65" fillId="0" borderId="0" xfId="0" applyNumberFormat="1" applyFont="1" applyAlignment="1" applyProtection="1">
      <alignment horizontal="center"/>
      <protection locked="0"/>
    </xf>
    <xf numFmtId="0" fontId="66" fillId="0" borderId="0" xfId="0" applyFont="1"/>
    <xf numFmtId="0" fontId="67" fillId="0" borderId="0" xfId="0" applyFont="1"/>
    <xf numFmtId="0" fontId="57" fillId="0" borderId="0" xfId="0" applyFont="1"/>
    <xf numFmtId="4" fontId="42" fillId="3" borderId="10" xfId="0" applyNumberFormat="1" applyFont="1" applyFill="1" applyBorder="1" applyAlignment="1">
      <alignment horizontal="center" vertical="center" wrapText="1"/>
    </xf>
    <xf numFmtId="0" fontId="7" fillId="0" borderId="24" xfId="0" applyFont="1" applyBorder="1" applyAlignment="1">
      <alignment horizontal="center" vertical="top"/>
    </xf>
    <xf numFmtId="0" fontId="58" fillId="0" borderId="25" xfId="0" applyFont="1" applyBorder="1"/>
    <xf numFmtId="0" fontId="59" fillId="0" borderId="6" xfId="0" applyFont="1" applyBorder="1" applyAlignment="1">
      <alignment horizontal="center"/>
    </xf>
    <xf numFmtId="0" fontId="68" fillId="0" borderId="0" xfId="0" applyFont="1" applyAlignment="1">
      <alignment vertical="top" wrapText="1"/>
    </xf>
    <xf numFmtId="0" fontId="38" fillId="0" borderId="20" xfId="17" applyFont="1" applyBorder="1" applyAlignment="1">
      <alignment horizontal="centerContinuous" vertical="top" wrapText="1"/>
    </xf>
    <xf numFmtId="164" fontId="62" fillId="0" borderId="23" xfId="0" applyNumberFormat="1" applyFont="1" applyBorder="1" applyAlignment="1">
      <alignment horizontal="center" vertical="center"/>
    </xf>
    <xf numFmtId="0" fontId="62" fillId="0" borderId="2" xfId="0" applyFont="1" applyBorder="1" applyAlignment="1">
      <alignment horizontal="right" vertical="center" indent="1"/>
    </xf>
    <xf numFmtId="0" fontId="63" fillId="0" borderId="2" xfId="0" applyFont="1" applyBorder="1" applyAlignment="1">
      <alignment horizontal="center" vertical="center"/>
    </xf>
    <xf numFmtId="0" fontId="42" fillId="0" borderId="1" xfId="0" applyFont="1" applyBorder="1" applyAlignment="1">
      <alignment horizontal="center" vertical="center"/>
    </xf>
    <xf numFmtId="0" fontId="69" fillId="0" borderId="8" xfId="0" applyFont="1" applyBorder="1" applyAlignment="1">
      <alignment horizontal="center" vertical="top"/>
    </xf>
    <xf numFmtId="0" fontId="71" fillId="0" borderId="26" xfId="27" applyFont="1" applyBorder="1" applyAlignment="1">
      <alignment vertical="center" wrapText="1"/>
    </xf>
    <xf numFmtId="0" fontId="72" fillId="0" borderId="26" xfId="27" applyFont="1" applyBorder="1" applyAlignment="1">
      <alignment vertical="center" wrapText="1"/>
    </xf>
    <xf numFmtId="0" fontId="72" fillId="0" borderId="26" xfId="27" applyFont="1" applyBorder="1" applyAlignment="1">
      <alignment vertical="center"/>
    </xf>
    <xf numFmtId="0" fontId="45" fillId="0" borderId="1" xfId="0" applyFont="1" applyBorder="1" applyAlignment="1">
      <alignment horizontal="center" vertical="center"/>
    </xf>
    <xf numFmtId="0" fontId="71" fillId="0" borderId="26" xfId="27" applyFont="1" applyBorder="1" applyAlignment="1">
      <alignment vertical="center"/>
    </xf>
    <xf numFmtId="0" fontId="73" fillId="0" borderId="26" xfId="27" applyFont="1" applyBorder="1" applyAlignment="1">
      <alignment vertical="center" wrapText="1"/>
    </xf>
    <xf numFmtId="0" fontId="73" fillId="0" borderId="8" xfId="0" applyFont="1" applyBorder="1" applyAlignment="1">
      <alignment horizontal="center" vertical="top"/>
    </xf>
    <xf numFmtId="0" fontId="72" fillId="0" borderId="1" xfId="0" applyFont="1" applyBorder="1" applyAlignment="1">
      <alignment vertical="center"/>
    </xf>
    <xf numFmtId="0" fontId="72" fillId="0" borderId="1" xfId="27" applyFont="1" applyBorder="1" applyAlignment="1">
      <alignment horizontal="center" vertical="center"/>
    </xf>
    <xf numFmtId="0" fontId="72" fillId="0" borderId="0" xfId="27" applyFont="1" applyBorder="1" applyAlignment="1">
      <alignment vertical="center" wrapText="1"/>
    </xf>
    <xf numFmtId="0" fontId="74" fillId="0" borderId="1" xfId="27" applyFont="1" applyBorder="1" applyAlignment="1">
      <alignment horizontal="center" vertical="center"/>
    </xf>
    <xf numFmtId="0" fontId="72" fillId="0" borderId="0" xfId="27" quotePrefix="1" applyFont="1" applyBorder="1" applyAlignment="1">
      <alignment vertical="center" wrapText="1"/>
    </xf>
    <xf numFmtId="0" fontId="71" fillId="0" borderId="0" xfId="27" applyFont="1" applyBorder="1" applyAlignment="1">
      <alignment vertical="center" wrapText="1"/>
    </xf>
    <xf numFmtId="0" fontId="75" fillId="0" borderId="1" xfId="0" applyFont="1" applyBorder="1" applyAlignment="1">
      <alignment horizontal="center" vertical="center"/>
    </xf>
    <xf numFmtId="0" fontId="69" fillId="0" borderId="26" xfId="27" applyFont="1" applyBorder="1" applyAlignment="1">
      <alignment vertical="center" wrapText="1"/>
    </xf>
    <xf numFmtId="0" fontId="73" fillId="0" borderId="0" xfId="0" applyFont="1" applyAlignment="1">
      <alignment vertical="top" wrapText="1"/>
    </xf>
    <xf numFmtId="44" fontId="47" fillId="0" borderId="0" xfId="0" applyNumberFormat="1" applyFont="1" applyAlignment="1">
      <alignment horizontal="right"/>
    </xf>
    <xf numFmtId="44" fontId="52" fillId="0" borderId="0" xfId="0" applyNumberFormat="1" applyFont="1" applyAlignment="1">
      <alignment horizontal="right"/>
    </xf>
    <xf numFmtId="44" fontId="40" fillId="3" borderId="10" xfId="0" applyNumberFormat="1" applyFont="1" applyFill="1" applyBorder="1" applyAlignment="1">
      <alignment horizontal="center" vertical="center" wrapText="1"/>
    </xf>
    <xf numFmtId="44" fontId="11" fillId="3" borderId="11" xfId="0" applyNumberFormat="1" applyFont="1" applyFill="1" applyBorder="1" applyAlignment="1">
      <alignment horizontal="center" vertical="center" wrapText="1"/>
    </xf>
    <xf numFmtId="44" fontId="40" fillId="0" borderId="2" xfId="0" applyNumberFormat="1" applyFont="1" applyBorder="1" applyAlignment="1">
      <alignment horizontal="right"/>
    </xf>
    <xf numFmtId="44" fontId="7" fillId="0" borderId="3" xfId="0" applyNumberFormat="1" applyFont="1" applyBorder="1" applyAlignment="1">
      <alignment horizontal="right"/>
    </xf>
    <xf numFmtId="44" fontId="56" fillId="4" borderId="1" xfId="0" applyNumberFormat="1" applyFont="1" applyFill="1" applyBorder="1" applyAlignment="1">
      <alignment horizontal="right"/>
    </xf>
    <xf numFmtId="44" fontId="54" fillId="4" borderId="5" xfId="0" applyNumberFormat="1" applyFont="1" applyFill="1" applyBorder="1" applyAlignment="1">
      <alignment horizontal="right"/>
    </xf>
    <xf numFmtId="44" fontId="39" fillId="0" borderId="1" xfId="0" applyNumberFormat="1" applyFont="1" applyBorder="1" applyAlignment="1">
      <alignment horizontal="right"/>
    </xf>
    <xf numFmtId="44" fontId="6" fillId="0" borderId="5" xfId="0" applyNumberFormat="1" applyFont="1" applyBorder="1" applyAlignment="1">
      <alignment horizontal="right"/>
    </xf>
    <xf numFmtId="44" fontId="46" fillId="0" borderId="1" xfId="0" applyNumberFormat="1" applyFont="1" applyBorder="1" applyAlignment="1">
      <alignment horizontal="right"/>
    </xf>
    <xf numFmtId="44" fontId="44" fillId="0" borderId="5" xfId="0" applyNumberFormat="1" applyFont="1" applyBorder="1" applyAlignment="1">
      <alignment horizontal="right"/>
    </xf>
    <xf numFmtId="44" fontId="60" fillId="0" borderId="6" xfId="0" applyNumberFormat="1" applyFont="1" applyBorder="1" applyAlignment="1">
      <alignment horizontal="right"/>
    </xf>
    <xf numFmtId="44" fontId="8" fillId="0" borderId="7" xfId="0" applyNumberFormat="1" applyFont="1" applyBorder="1" applyAlignment="1">
      <alignment horizontal="right"/>
    </xf>
    <xf numFmtId="44" fontId="39" fillId="0" borderId="1" xfId="0" applyNumberFormat="1" applyFont="1" applyBorder="1" applyAlignment="1">
      <alignment horizontal="right" vertical="center"/>
    </xf>
    <xf numFmtId="44" fontId="6" fillId="0" borderId="5" xfId="0" applyNumberFormat="1" applyFont="1" applyBorder="1" applyAlignment="1">
      <alignment horizontal="right" vertical="center"/>
    </xf>
    <xf numFmtId="44" fontId="46" fillId="0" borderId="1" xfId="0" applyNumberFormat="1" applyFont="1" applyBorder="1" applyAlignment="1">
      <alignment horizontal="right" vertical="center"/>
    </xf>
    <xf numFmtId="44" fontId="44" fillId="0" borderId="5" xfId="0" applyNumberFormat="1" applyFont="1" applyBorder="1" applyAlignment="1">
      <alignment horizontal="right" vertical="center"/>
    </xf>
    <xf numFmtId="44" fontId="64" fillId="0" borderId="2" xfId="0" applyNumberFormat="1" applyFont="1" applyBorder="1" applyAlignment="1">
      <alignment horizontal="right" vertical="center"/>
    </xf>
    <xf numFmtId="44" fontId="30" fillId="0" borderId="3" xfId="0" applyNumberFormat="1" applyFont="1" applyBorder="1" applyAlignment="1">
      <alignment horizontal="right" vertical="center"/>
    </xf>
    <xf numFmtId="44" fontId="64" fillId="0" borderId="6" xfId="0" applyNumberFormat="1" applyFont="1" applyBorder="1" applyAlignment="1">
      <alignment horizontal="right" vertical="center"/>
    </xf>
    <xf numFmtId="44" fontId="30" fillId="0" borderId="7" xfId="0" applyNumberFormat="1" applyFont="1" applyBorder="1" applyAlignment="1">
      <alignment horizontal="right" vertical="center"/>
    </xf>
    <xf numFmtId="44" fontId="41" fillId="0" borderId="0" xfId="0" applyNumberFormat="1" applyFont="1"/>
    <xf numFmtId="44" fontId="0" fillId="0" borderId="0" xfId="0" applyNumberFormat="1"/>
    <xf numFmtId="0" fontId="72" fillId="0" borderId="26" xfId="27" applyFont="1" applyBorder="1" applyAlignment="1">
      <alignment horizontal="left" vertical="center" wrapText="1" indent="1"/>
    </xf>
    <xf numFmtId="0" fontId="77" fillId="0" borderId="0" xfId="0" applyFont="1" applyAlignment="1">
      <alignment horizontal="left" vertical="top" wrapText="1" indent="1"/>
    </xf>
    <xf numFmtId="0" fontId="72" fillId="0" borderId="1" xfId="0" applyFont="1" applyBorder="1" applyAlignment="1">
      <alignment horizontal="left" vertical="center" indent="1"/>
    </xf>
    <xf numFmtId="0" fontId="72" fillId="0" borderId="1" xfId="0" applyFont="1" applyBorder="1" applyAlignment="1">
      <alignment horizontal="left" vertical="center" wrapText="1" indent="1"/>
    </xf>
    <xf numFmtId="0" fontId="72" fillId="0" borderId="1" xfId="0" applyFont="1" applyBorder="1" applyAlignment="1">
      <alignment horizontal="left" vertical="center"/>
    </xf>
    <xf numFmtId="0" fontId="72" fillId="0" borderId="1" xfId="0" applyFont="1" applyBorder="1" applyAlignment="1">
      <alignment horizontal="left" vertical="center" wrapText="1" indent="2"/>
    </xf>
    <xf numFmtId="0" fontId="79" fillId="0" borderId="1" xfId="0" applyFont="1" applyBorder="1" applyAlignment="1">
      <alignment horizontal="left" vertical="center" wrapText="1" indent="1"/>
    </xf>
    <xf numFmtId="0" fontId="80" fillId="0" borderId="1" xfId="0" applyFont="1" applyBorder="1" applyAlignment="1">
      <alignment horizontal="left" vertical="center" wrapText="1" indent="2"/>
    </xf>
    <xf numFmtId="0" fontId="72" fillId="0" borderId="0" xfId="0" applyFont="1" applyBorder="1" applyAlignment="1">
      <alignment horizontal="left" vertical="center"/>
    </xf>
    <xf numFmtId="0" fontId="72" fillId="0" borderId="0" xfId="27" applyFont="1" applyBorder="1" applyAlignment="1">
      <alignment horizontal="left" vertical="center" wrapText="1" indent="1"/>
    </xf>
    <xf numFmtId="0" fontId="71" fillId="0" borderId="26" xfId="27" applyFont="1" applyBorder="1" applyAlignment="1">
      <alignment horizontal="left" vertical="center" wrapText="1" indent="1"/>
    </xf>
    <xf numFmtId="0" fontId="72" fillId="0" borderId="0" xfId="27" quotePrefix="1" applyFont="1" applyBorder="1" applyAlignment="1">
      <alignment horizontal="left" vertical="center" wrapText="1" indent="1"/>
    </xf>
    <xf numFmtId="0" fontId="81" fillId="0" borderId="0" xfId="27" quotePrefix="1" applyFont="1" applyBorder="1" applyAlignment="1">
      <alignment vertical="center" wrapText="1"/>
    </xf>
    <xf numFmtId="0" fontId="81" fillId="0" borderId="0" xfId="27" applyFont="1" applyBorder="1" applyAlignment="1">
      <alignment vertical="center" wrapText="1"/>
    </xf>
    <xf numFmtId="0" fontId="76" fillId="0" borderId="1" xfId="0" applyFont="1" applyBorder="1" applyAlignment="1">
      <alignment horizontal="left" vertical="center" wrapText="1" indent="2"/>
    </xf>
    <xf numFmtId="0" fontId="82" fillId="0" borderId="1" xfId="0" applyFont="1" applyBorder="1" applyAlignment="1">
      <alignment horizontal="center" vertical="center"/>
    </xf>
    <xf numFmtId="0" fontId="75" fillId="0" borderId="1" xfId="0" applyFont="1" applyBorder="1" applyAlignment="1">
      <alignment horizontal="center"/>
    </xf>
    <xf numFmtId="0" fontId="73" fillId="0" borderId="1" xfId="0" applyFont="1" applyBorder="1" applyAlignment="1">
      <alignment horizontal="left" vertical="center" wrapText="1" indent="2"/>
    </xf>
    <xf numFmtId="0" fontId="59" fillId="0" borderId="1" xfId="0" applyFont="1" applyBorder="1" applyAlignment="1">
      <alignment horizontal="center"/>
    </xf>
    <xf numFmtId="44" fontId="60" fillId="0" borderId="1" xfId="0" applyNumberFormat="1" applyFont="1" applyBorder="1" applyAlignment="1">
      <alignment horizontal="right"/>
    </xf>
    <xf numFmtId="44" fontId="8" fillId="0" borderId="5" xfId="0" applyNumberFormat="1" applyFont="1" applyBorder="1" applyAlignment="1">
      <alignment horizontal="right"/>
    </xf>
    <xf numFmtId="0" fontId="59" fillId="0" borderId="1" xfId="0" applyFont="1" applyFill="1" applyBorder="1" applyAlignment="1">
      <alignment horizontal="center"/>
    </xf>
    <xf numFmtId="0" fontId="113" fillId="0" borderId="0" xfId="0" applyFont="1" applyAlignment="1">
      <alignment horizontal="justify" vertical="center"/>
    </xf>
    <xf numFmtId="0" fontId="114" fillId="0" borderId="0" xfId="0" applyFont="1" applyAlignment="1">
      <alignment horizontal="justify" vertical="center"/>
    </xf>
    <xf numFmtId="0" fontId="73" fillId="0" borderId="0" xfId="27" quotePrefix="1" applyFont="1" applyBorder="1" applyAlignment="1">
      <alignment horizontal="left" vertical="center" wrapText="1" indent="1"/>
    </xf>
    <xf numFmtId="0" fontId="77" fillId="0" borderId="0" xfId="0" applyFont="1" applyAlignment="1">
      <alignment vertical="top" wrapText="1"/>
    </xf>
    <xf numFmtId="0" fontId="68" fillId="0" borderId="0" xfId="0" applyFont="1" applyBorder="1"/>
    <xf numFmtId="0" fontId="72" fillId="0" borderId="0" xfId="27" quotePrefix="1" applyFont="1" applyFill="1" applyBorder="1" applyAlignment="1">
      <alignment horizontal="left" vertical="center" wrapText="1" indent="1"/>
    </xf>
    <xf numFmtId="0" fontId="42" fillId="0" borderId="1" xfId="0" applyFont="1" applyFill="1" applyBorder="1" applyAlignment="1">
      <alignment horizontal="center" vertical="center"/>
    </xf>
    <xf numFmtId="0" fontId="7" fillId="0" borderId="8" xfId="0" applyFont="1" applyFill="1" applyBorder="1" applyAlignment="1">
      <alignment horizontal="center" vertical="top"/>
    </xf>
    <xf numFmtId="0" fontId="114" fillId="0" borderId="0" xfId="0" applyFont="1" applyFill="1" applyAlignment="1">
      <alignment horizontal="justify" vertical="center"/>
    </xf>
    <xf numFmtId="0" fontId="69" fillId="0" borderId="0" xfId="0" applyFont="1" applyAlignment="1">
      <alignment horizontal="justify" vertical="center"/>
    </xf>
    <xf numFmtId="0" fontId="72" fillId="36" borderId="0" xfId="27" quotePrefix="1" applyFont="1" applyFill="1" applyBorder="1" applyAlignment="1">
      <alignment horizontal="left" vertical="center" wrapText="1" indent="1"/>
    </xf>
    <xf numFmtId="0" fontId="7" fillId="36" borderId="8" xfId="0" applyFont="1" applyFill="1" applyBorder="1" applyAlignment="1">
      <alignment horizontal="center" vertical="top"/>
    </xf>
    <xf numFmtId="0" fontId="42" fillId="36" borderId="1" xfId="0" applyFont="1" applyFill="1" applyBorder="1" applyAlignment="1">
      <alignment horizontal="center" vertical="center"/>
    </xf>
    <xf numFmtId="44" fontId="60" fillId="36" borderId="1" xfId="0" applyNumberFormat="1" applyFont="1" applyFill="1" applyBorder="1" applyAlignment="1">
      <alignment horizontal="right"/>
    </xf>
    <xf numFmtId="0" fontId="8" fillId="0" borderId="0" xfId="0" applyFont="1" applyAlignment="1">
      <alignment horizontal="justify" vertical="center"/>
    </xf>
    <xf numFmtId="0" fontId="6" fillId="0" borderId="0" xfId="17" applyFont="1" applyAlignment="1">
      <alignment vertical="top" wrapText="1"/>
    </xf>
    <xf numFmtId="0" fontId="25" fillId="0" borderId="15" xfId="17" applyFont="1" applyBorder="1" applyAlignment="1">
      <alignment horizontal="center" vertical="top" wrapText="1"/>
    </xf>
    <xf numFmtId="0" fontId="27" fillId="0" borderId="0" xfId="16" applyFont="1" applyAlignment="1">
      <alignment horizontal="center" vertical="top" wrapText="1"/>
    </xf>
    <xf numFmtId="0" fontId="27" fillId="0" borderId="16" xfId="16" applyFont="1" applyBorder="1" applyAlignment="1">
      <alignment horizontal="center" vertical="top" wrapText="1"/>
    </xf>
    <xf numFmtId="0" fontId="15" fillId="0" borderId="0" xfId="0" applyFont="1" applyAlignment="1">
      <alignment horizontal="left" vertical="center" wrapText="1"/>
    </xf>
  </cellXfs>
  <cellStyles count="136">
    <cellStyle name="20 % - Accent1" xfId="43" builtinId="30" customBuiltin="1"/>
    <cellStyle name="20 % - Accent2" xfId="46" builtinId="34" customBuiltin="1"/>
    <cellStyle name="20 % - Accent3" xfId="49" builtinId="38" customBuiltin="1"/>
    <cellStyle name="20 % - Accent4" xfId="52" builtinId="42" customBuiltin="1"/>
    <cellStyle name="20 % - Accent5" xfId="55" builtinId="46" customBuiltin="1"/>
    <cellStyle name="20 % - Accent6" xfId="58" builtinId="50" customBuiltin="1"/>
    <cellStyle name="40 % - Accent1" xfId="44" builtinId="31" customBuiltin="1"/>
    <cellStyle name="40 % - Accent2" xfId="47" builtinId="35" customBuiltin="1"/>
    <cellStyle name="40 % - Accent3" xfId="50" builtinId="39" customBuiltin="1"/>
    <cellStyle name="40 % - Accent4" xfId="53" builtinId="43" customBuiltin="1"/>
    <cellStyle name="40 % - Accent5" xfId="56" builtinId="47" customBuiltin="1"/>
    <cellStyle name="40 % - Accent6" xfId="59" builtinId="51" customBuiltin="1"/>
    <cellStyle name="60 % - Accent1 2" xfId="61" xr:uid="{B7BFBF2A-E2AA-48A0-9E10-9919621179CA}"/>
    <cellStyle name="60 % - Accent2 2" xfId="62" xr:uid="{846B76E4-FC7E-4680-AB5D-457B45AF7D3E}"/>
    <cellStyle name="60 % - Accent3 2" xfId="63" xr:uid="{7634071C-90FB-4A7D-8EE0-3507B8C9A503}"/>
    <cellStyle name="60 % - Accent4 2" xfId="64" xr:uid="{2A30C8A8-9D92-44DE-9BAC-492C6666F43F}"/>
    <cellStyle name="60 % - Accent5 2" xfId="65" xr:uid="{39B3C52D-1F7B-437F-A694-3E0E79A83C60}"/>
    <cellStyle name="60 % - Accent6 2" xfId="66" xr:uid="{CF4B94CA-953B-466D-8527-9D80FAE204BC}"/>
    <cellStyle name="Accent1" xfId="42" builtinId="29" customBuiltin="1"/>
    <cellStyle name="Accent2" xfId="45" builtinId="33" customBuiltin="1"/>
    <cellStyle name="Accent3" xfId="48" builtinId="37" customBuiltin="1"/>
    <cellStyle name="Accent4" xfId="51" builtinId="41" customBuiltin="1"/>
    <cellStyle name="Accent5" xfId="54" builtinId="45" customBuiltin="1"/>
    <cellStyle name="Accent6" xfId="57" builtinId="49" customBuiltin="1"/>
    <cellStyle name="ArtDescriptif" xfId="67" xr:uid="{D5B34E98-C1ED-4439-B602-8B55A825739D}"/>
    <cellStyle name="ArtDescriptif 2" xfId="68" xr:uid="{9BA995D5-E1C8-484C-BD45-85C03E0741DE}"/>
    <cellStyle name="Article note1" xfId="1" xr:uid="{00000000-0005-0000-0000-000000000000}"/>
    <cellStyle name="Article note2" xfId="2" xr:uid="{00000000-0005-0000-0000-000001000000}"/>
    <cellStyle name="Article note3" xfId="3" xr:uid="{00000000-0005-0000-0000-000002000000}"/>
    <cellStyle name="Article note4" xfId="4" xr:uid="{00000000-0005-0000-0000-000003000000}"/>
    <cellStyle name="Article note5" xfId="5" xr:uid="{00000000-0005-0000-0000-000004000000}"/>
    <cellStyle name="ArtLibelleCond" xfId="69" xr:uid="{D63BB28E-2B7C-4588-9A61-2D98FE94A201}"/>
    <cellStyle name="ArtNote1" xfId="70" xr:uid="{E1679807-1879-4B30-8F15-88EFB2922D96}"/>
    <cellStyle name="ArtNote2" xfId="71" xr:uid="{2C0DDF39-0F4E-4ED9-9C27-CCF97E039DFC}"/>
    <cellStyle name="ArtNote3" xfId="72" xr:uid="{1660264A-D93F-4A74-A972-26245A3F58C8}"/>
    <cellStyle name="ArtNote3 2" xfId="73" xr:uid="{E2C6926F-CFE7-4BA8-B6DD-8B9CC37D1127}"/>
    <cellStyle name="ArtNote4" xfId="74" xr:uid="{F893F532-15D7-479F-BE90-55E6577997F7}"/>
    <cellStyle name="ArtNote5" xfId="75" xr:uid="{67F12878-D9E9-4FB8-A461-F341699BF1E8}"/>
    <cellStyle name="ArtTitre" xfId="76" xr:uid="{F0187551-4FA7-45A6-A267-56808DDA49BB}"/>
    <cellStyle name="Avertissement" xfId="39" builtinId="11" customBuiltin="1"/>
    <cellStyle name="Calcul" xfId="36" builtinId="22" customBuiltin="1"/>
    <cellStyle name="CE" xfId="6" xr:uid="{00000000-0005-0000-0000-000005000000}"/>
    <cellStyle name="CE 2" xfId="77" xr:uid="{6CCF6801-4BC5-48B1-AB83-128EB2F33737}"/>
    <cellStyle name="Cellule liée" xfId="37" builtinId="24" customBuiltin="1"/>
    <cellStyle name="Chap 1" xfId="7" xr:uid="{00000000-0005-0000-0000-000006000000}"/>
    <cellStyle name="Chap 2" xfId="8" xr:uid="{00000000-0005-0000-0000-000007000000}"/>
    <cellStyle name="Chap 3" xfId="9" xr:uid="{00000000-0005-0000-0000-000008000000}"/>
    <cellStyle name="ChapDescriptif0" xfId="78" xr:uid="{A3D30F77-2BB5-4951-A100-D56BE778C79C}"/>
    <cellStyle name="ChapDescriptif1" xfId="79" xr:uid="{9E8709AF-539C-49EA-B097-C4AB8D0B189F}"/>
    <cellStyle name="ChapDescriptif1 2" xfId="80" xr:uid="{8C8B1A8C-47F4-4FF5-B47F-63D886C908B9}"/>
    <cellStyle name="ChapDescriptif2" xfId="81" xr:uid="{2F34B180-B6F1-467D-B72E-EE530A65E5EA}"/>
    <cellStyle name="ChapDescriptif2 2" xfId="82" xr:uid="{3BD822A8-371A-46C4-9EC9-129812666DF7}"/>
    <cellStyle name="ChapDescriptif3" xfId="83" xr:uid="{A7544F45-4816-4B58-995E-10F1F8D60C56}"/>
    <cellStyle name="ChapDescriptif3 2" xfId="84" xr:uid="{315AD604-6CBD-44F9-BC2F-FE6B45D46682}"/>
    <cellStyle name="ChapDescriptif4" xfId="85" xr:uid="{08B02382-F4A6-49FA-8AB9-922B9E88349C}"/>
    <cellStyle name="ChapDescriptif4 2" xfId="86" xr:uid="{8D2A5D34-E91D-4718-818E-115ABF821105}"/>
    <cellStyle name="ChapNote0" xfId="87" xr:uid="{0B211047-A92F-4205-816A-D7144DD5317A}"/>
    <cellStyle name="ChapNote1" xfId="88" xr:uid="{42E53047-AF29-4161-93F2-B04D57253492}"/>
    <cellStyle name="ChapNote1 2" xfId="89" xr:uid="{6F87848E-9158-41C8-9107-C2D6F0955496}"/>
    <cellStyle name="ChapNote2" xfId="90" xr:uid="{CEFF9FEF-AF47-4E93-93BA-BC0F6A85F4F8}"/>
    <cellStyle name="ChapNote3" xfId="91" xr:uid="{6A0727FF-F738-412F-8A57-F08E32BE6609}"/>
    <cellStyle name="ChapNote4" xfId="92" xr:uid="{2142338E-87EB-450C-ABCE-AEF702CE5C2A}"/>
    <cellStyle name="ChapRecap0" xfId="93" xr:uid="{8AF0C2AA-7F02-4F6A-B8CA-A022459EA4A5}"/>
    <cellStyle name="ChapRecap1" xfId="94" xr:uid="{C89529CC-680F-4271-85A9-B69D36010310}"/>
    <cellStyle name="ChapRecap2" xfId="95" xr:uid="{4C09F543-639C-41E3-A96E-A49718552E60}"/>
    <cellStyle name="ChapRecap3" xfId="96" xr:uid="{D55344D5-8F6D-4F1D-8101-B977224B080F}"/>
    <cellStyle name="ChapRecap4" xfId="97" xr:uid="{29E5F54B-05BB-435F-BB16-76EDE7FAE8DB}"/>
    <cellStyle name="ChapTitre0" xfId="98" xr:uid="{F07C1528-B752-4693-9CDE-FAFD267C4F28}"/>
    <cellStyle name="ChapTitre1" xfId="99" xr:uid="{F41F3D0F-EAF6-4FB0-A661-B638859736BD}"/>
    <cellStyle name="ChapTitre2" xfId="100" xr:uid="{E8F7F410-410F-4F24-878A-CC72D11A846E}"/>
    <cellStyle name="ChapTitre2 2" xfId="101" xr:uid="{41613AE1-C874-4140-863E-7355FC4DB0BB}"/>
    <cellStyle name="ChapTitre3" xfId="102" xr:uid="{474A784E-C735-4014-88B9-70F6B681E540}"/>
    <cellStyle name="ChapTitre3 2" xfId="103" xr:uid="{B6D87A6E-1028-46BB-8326-AE1A0115A403}"/>
    <cellStyle name="ChapTitre3 3" xfId="104" xr:uid="{651AD563-4969-46ED-AD53-89A030986143}"/>
    <cellStyle name="ChapTitre4" xfId="105" xr:uid="{4699FED8-CAF0-4568-B16E-77446C8DE859}"/>
    <cellStyle name="ChapTitre4 2" xfId="106" xr:uid="{C30031F2-3287-4BAB-AAF2-ED8D65C5F2C8}"/>
    <cellStyle name="Descr Article" xfId="10" xr:uid="{00000000-0005-0000-0000-000009000000}"/>
    <cellStyle name="DQLocQuantNonLoc" xfId="107" xr:uid="{BA800174-D637-47BC-BC7D-47D21C22F006}"/>
    <cellStyle name="DQLocRefClass" xfId="108" xr:uid="{07D6B307-F60E-44F9-93AF-D1A11CAC60D7}"/>
    <cellStyle name="DQLocStruct" xfId="109" xr:uid="{6F368FC3-9136-4217-85DF-5348F2586C07}"/>
    <cellStyle name="DQMinutes" xfId="110" xr:uid="{1693050A-3994-4C46-9D27-08006500896F}"/>
    <cellStyle name="Entrée" xfId="34" builtinId="20" customBuiltin="1"/>
    <cellStyle name="Euro" xfId="111" xr:uid="{8553943A-FC50-42A9-B5E1-C147D7E2DB6B}"/>
    <cellStyle name="Euro 7" xfId="112" xr:uid="{EE798758-5123-49E8-AC83-98788A404744}"/>
    <cellStyle name="Info Entete" xfId="11" xr:uid="{00000000-0005-0000-0000-00000A000000}"/>
    <cellStyle name="Info Entete 2" xfId="113" xr:uid="{B9080225-F766-462B-84F7-C7939C6F6B32}"/>
    <cellStyle name="Insatisfaisant" xfId="33" builtinId="27" customBuiltin="1"/>
    <cellStyle name="Inter Entete" xfId="12" xr:uid="{00000000-0005-0000-0000-00000B000000}"/>
    <cellStyle name="Inter Entete 2" xfId="114" xr:uid="{E817FE10-43D1-4016-9B2E-0E1D32725922}"/>
    <cellStyle name="Lien hypertexte" xfId="27" builtinId="8"/>
    <cellStyle name="Loc Litteraire" xfId="13" xr:uid="{00000000-0005-0000-0000-00000C000000}"/>
    <cellStyle name="Loc Structuree" xfId="14" xr:uid="{00000000-0005-0000-0000-00000D000000}"/>
    <cellStyle name="LocLit" xfId="115" xr:uid="{9520B535-08F3-4FC2-9AA5-BDF04BAB6EBB}"/>
    <cellStyle name="LocRefClass" xfId="116" xr:uid="{5A5AE83C-2836-4DF4-8B10-5DD6411525AB}"/>
    <cellStyle name="LocSignetRep" xfId="117" xr:uid="{FC28969D-A4EA-4BE7-9E1D-04A059B6D615}"/>
    <cellStyle name="LocStrRecap0" xfId="118" xr:uid="{C5B966BD-F50D-473B-AF80-28B0C01C7C3C}"/>
    <cellStyle name="LocStrRecap1" xfId="119" xr:uid="{CCC11406-846A-48B3-9BB4-8A1C8531E8B5}"/>
    <cellStyle name="LocStrTexte0" xfId="120" xr:uid="{8C9B609D-B65F-428B-B82A-0D8DC4F19F31}"/>
    <cellStyle name="LocStrTexte1" xfId="121" xr:uid="{8F61963D-8995-4B92-8B65-655374C5C5B6}"/>
    <cellStyle name="LocStruct" xfId="122" xr:uid="{045047CD-2F93-41A7-8559-2B657CE18BE8}"/>
    <cellStyle name="LocTitre" xfId="123" xr:uid="{0076163E-21DF-4571-94C8-AADB7D893FD4}"/>
    <cellStyle name="Lot" xfId="15" xr:uid="{00000000-0005-0000-0000-00000E000000}"/>
    <cellStyle name="Lot 2" xfId="124" xr:uid="{020295DB-F693-484D-B130-EA940295F093}"/>
    <cellStyle name="Milliers 2" xfId="125" xr:uid="{BFA93657-F09F-426C-83E1-A23D5DC5C632}"/>
    <cellStyle name="Nb2dec" xfId="126" xr:uid="{6402EDA4-1A04-4E18-9217-CDA78E457D0C}"/>
    <cellStyle name="Neutre 2" xfId="127" xr:uid="{C4EE8D5A-6F01-455F-9C1B-803C42799603}"/>
    <cellStyle name="Normal" xfId="0" builtinId="0"/>
    <cellStyle name="Normal 2" xfId="16" xr:uid="{00000000-0005-0000-0000-000010000000}"/>
    <cellStyle name="Normal 2 2" xfId="128" xr:uid="{1072A440-6F63-4585-B85C-8D2CEAFAE93A}"/>
    <cellStyle name="Normal 2 3" xfId="129" xr:uid="{0C4EC6F8-D80D-4BB5-81D8-4D9C9BC44D20}"/>
    <cellStyle name="Normal 3" xfId="24" xr:uid="{00000000-0005-0000-0000-000011000000}"/>
    <cellStyle name="Normal 3 2" xfId="130" xr:uid="{7EEDE0BB-1408-4DA3-9A4D-0E4A4A9412DF}"/>
    <cellStyle name="Normal 4" xfId="25" xr:uid="{00000000-0005-0000-0000-000012000000}"/>
    <cellStyle name="Normal 4 2" xfId="131" xr:uid="{BE16467D-105C-48D5-ACE2-D620B8606CF0}"/>
    <cellStyle name="Normal 5" xfId="26" xr:uid="{00000000-0005-0000-0000-000013000000}"/>
    <cellStyle name="Normal 5 2" xfId="132" xr:uid="{A9B01070-252E-4A92-A3E6-70F943FB9270}"/>
    <cellStyle name="Normal 6" xfId="60" xr:uid="{4C5F8939-9BC7-4D3A-B544-F63D6A3DADDD}"/>
    <cellStyle name="Normal_2006 Menuiserie - BPU" xfId="17" xr:uid="{00000000-0005-0000-0000-000014000000}"/>
    <cellStyle name="Numerotation" xfId="133" xr:uid="{15CD6B06-DD23-4124-BA62-BADC11015BD0}"/>
    <cellStyle name="Qte Structuree" xfId="18" xr:uid="{00000000-0005-0000-0000-000015000000}"/>
    <cellStyle name="Satisfaisant" xfId="32" builtinId="26" customBuiltin="1"/>
    <cellStyle name="Sortie" xfId="35" builtinId="21" customBuiltin="1"/>
    <cellStyle name="Structure" xfId="19" xr:uid="{00000000-0005-0000-0000-000016000000}"/>
    <cellStyle name="Structure Note" xfId="20" xr:uid="{00000000-0005-0000-0000-000017000000}"/>
    <cellStyle name="Structure_BPU Peinture Edition2006 En cours" xfId="21" xr:uid="{00000000-0005-0000-0000-000018000000}"/>
    <cellStyle name="Texte explicatif" xfId="40" builtinId="53" customBuiltin="1"/>
    <cellStyle name="Titre 2" xfId="134" xr:uid="{52720937-28DC-4CEF-AA77-E390DF4044D9}"/>
    <cellStyle name="Titre Article" xfId="22" xr:uid="{00000000-0005-0000-0000-000019000000}"/>
    <cellStyle name="Titre Entete" xfId="23" xr:uid="{00000000-0005-0000-0000-00001A000000}"/>
    <cellStyle name="Titre Entete 2" xfId="135" xr:uid="{F178A606-E8C9-4B6D-8B43-28ABF86D7761}"/>
    <cellStyle name="Titre 1" xfId="28" builtinId="16" customBuiltin="1"/>
    <cellStyle name="Titre 2" xfId="29" builtinId="17" customBuiltin="1"/>
    <cellStyle name="Titre 3" xfId="30" builtinId="18" customBuiltin="1"/>
    <cellStyle name="Titre 4" xfId="31" builtinId="19" customBuiltin="1"/>
    <cellStyle name="Total" xfId="41" builtinId="25" customBuiltin="1"/>
    <cellStyle name="Vérification" xfId="38" builtinId="23" customBuiltin="1"/>
  </cellStyles>
  <dxfs count="171">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00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1</xdr:col>
      <xdr:colOff>76200</xdr:colOff>
      <xdr:row>5</xdr:row>
      <xdr:rowOff>104775</xdr:rowOff>
    </xdr:to>
    <xdr:pic>
      <xdr:nvPicPr>
        <xdr:cNvPr id="7194" name="Picture 1" descr="logoquadri_150dpi_25">
          <a:extLst>
            <a:ext uri="{FF2B5EF4-FFF2-40B4-BE49-F238E27FC236}">
              <a16:creationId xmlns:a16="http://schemas.microsoft.com/office/drawing/2014/main" id="{00000000-0008-0000-0000-00001A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10490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2"/>
  </sheetPr>
  <dimension ref="A1:E37"/>
  <sheetViews>
    <sheetView showGridLines="0" zoomScale="85" zoomScaleNormal="85" workbookViewId="0">
      <selection activeCell="G18" sqref="G18"/>
    </sheetView>
  </sheetViews>
  <sheetFormatPr baseColWidth="10" defaultColWidth="11.42578125" defaultRowHeight="12.75" x14ac:dyDescent="0.2"/>
  <cols>
    <col min="1" max="2" width="16.7109375" style="5" customWidth="1"/>
    <col min="3" max="3" width="21.7109375" style="5" customWidth="1"/>
    <col min="4" max="5" width="16.7109375" style="5" customWidth="1"/>
    <col min="6" max="16384" width="11.42578125" style="5"/>
  </cols>
  <sheetData>
    <row r="1" spans="1:5" x14ac:dyDescent="0.2">
      <c r="A1" s="164"/>
      <c r="B1" s="4"/>
    </row>
    <row r="2" spans="1:5" ht="23.25" x14ac:dyDescent="0.2">
      <c r="A2" s="164"/>
      <c r="B2" s="6" t="s">
        <v>3</v>
      </c>
      <c r="C2" s="7"/>
      <c r="D2" s="7"/>
      <c r="E2" s="7"/>
    </row>
    <row r="3" spans="1:5" ht="23.25" x14ac:dyDescent="0.2">
      <c r="A3" s="164"/>
      <c r="B3" s="6" t="s">
        <v>4</v>
      </c>
      <c r="C3" s="7"/>
      <c r="D3" s="7"/>
      <c r="E3" s="7"/>
    </row>
    <row r="4" spans="1:5" ht="20.25" x14ac:dyDescent="0.2">
      <c r="A4" s="164"/>
      <c r="B4" s="8"/>
      <c r="C4" s="7"/>
      <c r="D4" s="7"/>
      <c r="E4" s="7"/>
    </row>
    <row r="5" spans="1:5" ht="15" x14ac:dyDescent="0.2">
      <c r="A5" s="164"/>
      <c r="B5" s="9" t="s">
        <v>360</v>
      </c>
      <c r="C5" s="7"/>
      <c r="D5" s="7"/>
      <c r="E5" s="7"/>
    </row>
    <row r="6" spans="1:5" x14ac:dyDescent="0.2">
      <c r="A6" s="164"/>
      <c r="B6" s="10"/>
      <c r="C6" s="7"/>
      <c r="D6" s="7"/>
      <c r="E6" s="7"/>
    </row>
    <row r="7" spans="1:5" x14ac:dyDescent="0.2">
      <c r="A7" s="164"/>
      <c r="B7" s="11" t="s">
        <v>361</v>
      </c>
      <c r="C7" s="7"/>
      <c r="D7" s="7"/>
      <c r="E7" s="7"/>
    </row>
    <row r="8" spans="1:5" x14ac:dyDescent="0.2">
      <c r="A8" s="12"/>
    </row>
    <row r="9" spans="1:5" x14ac:dyDescent="0.2">
      <c r="A9" s="12"/>
    </row>
    <row r="10" spans="1:5" ht="13.5" thickBot="1" x14ac:dyDescent="0.25">
      <c r="A10" s="12"/>
    </row>
    <row r="11" spans="1:5" ht="12" customHeight="1" thickTop="1" x14ac:dyDescent="0.2">
      <c r="A11" s="13"/>
      <c r="B11" s="14"/>
      <c r="C11" s="14"/>
      <c r="D11" s="14"/>
      <c r="E11" s="15"/>
    </row>
    <row r="12" spans="1:5" ht="12" customHeight="1" x14ac:dyDescent="0.2">
      <c r="A12" s="16"/>
      <c r="B12" s="7"/>
      <c r="C12" s="7"/>
      <c r="D12" s="7"/>
      <c r="E12" s="17"/>
    </row>
    <row r="13" spans="1:5" ht="30" x14ac:dyDescent="0.2">
      <c r="A13" s="18" t="s">
        <v>5</v>
      </c>
      <c r="B13" s="7"/>
      <c r="C13" s="7"/>
      <c r="D13" s="7"/>
      <c r="E13" s="17"/>
    </row>
    <row r="14" spans="1:5" ht="30" x14ac:dyDescent="0.2">
      <c r="A14" s="18"/>
      <c r="B14" s="7"/>
      <c r="C14" s="7"/>
      <c r="D14" s="7"/>
      <c r="E14" s="17"/>
    </row>
    <row r="15" spans="1:5" ht="12" customHeight="1" x14ac:dyDescent="0.2">
      <c r="A15" s="16"/>
      <c r="B15" s="7"/>
      <c r="C15" s="7"/>
      <c r="D15" s="7"/>
      <c r="E15" s="17"/>
    </row>
    <row r="16" spans="1:5" ht="12" customHeight="1" thickBot="1" x14ac:dyDescent="0.25">
      <c r="A16" s="19"/>
      <c r="B16" s="20"/>
      <c r="C16" s="20"/>
      <c r="D16" s="20"/>
      <c r="E16" s="21"/>
    </row>
    <row r="17" spans="1:5" ht="13.15" customHeight="1" thickTop="1" x14ac:dyDescent="0.2">
      <c r="A17" s="7"/>
      <c r="B17" s="7"/>
      <c r="C17" s="7"/>
      <c r="D17" s="7"/>
      <c r="E17" s="7"/>
    </row>
    <row r="18" spans="1:5" ht="111" x14ac:dyDescent="0.2">
      <c r="A18" s="81" t="s">
        <v>353</v>
      </c>
      <c r="B18" s="23"/>
      <c r="C18" s="23"/>
      <c r="D18" s="23"/>
      <c r="E18" s="24"/>
    </row>
    <row r="19" spans="1:5" ht="13.15" customHeight="1" x14ac:dyDescent="0.2">
      <c r="A19" s="7"/>
      <c r="B19" s="7"/>
      <c r="C19" s="7"/>
      <c r="D19" s="7"/>
      <c r="E19" s="7"/>
    </row>
    <row r="20" spans="1:5" ht="119.25" customHeight="1" x14ac:dyDescent="0.2">
      <c r="A20" s="22" t="s">
        <v>354</v>
      </c>
      <c r="B20" s="23"/>
      <c r="C20" s="23"/>
      <c r="D20" s="23"/>
      <c r="E20" s="24"/>
    </row>
    <row r="21" spans="1:5" s="68" customFormat="1" x14ac:dyDescent="0.2">
      <c r="A21" s="66"/>
      <c r="B21" s="67"/>
      <c r="C21" s="67"/>
      <c r="D21" s="67"/>
      <c r="E21" s="67"/>
    </row>
    <row r="22" spans="1:5" ht="13.15" customHeight="1" thickBot="1" x14ac:dyDescent="0.25">
      <c r="A22" s="7"/>
      <c r="B22" s="7"/>
      <c r="C22" s="7"/>
      <c r="D22" s="7"/>
      <c r="E22" s="7"/>
    </row>
    <row r="23" spans="1:5" ht="12" customHeight="1" thickTop="1" x14ac:dyDescent="0.2">
      <c r="A23" s="25"/>
      <c r="B23" s="14"/>
      <c r="C23" s="14"/>
      <c r="D23" s="14"/>
      <c r="E23" s="15"/>
    </row>
    <row r="24" spans="1:5" ht="12" customHeight="1" x14ac:dyDescent="0.2">
      <c r="A24" s="26"/>
      <c r="B24" s="7"/>
      <c r="C24" s="7"/>
      <c r="D24" s="7"/>
      <c r="E24" s="17"/>
    </row>
    <row r="25" spans="1:5" ht="83.65" customHeight="1" x14ac:dyDescent="0.2">
      <c r="A25" s="165" t="s">
        <v>6</v>
      </c>
      <c r="B25" s="166"/>
      <c r="C25" s="166"/>
      <c r="D25" s="166"/>
      <c r="E25" s="167"/>
    </row>
    <row r="26" spans="1:5" ht="12" customHeight="1" x14ac:dyDescent="0.2">
      <c r="A26" s="26"/>
      <c r="B26" s="7"/>
      <c r="C26" s="7"/>
      <c r="D26" s="7"/>
      <c r="E26" s="17"/>
    </row>
    <row r="27" spans="1:5" ht="12" customHeight="1" thickBot="1" x14ac:dyDescent="0.25">
      <c r="A27" s="27"/>
      <c r="B27" s="20"/>
      <c r="C27" s="20"/>
      <c r="D27" s="20"/>
      <c r="E27" s="21"/>
    </row>
    <row r="28" spans="1:5" ht="13.5" thickTop="1" x14ac:dyDescent="0.2">
      <c r="A28" s="12"/>
    </row>
    <row r="29" spans="1:5" ht="25.5" x14ac:dyDescent="0.2">
      <c r="A29" s="12"/>
      <c r="D29" s="61"/>
      <c r="E29" s="29">
        <v>45658</v>
      </c>
    </row>
    <row r="30" spans="1:5" x14ac:dyDescent="0.2">
      <c r="A30" s="12"/>
    </row>
    <row r="31" spans="1:5" x14ac:dyDescent="0.2">
      <c r="A31" s="12"/>
    </row>
    <row r="32" spans="1:5" x14ac:dyDescent="0.2">
      <c r="A32" s="12"/>
      <c r="E32" s="30"/>
    </row>
    <row r="33" spans="1:5" x14ac:dyDescent="0.2">
      <c r="A33" s="12"/>
    </row>
    <row r="34" spans="1:5" x14ac:dyDescent="0.2">
      <c r="A34" s="12"/>
    </row>
    <row r="35" spans="1:5" x14ac:dyDescent="0.2">
      <c r="A35" s="12"/>
    </row>
    <row r="36" spans="1:5" x14ac:dyDescent="0.2">
      <c r="A36" s="12"/>
    </row>
    <row r="37" spans="1:5" ht="25.5" x14ac:dyDescent="0.2">
      <c r="A37" s="28"/>
      <c r="E37" s="29"/>
    </row>
  </sheetData>
  <mergeCells count="2">
    <mergeCell ref="A1:A7"/>
    <mergeCell ref="A25:E25"/>
  </mergeCells>
  <printOptions horizontalCentered="1"/>
  <pageMargins left="0" right="0"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7D0B8-DD1B-4096-8E87-399C1CECA112}">
  <dimension ref="A1:IU526"/>
  <sheetViews>
    <sheetView showGridLines="0" tabSelected="1" view="pageBreakPreview" zoomScaleNormal="100" zoomScaleSheetLayoutView="100" workbookViewId="0">
      <selection activeCell="L5" sqref="L5"/>
    </sheetView>
  </sheetViews>
  <sheetFormatPr baseColWidth="10" defaultColWidth="11.28515625" defaultRowHeight="12.75" x14ac:dyDescent="0.2"/>
  <cols>
    <col min="1" max="1" width="9.5703125" customWidth="1"/>
    <col min="2" max="2" width="74" customWidth="1"/>
    <col min="3" max="3" width="5.7109375" style="44" customWidth="1"/>
    <col min="4" max="4" width="9.140625" style="42" customWidth="1"/>
    <col min="5" max="5" width="8.85546875" style="42" customWidth="1"/>
    <col min="6" max="6" width="12.5703125" style="125" customWidth="1"/>
    <col min="7" max="7" width="14.7109375" style="126" bestFit="1" customWidth="1"/>
    <col min="8" max="8" width="3.5703125" customWidth="1"/>
  </cols>
  <sheetData>
    <row r="1" spans="1:255" ht="58.5" customHeight="1" x14ac:dyDescent="0.2">
      <c r="A1" s="168" t="s">
        <v>395</v>
      </c>
      <c r="B1" s="168"/>
      <c r="C1" s="168"/>
      <c r="D1" s="168"/>
      <c r="E1" s="168"/>
      <c r="F1" s="168"/>
      <c r="G1" s="168"/>
      <c r="H1" s="31"/>
      <c r="I1" s="31"/>
    </row>
    <row r="2" spans="1:255" s="55" customFormat="1" thickBot="1" x14ac:dyDescent="0.25">
      <c r="A2" s="49"/>
      <c r="B2" s="50"/>
      <c r="C2" s="51"/>
      <c r="D2" s="52"/>
      <c r="E2" s="52"/>
      <c r="F2" s="103"/>
      <c r="G2" s="104"/>
      <c r="H2" s="53"/>
      <c r="I2" s="54"/>
      <c r="J2" s="54"/>
      <c r="IT2" s="56"/>
      <c r="IU2" s="57"/>
    </row>
    <row r="3" spans="1:255" s="33" customFormat="1" ht="39" thickBot="1" x14ac:dyDescent="0.25">
      <c r="A3" s="35" t="s">
        <v>0</v>
      </c>
      <c r="B3" s="48" t="s">
        <v>1</v>
      </c>
      <c r="C3" s="43" t="s">
        <v>2</v>
      </c>
      <c r="D3" s="76" t="s">
        <v>11</v>
      </c>
      <c r="E3" s="76" t="s">
        <v>12</v>
      </c>
      <c r="F3" s="105" t="s">
        <v>8</v>
      </c>
      <c r="G3" s="106" t="s">
        <v>7</v>
      </c>
      <c r="H3" s="1"/>
      <c r="I3" s="32"/>
      <c r="J3" s="32"/>
      <c r="IT3" s="34"/>
      <c r="IU3"/>
    </row>
    <row r="4" spans="1:255" s="38" customFormat="1" x14ac:dyDescent="0.2">
      <c r="A4" s="58"/>
      <c r="B4" s="36"/>
      <c r="C4" s="41"/>
      <c r="D4" s="41"/>
      <c r="E4" s="41"/>
      <c r="F4" s="107"/>
      <c r="G4" s="108"/>
      <c r="H4" s="2"/>
      <c r="I4" s="37"/>
      <c r="J4" s="37"/>
    </row>
    <row r="5" spans="1:255" s="39" customFormat="1" ht="15.75" x14ac:dyDescent="0.25">
      <c r="A5" s="59">
        <v>3</v>
      </c>
      <c r="B5" s="63" t="s">
        <v>382</v>
      </c>
      <c r="C5" s="60"/>
      <c r="D5" s="60"/>
      <c r="E5" s="60"/>
      <c r="F5" s="109"/>
      <c r="G5" s="110"/>
      <c r="H5" s="3"/>
    </row>
    <row r="6" spans="1:255" s="39" customFormat="1" ht="7.5" customHeight="1" x14ac:dyDescent="0.25">
      <c r="A6" s="65"/>
      <c r="B6" s="80"/>
      <c r="C6" s="40"/>
      <c r="D6" s="40"/>
      <c r="E6" s="40"/>
      <c r="F6" s="111"/>
      <c r="G6" s="112"/>
      <c r="H6" s="3"/>
    </row>
    <row r="7" spans="1:255" s="47" customFormat="1" ht="15.75" x14ac:dyDescent="0.2">
      <c r="A7" s="86" t="s">
        <v>15</v>
      </c>
      <c r="B7" s="87" t="s">
        <v>73</v>
      </c>
      <c r="C7" s="45"/>
      <c r="D7" s="45"/>
      <c r="E7" s="45"/>
      <c r="F7" s="113"/>
      <c r="G7" s="114"/>
      <c r="H7" s="46"/>
    </row>
    <row r="8" spans="1:255" s="47" customFormat="1" ht="15.75" x14ac:dyDescent="0.2">
      <c r="A8" s="86"/>
      <c r="B8" s="88"/>
      <c r="C8" s="45"/>
      <c r="D8" s="45"/>
      <c r="E8" s="45"/>
      <c r="F8" s="113"/>
      <c r="G8" s="114"/>
      <c r="H8" s="46"/>
    </row>
    <row r="9" spans="1:255" s="47" customFormat="1" ht="15.75" x14ac:dyDescent="0.2">
      <c r="A9" s="86" t="s">
        <v>337</v>
      </c>
      <c r="B9" s="87" t="s">
        <v>52</v>
      </c>
      <c r="C9" s="45"/>
      <c r="D9" s="45"/>
      <c r="E9" s="45"/>
      <c r="F9" s="113"/>
      <c r="G9" s="114"/>
      <c r="H9" s="46"/>
    </row>
    <row r="10" spans="1:255" s="47" customFormat="1" ht="6" customHeight="1" x14ac:dyDescent="0.2">
      <c r="A10" s="86"/>
      <c r="B10" s="88"/>
      <c r="C10" s="45"/>
      <c r="D10" s="45"/>
      <c r="E10" s="45"/>
      <c r="F10" s="113"/>
      <c r="G10" s="114"/>
      <c r="H10" s="46"/>
    </row>
    <row r="11" spans="1:255" s="47" customFormat="1" ht="15.75" x14ac:dyDescent="0.2">
      <c r="A11" s="86"/>
      <c r="B11" s="88" t="s">
        <v>54</v>
      </c>
      <c r="C11" s="85" t="s">
        <v>16</v>
      </c>
      <c r="D11" s="85">
        <v>1</v>
      </c>
      <c r="E11" s="40">
        <f>D11</f>
        <v>1</v>
      </c>
      <c r="F11" s="111"/>
      <c r="G11" s="112">
        <f>+IF(E11=0,D11*F11,E11*F11)</f>
        <v>0</v>
      </c>
      <c r="H11" s="46"/>
    </row>
    <row r="12" spans="1:255" s="47" customFormat="1" ht="15.75" x14ac:dyDescent="0.2">
      <c r="A12" s="86"/>
      <c r="B12" s="88"/>
      <c r="C12" s="85"/>
      <c r="D12" s="85"/>
      <c r="E12" s="40"/>
      <c r="F12" s="111"/>
      <c r="G12" s="112"/>
      <c r="H12" s="46"/>
    </row>
    <row r="13" spans="1:255" s="47" customFormat="1" ht="15.75" x14ac:dyDescent="0.2">
      <c r="A13" s="86" t="s">
        <v>53</v>
      </c>
      <c r="B13" s="87" t="s">
        <v>56</v>
      </c>
      <c r="C13" s="85"/>
      <c r="D13" s="85"/>
      <c r="E13" s="40"/>
      <c r="F13" s="111"/>
      <c r="G13" s="112"/>
      <c r="H13" s="46"/>
    </row>
    <row r="14" spans="1:255" s="47" customFormat="1" ht="31.5" x14ac:dyDescent="0.2">
      <c r="A14" s="86"/>
      <c r="B14" s="88" t="s">
        <v>57</v>
      </c>
      <c r="C14" s="85" t="s">
        <v>2</v>
      </c>
      <c r="D14" s="85">
        <v>1</v>
      </c>
      <c r="E14" s="40">
        <f>D14</f>
        <v>1</v>
      </c>
      <c r="F14" s="111"/>
      <c r="G14" s="112">
        <f>+IF(E14=0,D14*F14,E14*F14)</f>
        <v>0</v>
      </c>
      <c r="H14" s="46"/>
    </row>
    <row r="15" spans="1:255" s="47" customFormat="1" ht="15.75" x14ac:dyDescent="0.2">
      <c r="A15" s="86"/>
      <c r="B15" s="88"/>
      <c r="C15" s="85"/>
      <c r="D15" s="85"/>
      <c r="E15" s="40"/>
      <c r="F15" s="111"/>
      <c r="G15" s="112"/>
      <c r="H15" s="46"/>
    </row>
    <row r="16" spans="1:255" s="47" customFormat="1" ht="15.75" x14ac:dyDescent="0.2">
      <c r="A16" s="86" t="s">
        <v>338</v>
      </c>
      <c r="B16" s="87" t="s">
        <v>58</v>
      </c>
      <c r="C16" s="85"/>
      <c r="D16" s="85"/>
      <c r="E16" s="40"/>
      <c r="F16" s="111"/>
      <c r="G16" s="112"/>
      <c r="H16" s="46"/>
    </row>
    <row r="17" spans="1:8" s="47" customFormat="1" ht="47.25" x14ac:dyDescent="0.2">
      <c r="A17" s="86"/>
      <c r="B17" s="88" t="s">
        <v>55</v>
      </c>
      <c r="C17" s="85" t="s">
        <v>2</v>
      </c>
      <c r="D17" s="85">
        <v>4</v>
      </c>
      <c r="E17" s="85">
        <f>D17</f>
        <v>4</v>
      </c>
      <c r="F17" s="111"/>
      <c r="G17" s="112">
        <f>+IF(E17=0,D17*F17,E17*F17)</f>
        <v>0</v>
      </c>
      <c r="H17" s="46"/>
    </row>
    <row r="18" spans="1:8" s="47" customFormat="1" ht="15.75" x14ac:dyDescent="0.2">
      <c r="A18" s="86" t="s">
        <v>339</v>
      </c>
      <c r="B18" s="91" t="s">
        <v>59</v>
      </c>
      <c r="C18" s="85"/>
      <c r="D18" s="85"/>
      <c r="E18" s="40"/>
      <c r="F18" s="111"/>
      <c r="G18" s="112"/>
      <c r="H18" s="46"/>
    </row>
    <row r="19" spans="1:8" s="47" customFormat="1" ht="31.5" x14ac:dyDescent="0.2">
      <c r="A19" s="86"/>
      <c r="B19" s="88" t="s">
        <v>61</v>
      </c>
      <c r="C19" s="85" t="s">
        <v>16</v>
      </c>
      <c r="D19" s="85">
        <v>1</v>
      </c>
      <c r="E19" s="85">
        <f>D19</f>
        <v>1</v>
      </c>
      <c r="F19" s="111"/>
      <c r="G19" s="112">
        <f>+IF(E19=0,D19*F19,E19*F19)</f>
        <v>0</v>
      </c>
      <c r="H19" s="46"/>
    </row>
    <row r="20" spans="1:8" s="47" customFormat="1" ht="15.75" x14ac:dyDescent="0.2">
      <c r="A20" s="64"/>
      <c r="B20" s="89"/>
      <c r="C20" s="45"/>
      <c r="D20" s="45"/>
      <c r="E20" s="85"/>
      <c r="F20" s="113"/>
      <c r="G20" s="114"/>
      <c r="H20" s="46"/>
    </row>
    <row r="21" spans="1:8" s="47" customFormat="1" ht="15.75" x14ac:dyDescent="0.2">
      <c r="A21" s="86" t="s">
        <v>340</v>
      </c>
      <c r="B21" s="91" t="s">
        <v>60</v>
      </c>
      <c r="C21" s="45"/>
      <c r="D21" s="45"/>
      <c r="E21" s="85"/>
      <c r="F21" s="113"/>
      <c r="G21" s="114"/>
      <c r="H21" s="46"/>
    </row>
    <row r="22" spans="1:8" s="47" customFormat="1" ht="15.75" x14ac:dyDescent="0.2">
      <c r="A22" s="64"/>
      <c r="B22" s="88" t="s">
        <v>62</v>
      </c>
      <c r="C22" s="85" t="s">
        <v>16</v>
      </c>
      <c r="D22" s="85">
        <v>1</v>
      </c>
      <c r="E22" s="85">
        <f t="shared" ref="E22:E27" si="0">D22</f>
        <v>1</v>
      </c>
      <c r="F22" s="113"/>
      <c r="G22" s="112">
        <f>+IF(E22=0,D22*F22,E22*F22)</f>
        <v>0</v>
      </c>
      <c r="H22" s="46"/>
    </row>
    <row r="23" spans="1:8" s="47" customFormat="1" ht="15.75" x14ac:dyDescent="0.2">
      <c r="A23" s="64"/>
      <c r="B23" s="88" t="s">
        <v>63</v>
      </c>
      <c r="C23" s="85" t="s">
        <v>16</v>
      </c>
      <c r="D23" s="85">
        <v>1</v>
      </c>
      <c r="E23" s="85">
        <f t="shared" si="0"/>
        <v>1</v>
      </c>
      <c r="F23" s="113"/>
      <c r="G23" s="112">
        <f>+IF(E23=0,D23*F23,E23*F23)</f>
        <v>0</v>
      </c>
      <c r="H23" s="46"/>
    </row>
    <row r="24" spans="1:8" s="47" customFormat="1" ht="15.75" x14ac:dyDescent="0.2">
      <c r="A24" s="64"/>
      <c r="B24" s="88"/>
      <c r="C24" s="85"/>
      <c r="D24" s="85"/>
      <c r="E24" s="85"/>
      <c r="F24" s="113"/>
      <c r="G24" s="114"/>
      <c r="H24" s="46"/>
    </row>
    <row r="25" spans="1:8" s="47" customFormat="1" ht="15.75" x14ac:dyDescent="0.2">
      <c r="A25" s="86" t="s">
        <v>341</v>
      </c>
      <c r="B25" s="91" t="s">
        <v>64</v>
      </c>
      <c r="C25" s="45"/>
      <c r="D25" s="45"/>
      <c r="E25" s="85"/>
      <c r="F25" s="113"/>
      <c r="G25" s="114"/>
      <c r="H25" s="46"/>
    </row>
    <row r="26" spans="1:8" s="47" customFormat="1" ht="15.75" x14ac:dyDescent="0.2">
      <c r="A26" s="64"/>
      <c r="B26" s="88" t="s">
        <v>66</v>
      </c>
      <c r="C26" s="85" t="s">
        <v>16</v>
      </c>
      <c r="D26" s="85">
        <v>1</v>
      </c>
      <c r="E26" s="85">
        <f t="shared" si="0"/>
        <v>1</v>
      </c>
      <c r="F26" s="113"/>
      <c r="G26" s="112">
        <f>+IF(E26=0,D26*F26,E26*F26)</f>
        <v>0</v>
      </c>
      <c r="H26" s="46"/>
    </row>
    <row r="27" spans="1:8" s="47" customFormat="1" ht="15.75" x14ac:dyDescent="0.2">
      <c r="A27" s="64"/>
      <c r="B27" s="88" t="s">
        <v>65</v>
      </c>
      <c r="C27" s="85" t="s">
        <v>16</v>
      </c>
      <c r="D27" s="85">
        <v>1</v>
      </c>
      <c r="E27" s="85">
        <f t="shared" si="0"/>
        <v>1</v>
      </c>
      <c r="F27" s="113"/>
      <c r="G27" s="112">
        <f>+IF(E27=0,D27*F27,E27*F27)</f>
        <v>0</v>
      </c>
      <c r="H27" s="46"/>
    </row>
    <row r="28" spans="1:8" s="47" customFormat="1" ht="15.75" x14ac:dyDescent="0.2">
      <c r="A28" s="64"/>
      <c r="B28" s="88"/>
      <c r="C28" s="85"/>
      <c r="D28" s="85"/>
      <c r="E28" s="45"/>
      <c r="F28" s="113"/>
      <c r="G28" s="114"/>
      <c r="H28" s="46"/>
    </row>
    <row r="29" spans="1:8" s="47" customFormat="1" ht="9" customHeight="1" x14ac:dyDescent="0.2">
      <c r="A29" s="65"/>
      <c r="B29" s="80"/>
      <c r="C29" s="40"/>
      <c r="D29" s="40"/>
      <c r="E29" s="40"/>
      <c r="F29" s="111"/>
      <c r="G29" s="112"/>
      <c r="H29" s="46"/>
    </row>
    <row r="30" spans="1:8" s="62" customFormat="1" ht="15" customHeight="1" thickBot="1" x14ac:dyDescent="0.3">
      <c r="A30" s="77"/>
      <c r="B30" s="78"/>
      <c r="C30" s="79"/>
      <c r="D30" s="79"/>
      <c r="E30" s="79"/>
      <c r="F30" s="115" t="str">
        <f>"Sous-total"&amp;" - "&amp;B7</f>
        <v>Sous-total - INSTALLATION DE CHANTIER</v>
      </c>
      <c r="G30" s="116">
        <f>SUBTOTAL(9,G6:G29)</f>
        <v>0</v>
      </c>
    </row>
    <row r="31" spans="1:8" s="39" customFormat="1" ht="7.5" customHeight="1" x14ac:dyDescent="0.25">
      <c r="A31" s="65"/>
      <c r="B31" s="80"/>
      <c r="C31" s="40"/>
      <c r="D31" s="40"/>
      <c r="E31" s="40"/>
      <c r="F31" s="111"/>
      <c r="G31" s="112"/>
      <c r="H31" s="3"/>
    </row>
    <row r="32" spans="1:8" s="47" customFormat="1" ht="31.5" x14ac:dyDescent="0.2">
      <c r="A32" s="86" t="s">
        <v>18</v>
      </c>
      <c r="B32" s="87" t="s">
        <v>393</v>
      </c>
      <c r="C32" s="45"/>
      <c r="D32" s="45"/>
      <c r="E32" s="45"/>
      <c r="F32" s="113"/>
      <c r="G32" s="114"/>
      <c r="H32" s="46"/>
    </row>
    <row r="33" spans="1:8" s="47" customFormat="1" ht="15.75" x14ac:dyDescent="0.2">
      <c r="A33" s="86"/>
      <c r="B33" s="88"/>
      <c r="C33" s="45"/>
      <c r="D33" s="45"/>
      <c r="E33" s="45"/>
      <c r="F33" s="113"/>
      <c r="G33" s="114"/>
      <c r="H33" s="46"/>
    </row>
    <row r="34" spans="1:8" s="47" customFormat="1" ht="31.5" x14ac:dyDescent="0.2">
      <c r="A34" s="86"/>
      <c r="B34" s="92" t="s">
        <v>19</v>
      </c>
      <c r="C34" s="85" t="s">
        <v>16</v>
      </c>
      <c r="D34" s="85">
        <v>1</v>
      </c>
      <c r="E34" s="85">
        <f t="shared" ref="E34:E41" si="1">D34</f>
        <v>1</v>
      </c>
      <c r="F34" s="113"/>
      <c r="G34" s="112">
        <f t="shared" ref="G34:G41" si="2">+IF(E34=0,D34*F34,E34*F34)</f>
        <v>0</v>
      </c>
      <c r="H34" s="46"/>
    </row>
    <row r="35" spans="1:8" s="47" customFormat="1" ht="31.5" x14ac:dyDescent="0.2">
      <c r="A35" s="86"/>
      <c r="B35" s="88" t="s">
        <v>67</v>
      </c>
      <c r="C35" s="85" t="s">
        <v>16</v>
      </c>
      <c r="D35" s="85">
        <v>1</v>
      </c>
      <c r="E35" s="85">
        <f t="shared" si="1"/>
        <v>1</v>
      </c>
      <c r="F35" s="113"/>
      <c r="G35" s="112">
        <f t="shared" si="2"/>
        <v>0</v>
      </c>
      <c r="H35" s="46"/>
    </row>
    <row r="36" spans="1:8" s="47" customFormat="1" ht="31.5" x14ac:dyDescent="0.2">
      <c r="A36" s="86"/>
      <c r="B36" s="88" t="s">
        <v>383</v>
      </c>
      <c r="C36" s="85" t="s">
        <v>16</v>
      </c>
      <c r="D36" s="85">
        <v>1</v>
      </c>
      <c r="E36" s="85">
        <f t="shared" si="1"/>
        <v>1</v>
      </c>
      <c r="F36" s="111"/>
      <c r="G36" s="112">
        <f t="shared" si="2"/>
        <v>0</v>
      </c>
      <c r="H36" s="46"/>
    </row>
    <row r="37" spans="1:8" s="47" customFormat="1" ht="47.25" x14ac:dyDescent="0.2">
      <c r="A37" s="86"/>
      <c r="B37" s="88" t="s">
        <v>68</v>
      </c>
      <c r="C37" s="85" t="s">
        <v>16</v>
      </c>
      <c r="D37" s="85">
        <v>1</v>
      </c>
      <c r="E37" s="85">
        <f t="shared" si="1"/>
        <v>1</v>
      </c>
      <c r="F37" s="111"/>
      <c r="G37" s="112">
        <f t="shared" si="2"/>
        <v>0</v>
      </c>
      <c r="H37" s="46"/>
    </row>
    <row r="38" spans="1:8" s="47" customFormat="1" ht="47.25" x14ac:dyDescent="0.2">
      <c r="A38" s="86"/>
      <c r="B38" s="88" t="s">
        <v>69</v>
      </c>
      <c r="C38" s="85" t="s">
        <v>16</v>
      </c>
      <c r="D38" s="85">
        <v>1</v>
      </c>
      <c r="E38" s="85">
        <f t="shared" si="1"/>
        <v>1</v>
      </c>
      <c r="F38" s="111"/>
      <c r="G38" s="112">
        <f t="shared" si="2"/>
        <v>0</v>
      </c>
      <c r="H38" s="46"/>
    </row>
    <row r="39" spans="1:8" s="47" customFormat="1" ht="15.75" x14ac:dyDescent="0.2">
      <c r="A39" s="86"/>
      <c r="B39" s="88" t="s">
        <v>70</v>
      </c>
      <c r="C39" s="85" t="s">
        <v>16</v>
      </c>
      <c r="D39" s="85">
        <v>1</v>
      </c>
      <c r="E39" s="85">
        <f t="shared" si="1"/>
        <v>1</v>
      </c>
      <c r="F39" s="111"/>
      <c r="G39" s="112">
        <f t="shared" si="2"/>
        <v>0</v>
      </c>
      <c r="H39" s="46"/>
    </row>
    <row r="40" spans="1:8" s="47" customFormat="1" ht="15.75" x14ac:dyDescent="0.2">
      <c r="A40" s="86"/>
      <c r="B40" s="88" t="s">
        <v>71</v>
      </c>
      <c r="C40" s="85" t="s">
        <v>16</v>
      </c>
      <c r="D40" s="85">
        <v>1</v>
      </c>
      <c r="E40" s="85">
        <f t="shared" si="1"/>
        <v>1</v>
      </c>
      <c r="F40" s="111"/>
      <c r="G40" s="112">
        <f t="shared" si="2"/>
        <v>0</v>
      </c>
      <c r="H40" s="46"/>
    </row>
    <row r="41" spans="1:8" s="47" customFormat="1" ht="31.5" x14ac:dyDescent="0.2">
      <c r="A41" s="86"/>
      <c r="B41" s="96" t="s">
        <v>72</v>
      </c>
      <c r="C41" s="85" t="s">
        <v>16</v>
      </c>
      <c r="D41" s="85">
        <v>1</v>
      </c>
      <c r="E41" s="85">
        <f t="shared" si="1"/>
        <v>1</v>
      </c>
      <c r="F41" s="111"/>
      <c r="G41" s="112">
        <f t="shared" si="2"/>
        <v>0</v>
      </c>
      <c r="H41" s="46"/>
    </row>
    <row r="42" spans="1:8" s="47" customFormat="1" ht="9" customHeight="1" x14ac:dyDescent="0.2">
      <c r="A42" s="65"/>
      <c r="B42" s="80"/>
      <c r="C42" s="40"/>
      <c r="D42" s="40"/>
      <c r="E42" s="40"/>
      <c r="F42" s="111"/>
      <c r="G42" s="112"/>
      <c r="H42" s="46"/>
    </row>
    <row r="43" spans="1:8" s="62" customFormat="1" ht="15" customHeight="1" thickBot="1" x14ac:dyDescent="0.3">
      <c r="A43" s="77"/>
      <c r="B43" s="78"/>
      <c r="C43" s="79"/>
      <c r="D43" s="79"/>
      <c r="E43" s="79"/>
      <c r="F43" s="115" t="str">
        <f>"Sous-total"&amp;" - "&amp;B32</f>
        <v>Sous-total - REPÉRAGE, CONSIGNATION ET CURAGE DES RÉSEAUX ÉLECTRIQUES EXISTANTS</v>
      </c>
      <c r="G43" s="116">
        <f>SUBTOTAL(9,G31:G42)</f>
        <v>0</v>
      </c>
    </row>
    <row r="44" spans="1:8" s="39" customFormat="1" ht="7.5" customHeight="1" x14ac:dyDescent="0.25">
      <c r="A44" s="65"/>
      <c r="B44" s="80"/>
      <c r="C44" s="40"/>
      <c r="D44" s="40"/>
      <c r="E44" s="40"/>
      <c r="F44" s="111"/>
      <c r="G44" s="112"/>
      <c r="H44" s="3"/>
    </row>
    <row r="45" spans="1:8" s="47" customFormat="1" ht="15.75" x14ac:dyDescent="0.2">
      <c r="A45" s="86" t="s">
        <v>20</v>
      </c>
      <c r="B45" s="87" t="s">
        <v>74</v>
      </c>
      <c r="C45" s="45"/>
      <c r="D45" s="45"/>
      <c r="E45" s="45"/>
      <c r="F45" s="113"/>
      <c r="G45" s="114"/>
      <c r="H45" s="46"/>
    </row>
    <row r="46" spans="1:8" s="47" customFormat="1" ht="15.75" x14ac:dyDescent="0.2">
      <c r="A46" s="86"/>
      <c r="B46" s="88"/>
      <c r="C46" s="45"/>
      <c r="D46" s="45"/>
      <c r="E46" s="45"/>
      <c r="F46" s="113"/>
      <c r="G46" s="114"/>
      <c r="H46" s="46"/>
    </row>
    <row r="47" spans="1:8" s="47" customFormat="1" ht="15.75" x14ac:dyDescent="0.2">
      <c r="A47" s="86" t="s">
        <v>21</v>
      </c>
      <c r="B47" s="87" t="s">
        <v>75</v>
      </c>
      <c r="C47" s="45" t="s">
        <v>17</v>
      </c>
      <c r="D47" s="45" t="s">
        <v>17</v>
      </c>
      <c r="E47" s="45"/>
      <c r="F47" s="113"/>
      <c r="G47" s="114"/>
      <c r="H47" s="46"/>
    </row>
    <row r="48" spans="1:8" s="47" customFormat="1" ht="15.75" x14ac:dyDescent="0.2">
      <c r="A48" s="86"/>
      <c r="B48" s="88"/>
      <c r="C48" s="85"/>
      <c r="D48" s="85"/>
      <c r="E48" s="40"/>
      <c r="F48" s="111"/>
      <c r="G48" s="112"/>
      <c r="H48" s="46"/>
    </row>
    <row r="49" spans="1:8" s="47" customFormat="1" ht="15.75" x14ac:dyDescent="0.2">
      <c r="A49" s="86" t="s">
        <v>22</v>
      </c>
      <c r="B49" s="87" t="s">
        <v>76</v>
      </c>
      <c r="C49" s="45" t="s">
        <v>17</v>
      </c>
      <c r="D49" s="45" t="s">
        <v>17</v>
      </c>
      <c r="E49" s="45"/>
      <c r="F49" s="113"/>
      <c r="G49" s="114"/>
      <c r="H49" s="46"/>
    </row>
    <row r="50" spans="1:8" s="47" customFormat="1" ht="15.75" x14ac:dyDescent="0.2">
      <c r="A50" s="86"/>
      <c r="B50" s="99"/>
      <c r="C50" s="45"/>
      <c r="D50" s="45"/>
      <c r="E50" s="45"/>
      <c r="F50" s="113"/>
      <c r="G50" s="114"/>
      <c r="H50" s="46"/>
    </row>
    <row r="51" spans="1:8" s="47" customFormat="1" ht="15.75" x14ac:dyDescent="0.2">
      <c r="A51" s="86" t="s">
        <v>77</v>
      </c>
      <c r="B51" s="80" t="s">
        <v>394</v>
      </c>
      <c r="C51" s="45" t="s">
        <v>17</v>
      </c>
      <c r="D51" s="45" t="s">
        <v>17</v>
      </c>
      <c r="E51" s="45"/>
      <c r="F51" s="113"/>
      <c r="G51" s="114"/>
      <c r="H51" s="46"/>
    </row>
    <row r="52" spans="1:8" s="47" customFormat="1" ht="15.75" x14ac:dyDescent="0.2">
      <c r="A52" s="86"/>
      <c r="B52" s="99"/>
      <c r="C52" s="45"/>
      <c r="D52" s="45"/>
      <c r="E52" s="45"/>
      <c r="F52" s="113"/>
      <c r="G52" s="114"/>
      <c r="H52" s="46"/>
    </row>
    <row r="53" spans="1:8" s="47" customFormat="1" ht="15.75" x14ac:dyDescent="0.2">
      <c r="A53" s="86" t="s">
        <v>379</v>
      </c>
      <c r="B53" s="99" t="s">
        <v>78</v>
      </c>
      <c r="C53" s="45"/>
      <c r="D53" s="45"/>
      <c r="E53" s="45"/>
      <c r="F53" s="113"/>
      <c r="G53" s="114"/>
      <c r="H53" s="46"/>
    </row>
    <row r="54" spans="1:8" s="47" customFormat="1" ht="9" customHeight="1" x14ac:dyDescent="0.2">
      <c r="A54" s="65"/>
      <c r="B54" s="102"/>
      <c r="C54" s="40"/>
      <c r="D54" s="40"/>
      <c r="E54" s="40"/>
      <c r="F54" s="111"/>
      <c r="G54" s="112"/>
      <c r="H54" s="46"/>
    </row>
    <row r="55" spans="1:8" s="47" customFormat="1" ht="47.25" x14ac:dyDescent="0.2">
      <c r="A55" s="86"/>
      <c r="B55" s="96" t="s">
        <v>384</v>
      </c>
      <c r="C55" s="85" t="s">
        <v>16</v>
      </c>
      <c r="D55" s="85">
        <v>1</v>
      </c>
      <c r="E55" s="85">
        <f t="shared" ref="E55:E69" si="3">D55</f>
        <v>1</v>
      </c>
      <c r="F55" s="113"/>
      <c r="G55" s="112">
        <f>+IF(E55=0,D55*F55,E55*F55)</f>
        <v>0</v>
      </c>
      <c r="H55" s="46"/>
    </row>
    <row r="56" spans="1:8" s="47" customFormat="1" ht="15.75" x14ac:dyDescent="0.2">
      <c r="A56" s="86"/>
      <c r="B56" s="96"/>
      <c r="C56" s="85"/>
      <c r="D56" s="85"/>
      <c r="E56" s="85"/>
      <c r="F56" s="113"/>
      <c r="G56" s="114"/>
      <c r="H56" s="46"/>
    </row>
    <row r="57" spans="1:8" s="47" customFormat="1" ht="31.5" x14ac:dyDescent="0.2">
      <c r="A57" s="65"/>
      <c r="B57" s="102" t="s">
        <v>79</v>
      </c>
      <c r="C57" s="85" t="s">
        <v>16</v>
      </c>
      <c r="D57" s="85">
        <v>1</v>
      </c>
      <c r="E57" s="85">
        <f t="shared" si="3"/>
        <v>1</v>
      </c>
      <c r="F57" s="111"/>
      <c r="G57" s="112">
        <f>+IF(E57=0,D57*F57,E57*F57)</f>
        <v>0</v>
      </c>
      <c r="H57" s="46"/>
    </row>
    <row r="58" spans="1:8" s="47" customFormat="1" ht="15.75" x14ac:dyDescent="0.2">
      <c r="A58" s="65"/>
      <c r="B58" s="102"/>
      <c r="C58" s="40"/>
      <c r="D58" s="40"/>
      <c r="E58" s="85"/>
      <c r="F58" s="111"/>
      <c r="G58" s="112"/>
      <c r="H58" s="46"/>
    </row>
    <row r="59" spans="1:8" s="47" customFormat="1" ht="31.5" x14ac:dyDescent="0.2">
      <c r="A59" s="65"/>
      <c r="B59" s="102" t="s">
        <v>385</v>
      </c>
      <c r="C59" s="85" t="s">
        <v>16</v>
      </c>
      <c r="D59" s="85">
        <v>1</v>
      </c>
      <c r="E59" s="85">
        <f t="shared" si="3"/>
        <v>1</v>
      </c>
      <c r="F59" s="111"/>
      <c r="G59" s="112">
        <f>+IF(E59=0,D59*F59,E59*F59)</f>
        <v>0</v>
      </c>
      <c r="H59" s="46"/>
    </row>
    <row r="60" spans="1:8" s="47" customFormat="1" ht="15.75" x14ac:dyDescent="0.2">
      <c r="A60" s="65"/>
      <c r="B60" s="102"/>
      <c r="C60" s="40"/>
      <c r="D60" s="40"/>
      <c r="E60" s="85"/>
      <c r="F60" s="111"/>
      <c r="G60" s="112"/>
      <c r="H60" s="46"/>
    </row>
    <row r="61" spans="1:8" s="47" customFormat="1" ht="31.5" x14ac:dyDescent="0.2">
      <c r="A61" s="65"/>
      <c r="B61" s="102" t="s">
        <v>80</v>
      </c>
      <c r="C61" s="85" t="s">
        <v>16</v>
      </c>
      <c r="D61" s="85">
        <v>1</v>
      </c>
      <c r="E61" s="85">
        <f t="shared" si="3"/>
        <v>1</v>
      </c>
      <c r="F61" s="111"/>
      <c r="G61" s="112">
        <f>+IF(E61=0,D61*F61,E61*F61)</f>
        <v>0</v>
      </c>
      <c r="H61" s="46"/>
    </row>
    <row r="62" spans="1:8" s="47" customFormat="1" ht="15.75" x14ac:dyDescent="0.2">
      <c r="A62" s="65"/>
      <c r="B62" s="102"/>
      <c r="C62" s="85"/>
      <c r="D62" s="85"/>
      <c r="E62" s="85"/>
      <c r="F62" s="111"/>
      <c r="G62" s="112"/>
      <c r="H62" s="46"/>
    </row>
    <row r="63" spans="1:8" s="47" customFormat="1" ht="63" x14ac:dyDescent="0.2">
      <c r="A63" s="65"/>
      <c r="B63" s="102" t="s">
        <v>96</v>
      </c>
      <c r="C63" s="85" t="s">
        <v>17</v>
      </c>
      <c r="D63" s="40"/>
      <c r="E63" s="85"/>
      <c r="F63" s="111"/>
      <c r="G63" s="112"/>
      <c r="H63" s="46"/>
    </row>
    <row r="64" spans="1:8" s="47" customFormat="1" ht="14.25" x14ac:dyDescent="0.2">
      <c r="A64" s="65"/>
      <c r="B64" s="80"/>
      <c r="C64" s="40"/>
      <c r="D64" s="40"/>
      <c r="E64" s="85"/>
      <c r="F64" s="111"/>
      <c r="G64" s="112"/>
      <c r="H64" s="46"/>
    </row>
    <row r="65" spans="1:8" s="47" customFormat="1" ht="15.75" x14ac:dyDescent="0.2">
      <c r="A65" s="86" t="s">
        <v>381</v>
      </c>
      <c r="B65" s="80" t="s">
        <v>81</v>
      </c>
      <c r="C65" s="40"/>
      <c r="D65" s="40"/>
      <c r="E65" s="85"/>
      <c r="F65" s="111"/>
      <c r="G65" s="112"/>
      <c r="H65" s="46"/>
    </row>
    <row r="66" spans="1:8" s="47" customFormat="1" ht="15.75" x14ac:dyDescent="0.2">
      <c r="A66" s="86"/>
      <c r="B66" s="80"/>
      <c r="C66" s="40"/>
      <c r="D66" s="40"/>
      <c r="E66" s="85"/>
      <c r="F66" s="111"/>
      <c r="G66" s="112"/>
      <c r="H66" s="46"/>
    </row>
    <row r="67" spans="1:8" s="47" customFormat="1" ht="31.5" x14ac:dyDescent="0.2">
      <c r="A67" s="86"/>
      <c r="B67" s="96" t="s">
        <v>386</v>
      </c>
      <c r="C67" s="85" t="s">
        <v>16</v>
      </c>
      <c r="D67" s="85">
        <v>1</v>
      </c>
      <c r="E67" s="85">
        <f t="shared" si="3"/>
        <v>1</v>
      </c>
      <c r="F67" s="113"/>
      <c r="G67" s="112">
        <f>+IF(E67=0,D67*F67,E67*F67)</f>
        <v>0</v>
      </c>
      <c r="H67" s="46"/>
    </row>
    <row r="68" spans="1:8" s="47" customFormat="1" ht="15.75" x14ac:dyDescent="0.2">
      <c r="A68" s="86"/>
      <c r="B68" s="96"/>
      <c r="C68" s="85"/>
      <c r="D68" s="85"/>
      <c r="E68" s="85"/>
      <c r="F68" s="113"/>
      <c r="G68" s="114"/>
      <c r="H68" s="46"/>
    </row>
    <row r="69" spans="1:8" s="47" customFormat="1" ht="15.75" x14ac:dyDescent="0.2">
      <c r="A69" s="65"/>
      <c r="B69" s="102" t="s">
        <v>82</v>
      </c>
      <c r="C69" s="85" t="s">
        <v>16</v>
      </c>
      <c r="D69" s="85">
        <v>1</v>
      </c>
      <c r="E69" s="85">
        <f t="shared" si="3"/>
        <v>1</v>
      </c>
      <c r="F69" s="111"/>
      <c r="G69" s="112">
        <f>+IF(E69=0,D69*F69,E69*F69)</f>
        <v>0</v>
      </c>
      <c r="H69" s="46"/>
    </row>
    <row r="70" spans="1:8" s="47" customFormat="1" ht="15.75" x14ac:dyDescent="0.2">
      <c r="A70" s="65"/>
      <c r="B70" s="102"/>
      <c r="C70" s="85"/>
      <c r="D70" s="85"/>
      <c r="E70" s="85"/>
      <c r="F70" s="111"/>
      <c r="G70" s="112"/>
      <c r="H70" s="46"/>
    </row>
    <row r="71" spans="1:8" s="47" customFormat="1" ht="63" x14ac:dyDescent="0.2">
      <c r="A71" s="65"/>
      <c r="B71" s="102" t="s">
        <v>96</v>
      </c>
      <c r="C71" s="85" t="s">
        <v>17</v>
      </c>
      <c r="D71" s="40"/>
      <c r="E71" s="40"/>
      <c r="F71" s="111"/>
      <c r="G71" s="112"/>
      <c r="H71" s="46"/>
    </row>
    <row r="72" spans="1:8" s="47" customFormat="1" ht="15.75" x14ac:dyDescent="0.2">
      <c r="A72" s="65"/>
      <c r="B72" s="102"/>
      <c r="C72" s="40"/>
      <c r="D72" s="40"/>
      <c r="E72" s="40"/>
      <c r="F72" s="111"/>
      <c r="G72" s="112"/>
      <c r="H72" s="46"/>
    </row>
    <row r="73" spans="1:8" s="47" customFormat="1" ht="15.75" x14ac:dyDescent="0.2">
      <c r="A73" s="86" t="s">
        <v>380</v>
      </c>
      <c r="B73" s="80" t="s">
        <v>83</v>
      </c>
      <c r="C73" s="40"/>
      <c r="D73" s="40"/>
      <c r="E73" s="40"/>
      <c r="F73" s="111"/>
      <c r="G73" s="112"/>
      <c r="H73" s="46"/>
    </row>
    <row r="74" spans="1:8" s="47" customFormat="1" ht="15.75" x14ac:dyDescent="0.2">
      <c r="A74" s="86"/>
      <c r="B74" s="80"/>
      <c r="C74" s="40"/>
      <c r="D74" s="40"/>
      <c r="E74" s="40"/>
      <c r="F74" s="111"/>
      <c r="G74" s="112"/>
      <c r="H74" s="46"/>
    </row>
    <row r="75" spans="1:8" s="47" customFormat="1" ht="15.75" x14ac:dyDescent="0.2">
      <c r="A75" s="86"/>
      <c r="B75" s="96" t="s">
        <v>84</v>
      </c>
      <c r="C75" s="85" t="s">
        <v>16</v>
      </c>
      <c r="D75" s="85">
        <v>1</v>
      </c>
      <c r="E75" s="85">
        <f t="shared" ref="E75" si="4">D75</f>
        <v>1</v>
      </c>
      <c r="F75" s="113"/>
      <c r="G75" s="112">
        <f>+IF(E75=0,D75*F75,E75*F75)</f>
        <v>0</v>
      </c>
      <c r="H75" s="46"/>
    </row>
    <row r="76" spans="1:8" s="47" customFormat="1" ht="15.75" x14ac:dyDescent="0.2">
      <c r="A76" s="86"/>
      <c r="B76" s="96"/>
      <c r="C76" s="85"/>
      <c r="D76" s="85"/>
      <c r="E76" s="45"/>
      <c r="F76" s="113"/>
      <c r="G76" s="114"/>
      <c r="H76" s="46"/>
    </row>
    <row r="77" spans="1:8" s="47" customFormat="1" ht="15.75" x14ac:dyDescent="0.2">
      <c r="A77" s="65"/>
      <c r="B77" s="102" t="s">
        <v>85</v>
      </c>
      <c r="C77" s="85" t="s">
        <v>16</v>
      </c>
      <c r="D77" s="85">
        <v>1</v>
      </c>
      <c r="E77" s="85">
        <f t="shared" ref="E77" si="5">D77</f>
        <v>1</v>
      </c>
      <c r="F77" s="111"/>
      <c r="G77" s="112">
        <f>+IF(E77=0,D77*F77,E77*F77)</f>
        <v>0</v>
      </c>
      <c r="H77" s="46"/>
    </row>
    <row r="78" spans="1:8" s="47" customFormat="1" ht="15.75" x14ac:dyDescent="0.2">
      <c r="A78" s="65"/>
      <c r="B78" s="102"/>
      <c r="C78" s="85"/>
      <c r="D78" s="85"/>
      <c r="E78" s="40"/>
      <c r="F78" s="111"/>
      <c r="G78" s="112"/>
      <c r="H78" s="46"/>
    </row>
    <row r="79" spans="1:8" s="47" customFormat="1" ht="63" x14ac:dyDescent="0.2">
      <c r="A79" s="65"/>
      <c r="B79" s="102" t="s">
        <v>96</v>
      </c>
      <c r="C79" s="85" t="s">
        <v>17</v>
      </c>
      <c r="D79" s="40"/>
      <c r="E79" s="40"/>
      <c r="F79" s="111"/>
      <c r="G79" s="112"/>
      <c r="H79" s="46"/>
    </row>
    <row r="80" spans="1:8" s="62" customFormat="1" ht="15" customHeight="1" thickBot="1" x14ac:dyDescent="0.3">
      <c r="A80" s="77"/>
      <c r="B80" s="78"/>
      <c r="C80" s="79"/>
      <c r="D80" s="79"/>
      <c r="E80" s="79"/>
      <c r="F80" s="115" t="str">
        <f>"Sous-total"&amp;" - "&amp;B45</f>
        <v>Sous-total - ORIGINE DES INSTALLATIONS ELECTRIQUES</v>
      </c>
      <c r="G80" s="116">
        <f>SUBTOTAL(9,G44:G79)</f>
        <v>0</v>
      </c>
    </row>
    <row r="81" spans="1:8" s="39" customFormat="1" ht="7.5" customHeight="1" x14ac:dyDescent="0.25">
      <c r="A81" s="65"/>
      <c r="B81" s="80"/>
      <c r="C81" s="40"/>
      <c r="D81" s="40"/>
      <c r="E81" s="40"/>
      <c r="F81" s="111"/>
      <c r="G81" s="112"/>
      <c r="H81" s="3"/>
    </row>
    <row r="82" spans="1:8" s="47" customFormat="1" ht="15.75" x14ac:dyDescent="0.2">
      <c r="A82" s="86" t="s">
        <v>23</v>
      </c>
      <c r="B82" s="101" t="s">
        <v>86</v>
      </c>
      <c r="C82" s="45"/>
      <c r="D82" s="45"/>
      <c r="E82" s="45"/>
      <c r="F82" s="113"/>
      <c r="G82" s="114"/>
      <c r="H82" s="46"/>
    </row>
    <row r="83" spans="1:8" s="47" customFormat="1" ht="15.75" x14ac:dyDescent="0.2">
      <c r="A83" s="86"/>
      <c r="B83" s="88"/>
      <c r="C83" s="45"/>
      <c r="D83" s="45"/>
      <c r="E83" s="45"/>
      <c r="F83" s="113"/>
      <c r="G83" s="114"/>
      <c r="H83" s="46"/>
    </row>
    <row r="84" spans="1:8" s="47" customFormat="1" ht="31.5" x14ac:dyDescent="0.2">
      <c r="A84" s="86"/>
      <c r="B84" s="88" t="s">
        <v>87</v>
      </c>
      <c r="C84" s="85" t="s">
        <v>16</v>
      </c>
      <c r="D84" s="85">
        <v>1</v>
      </c>
      <c r="E84" s="85">
        <f t="shared" ref="E84:E98" si="6">D84</f>
        <v>1</v>
      </c>
      <c r="F84" s="113"/>
      <c r="G84" s="112">
        <f>+IF(E84=0,D84*F84,E84*F84)</f>
        <v>0</v>
      </c>
      <c r="H84" s="46"/>
    </row>
    <row r="85" spans="1:8" s="47" customFormat="1" ht="15.75" x14ac:dyDescent="0.2">
      <c r="A85" s="86"/>
      <c r="B85" s="88"/>
      <c r="C85" s="45"/>
      <c r="D85" s="45"/>
      <c r="E85" s="85"/>
      <c r="F85" s="113"/>
      <c r="G85" s="114"/>
      <c r="H85" s="46"/>
    </row>
    <row r="86" spans="1:8" s="47" customFormat="1" ht="31.5" x14ac:dyDescent="0.2">
      <c r="A86" s="86"/>
      <c r="B86" s="88" t="s">
        <v>88</v>
      </c>
      <c r="C86" s="85" t="s">
        <v>16</v>
      </c>
      <c r="D86" s="85">
        <v>1</v>
      </c>
      <c r="E86" s="85">
        <f t="shared" si="6"/>
        <v>1</v>
      </c>
      <c r="F86" s="113"/>
      <c r="G86" s="112">
        <f>+IF(E86=0,D86*F86,E86*F86)</f>
        <v>0</v>
      </c>
      <c r="H86" s="46"/>
    </row>
    <row r="87" spans="1:8" s="47" customFormat="1" ht="15.75" x14ac:dyDescent="0.2">
      <c r="A87" s="86"/>
      <c r="B87" s="88"/>
      <c r="C87" s="45"/>
      <c r="D87" s="45"/>
      <c r="E87" s="85"/>
      <c r="F87" s="113"/>
      <c r="G87" s="114"/>
      <c r="H87" s="46"/>
    </row>
    <row r="88" spans="1:8" s="47" customFormat="1" ht="31.5" x14ac:dyDescent="0.2">
      <c r="A88" s="86"/>
      <c r="B88" s="88" t="s">
        <v>89</v>
      </c>
      <c r="C88" s="85" t="s">
        <v>16</v>
      </c>
      <c r="D88" s="85">
        <v>1</v>
      </c>
      <c r="E88" s="85">
        <f t="shared" si="6"/>
        <v>1</v>
      </c>
      <c r="F88" s="113"/>
      <c r="G88" s="112">
        <f>+IF(E88=0,D88*F88,E88*F88)</f>
        <v>0</v>
      </c>
      <c r="H88" s="46"/>
    </row>
    <row r="89" spans="1:8" s="47" customFormat="1" ht="15.75" x14ac:dyDescent="0.2">
      <c r="A89" s="86"/>
      <c r="B89" s="88"/>
      <c r="C89" s="45"/>
      <c r="D89" s="45"/>
      <c r="E89" s="85"/>
      <c r="F89" s="113"/>
      <c r="G89" s="114"/>
      <c r="H89" s="46"/>
    </row>
    <row r="90" spans="1:8" s="47" customFormat="1" ht="31.5" x14ac:dyDescent="0.2">
      <c r="A90" s="86"/>
      <c r="B90" s="88" t="s">
        <v>90</v>
      </c>
      <c r="C90" s="85" t="s">
        <v>16</v>
      </c>
      <c r="D90" s="85">
        <v>1</v>
      </c>
      <c r="E90" s="85">
        <f t="shared" si="6"/>
        <v>1</v>
      </c>
      <c r="F90" s="113"/>
      <c r="G90" s="112">
        <f>+IF(E90=0,D90*F90,E90*F90)</f>
        <v>0</v>
      </c>
      <c r="H90" s="46"/>
    </row>
    <row r="91" spans="1:8" s="47" customFormat="1" ht="15.75" x14ac:dyDescent="0.2">
      <c r="A91" s="86"/>
      <c r="B91" s="88"/>
      <c r="C91" s="45"/>
      <c r="D91" s="45"/>
      <c r="E91" s="85"/>
      <c r="F91" s="113"/>
      <c r="G91" s="114"/>
      <c r="H91" s="46"/>
    </row>
    <row r="92" spans="1:8" s="47" customFormat="1" ht="15.75" x14ac:dyDescent="0.2">
      <c r="A92" s="86"/>
      <c r="B92" s="88" t="s">
        <v>91</v>
      </c>
      <c r="C92" s="85" t="s">
        <v>16</v>
      </c>
      <c r="D92" s="85">
        <v>1</v>
      </c>
      <c r="E92" s="85">
        <f t="shared" si="6"/>
        <v>1</v>
      </c>
      <c r="F92" s="113"/>
      <c r="G92" s="112">
        <f>+IF(E92=0,D92*F92,E92*F92)</f>
        <v>0</v>
      </c>
      <c r="H92" s="46"/>
    </row>
    <row r="93" spans="1:8" s="47" customFormat="1" ht="15.75" x14ac:dyDescent="0.2">
      <c r="A93" s="86"/>
      <c r="B93" s="88"/>
      <c r="C93" s="45"/>
      <c r="D93" s="45"/>
      <c r="E93" s="85"/>
      <c r="F93" s="113"/>
      <c r="G93" s="114"/>
      <c r="H93" s="46"/>
    </row>
    <row r="94" spans="1:8" s="47" customFormat="1" ht="15.75" x14ac:dyDescent="0.2">
      <c r="A94" s="86"/>
      <c r="B94" s="88" t="s">
        <v>92</v>
      </c>
      <c r="C94" s="85" t="s">
        <v>16</v>
      </c>
      <c r="D94" s="85">
        <v>1</v>
      </c>
      <c r="E94" s="85">
        <f t="shared" si="6"/>
        <v>1</v>
      </c>
      <c r="F94" s="113"/>
      <c r="G94" s="112">
        <f>+IF(E94=0,D94*F94,E94*F94)</f>
        <v>0</v>
      </c>
      <c r="H94" s="46"/>
    </row>
    <row r="95" spans="1:8" s="47" customFormat="1" ht="15.75" x14ac:dyDescent="0.2">
      <c r="A95" s="86"/>
      <c r="B95" s="88"/>
      <c r="C95" s="45"/>
      <c r="D95" s="45"/>
      <c r="E95" s="85"/>
      <c r="F95" s="113"/>
      <c r="G95" s="114"/>
      <c r="H95" s="46"/>
    </row>
    <row r="96" spans="1:8" s="47" customFormat="1" ht="15.75" x14ac:dyDescent="0.2">
      <c r="A96" s="86"/>
      <c r="B96" s="88" t="s">
        <v>93</v>
      </c>
      <c r="C96" s="85" t="s">
        <v>16</v>
      </c>
      <c r="D96" s="85">
        <v>1</v>
      </c>
      <c r="E96" s="85">
        <f t="shared" si="6"/>
        <v>1</v>
      </c>
      <c r="F96" s="113"/>
      <c r="G96" s="112">
        <f>+IF(E96=0,D96*F96,E96*F96)</f>
        <v>0</v>
      </c>
      <c r="H96" s="46"/>
    </row>
    <row r="97" spans="1:8" s="47" customFormat="1" ht="15.75" x14ac:dyDescent="0.2">
      <c r="A97" s="86"/>
      <c r="B97" s="88"/>
      <c r="C97" s="45"/>
      <c r="D97" s="45"/>
      <c r="E97" s="85"/>
      <c r="F97" s="113"/>
      <c r="G97" s="114"/>
      <c r="H97" s="46"/>
    </row>
    <row r="98" spans="1:8" s="47" customFormat="1" ht="31.5" x14ac:dyDescent="0.2">
      <c r="A98" s="86"/>
      <c r="B98" s="88" t="s">
        <v>94</v>
      </c>
      <c r="C98" s="85" t="s">
        <v>16</v>
      </c>
      <c r="D98" s="85">
        <v>1</v>
      </c>
      <c r="E98" s="85">
        <f t="shared" si="6"/>
        <v>1</v>
      </c>
      <c r="F98" s="113"/>
      <c r="G98" s="112">
        <f>+IF(E98=0,D98*F98,E98*F98)</f>
        <v>0</v>
      </c>
      <c r="H98" s="46"/>
    </row>
    <row r="99" spans="1:8" s="47" customFormat="1" ht="15.75" x14ac:dyDescent="0.2">
      <c r="A99" s="86"/>
      <c r="B99" s="88"/>
      <c r="C99" s="45"/>
      <c r="D99" s="45"/>
      <c r="E99" s="45"/>
      <c r="F99" s="113"/>
      <c r="G99" s="114"/>
      <c r="H99" s="46"/>
    </row>
    <row r="100" spans="1:8" s="47" customFormat="1" ht="31.5" x14ac:dyDescent="0.2">
      <c r="A100" s="86"/>
      <c r="B100" s="88" t="s">
        <v>95</v>
      </c>
      <c r="C100" s="90" t="s">
        <v>17</v>
      </c>
      <c r="D100" s="45"/>
      <c r="E100" s="45"/>
      <c r="F100" s="113"/>
      <c r="G100" s="114"/>
      <c r="H100" s="46"/>
    </row>
    <row r="101" spans="1:8" s="47" customFormat="1" ht="15.75" x14ac:dyDescent="0.2">
      <c r="A101" s="86"/>
      <c r="B101" s="88"/>
      <c r="C101" s="45"/>
      <c r="D101" s="45"/>
      <c r="E101" s="45"/>
      <c r="F101" s="113"/>
      <c r="G101" s="114"/>
      <c r="H101" s="46"/>
    </row>
    <row r="102" spans="1:8" s="62" customFormat="1" ht="15" customHeight="1" thickBot="1" x14ac:dyDescent="0.3">
      <c r="A102" s="77"/>
      <c r="B102" s="78"/>
      <c r="C102" s="79"/>
      <c r="D102" s="79"/>
      <c r="E102" s="79"/>
      <c r="F102" s="115" t="str">
        <f>"Sous-total"&amp;" - "&amp;B82</f>
        <v>Sous-total - DISTRIBUTION PRINCIPALE</v>
      </c>
      <c r="G102" s="116">
        <f>SUBTOTAL(9,G83:G101)</f>
        <v>0</v>
      </c>
    </row>
    <row r="103" spans="1:8" s="39" customFormat="1" ht="7.5" customHeight="1" x14ac:dyDescent="0.25">
      <c r="A103" s="65"/>
      <c r="B103" s="80"/>
      <c r="C103" s="40"/>
      <c r="D103" s="40"/>
      <c r="E103" s="40"/>
      <c r="F103" s="111"/>
      <c r="G103" s="112"/>
      <c r="H103" s="3"/>
    </row>
    <row r="104" spans="1:8" s="47" customFormat="1" ht="15.75" x14ac:dyDescent="0.2">
      <c r="A104" s="86" t="s">
        <v>24</v>
      </c>
      <c r="B104" s="87" t="s">
        <v>359</v>
      </c>
      <c r="C104" s="45"/>
      <c r="D104" s="45"/>
      <c r="E104" s="45"/>
      <c r="F104" s="113"/>
      <c r="G104" s="114"/>
      <c r="H104" s="46"/>
    </row>
    <row r="105" spans="1:8" s="47" customFormat="1" ht="15.75" x14ac:dyDescent="0.2">
      <c r="A105" s="86"/>
      <c r="B105" s="88"/>
      <c r="C105" s="45"/>
      <c r="D105" s="45"/>
      <c r="E105" s="45"/>
      <c r="F105" s="113"/>
      <c r="G105" s="114"/>
      <c r="H105" s="46"/>
    </row>
    <row r="106" spans="1:8" s="47" customFormat="1" ht="78.75" x14ac:dyDescent="0.2">
      <c r="A106" s="86"/>
      <c r="B106" s="88" t="s">
        <v>97</v>
      </c>
      <c r="C106" s="85" t="s">
        <v>16</v>
      </c>
      <c r="D106" s="85">
        <v>1</v>
      </c>
      <c r="E106" s="85">
        <f t="shared" ref="E106" si="7">D106</f>
        <v>1</v>
      </c>
      <c r="F106" s="113"/>
      <c r="G106" s="112">
        <f>+IF(E106=0,D106*F106,E106*F106)</f>
        <v>0</v>
      </c>
      <c r="H106" s="46"/>
    </row>
    <row r="107" spans="1:8" s="47" customFormat="1" ht="9" customHeight="1" x14ac:dyDescent="0.2">
      <c r="A107" s="65"/>
      <c r="B107" s="80"/>
      <c r="C107" s="40"/>
      <c r="D107" s="40"/>
      <c r="E107" s="40"/>
      <c r="F107" s="111"/>
      <c r="G107" s="112"/>
      <c r="H107" s="46"/>
    </row>
    <row r="108" spans="1:8" s="62" customFormat="1" ht="15" customHeight="1" thickBot="1" x14ac:dyDescent="0.3">
      <c r="A108" s="77"/>
      <c r="B108" s="78"/>
      <c r="C108" s="79"/>
      <c r="D108" s="79"/>
      <c r="E108" s="79"/>
      <c r="F108" s="115" t="str">
        <f>"Sous-total"&amp;" - "&amp;B104</f>
        <v>Sous-total - MISE A LA TERRE &amp; LIAISONS EQUIPOTENTIELLES</v>
      </c>
      <c r="G108" s="116">
        <f>SUBTOTAL(9,G103:G107)</f>
        <v>0</v>
      </c>
    </row>
    <row r="109" spans="1:8" s="39" customFormat="1" ht="7.5" customHeight="1" x14ac:dyDescent="0.25">
      <c r="A109" s="65"/>
      <c r="B109" s="80"/>
      <c r="C109" s="40"/>
      <c r="D109" s="40"/>
      <c r="E109" s="40"/>
      <c r="F109" s="111"/>
      <c r="G109" s="112"/>
      <c r="H109" s="3"/>
    </row>
    <row r="110" spans="1:8" s="47" customFormat="1" ht="15.75" x14ac:dyDescent="0.2">
      <c r="A110" s="86" t="s">
        <v>25</v>
      </c>
      <c r="B110" s="87" t="s">
        <v>98</v>
      </c>
      <c r="C110" s="45"/>
      <c r="D110" s="45"/>
      <c r="E110" s="45"/>
      <c r="F110" s="113"/>
      <c r="G110" s="114"/>
      <c r="H110" s="46"/>
    </row>
    <row r="111" spans="1:8" s="47" customFormat="1" ht="15.75" x14ac:dyDescent="0.2">
      <c r="A111" s="86"/>
      <c r="B111" s="88"/>
      <c r="C111" s="45"/>
      <c r="D111" s="45"/>
      <c r="E111" s="45"/>
      <c r="F111" s="113"/>
      <c r="G111" s="114"/>
      <c r="H111" s="46"/>
    </row>
    <row r="112" spans="1:8" s="47" customFormat="1" ht="15.75" x14ac:dyDescent="0.2">
      <c r="A112" s="86"/>
      <c r="B112" s="88" t="s">
        <v>185</v>
      </c>
      <c r="C112" s="85" t="s">
        <v>16</v>
      </c>
      <c r="D112" s="90">
        <v>1</v>
      </c>
      <c r="E112" s="85">
        <f t="shared" ref="E112:E120" si="8">D112</f>
        <v>1</v>
      </c>
      <c r="F112" s="119"/>
      <c r="G112" s="112">
        <f>+IF(E112=0,D112*F112,E112*F112)</f>
        <v>0</v>
      </c>
      <c r="H112" s="46"/>
    </row>
    <row r="113" spans="1:8" s="47" customFormat="1" ht="15.75" x14ac:dyDescent="0.2">
      <c r="A113" s="86"/>
      <c r="B113" s="88"/>
      <c r="C113" s="90"/>
      <c r="D113" s="90"/>
      <c r="E113" s="85"/>
      <c r="F113" s="119"/>
      <c r="G113" s="120"/>
      <c r="H113" s="46"/>
    </row>
    <row r="114" spans="1:8" s="47" customFormat="1" ht="15.75" x14ac:dyDescent="0.2">
      <c r="A114" s="86"/>
      <c r="B114" s="88" t="s">
        <v>186</v>
      </c>
      <c r="C114" s="85" t="s">
        <v>16</v>
      </c>
      <c r="D114" s="90">
        <v>1</v>
      </c>
      <c r="E114" s="85">
        <f t="shared" si="8"/>
        <v>1</v>
      </c>
      <c r="F114" s="117"/>
      <c r="G114" s="112">
        <f>+IF(E114=0,D114*F114,E114*F114)</f>
        <v>0</v>
      </c>
      <c r="H114" s="46"/>
    </row>
    <row r="115" spans="1:8" s="47" customFormat="1" ht="15.75" x14ac:dyDescent="0.2">
      <c r="A115" s="86"/>
      <c r="B115" s="88"/>
      <c r="C115" s="90"/>
      <c r="D115" s="90"/>
      <c r="E115" s="85"/>
      <c r="F115" s="119"/>
      <c r="G115" s="120"/>
      <c r="H115" s="46"/>
    </row>
    <row r="116" spans="1:8" s="47" customFormat="1" ht="15.75" x14ac:dyDescent="0.2">
      <c r="A116" s="86"/>
      <c r="B116" s="88" t="s">
        <v>99</v>
      </c>
      <c r="C116" s="85" t="s">
        <v>16</v>
      </c>
      <c r="D116" s="90">
        <v>1</v>
      </c>
      <c r="E116" s="85">
        <f t="shared" si="8"/>
        <v>1</v>
      </c>
      <c r="F116" s="117"/>
      <c r="G116" s="112">
        <f>+IF(E116=0,D116*F116,E116*F116)</f>
        <v>0</v>
      </c>
      <c r="H116" s="46"/>
    </row>
    <row r="117" spans="1:8" s="47" customFormat="1" ht="15.75" x14ac:dyDescent="0.2">
      <c r="A117" s="86"/>
      <c r="B117" s="87"/>
      <c r="C117" s="85"/>
      <c r="D117" s="85"/>
      <c r="E117" s="85"/>
      <c r="F117" s="117"/>
      <c r="G117" s="118"/>
      <c r="H117" s="46"/>
    </row>
    <row r="118" spans="1:8" s="47" customFormat="1" ht="15.75" x14ac:dyDescent="0.2">
      <c r="A118" s="93"/>
      <c r="B118" s="88" t="s">
        <v>100</v>
      </c>
      <c r="C118" s="85" t="s">
        <v>16</v>
      </c>
      <c r="D118" s="90">
        <v>1</v>
      </c>
      <c r="E118" s="85">
        <f t="shared" si="8"/>
        <v>1</v>
      </c>
      <c r="F118" s="117"/>
      <c r="G118" s="112">
        <f>+IF(E118=0,D118*F118,E118*F118)</f>
        <v>0</v>
      </c>
      <c r="H118" s="46"/>
    </row>
    <row r="119" spans="1:8" s="47" customFormat="1" ht="15.75" x14ac:dyDescent="0.2">
      <c r="A119" s="86"/>
      <c r="B119" s="87"/>
      <c r="C119" s="85"/>
      <c r="D119" s="85"/>
      <c r="E119" s="85"/>
      <c r="F119" s="117"/>
      <c r="G119" s="118"/>
      <c r="H119" s="46"/>
    </row>
    <row r="120" spans="1:8" s="47" customFormat="1" ht="15.75" x14ac:dyDescent="0.2">
      <c r="A120" s="93"/>
      <c r="B120" s="88" t="s">
        <v>101</v>
      </c>
      <c r="C120" s="85" t="s">
        <v>16</v>
      </c>
      <c r="D120" s="90">
        <v>1</v>
      </c>
      <c r="E120" s="85">
        <f t="shared" si="8"/>
        <v>1</v>
      </c>
      <c r="F120" s="117"/>
      <c r="G120" s="112">
        <f>+IF(E120=0,D120*F120,E120*F120)</f>
        <v>0</v>
      </c>
      <c r="H120" s="46"/>
    </row>
    <row r="121" spans="1:8" s="47" customFormat="1" ht="9" customHeight="1" x14ac:dyDescent="0.2">
      <c r="A121" s="65"/>
      <c r="B121" s="80"/>
      <c r="C121" s="40"/>
      <c r="D121" s="40"/>
      <c r="E121" s="40"/>
      <c r="F121" s="111"/>
      <c r="G121" s="112"/>
      <c r="H121" s="46"/>
    </row>
    <row r="122" spans="1:8" s="62" customFormat="1" ht="15" customHeight="1" thickBot="1" x14ac:dyDescent="0.3">
      <c r="A122" s="77"/>
      <c r="B122" s="78"/>
      <c r="C122" s="79"/>
      <c r="D122" s="79"/>
      <c r="E122" s="79"/>
      <c r="F122" s="115" t="str">
        <f>"Sous-total"&amp;" - "&amp;B110</f>
        <v>Sous-total - DISTRIBUTION ELECTRIQUE</v>
      </c>
      <c r="G122" s="116">
        <f>SUBTOTAL(9,G109:G121)</f>
        <v>0</v>
      </c>
    </row>
    <row r="123" spans="1:8" s="39" customFormat="1" ht="7.5" customHeight="1" x14ac:dyDescent="0.25">
      <c r="A123" s="65"/>
      <c r="B123" s="80"/>
      <c r="C123" s="40"/>
      <c r="D123" s="40"/>
      <c r="E123" s="40"/>
      <c r="F123" s="111"/>
      <c r="G123" s="112"/>
      <c r="H123" s="3"/>
    </row>
    <row r="124" spans="1:8" s="47" customFormat="1" ht="15.75" x14ac:dyDescent="0.2">
      <c r="A124" s="86"/>
      <c r="B124" s="87"/>
      <c r="C124" s="85"/>
      <c r="D124" s="85"/>
      <c r="E124" s="85"/>
      <c r="F124" s="117"/>
      <c r="G124" s="118"/>
      <c r="H124" s="46"/>
    </row>
    <row r="125" spans="1:8" s="47" customFormat="1" ht="15.75" x14ac:dyDescent="0.2">
      <c r="A125" s="86" t="s">
        <v>26</v>
      </c>
      <c r="B125" s="87" t="s">
        <v>102</v>
      </c>
      <c r="C125" s="45"/>
      <c r="D125" s="45"/>
      <c r="E125" s="45"/>
      <c r="F125" s="113"/>
      <c r="G125" s="114"/>
      <c r="H125" s="46"/>
    </row>
    <row r="126" spans="1:8" s="47" customFormat="1" ht="15.75" x14ac:dyDescent="0.2">
      <c r="A126" s="86"/>
      <c r="B126" s="87"/>
      <c r="C126" s="85"/>
      <c r="D126" s="85"/>
      <c r="E126" s="85"/>
      <c r="F126" s="117"/>
      <c r="G126" s="118"/>
      <c r="H126" s="46"/>
    </row>
    <row r="127" spans="1:8" s="47" customFormat="1" ht="15.75" x14ac:dyDescent="0.2">
      <c r="A127" s="93" t="s">
        <v>103</v>
      </c>
      <c r="B127" s="88" t="s">
        <v>104</v>
      </c>
      <c r="C127" s="85" t="s">
        <v>17</v>
      </c>
      <c r="D127" s="85" t="s">
        <v>17</v>
      </c>
      <c r="E127" s="40"/>
      <c r="F127" s="111"/>
      <c r="G127" s="112"/>
      <c r="H127" s="46"/>
    </row>
    <row r="128" spans="1:8" s="47" customFormat="1" ht="15.75" x14ac:dyDescent="0.2">
      <c r="A128" s="93"/>
      <c r="B128" s="88"/>
      <c r="C128" s="85"/>
      <c r="D128" s="85"/>
      <c r="E128" s="40"/>
      <c r="F128" s="111"/>
      <c r="G128" s="112"/>
      <c r="H128" s="46"/>
    </row>
    <row r="129" spans="1:8" s="47" customFormat="1" ht="15.75" x14ac:dyDescent="0.2">
      <c r="A129" s="93" t="s">
        <v>105</v>
      </c>
      <c r="B129" s="88" t="s">
        <v>106</v>
      </c>
      <c r="C129" s="85" t="s">
        <v>17</v>
      </c>
      <c r="D129" s="85" t="s">
        <v>17</v>
      </c>
      <c r="E129" s="85"/>
      <c r="F129" s="117"/>
      <c r="G129" s="118"/>
      <c r="H129" s="46"/>
    </row>
    <row r="130" spans="1:8" s="47" customFormat="1" ht="15.75" x14ac:dyDescent="0.2">
      <c r="A130" s="86"/>
      <c r="B130" s="88"/>
      <c r="C130" s="90"/>
      <c r="D130" s="90"/>
      <c r="E130" s="90"/>
      <c r="F130" s="119"/>
      <c r="G130" s="120"/>
      <c r="H130" s="46"/>
    </row>
    <row r="131" spans="1:8" s="47" customFormat="1" ht="15.75" x14ac:dyDescent="0.2">
      <c r="A131" s="93" t="s">
        <v>107</v>
      </c>
      <c r="B131" s="88" t="s">
        <v>108</v>
      </c>
      <c r="C131" s="85" t="s">
        <v>17</v>
      </c>
      <c r="D131" s="85" t="s">
        <v>17</v>
      </c>
      <c r="E131" s="85"/>
      <c r="F131" s="117"/>
      <c r="G131" s="118"/>
      <c r="H131" s="46"/>
    </row>
    <row r="132" spans="1:8" s="47" customFormat="1" ht="15.75" x14ac:dyDescent="0.2">
      <c r="A132" s="86"/>
      <c r="B132" s="87"/>
      <c r="C132" s="85"/>
      <c r="D132" s="85"/>
      <c r="E132" s="85"/>
      <c r="F132" s="117"/>
      <c r="G132" s="118"/>
      <c r="H132" s="46"/>
    </row>
    <row r="133" spans="1:8" s="47" customFormat="1" ht="15.75" x14ac:dyDescent="0.2">
      <c r="A133" s="93" t="s">
        <v>109</v>
      </c>
      <c r="B133" s="88" t="s">
        <v>110</v>
      </c>
      <c r="C133" s="85" t="s">
        <v>17</v>
      </c>
      <c r="D133" s="85" t="s">
        <v>17</v>
      </c>
      <c r="E133" s="85"/>
      <c r="F133" s="117"/>
      <c r="G133" s="118"/>
      <c r="H133" s="46"/>
    </row>
    <row r="134" spans="1:8" s="47" customFormat="1" ht="15.75" x14ac:dyDescent="0.2">
      <c r="A134" s="86"/>
      <c r="B134" s="87"/>
      <c r="C134" s="85"/>
      <c r="D134" s="85"/>
      <c r="E134" s="85"/>
      <c r="F134" s="117"/>
      <c r="G134" s="118"/>
      <c r="H134" s="46"/>
    </row>
    <row r="135" spans="1:8" s="47" customFormat="1" ht="15.75" x14ac:dyDescent="0.2">
      <c r="A135" s="93" t="s">
        <v>111</v>
      </c>
      <c r="B135" s="88" t="s">
        <v>112</v>
      </c>
      <c r="C135" s="85"/>
      <c r="D135" s="85"/>
      <c r="E135" s="85"/>
      <c r="F135" s="117"/>
      <c r="G135" s="118"/>
      <c r="H135" s="46"/>
    </row>
    <row r="136" spans="1:8" s="47" customFormat="1" ht="15.75" x14ac:dyDescent="0.2">
      <c r="A136" s="93"/>
      <c r="B136" s="88"/>
      <c r="C136" s="85"/>
      <c r="D136" s="85"/>
      <c r="E136" s="85"/>
      <c r="F136" s="117"/>
      <c r="G136" s="118"/>
      <c r="H136" s="46"/>
    </row>
    <row r="137" spans="1:8" s="47" customFormat="1" ht="15.75" x14ac:dyDescent="0.2">
      <c r="A137" s="86"/>
      <c r="B137" s="127" t="s">
        <v>113</v>
      </c>
      <c r="C137" s="85" t="s">
        <v>2</v>
      </c>
      <c r="D137" s="85">
        <v>1</v>
      </c>
      <c r="E137" s="85">
        <f t="shared" ref="E137:E138" si="9">D137</f>
        <v>1</v>
      </c>
      <c r="F137" s="117"/>
      <c r="G137" s="112">
        <f>+IF(E137=0,D137*F137,E137*F137)</f>
        <v>0</v>
      </c>
      <c r="H137" s="46"/>
    </row>
    <row r="138" spans="1:8" s="47" customFormat="1" ht="15.75" x14ac:dyDescent="0.2">
      <c r="A138" s="86"/>
      <c r="B138" s="127" t="s">
        <v>114</v>
      </c>
      <c r="C138" s="85" t="s">
        <v>2</v>
      </c>
      <c r="D138" s="85">
        <v>1</v>
      </c>
      <c r="E138" s="85">
        <f t="shared" si="9"/>
        <v>1</v>
      </c>
      <c r="F138" s="117"/>
      <c r="G138" s="112">
        <f>+IF(E138=0,D138*F138,E138*F138)</f>
        <v>0</v>
      </c>
      <c r="H138" s="46"/>
    </row>
    <row r="139" spans="1:8" s="47" customFormat="1" ht="15.75" x14ac:dyDescent="0.2">
      <c r="A139" s="86"/>
      <c r="B139" s="87"/>
      <c r="C139" s="85"/>
      <c r="D139" s="85"/>
      <c r="E139" s="85"/>
      <c r="F139" s="117"/>
      <c r="G139" s="118"/>
      <c r="H139" s="46"/>
    </row>
    <row r="140" spans="1:8" s="47" customFormat="1" ht="15.75" x14ac:dyDescent="0.2">
      <c r="A140" s="93" t="s">
        <v>120</v>
      </c>
      <c r="B140" s="88" t="s">
        <v>115</v>
      </c>
      <c r="C140" s="85"/>
      <c r="D140" s="85"/>
      <c r="E140" s="85"/>
      <c r="F140" s="117"/>
      <c r="G140" s="118"/>
      <c r="H140" s="46"/>
    </row>
    <row r="141" spans="1:8" s="47" customFormat="1" ht="15.75" x14ac:dyDescent="0.2">
      <c r="A141" s="93"/>
      <c r="B141" s="88"/>
      <c r="C141" s="85"/>
      <c r="D141" s="85"/>
      <c r="E141" s="85"/>
      <c r="F141" s="117"/>
      <c r="G141" s="118"/>
      <c r="H141" s="46"/>
    </row>
    <row r="142" spans="1:8" s="47" customFormat="1" ht="15.75" x14ac:dyDescent="0.2">
      <c r="A142" s="86"/>
      <c r="B142" s="127" t="s">
        <v>116</v>
      </c>
      <c r="C142" s="85" t="s">
        <v>2</v>
      </c>
      <c r="D142" s="85">
        <v>1</v>
      </c>
      <c r="E142" s="85">
        <f t="shared" ref="E142:E143" si="10">D142</f>
        <v>1</v>
      </c>
      <c r="F142" s="117"/>
      <c r="G142" s="112">
        <f>+IF(E142=0,D142*F142,E142*F142)</f>
        <v>0</v>
      </c>
      <c r="H142" s="46"/>
    </row>
    <row r="143" spans="1:8" s="47" customFormat="1" ht="15.75" x14ac:dyDescent="0.2">
      <c r="A143" s="86"/>
      <c r="B143" s="127" t="s">
        <v>117</v>
      </c>
      <c r="C143" s="85" t="s">
        <v>2</v>
      </c>
      <c r="D143" s="85">
        <v>1</v>
      </c>
      <c r="E143" s="85">
        <f t="shared" si="10"/>
        <v>1</v>
      </c>
      <c r="F143" s="117"/>
      <c r="G143" s="112">
        <f>+IF(E143=0,D143*F143,E143*F143)</f>
        <v>0</v>
      </c>
      <c r="H143" s="46"/>
    </row>
    <row r="144" spans="1:8" s="47" customFormat="1" ht="15.75" x14ac:dyDescent="0.2">
      <c r="A144" s="86"/>
      <c r="B144" s="87"/>
      <c r="C144" s="85"/>
      <c r="D144" s="85"/>
      <c r="E144" s="85"/>
      <c r="F144" s="117"/>
      <c r="G144" s="118"/>
      <c r="H144" s="46"/>
    </row>
    <row r="145" spans="1:8" s="47" customFormat="1" ht="15.75" x14ac:dyDescent="0.2">
      <c r="A145" s="93" t="s">
        <v>121</v>
      </c>
      <c r="B145" s="88" t="s">
        <v>118</v>
      </c>
      <c r="C145" s="85"/>
      <c r="D145" s="85"/>
      <c r="E145" s="85"/>
      <c r="F145" s="117"/>
      <c r="G145" s="118"/>
      <c r="H145" s="46"/>
    </row>
    <row r="146" spans="1:8" s="47" customFormat="1" ht="15.75" x14ac:dyDescent="0.2">
      <c r="A146" s="93"/>
      <c r="B146" s="88"/>
      <c r="C146" s="85"/>
      <c r="D146" s="85"/>
      <c r="E146" s="85"/>
      <c r="F146" s="117"/>
      <c r="G146" s="118"/>
      <c r="H146" s="46"/>
    </row>
    <row r="147" spans="1:8" s="47" customFormat="1" ht="31.5" x14ac:dyDescent="0.2">
      <c r="A147" s="86"/>
      <c r="B147" s="127" t="s">
        <v>119</v>
      </c>
      <c r="C147" s="85" t="s">
        <v>2</v>
      </c>
      <c r="D147" s="85">
        <v>1</v>
      </c>
      <c r="E147" s="85">
        <f t="shared" ref="E147" si="11">D147</f>
        <v>1</v>
      </c>
      <c r="F147" s="117"/>
      <c r="G147" s="112">
        <f>+IF(E147=0,D147*F147,E147*F147)</f>
        <v>0</v>
      </c>
      <c r="H147" s="46"/>
    </row>
    <row r="148" spans="1:8" s="47" customFormat="1" ht="15.75" x14ac:dyDescent="0.2">
      <c r="A148" s="86"/>
      <c r="B148" s="127"/>
      <c r="C148" s="85"/>
      <c r="D148" s="85"/>
      <c r="E148" s="85"/>
      <c r="F148" s="117"/>
      <c r="G148" s="118"/>
      <c r="H148" s="46"/>
    </row>
    <row r="149" spans="1:8" s="47" customFormat="1" ht="15.75" x14ac:dyDescent="0.2">
      <c r="A149" s="93" t="s">
        <v>123</v>
      </c>
      <c r="B149" s="88" t="s">
        <v>122</v>
      </c>
      <c r="C149" s="85"/>
      <c r="D149" s="85"/>
      <c r="E149" s="85"/>
      <c r="F149" s="117"/>
      <c r="G149" s="118"/>
      <c r="H149" s="46"/>
    </row>
    <row r="150" spans="1:8" s="47" customFormat="1" ht="15.75" x14ac:dyDescent="0.2">
      <c r="A150" s="86"/>
      <c r="B150" s="87"/>
      <c r="C150" s="85"/>
      <c r="D150" s="85"/>
      <c r="E150" s="85"/>
      <c r="F150" s="117"/>
      <c r="G150" s="118"/>
      <c r="H150" s="46"/>
    </row>
    <row r="151" spans="1:8" s="47" customFormat="1" ht="15.75" x14ac:dyDescent="0.2">
      <c r="A151" s="86"/>
      <c r="B151" s="127" t="s">
        <v>124</v>
      </c>
      <c r="C151" s="85" t="s">
        <v>2</v>
      </c>
      <c r="D151" s="85">
        <v>1</v>
      </c>
      <c r="E151" s="85">
        <f t="shared" ref="E151" si="12">D151</f>
        <v>1</v>
      </c>
      <c r="F151" s="117"/>
      <c r="G151" s="112">
        <f>+IF(E151=0,D151*F151,E151*F151)</f>
        <v>0</v>
      </c>
      <c r="H151" s="46"/>
    </row>
    <row r="152" spans="1:8" s="47" customFormat="1" ht="14.25" x14ac:dyDescent="0.2">
      <c r="A152" s="65"/>
      <c r="B152" s="80"/>
      <c r="C152" s="40"/>
      <c r="D152" s="40"/>
      <c r="E152" s="40"/>
      <c r="F152" s="111"/>
      <c r="G152" s="112"/>
      <c r="H152" s="46"/>
    </row>
    <row r="153" spans="1:8" s="62" customFormat="1" ht="15" customHeight="1" thickBot="1" x14ac:dyDescent="0.3">
      <c r="A153" s="77"/>
      <c r="B153" s="78"/>
      <c r="C153" s="79"/>
      <c r="D153" s="79"/>
      <c r="E153" s="79"/>
      <c r="F153" s="115" t="str">
        <f>"Sous-total"&amp;" - "&amp;B125</f>
        <v>Sous-total - ARMOIRE DE REPARTITION ET DIVISIONNAIRE</v>
      </c>
      <c r="G153" s="116">
        <f>SUBTOTAL(9,G125:G152)</f>
        <v>0</v>
      </c>
    </row>
    <row r="154" spans="1:8" s="39" customFormat="1" ht="7.5" customHeight="1" x14ac:dyDescent="0.25">
      <c r="A154" s="65"/>
      <c r="B154" s="80"/>
      <c r="C154" s="40"/>
      <c r="D154" s="40"/>
      <c r="E154" s="40"/>
      <c r="F154" s="111"/>
      <c r="G154" s="112"/>
      <c r="H154" s="3"/>
    </row>
    <row r="155" spans="1:8" s="47" customFormat="1" ht="15.75" x14ac:dyDescent="0.2">
      <c r="A155" s="86" t="s">
        <v>27</v>
      </c>
      <c r="B155" s="87" t="s">
        <v>358</v>
      </c>
      <c r="C155" s="45"/>
      <c r="D155" s="45"/>
      <c r="E155" s="45"/>
      <c r="F155" s="113"/>
      <c r="G155" s="114"/>
      <c r="H155" s="46"/>
    </row>
    <row r="156" spans="1:8" s="47" customFormat="1" ht="14.25" x14ac:dyDescent="0.2">
      <c r="A156" s="65"/>
      <c r="B156" s="80"/>
      <c r="C156" s="40"/>
      <c r="D156" s="40"/>
      <c r="E156" s="40"/>
      <c r="F156" s="111"/>
      <c r="G156" s="112"/>
      <c r="H156" s="46"/>
    </row>
    <row r="157" spans="1:8" s="47" customFormat="1" ht="60" x14ac:dyDescent="0.2">
      <c r="A157" s="65"/>
      <c r="B157" s="128" t="s">
        <v>184</v>
      </c>
      <c r="C157" s="85" t="s">
        <v>16</v>
      </c>
      <c r="D157" s="85">
        <v>1</v>
      </c>
      <c r="E157" s="85">
        <f t="shared" ref="E157:E187" si="13">D157</f>
        <v>1</v>
      </c>
      <c r="F157" s="111"/>
      <c r="G157" s="112">
        <f>+IF(E157=0,D157*F157,E157*F157)</f>
        <v>0</v>
      </c>
      <c r="H157" s="46"/>
    </row>
    <row r="158" spans="1:8" s="47" customFormat="1" ht="15" x14ac:dyDescent="0.2">
      <c r="A158" s="65"/>
      <c r="B158" s="128"/>
      <c r="C158" s="40"/>
      <c r="D158" s="40"/>
      <c r="E158" s="85"/>
      <c r="F158" s="111"/>
      <c r="G158" s="112"/>
      <c r="H158" s="46"/>
    </row>
    <row r="159" spans="1:8" s="47" customFormat="1" ht="45" x14ac:dyDescent="0.2">
      <c r="A159" s="65"/>
      <c r="B159" s="128" t="s">
        <v>183</v>
      </c>
      <c r="C159" s="85" t="s">
        <v>16</v>
      </c>
      <c r="D159" s="85">
        <v>1</v>
      </c>
      <c r="E159" s="85">
        <f t="shared" si="13"/>
        <v>1</v>
      </c>
      <c r="F159" s="111"/>
      <c r="G159" s="112">
        <f>+IF(E159=0,D159*F159,E159*F159)</f>
        <v>0</v>
      </c>
      <c r="H159" s="46"/>
    </row>
    <row r="160" spans="1:8" s="47" customFormat="1" ht="15" x14ac:dyDescent="0.2">
      <c r="A160" s="65"/>
      <c r="B160" s="128"/>
      <c r="C160" s="40"/>
      <c r="D160" s="40"/>
      <c r="E160" s="85"/>
      <c r="F160" s="111"/>
      <c r="G160" s="112"/>
      <c r="H160" s="46"/>
    </row>
    <row r="161" spans="1:8" s="47" customFormat="1" ht="45" x14ac:dyDescent="0.2">
      <c r="A161" s="65"/>
      <c r="B161" s="128" t="s">
        <v>182</v>
      </c>
      <c r="C161" s="85" t="s">
        <v>16</v>
      </c>
      <c r="D161" s="85">
        <v>1</v>
      </c>
      <c r="E161" s="85">
        <f t="shared" si="13"/>
        <v>1</v>
      </c>
      <c r="F161" s="111"/>
      <c r="G161" s="112">
        <f>+IF(E161=0,D161*F161,E161*F161)</f>
        <v>0</v>
      </c>
      <c r="H161" s="46"/>
    </row>
    <row r="162" spans="1:8" s="47" customFormat="1" ht="15" x14ac:dyDescent="0.2">
      <c r="A162" s="65"/>
      <c r="B162" s="128"/>
      <c r="C162" s="40"/>
      <c r="D162" s="40"/>
      <c r="E162" s="85"/>
      <c r="F162" s="111"/>
      <c r="G162" s="112"/>
      <c r="H162" s="46"/>
    </row>
    <row r="163" spans="1:8" s="47" customFormat="1" ht="45" x14ac:dyDescent="0.2">
      <c r="A163" s="65"/>
      <c r="B163" s="128" t="s">
        <v>181</v>
      </c>
      <c r="C163" s="85" t="s">
        <v>16</v>
      </c>
      <c r="D163" s="85">
        <v>1</v>
      </c>
      <c r="E163" s="85">
        <f t="shared" si="13"/>
        <v>1</v>
      </c>
      <c r="F163" s="111"/>
      <c r="G163" s="112">
        <f>+IF(E163=0,D163*F163,E163*F163)</f>
        <v>0</v>
      </c>
      <c r="H163" s="46"/>
    </row>
    <row r="164" spans="1:8" s="47" customFormat="1" ht="15" x14ac:dyDescent="0.2">
      <c r="A164" s="65"/>
      <c r="B164" s="128"/>
      <c r="C164" s="40"/>
      <c r="D164" s="40"/>
      <c r="E164" s="85"/>
      <c r="F164" s="111"/>
      <c r="G164" s="112"/>
      <c r="H164" s="46"/>
    </row>
    <row r="165" spans="1:8" s="47" customFormat="1" ht="45" x14ac:dyDescent="0.2">
      <c r="A165" s="65"/>
      <c r="B165" s="128" t="s">
        <v>180</v>
      </c>
      <c r="C165" s="85" t="s">
        <v>16</v>
      </c>
      <c r="D165" s="85">
        <v>1</v>
      </c>
      <c r="E165" s="85">
        <f t="shared" si="13"/>
        <v>1</v>
      </c>
      <c r="F165" s="111"/>
      <c r="G165" s="112">
        <f>+IF(E165=0,D165*F165,E165*F165)</f>
        <v>0</v>
      </c>
      <c r="H165" s="46"/>
    </row>
    <row r="166" spans="1:8" s="47" customFormat="1" ht="15" x14ac:dyDescent="0.2">
      <c r="A166" s="65"/>
      <c r="B166" s="128"/>
      <c r="C166" s="40"/>
      <c r="D166" s="40"/>
      <c r="E166" s="85"/>
      <c r="F166" s="111"/>
      <c r="G166" s="112"/>
      <c r="H166" s="46"/>
    </row>
    <row r="167" spans="1:8" s="47" customFormat="1" ht="45" x14ac:dyDescent="0.2">
      <c r="A167" s="65"/>
      <c r="B167" s="128" t="s">
        <v>179</v>
      </c>
      <c r="C167" s="85" t="s">
        <v>16</v>
      </c>
      <c r="D167" s="85">
        <v>1</v>
      </c>
      <c r="E167" s="85">
        <f t="shared" si="13"/>
        <v>1</v>
      </c>
      <c r="F167" s="111"/>
      <c r="G167" s="112">
        <f>+IF(E167=0,D167*F167,E167*F167)</f>
        <v>0</v>
      </c>
      <c r="H167" s="46"/>
    </row>
    <row r="168" spans="1:8" s="47" customFormat="1" ht="15" x14ac:dyDescent="0.2">
      <c r="A168" s="65"/>
      <c r="B168" s="128"/>
      <c r="C168" s="40"/>
      <c r="D168" s="40"/>
      <c r="E168" s="85"/>
      <c r="F168" s="111"/>
      <c r="G168" s="112"/>
      <c r="H168" s="46"/>
    </row>
    <row r="169" spans="1:8" s="47" customFormat="1" ht="45" x14ac:dyDescent="0.2">
      <c r="A169" s="65"/>
      <c r="B169" s="128" t="s">
        <v>387</v>
      </c>
      <c r="C169" s="85" t="s">
        <v>16</v>
      </c>
      <c r="D169" s="85">
        <v>1</v>
      </c>
      <c r="E169" s="85">
        <f t="shared" si="13"/>
        <v>1</v>
      </c>
      <c r="F169" s="111"/>
      <c r="G169" s="112">
        <f>+IF(E169=0,D169*F169,E169*F169)</f>
        <v>0</v>
      </c>
      <c r="H169" s="46"/>
    </row>
    <row r="170" spans="1:8" s="47" customFormat="1" ht="15" x14ac:dyDescent="0.2">
      <c r="A170" s="65"/>
      <c r="B170" s="128"/>
      <c r="C170" s="40"/>
      <c r="D170" s="40"/>
      <c r="E170" s="85"/>
      <c r="F170" s="111"/>
      <c r="G170" s="112"/>
      <c r="H170" s="46"/>
    </row>
    <row r="171" spans="1:8" s="47" customFormat="1" ht="45" x14ac:dyDescent="0.2">
      <c r="A171" s="65"/>
      <c r="B171" s="128" t="s">
        <v>362</v>
      </c>
      <c r="C171" s="85" t="s">
        <v>16</v>
      </c>
      <c r="D171" s="85">
        <v>1</v>
      </c>
      <c r="E171" s="85">
        <f t="shared" si="13"/>
        <v>1</v>
      </c>
      <c r="F171" s="111"/>
      <c r="G171" s="112">
        <f>+IF(E171=0,D171*F171,E171*F171)</f>
        <v>0</v>
      </c>
      <c r="H171" s="46"/>
    </row>
    <row r="172" spans="1:8" s="47" customFormat="1" ht="15" x14ac:dyDescent="0.2">
      <c r="A172" s="65"/>
      <c r="B172" s="128"/>
      <c r="C172" s="40"/>
      <c r="D172" s="40"/>
      <c r="E172" s="85"/>
      <c r="F172" s="111"/>
      <c r="G172" s="112"/>
      <c r="H172" s="46"/>
    </row>
    <row r="173" spans="1:8" s="47" customFormat="1" ht="45" x14ac:dyDescent="0.2">
      <c r="A173" s="65"/>
      <c r="B173" s="128" t="s">
        <v>363</v>
      </c>
      <c r="C173" s="85" t="s">
        <v>16</v>
      </c>
      <c r="D173" s="85">
        <v>1</v>
      </c>
      <c r="E173" s="85">
        <f t="shared" si="13"/>
        <v>1</v>
      </c>
      <c r="F173" s="111"/>
      <c r="G173" s="112">
        <f>+IF(E173=0,D173*F173,E173*F173)</f>
        <v>0</v>
      </c>
      <c r="H173" s="46"/>
    </row>
    <row r="174" spans="1:8" s="47" customFormat="1" ht="15" x14ac:dyDescent="0.2">
      <c r="A174" s="65"/>
      <c r="B174" s="128"/>
      <c r="C174" s="40"/>
      <c r="D174" s="40"/>
      <c r="E174" s="85"/>
      <c r="F174" s="111"/>
      <c r="G174" s="112"/>
      <c r="H174" s="46"/>
    </row>
    <row r="175" spans="1:8" s="47" customFormat="1" ht="60" x14ac:dyDescent="0.2">
      <c r="A175" s="65"/>
      <c r="B175" s="128" t="s">
        <v>314</v>
      </c>
      <c r="C175" s="85" t="s">
        <v>16</v>
      </c>
      <c r="D175" s="85">
        <v>1</v>
      </c>
      <c r="E175" s="85">
        <f t="shared" si="13"/>
        <v>1</v>
      </c>
      <c r="F175" s="111"/>
      <c r="G175" s="112">
        <f>+IF(E175=0,D175*F175,E175*F175)</f>
        <v>0</v>
      </c>
      <c r="H175" s="46"/>
    </row>
    <row r="176" spans="1:8" s="47" customFormat="1" ht="15" x14ac:dyDescent="0.2">
      <c r="A176" s="65"/>
      <c r="B176" s="128"/>
      <c r="C176" s="40"/>
      <c r="D176" s="40"/>
      <c r="E176" s="85"/>
      <c r="F176" s="111"/>
      <c r="G176" s="112"/>
      <c r="H176" s="46"/>
    </row>
    <row r="177" spans="1:8" s="47" customFormat="1" ht="45" x14ac:dyDescent="0.2">
      <c r="A177" s="65"/>
      <c r="B177" s="128" t="s">
        <v>315</v>
      </c>
      <c r="C177" s="85" t="s">
        <v>16</v>
      </c>
      <c r="D177" s="85">
        <v>1</v>
      </c>
      <c r="E177" s="85">
        <f t="shared" si="13"/>
        <v>1</v>
      </c>
      <c r="F177" s="111"/>
      <c r="G177" s="112">
        <f>+IF(E177=0,D177*F177,E177*F177)</f>
        <v>0</v>
      </c>
      <c r="H177" s="46"/>
    </row>
    <row r="178" spans="1:8" s="47" customFormat="1" ht="15" x14ac:dyDescent="0.2">
      <c r="A178" s="65"/>
      <c r="B178" s="128"/>
      <c r="C178" s="40"/>
      <c r="D178" s="40"/>
      <c r="E178" s="85"/>
      <c r="F178" s="111"/>
      <c r="G178" s="112"/>
      <c r="H178" s="46"/>
    </row>
    <row r="179" spans="1:8" s="47" customFormat="1" ht="45" x14ac:dyDescent="0.2">
      <c r="A179" s="65"/>
      <c r="B179" s="128" t="s">
        <v>364</v>
      </c>
      <c r="C179" s="85" t="s">
        <v>16</v>
      </c>
      <c r="D179" s="85">
        <v>1</v>
      </c>
      <c r="E179" s="85">
        <f t="shared" si="13"/>
        <v>1</v>
      </c>
      <c r="F179" s="111"/>
      <c r="G179" s="112">
        <f>+IF(E179=0,D179*F179,E179*F179)</f>
        <v>0</v>
      </c>
      <c r="H179" s="46"/>
    </row>
    <row r="180" spans="1:8" s="47" customFormat="1" ht="15" x14ac:dyDescent="0.2">
      <c r="A180" s="65"/>
      <c r="B180" s="128"/>
      <c r="C180" s="40"/>
      <c r="D180" s="40"/>
      <c r="E180" s="85"/>
      <c r="F180" s="111"/>
      <c r="G180" s="112"/>
      <c r="H180" s="46"/>
    </row>
    <row r="181" spans="1:8" s="47" customFormat="1" ht="45" x14ac:dyDescent="0.2">
      <c r="A181" s="65"/>
      <c r="B181" s="128" t="s">
        <v>365</v>
      </c>
      <c r="C181" s="85" t="s">
        <v>16</v>
      </c>
      <c r="D181" s="85">
        <v>1</v>
      </c>
      <c r="E181" s="85">
        <f t="shared" si="13"/>
        <v>1</v>
      </c>
      <c r="F181" s="111"/>
      <c r="G181" s="112">
        <f>+IF(E181=0,D181*F181,E181*F181)</f>
        <v>0</v>
      </c>
      <c r="H181" s="46"/>
    </row>
    <row r="182" spans="1:8" s="47" customFormat="1" ht="15" x14ac:dyDescent="0.2">
      <c r="A182" s="65"/>
      <c r="B182" s="128"/>
      <c r="C182" s="40"/>
      <c r="D182" s="40"/>
      <c r="E182" s="85"/>
      <c r="F182" s="111"/>
      <c r="G182" s="112"/>
      <c r="H182" s="46"/>
    </row>
    <row r="183" spans="1:8" s="47" customFormat="1" ht="45" x14ac:dyDescent="0.2">
      <c r="A183" s="65"/>
      <c r="B183" s="128" t="s">
        <v>316</v>
      </c>
      <c r="C183" s="85" t="s">
        <v>16</v>
      </c>
      <c r="D183" s="85">
        <v>1</v>
      </c>
      <c r="E183" s="85">
        <f t="shared" si="13"/>
        <v>1</v>
      </c>
      <c r="F183" s="111"/>
      <c r="G183" s="112">
        <f>+IF(E183=0,D183*F183,E183*F183)</f>
        <v>0</v>
      </c>
      <c r="H183" s="46"/>
    </row>
    <row r="184" spans="1:8" s="47" customFormat="1" ht="14.25" x14ac:dyDescent="0.2">
      <c r="A184" s="65"/>
      <c r="B184" s="80"/>
      <c r="C184" s="40"/>
      <c r="D184" s="40"/>
      <c r="E184" s="85"/>
      <c r="F184" s="111"/>
      <c r="G184" s="112"/>
      <c r="H184" s="46"/>
    </row>
    <row r="185" spans="1:8" s="47" customFormat="1" ht="45" x14ac:dyDescent="0.2">
      <c r="A185" s="65"/>
      <c r="B185" s="152" t="s">
        <v>321</v>
      </c>
      <c r="C185" s="85" t="s">
        <v>16</v>
      </c>
      <c r="D185" s="85">
        <v>1</v>
      </c>
      <c r="E185" s="85">
        <f t="shared" si="13"/>
        <v>1</v>
      </c>
      <c r="F185" s="111"/>
      <c r="G185" s="112">
        <f>+IF(E185=0,D185*F185,E185*F185)</f>
        <v>0</v>
      </c>
      <c r="H185" s="46"/>
    </row>
    <row r="186" spans="1:8" s="47" customFormat="1" ht="14.25" x14ac:dyDescent="0.2">
      <c r="A186" s="65"/>
      <c r="B186" s="80"/>
      <c r="C186" s="40"/>
      <c r="D186" s="40"/>
      <c r="E186" s="85"/>
      <c r="F186" s="111"/>
      <c r="G186" s="112"/>
      <c r="H186" s="46"/>
    </row>
    <row r="187" spans="1:8" s="47" customFormat="1" ht="45" x14ac:dyDescent="0.2">
      <c r="A187" s="65"/>
      <c r="B187" s="152" t="s">
        <v>322</v>
      </c>
      <c r="C187" s="85" t="s">
        <v>16</v>
      </c>
      <c r="D187" s="85">
        <v>1</v>
      </c>
      <c r="E187" s="85">
        <f t="shared" si="13"/>
        <v>1</v>
      </c>
      <c r="F187" s="111"/>
      <c r="G187" s="112">
        <f>+IF(E187=0,D187*F187,E187*F187)</f>
        <v>0</v>
      </c>
      <c r="H187" s="46"/>
    </row>
    <row r="188" spans="1:8" s="47" customFormat="1" ht="8.25" customHeight="1" x14ac:dyDescent="0.2">
      <c r="A188" s="86"/>
      <c r="B188" s="88"/>
      <c r="C188" s="85"/>
      <c r="D188" s="85"/>
      <c r="E188" s="40"/>
      <c r="F188" s="111"/>
      <c r="G188" s="112"/>
      <c r="H188" s="46"/>
    </row>
    <row r="189" spans="1:8" s="62" customFormat="1" ht="15" customHeight="1" thickBot="1" x14ac:dyDescent="0.3">
      <c r="A189" s="77"/>
      <c r="B189" s="78"/>
      <c r="C189" s="79"/>
      <c r="D189" s="79"/>
      <c r="E189" s="79"/>
      <c r="F189" s="115" t="str">
        <f>"Sous-total"&amp;" - "&amp;B155</f>
        <v>Sous-total - ALIMENTATION DIRECTE</v>
      </c>
      <c r="G189" s="116">
        <f>SUBTOTAL(9,G157:G188)</f>
        <v>0</v>
      </c>
    </row>
    <row r="190" spans="1:8" s="39" customFormat="1" ht="7.5" customHeight="1" x14ac:dyDescent="0.25">
      <c r="A190" s="65"/>
      <c r="B190" s="80"/>
      <c r="C190" s="40"/>
      <c r="D190" s="40"/>
      <c r="E190" s="40"/>
      <c r="F190" s="111"/>
      <c r="G190" s="112"/>
      <c r="H190" s="3"/>
    </row>
    <row r="191" spans="1:8" s="47" customFormat="1" ht="15.75" x14ac:dyDescent="0.2">
      <c r="A191" s="86" t="s">
        <v>28</v>
      </c>
      <c r="B191" s="87" t="s">
        <v>125</v>
      </c>
      <c r="C191" s="45"/>
      <c r="D191" s="45"/>
      <c r="E191" s="45"/>
      <c r="F191" s="113"/>
      <c r="G191" s="114"/>
      <c r="H191" s="46"/>
    </row>
    <row r="192" spans="1:8" s="47" customFormat="1" ht="15.75" x14ac:dyDescent="0.2">
      <c r="A192" s="86"/>
      <c r="B192" s="87"/>
      <c r="C192" s="45"/>
      <c r="D192" s="45"/>
      <c r="E192" s="45"/>
      <c r="F192" s="113"/>
      <c r="G192" s="114"/>
      <c r="H192" s="46"/>
    </row>
    <row r="193" spans="1:8" s="47" customFormat="1" ht="15.75" x14ac:dyDescent="0.2">
      <c r="A193" s="86" t="s">
        <v>134</v>
      </c>
      <c r="B193" s="94" t="s">
        <v>126</v>
      </c>
      <c r="C193" s="85" t="s">
        <v>17</v>
      </c>
      <c r="D193" s="85" t="s">
        <v>17</v>
      </c>
      <c r="E193" s="45"/>
      <c r="F193" s="113"/>
      <c r="G193" s="114"/>
      <c r="H193" s="46"/>
    </row>
    <row r="194" spans="1:8" s="47" customFormat="1" ht="15.75" x14ac:dyDescent="0.2">
      <c r="A194" s="86"/>
      <c r="B194" s="94"/>
      <c r="C194" s="95"/>
      <c r="D194" s="95"/>
      <c r="E194" s="45"/>
      <c r="F194" s="113"/>
      <c r="G194" s="114"/>
      <c r="H194" s="46"/>
    </row>
    <row r="195" spans="1:8" s="47" customFormat="1" ht="15.75" x14ac:dyDescent="0.2">
      <c r="A195" s="86" t="s">
        <v>135</v>
      </c>
      <c r="B195" s="94" t="s">
        <v>127</v>
      </c>
      <c r="C195" s="95"/>
      <c r="D195" s="95"/>
      <c r="E195" s="45"/>
      <c r="F195" s="113"/>
      <c r="G195" s="114"/>
      <c r="H195" s="46"/>
    </row>
    <row r="196" spans="1:8" s="47" customFormat="1" ht="15.75" x14ac:dyDescent="0.2">
      <c r="A196" s="86"/>
      <c r="B196" s="94"/>
      <c r="C196" s="95"/>
      <c r="D196" s="95"/>
      <c r="E196" s="45"/>
      <c r="F196" s="113"/>
      <c r="G196" s="114"/>
      <c r="H196" s="46"/>
    </row>
    <row r="197" spans="1:8" s="47" customFormat="1" ht="15.75" x14ac:dyDescent="0.2">
      <c r="A197" s="86"/>
      <c r="B197" s="129" t="s">
        <v>128</v>
      </c>
      <c r="C197" s="85" t="s">
        <v>10</v>
      </c>
      <c r="D197" s="85">
        <v>1500</v>
      </c>
      <c r="E197" s="85">
        <f t="shared" ref="E197:E201" si="14">D197</f>
        <v>1500</v>
      </c>
      <c r="F197" s="113"/>
      <c r="G197" s="112">
        <f>+IF(E197=0,D197*F197,E197*F197)</f>
        <v>0</v>
      </c>
      <c r="H197" s="46"/>
    </row>
    <row r="198" spans="1:8" s="47" customFormat="1" ht="15.75" x14ac:dyDescent="0.2">
      <c r="A198" s="86"/>
      <c r="B198" s="130" t="s">
        <v>177</v>
      </c>
      <c r="C198" s="85" t="s">
        <v>10</v>
      </c>
      <c r="D198" s="85">
        <v>100</v>
      </c>
      <c r="E198" s="85">
        <f t="shared" si="14"/>
        <v>100</v>
      </c>
      <c r="F198" s="113"/>
      <c r="G198" s="112">
        <f>+IF(E198=0,D198*F198,E198*F198)</f>
        <v>0</v>
      </c>
      <c r="H198" s="46"/>
    </row>
    <row r="199" spans="1:8" s="47" customFormat="1" ht="8.25" customHeight="1" x14ac:dyDescent="0.2">
      <c r="A199" s="86"/>
      <c r="B199" s="130"/>
      <c r="C199" s="85"/>
      <c r="D199" s="85"/>
      <c r="E199" s="85"/>
      <c r="F199" s="113"/>
      <c r="G199" s="114"/>
      <c r="H199" s="46"/>
    </row>
    <row r="200" spans="1:8" s="47" customFormat="1" ht="15.75" x14ac:dyDescent="0.2">
      <c r="A200" s="86"/>
      <c r="B200" s="129" t="s">
        <v>129</v>
      </c>
      <c r="C200" s="85" t="s">
        <v>10</v>
      </c>
      <c r="D200" s="85">
        <v>150</v>
      </c>
      <c r="E200" s="85">
        <f t="shared" si="14"/>
        <v>150</v>
      </c>
      <c r="F200" s="113"/>
      <c r="G200" s="112">
        <f>+IF(E200=0,D200*F200,E200*F200)</f>
        <v>0</v>
      </c>
      <c r="H200" s="46"/>
    </row>
    <row r="201" spans="1:8" s="47" customFormat="1" ht="15.75" x14ac:dyDescent="0.2">
      <c r="A201" s="86"/>
      <c r="B201" s="130" t="s">
        <v>178</v>
      </c>
      <c r="C201" s="85" t="s">
        <v>10</v>
      </c>
      <c r="D201" s="85">
        <v>300</v>
      </c>
      <c r="E201" s="85">
        <f t="shared" si="14"/>
        <v>300</v>
      </c>
      <c r="F201" s="113"/>
      <c r="G201" s="112">
        <f>+IF(E201=0,D201*F201,E201*F201)</f>
        <v>0</v>
      </c>
      <c r="H201" s="46"/>
    </row>
    <row r="202" spans="1:8" s="47" customFormat="1" ht="9" customHeight="1" x14ac:dyDescent="0.2">
      <c r="A202" s="65"/>
      <c r="B202" s="80"/>
      <c r="C202" s="40"/>
      <c r="D202" s="40"/>
      <c r="E202" s="40"/>
      <c r="F202" s="111"/>
      <c r="G202" s="112"/>
      <c r="H202" s="46"/>
    </row>
    <row r="203" spans="1:8" s="62" customFormat="1" ht="15" customHeight="1" thickBot="1" x14ac:dyDescent="0.3">
      <c r="A203" s="77"/>
      <c r="B203" s="78"/>
      <c r="C203" s="79"/>
      <c r="D203" s="79"/>
      <c r="E203" s="79"/>
      <c r="F203" s="115" t="str">
        <f>"Sous-total"&amp;" - "&amp;B191</f>
        <v>Sous-total - DISTRIBUTION ELECTRIQUE SECONDAIRE</v>
      </c>
      <c r="G203" s="116">
        <f>SUBTOTAL(9,G192:G202)</f>
        <v>0</v>
      </c>
    </row>
    <row r="204" spans="1:8" s="39" customFormat="1" ht="7.5" customHeight="1" x14ac:dyDescent="0.25">
      <c r="A204" s="65"/>
      <c r="B204" s="80"/>
      <c r="C204" s="40"/>
      <c r="D204" s="40"/>
      <c r="E204" s="40"/>
      <c r="F204" s="111"/>
      <c r="G204" s="112"/>
      <c r="H204" s="3"/>
    </row>
    <row r="205" spans="1:8" s="47" customFormat="1" ht="15.75" x14ac:dyDescent="0.2">
      <c r="A205" s="86" t="s">
        <v>29</v>
      </c>
      <c r="B205" s="87" t="s">
        <v>132</v>
      </c>
      <c r="C205" s="45"/>
      <c r="D205" s="45"/>
      <c r="E205" s="45"/>
      <c r="F205" s="113"/>
      <c r="G205" s="114"/>
      <c r="H205" s="46"/>
    </row>
    <row r="206" spans="1:8" s="47" customFormat="1" ht="15.75" x14ac:dyDescent="0.2">
      <c r="A206" s="86"/>
      <c r="B206" s="87"/>
      <c r="C206" s="45"/>
      <c r="D206" s="45"/>
      <c r="E206" s="45"/>
      <c r="F206" s="113"/>
      <c r="G206" s="114"/>
      <c r="H206" s="46"/>
    </row>
    <row r="207" spans="1:8" s="47" customFormat="1" ht="15.75" x14ac:dyDescent="0.2">
      <c r="A207" s="86" t="s">
        <v>136</v>
      </c>
      <c r="B207" s="94" t="s">
        <v>133</v>
      </c>
      <c r="C207" s="85" t="s">
        <v>17</v>
      </c>
      <c r="D207" s="85" t="s">
        <v>17</v>
      </c>
      <c r="E207" s="45"/>
      <c r="F207" s="113"/>
      <c r="G207" s="114"/>
      <c r="H207" s="46"/>
    </row>
    <row r="208" spans="1:8" s="47" customFormat="1" ht="15.75" x14ac:dyDescent="0.2">
      <c r="A208" s="86"/>
      <c r="B208" s="94"/>
      <c r="C208" s="95"/>
      <c r="D208" s="95"/>
      <c r="E208" s="45"/>
      <c r="F208" s="113"/>
      <c r="G208" s="114"/>
      <c r="H208" s="46"/>
    </row>
    <row r="209" spans="1:8" s="47" customFormat="1" ht="15.75" x14ac:dyDescent="0.2">
      <c r="A209" s="86" t="s">
        <v>138</v>
      </c>
      <c r="B209" s="94" t="s">
        <v>137</v>
      </c>
      <c r="C209" s="85" t="s">
        <v>17</v>
      </c>
      <c r="D209" s="85" t="s">
        <v>17</v>
      </c>
      <c r="E209" s="45"/>
      <c r="F209" s="113"/>
      <c r="G209" s="114"/>
      <c r="H209" s="46"/>
    </row>
    <row r="210" spans="1:8" s="47" customFormat="1" ht="15.75" x14ac:dyDescent="0.2">
      <c r="A210" s="86"/>
      <c r="B210" s="94"/>
      <c r="C210" s="95"/>
      <c r="D210" s="95"/>
      <c r="E210" s="45"/>
      <c r="F210" s="113"/>
      <c r="G210" s="114"/>
      <c r="H210" s="46"/>
    </row>
    <row r="211" spans="1:8" s="47" customFormat="1" ht="15.75" x14ac:dyDescent="0.2">
      <c r="A211" s="86" t="s">
        <v>140</v>
      </c>
      <c r="B211" s="94" t="s">
        <v>139</v>
      </c>
      <c r="C211" s="85" t="s">
        <v>17</v>
      </c>
      <c r="D211" s="85" t="s">
        <v>17</v>
      </c>
      <c r="E211" s="45"/>
      <c r="F211" s="113"/>
      <c r="G211" s="114"/>
      <c r="H211" s="46"/>
    </row>
    <row r="212" spans="1:8" s="47" customFormat="1" ht="15.75" x14ac:dyDescent="0.2">
      <c r="A212" s="86"/>
      <c r="B212" s="94"/>
      <c r="C212" s="95"/>
      <c r="D212" s="95"/>
      <c r="E212" s="45"/>
      <c r="F212" s="113"/>
      <c r="G212" s="114"/>
      <c r="H212" s="46"/>
    </row>
    <row r="213" spans="1:8" s="47" customFormat="1" ht="15.75" x14ac:dyDescent="0.2">
      <c r="A213" s="86" t="s">
        <v>141</v>
      </c>
      <c r="B213" s="131" t="s">
        <v>132</v>
      </c>
      <c r="C213" s="85" t="s">
        <v>16</v>
      </c>
      <c r="D213" s="85">
        <v>1</v>
      </c>
      <c r="E213" s="85">
        <f t="shared" ref="E213" si="15">D213</f>
        <v>1</v>
      </c>
      <c r="F213" s="113"/>
      <c r="G213" s="112">
        <f>+IF(E213=0,D213*F213,E213*F213)</f>
        <v>0</v>
      </c>
      <c r="H213" s="46"/>
    </row>
    <row r="214" spans="1:8" s="47" customFormat="1" ht="15.75" x14ac:dyDescent="0.2">
      <c r="A214" s="86"/>
      <c r="B214" s="129"/>
      <c r="C214" s="85"/>
      <c r="D214" s="85"/>
      <c r="E214" s="45"/>
      <c r="F214" s="113"/>
      <c r="G214" s="114"/>
      <c r="H214" s="46"/>
    </row>
    <row r="215" spans="1:8" s="47" customFormat="1" ht="15.75" x14ac:dyDescent="0.2">
      <c r="A215" s="86"/>
      <c r="B215" s="88" t="s">
        <v>31</v>
      </c>
      <c r="C215" s="45" t="s">
        <v>2</v>
      </c>
      <c r="D215" s="85">
        <v>8</v>
      </c>
      <c r="E215" s="85">
        <f t="shared" ref="E215:E233" si="16">D215</f>
        <v>8</v>
      </c>
      <c r="F215" s="113"/>
      <c r="G215" s="112">
        <f>+IF(E215=0,D215*F215,E215*F215)</f>
        <v>0</v>
      </c>
      <c r="H215" s="46"/>
    </row>
    <row r="216" spans="1:8" s="47" customFormat="1" ht="15.75" x14ac:dyDescent="0.2">
      <c r="A216" s="86"/>
      <c r="B216" s="88" t="s">
        <v>32</v>
      </c>
      <c r="C216" s="85" t="s">
        <v>2</v>
      </c>
      <c r="D216" s="85">
        <v>4</v>
      </c>
      <c r="E216" s="85">
        <f t="shared" si="16"/>
        <v>4</v>
      </c>
      <c r="F216" s="113"/>
      <c r="G216" s="112">
        <f t="shared" ref="G216:G253" si="17">+IF(E216=0,D216*F216,E216*F216)</f>
        <v>0</v>
      </c>
      <c r="H216" s="46"/>
    </row>
    <row r="217" spans="1:8" s="47" customFormat="1" ht="15.75" x14ac:dyDescent="0.2">
      <c r="A217" s="86"/>
      <c r="B217" s="88" t="s">
        <v>33</v>
      </c>
      <c r="C217" s="45" t="s">
        <v>2</v>
      </c>
      <c r="D217" s="85">
        <v>4</v>
      </c>
      <c r="E217" s="85">
        <f t="shared" si="16"/>
        <v>4</v>
      </c>
      <c r="F217" s="113"/>
      <c r="G217" s="112">
        <f t="shared" si="17"/>
        <v>0</v>
      </c>
      <c r="H217" s="46"/>
    </row>
    <row r="218" spans="1:8" s="47" customFormat="1" ht="15.75" x14ac:dyDescent="0.2">
      <c r="A218" s="86"/>
      <c r="B218" s="88" t="s">
        <v>34</v>
      </c>
      <c r="C218" s="85" t="s">
        <v>2</v>
      </c>
      <c r="D218" s="85">
        <v>1</v>
      </c>
      <c r="E218" s="85">
        <f t="shared" si="16"/>
        <v>1</v>
      </c>
      <c r="F218" s="113"/>
      <c r="G218" s="112">
        <f t="shared" si="17"/>
        <v>0</v>
      </c>
      <c r="H218" s="46"/>
    </row>
    <row r="219" spans="1:8" s="47" customFormat="1" ht="15.75" x14ac:dyDescent="0.2">
      <c r="A219" s="86"/>
      <c r="B219" s="88" t="s">
        <v>44</v>
      </c>
      <c r="C219" s="85" t="s">
        <v>2</v>
      </c>
      <c r="D219" s="85">
        <v>8</v>
      </c>
      <c r="E219" s="85">
        <f t="shared" si="16"/>
        <v>8</v>
      </c>
      <c r="F219" s="113"/>
      <c r="G219" s="112">
        <f t="shared" si="17"/>
        <v>0</v>
      </c>
      <c r="H219" s="46"/>
    </row>
    <row r="220" spans="1:8" s="47" customFormat="1" ht="15.75" x14ac:dyDescent="0.2">
      <c r="A220" s="86"/>
      <c r="B220" s="88" t="s">
        <v>35</v>
      </c>
      <c r="C220" s="85" t="s">
        <v>2</v>
      </c>
      <c r="D220" s="85">
        <v>28</v>
      </c>
      <c r="E220" s="85">
        <f t="shared" si="16"/>
        <v>28</v>
      </c>
      <c r="F220" s="113"/>
      <c r="G220" s="112">
        <f t="shared" si="17"/>
        <v>0</v>
      </c>
      <c r="H220" s="46"/>
    </row>
    <row r="221" spans="1:8" s="47" customFormat="1" ht="15.75" x14ac:dyDescent="0.2">
      <c r="A221" s="86"/>
      <c r="B221" s="88" t="s">
        <v>36</v>
      </c>
      <c r="C221" s="45" t="s">
        <v>2</v>
      </c>
      <c r="D221" s="85">
        <v>3</v>
      </c>
      <c r="E221" s="85">
        <f t="shared" si="16"/>
        <v>3</v>
      </c>
      <c r="F221" s="113"/>
      <c r="G221" s="112">
        <f t="shared" si="17"/>
        <v>0</v>
      </c>
      <c r="H221" s="46"/>
    </row>
    <row r="222" spans="1:8" s="47" customFormat="1" ht="15.75" x14ac:dyDescent="0.2">
      <c r="A222" s="86"/>
      <c r="B222" s="88" t="s">
        <v>37</v>
      </c>
      <c r="C222" s="85" t="s">
        <v>2</v>
      </c>
      <c r="D222" s="85">
        <v>4</v>
      </c>
      <c r="E222" s="85">
        <f t="shared" si="16"/>
        <v>4</v>
      </c>
      <c r="F222" s="113"/>
      <c r="G222" s="112">
        <f t="shared" si="17"/>
        <v>0</v>
      </c>
      <c r="H222" s="46"/>
    </row>
    <row r="223" spans="1:8" s="47" customFormat="1" ht="15.75" x14ac:dyDescent="0.2">
      <c r="A223" s="86"/>
      <c r="B223" s="92" t="s">
        <v>45</v>
      </c>
      <c r="C223" s="45" t="s">
        <v>2</v>
      </c>
      <c r="D223" s="85">
        <v>19</v>
      </c>
      <c r="E223" s="85">
        <f t="shared" si="16"/>
        <v>19</v>
      </c>
      <c r="F223" s="113"/>
      <c r="G223" s="112">
        <f t="shared" si="17"/>
        <v>0</v>
      </c>
      <c r="H223" s="46"/>
    </row>
    <row r="224" spans="1:8" s="47" customFormat="1" ht="15.75" x14ac:dyDescent="0.2">
      <c r="A224" s="86"/>
      <c r="B224" s="88" t="s">
        <v>38</v>
      </c>
      <c r="C224" s="45" t="s">
        <v>2</v>
      </c>
      <c r="D224" s="85">
        <v>2</v>
      </c>
      <c r="E224" s="85">
        <f t="shared" si="16"/>
        <v>2</v>
      </c>
      <c r="F224" s="113"/>
      <c r="G224" s="112">
        <f t="shared" si="17"/>
        <v>0</v>
      </c>
      <c r="H224" s="46"/>
    </row>
    <row r="225" spans="1:8" s="47" customFormat="1" ht="15.75" x14ac:dyDescent="0.2">
      <c r="A225" s="86"/>
      <c r="B225" s="88" t="s">
        <v>39</v>
      </c>
      <c r="C225" s="85" t="s">
        <v>2</v>
      </c>
      <c r="D225" s="85">
        <v>8</v>
      </c>
      <c r="E225" s="85">
        <f t="shared" si="16"/>
        <v>8</v>
      </c>
      <c r="F225" s="113"/>
      <c r="G225" s="112">
        <f t="shared" si="17"/>
        <v>0</v>
      </c>
      <c r="H225" s="46"/>
    </row>
    <row r="226" spans="1:8" s="47" customFormat="1" ht="15.75" x14ac:dyDescent="0.2">
      <c r="A226" s="86"/>
      <c r="B226" s="88" t="s">
        <v>40</v>
      </c>
      <c r="C226" s="45" t="s">
        <v>2</v>
      </c>
      <c r="D226" s="85">
        <v>30</v>
      </c>
      <c r="E226" s="85">
        <f t="shared" si="16"/>
        <v>30</v>
      </c>
      <c r="F226" s="113"/>
      <c r="G226" s="112">
        <f t="shared" si="17"/>
        <v>0</v>
      </c>
      <c r="H226" s="46"/>
    </row>
    <row r="227" spans="1:8" s="47" customFormat="1" ht="15.75" x14ac:dyDescent="0.2">
      <c r="A227" s="86"/>
      <c r="B227" s="88" t="s">
        <v>41</v>
      </c>
      <c r="C227" s="85" t="s">
        <v>2</v>
      </c>
      <c r="D227" s="85">
        <v>16</v>
      </c>
      <c r="E227" s="85">
        <f t="shared" si="16"/>
        <v>16</v>
      </c>
      <c r="F227" s="113"/>
      <c r="G227" s="112">
        <f t="shared" si="17"/>
        <v>0</v>
      </c>
      <c r="H227" s="46"/>
    </row>
    <row r="228" spans="1:8" s="47" customFormat="1" ht="15.75" x14ac:dyDescent="0.2">
      <c r="A228" s="86"/>
      <c r="B228" s="88" t="s">
        <v>317</v>
      </c>
      <c r="C228" s="85" t="s">
        <v>10</v>
      </c>
      <c r="D228" s="85">
        <v>5.9</v>
      </c>
      <c r="E228" s="85">
        <f t="shared" si="16"/>
        <v>5.9</v>
      </c>
      <c r="F228" s="113"/>
      <c r="G228" s="112">
        <f t="shared" si="17"/>
        <v>0</v>
      </c>
      <c r="H228" s="46"/>
    </row>
    <row r="229" spans="1:8" s="47" customFormat="1" ht="15.75" x14ac:dyDescent="0.2">
      <c r="A229" s="86"/>
      <c r="B229" s="88" t="s">
        <v>318</v>
      </c>
      <c r="C229" s="85" t="s">
        <v>10</v>
      </c>
      <c r="D229" s="85">
        <v>7.2</v>
      </c>
      <c r="E229" s="85">
        <f t="shared" si="16"/>
        <v>7.2</v>
      </c>
      <c r="F229" s="113"/>
      <c r="G229" s="112">
        <f t="shared" si="17"/>
        <v>0</v>
      </c>
      <c r="H229" s="46"/>
    </row>
    <row r="230" spans="1:8" s="47" customFormat="1" ht="15.75" x14ac:dyDescent="0.2">
      <c r="A230" s="86"/>
      <c r="B230" s="88" t="s">
        <v>42</v>
      </c>
      <c r="C230" s="45" t="s">
        <v>2</v>
      </c>
      <c r="D230" s="85">
        <v>6</v>
      </c>
      <c r="E230" s="85">
        <f t="shared" si="16"/>
        <v>6</v>
      </c>
      <c r="F230" s="113"/>
      <c r="G230" s="112">
        <f t="shared" si="17"/>
        <v>0</v>
      </c>
      <c r="H230" s="46"/>
    </row>
    <row r="231" spans="1:8" s="47" customFormat="1" ht="15.75" x14ac:dyDescent="0.2">
      <c r="A231" s="86"/>
      <c r="B231" s="88" t="s">
        <v>43</v>
      </c>
      <c r="C231" s="45" t="s">
        <v>2</v>
      </c>
      <c r="D231" s="85">
        <v>5</v>
      </c>
      <c r="E231" s="85">
        <f t="shared" si="16"/>
        <v>5</v>
      </c>
      <c r="F231" s="113"/>
      <c r="G231" s="112">
        <f t="shared" si="17"/>
        <v>0</v>
      </c>
      <c r="H231" s="46"/>
    </row>
    <row r="232" spans="1:8" s="47" customFormat="1" ht="15.75" x14ac:dyDescent="0.2">
      <c r="A232" s="86"/>
      <c r="B232" s="88"/>
      <c r="C232" s="45"/>
      <c r="D232" s="143"/>
      <c r="E232" s="85"/>
      <c r="F232" s="113"/>
      <c r="G232" s="112">
        <f t="shared" si="17"/>
        <v>0</v>
      </c>
      <c r="H232" s="46"/>
    </row>
    <row r="233" spans="1:8" s="47" customFormat="1" ht="15.75" x14ac:dyDescent="0.2">
      <c r="A233" s="86"/>
      <c r="B233" s="88" t="s">
        <v>187</v>
      </c>
      <c r="C233" s="45" t="s">
        <v>16</v>
      </c>
      <c r="D233" s="45">
        <v>1</v>
      </c>
      <c r="E233" s="85">
        <f t="shared" si="16"/>
        <v>1</v>
      </c>
      <c r="F233" s="113"/>
      <c r="G233" s="112">
        <f t="shared" si="17"/>
        <v>0</v>
      </c>
      <c r="H233" s="46"/>
    </row>
    <row r="234" spans="1:8" s="47" customFormat="1" ht="15.75" x14ac:dyDescent="0.2">
      <c r="A234" s="86"/>
      <c r="B234" s="88"/>
      <c r="C234" s="45"/>
      <c r="D234" s="45"/>
      <c r="E234" s="45"/>
      <c r="F234" s="113"/>
      <c r="G234" s="112">
        <f t="shared" si="17"/>
        <v>0</v>
      </c>
      <c r="H234" s="46"/>
    </row>
    <row r="235" spans="1:8" s="47" customFormat="1" ht="15.75" x14ac:dyDescent="0.2">
      <c r="A235" s="86" t="s">
        <v>142</v>
      </c>
      <c r="B235" s="131" t="s">
        <v>143</v>
      </c>
      <c r="C235" s="85"/>
      <c r="D235" s="85"/>
      <c r="E235" s="45"/>
      <c r="F235" s="113"/>
      <c r="G235" s="112">
        <f t="shared" si="17"/>
        <v>0</v>
      </c>
      <c r="H235" s="46"/>
    </row>
    <row r="236" spans="1:8" s="47" customFormat="1" ht="15.75" x14ac:dyDescent="0.2">
      <c r="A236" s="86"/>
      <c r="B236" s="131"/>
      <c r="C236" s="85"/>
      <c r="D236" s="85"/>
      <c r="E236" s="45"/>
      <c r="F236" s="113"/>
      <c r="G236" s="112">
        <f t="shared" si="17"/>
        <v>0</v>
      </c>
      <c r="H236" s="46"/>
    </row>
    <row r="237" spans="1:8" s="47" customFormat="1" ht="15.75" x14ac:dyDescent="0.2">
      <c r="A237" s="86"/>
      <c r="B237" s="133" t="s">
        <v>145</v>
      </c>
      <c r="C237" s="85"/>
      <c r="D237" s="85"/>
      <c r="E237" s="45"/>
      <c r="F237" s="113"/>
      <c r="G237" s="112">
        <f t="shared" si="17"/>
        <v>0</v>
      </c>
      <c r="H237" s="46"/>
    </row>
    <row r="238" spans="1:8" s="47" customFormat="1" ht="78.75" x14ac:dyDescent="0.2">
      <c r="A238" s="86"/>
      <c r="B238" s="132" t="s">
        <v>144</v>
      </c>
      <c r="C238" s="85" t="s">
        <v>2</v>
      </c>
      <c r="D238" s="85">
        <v>3</v>
      </c>
      <c r="E238" s="85">
        <f t="shared" ref="E238:E239" si="18">D238</f>
        <v>3</v>
      </c>
      <c r="F238" s="113"/>
      <c r="G238" s="112">
        <f t="shared" si="17"/>
        <v>0</v>
      </c>
      <c r="H238" s="46"/>
    </row>
    <row r="239" spans="1:8" s="47" customFormat="1" ht="31.5" x14ac:dyDescent="0.2">
      <c r="A239" s="86"/>
      <c r="B239" s="132" t="s">
        <v>146</v>
      </c>
      <c r="C239" s="85" t="s">
        <v>2</v>
      </c>
      <c r="D239" s="85">
        <v>2</v>
      </c>
      <c r="E239" s="85">
        <f t="shared" si="18"/>
        <v>2</v>
      </c>
      <c r="F239" s="113"/>
      <c r="G239" s="112">
        <f>+IF(E239=0,D239*F239,E239*F239)</f>
        <v>0</v>
      </c>
      <c r="H239" s="46"/>
    </row>
    <row r="240" spans="1:8" s="47" customFormat="1" ht="15.75" x14ac:dyDescent="0.2">
      <c r="A240" s="86"/>
      <c r="B240" s="132"/>
      <c r="C240" s="85"/>
      <c r="D240" s="85"/>
      <c r="E240" s="45"/>
      <c r="F240" s="113"/>
      <c r="G240" s="112">
        <f t="shared" si="17"/>
        <v>0</v>
      </c>
      <c r="H240" s="46"/>
    </row>
    <row r="241" spans="1:8" s="47" customFormat="1" ht="15.75" x14ac:dyDescent="0.2">
      <c r="A241" s="86"/>
      <c r="B241" s="133" t="s">
        <v>147</v>
      </c>
      <c r="C241" s="85"/>
      <c r="D241" s="85"/>
      <c r="E241" s="45"/>
      <c r="F241" s="113"/>
      <c r="G241" s="112">
        <f t="shared" si="17"/>
        <v>0</v>
      </c>
      <c r="H241" s="46"/>
    </row>
    <row r="242" spans="1:8" s="47" customFormat="1" ht="47.25" x14ac:dyDescent="0.2">
      <c r="A242" s="86"/>
      <c r="B242" s="132" t="s">
        <v>176</v>
      </c>
      <c r="C242" s="85" t="s">
        <v>2</v>
      </c>
      <c r="D242" s="85">
        <v>7</v>
      </c>
      <c r="E242" s="85">
        <f t="shared" ref="E242" si="19">D242</f>
        <v>7</v>
      </c>
      <c r="F242" s="113"/>
      <c r="G242" s="112">
        <f t="shared" si="17"/>
        <v>0</v>
      </c>
      <c r="H242" s="46"/>
    </row>
    <row r="243" spans="1:8" s="47" customFormat="1" ht="15.75" x14ac:dyDescent="0.2">
      <c r="A243" s="86"/>
      <c r="B243" s="132"/>
      <c r="C243" s="85"/>
      <c r="D243" s="85"/>
      <c r="E243" s="45"/>
      <c r="F243" s="113"/>
      <c r="G243" s="112">
        <f t="shared" si="17"/>
        <v>0</v>
      </c>
      <c r="H243" s="46"/>
    </row>
    <row r="244" spans="1:8" s="47" customFormat="1" ht="15.75" x14ac:dyDescent="0.2">
      <c r="A244" s="86"/>
      <c r="B244" s="133" t="s">
        <v>148</v>
      </c>
      <c r="C244" s="85"/>
      <c r="D244" s="85"/>
      <c r="E244" s="45"/>
      <c r="F244" s="113"/>
      <c r="G244" s="112">
        <f t="shared" si="17"/>
        <v>0</v>
      </c>
      <c r="H244" s="46"/>
    </row>
    <row r="245" spans="1:8" s="47" customFormat="1" ht="126" x14ac:dyDescent="0.2">
      <c r="A245" s="86"/>
      <c r="B245" s="144" t="s">
        <v>192</v>
      </c>
      <c r="C245" s="85" t="s">
        <v>2</v>
      </c>
      <c r="D245" s="85">
        <v>1</v>
      </c>
      <c r="E245" s="85">
        <f t="shared" ref="E245" si="20">D245</f>
        <v>1</v>
      </c>
      <c r="F245" s="113"/>
      <c r="G245" s="112">
        <f t="shared" si="17"/>
        <v>0</v>
      </c>
      <c r="H245" s="46"/>
    </row>
    <row r="246" spans="1:8" s="47" customFormat="1" ht="15.75" x14ac:dyDescent="0.2">
      <c r="A246" s="86"/>
      <c r="B246" s="141"/>
      <c r="C246" s="142"/>
      <c r="D246" s="142"/>
      <c r="E246" s="45"/>
      <c r="F246" s="113"/>
      <c r="G246" s="112">
        <f t="shared" si="17"/>
        <v>0</v>
      </c>
      <c r="H246" s="46"/>
    </row>
    <row r="247" spans="1:8" s="47" customFormat="1" ht="15.75" x14ac:dyDescent="0.2">
      <c r="A247" s="86"/>
      <c r="B247" s="133" t="s">
        <v>188</v>
      </c>
      <c r="C247" s="85"/>
      <c r="D247" s="85"/>
      <c r="E247" s="45"/>
      <c r="F247" s="113"/>
      <c r="G247" s="112">
        <f t="shared" si="17"/>
        <v>0</v>
      </c>
      <c r="H247" s="46"/>
    </row>
    <row r="248" spans="1:8" s="47" customFormat="1" ht="47.25" x14ac:dyDescent="0.2">
      <c r="A248" s="86"/>
      <c r="B248" s="144" t="s">
        <v>191</v>
      </c>
      <c r="C248" s="85" t="s">
        <v>2</v>
      </c>
      <c r="D248" s="85">
        <v>3</v>
      </c>
      <c r="E248" s="85">
        <f t="shared" ref="E248" si="21">D248</f>
        <v>3</v>
      </c>
      <c r="F248" s="113"/>
      <c r="G248" s="112">
        <f t="shared" si="17"/>
        <v>0</v>
      </c>
      <c r="H248" s="46"/>
    </row>
    <row r="249" spans="1:8" s="47" customFormat="1" ht="15.75" x14ac:dyDescent="0.2">
      <c r="A249" s="86"/>
      <c r="B249" s="141"/>
      <c r="C249" s="142"/>
      <c r="D249" s="142"/>
      <c r="E249" s="45"/>
      <c r="F249" s="113"/>
      <c r="G249" s="112">
        <f t="shared" si="17"/>
        <v>0</v>
      </c>
      <c r="H249" s="46"/>
    </row>
    <row r="250" spans="1:8" s="47" customFormat="1" ht="15.75" x14ac:dyDescent="0.2">
      <c r="A250" s="86"/>
      <c r="B250" s="133" t="s">
        <v>189</v>
      </c>
      <c r="C250" s="85"/>
      <c r="D250" s="85"/>
      <c r="E250" s="45"/>
      <c r="F250" s="113"/>
      <c r="G250" s="112">
        <f t="shared" si="17"/>
        <v>0</v>
      </c>
      <c r="H250" s="46"/>
    </row>
    <row r="251" spans="1:8" s="47" customFormat="1" ht="47.25" x14ac:dyDescent="0.2">
      <c r="A251" s="86"/>
      <c r="B251" s="144" t="s">
        <v>190</v>
      </c>
      <c r="C251" s="85" t="s">
        <v>2</v>
      </c>
      <c r="D251" s="85">
        <v>3</v>
      </c>
      <c r="E251" s="85">
        <f t="shared" ref="E251" si="22">D251</f>
        <v>3</v>
      </c>
      <c r="F251" s="113"/>
      <c r="G251" s="112">
        <f t="shared" si="17"/>
        <v>0</v>
      </c>
      <c r="H251" s="46"/>
    </row>
    <row r="252" spans="1:8" s="47" customFormat="1" ht="15.75" x14ac:dyDescent="0.2">
      <c r="A252" s="86"/>
      <c r="B252" s="132"/>
      <c r="C252" s="85"/>
      <c r="D252" s="85"/>
      <c r="E252" s="45"/>
      <c r="F252" s="113"/>
      <c r="G252" s="112">
        <f t="shared" si="17"/>
        <v>0</v>
      </c>
      <c r="H252" s="46"/>
    </row>
    <row r="253" spans="1:8" s="47" customFormat="1" ht="15.75" x14ac:dyDescent="0.2">
      <c r="A253" s="86"/>
      <c r="B253" s="133" t="s">
        <v>149</v>
      </c>
      <c r="C253" s="85"/>
      <c r="D253" s="85"/>
      <c r="E253" s="45"/>
      <c r="F253" s="113"/>
      <c r="G253" s="112">
        <f t="shared" si="17"/>
        <v>0</v>
      </c>
      <c r="H253" s="46"/>
    </row>
    <row r="254" spans="1:8" s="47" customFormat="1" ht="173.25" x14ac:dyDescent="0.2">
      <c r="A254" s="86"/>
      <c r="B254" s="144" t="s">
        <v>193</v>
      </c>
      <c r="C254" s="85" t="s">
        <v>2</v>
      </c>
      <c r="D254" s="85">
        <v>6</v>
      </c>
      <c r="E254" s="85">
        <f t="shared" ref="E254" si="23">D254</f>
        <v>6</v>
      </c>
      <c r="F254" s="113"/>
      <c r="G254" s="112">
        <f>+IF(E254=0,D254*F254,E254*F254)</f>
        <v>0</v>
      </c>
      <c r="H254" s="46"/>
    </row>
    <row r="255" spans="1:8" s="47" customFormat="1" ht="15.75" x14ac:dyDescent="0.2">
      <c r="A255" s="86"/>
      <c r="B255" s="132"/>
      <c r="C255" s="85"/>
      <c r="D255" s="85"/>
      <c r="E255" s="45"/>
      <c r="F255" s="113"/>
      <c r="G255" s="114"/>
      <c r="H255" s="46"/>
    </row>
    <row r="256" spans="1:8" s="47" customFormat="1" ht="105" x14ac:dyDescent="0.2">
      <c r="A256" s="86"/>
      <c r="B256" s="134" t="s">
        <v>388</v>
      </c>
      <c r="C256" s="85" t="s">
        <v>17</v>
      </c>
      <c r="D256" s="85" t="s">
        <v>17</v>
      </c>
      <c r="E256" s="45"/>
      <c r="F256" s="113"/>
      <c r="G256" s="114"/>
      <c r="H256" s="46"/>
    </row>
    <row r="257" spans="1:8" s="47" customFormat="1" ht="14.25" x14ac:dyDescent="0.2">
      <c r="A257" s="65"/>
      <c r="B257" s="80"/>
      <c r="C257" s="40"/>
      <c r="D257" s="40"/>
      <c r="E257" s="40"/>
      <c r="F257" s="111"/>
      <c r="G257" s="112"/>
      <c r="H257" s="46"/>
    </row>
    <row r="258" spans="1:8" s="47" customFormat="1" ht="15.75" x14ac:dyDescent="0.2">
      <c r="A258" s="86" t="s">
        <v>150</v>
      </c>
      <c r="B258" s="131" t="s">
        <v>151</v>
      </c>
      <c r="C258" s="85" t="s">
        <v>17</v>
      </c>
      <c r="D258" s="85" t="s">
        <v>17</v>
      </c>
      <c r="E258" s="45"/>
      <c r="F258" s="113"/>
      <c r="G258" s="114"/>
      <c r="H258" s="46"/>
    </row>
    <row r="259" spans="1:8" s="47" customFormat="1" ht="15.75" x14ac:dyDescent="0.2">
      <c r="A259" s="86"/>
      <c r="B259" s="135"/>
      <c r="C259" s="85"/>
      <c r="D259" s="85"/>
      <c r="E259" s="45"/>
      <c r="F259" s="113"/>
      <c r="G259" s="114"/>
      <c r="H259" s="46"/>
    </row>
    <row r="260" spans="1:8" s="62" customFormat="1" ht="15" customHeight="1" thickBot="1" x14ac:dyDescent="0.3">
      <c r="A260" s="77"/>
      <c r="B260" s="78"/>
      <c r="C260" s="79"/>
      <c r="D260" s="79"/>
      <c r="E260" s="79"/>
      <c r="F260" s="115" t="str">
        <f>"Sous-total"&amp;" - "&amp;B205</f>
        <v>Sous-total - INSTALLATION D’ÉCLAIRAGE INTÉRIEUR</v>
      </c>
      <c r="G260" s="116">
        <f>SUBTOTAL(9,G206:G258)</f>
        <v>0</v>
      </c>
    </row>
    <row r="261" spans="1:8" s="39" customFormat="1" ht="7.5" customHeight="1" x14ac:dyDescent="0.25">
      <c r="A261" s="65"/>
      <c r="B261" s="80"/>
      <c r="C261" s="40"/>
      <c r="D261" s="40"/>
      <c r="E261" s="40"/>
      <c r="F261" s="111"/>
      <c r="G261" s="112"/>
      <c r="H261" s="3"/>
    </row>
    <row r="262" spans="1:8" s="47" customFormat="1" ht="15.75" x14ac:dyDescent="0.2">
      <c r="A262" s="86" t="s">
        <v>30</v>
      </c>
      <c r="B262" s="87" t="s">
        <v>152</v>
      </c>
      <c r="C262" s="45"/>
      <c r="D262" s="45"/>
      <c r="E262" s="45"/>
      <c r="F262" s="113"/>
      <c r="G262" s="114"/>
      <c r="H262" s="46"/>
    </row>
    <row r="263" spans="1:8" s="47" customFormat="1" ht="15.75" x14ac:dyDescent="0.2">
      <c r="A263" s="86"/>
      <c r="B263" s="99"/>
      <c r="C263" s="45"/>
      <c r="D263" s="45"/>
      <c r="E263" s="45"/>
      <c r="F263" s="113"/>
      <c r="G263" s="114"/>
      <c r="H263" s="46"/>
    </row>
    <row r="264" spans="1:8" s="47" customFormat="1" ht="47.25" x14ac:dyDescent="0.2">
      <c r="A264" s="86"/>
      <c r="B264" s="96" t="s">
        <v>156</v>
      </c>
      <c r="C264" s="100"/>
      <c r="D264" s="100"/>
      <c r="E264" s="45"/>
      <c r="F264" s="113"/>
      <c r="G264" s="114"/>
      <c r="H264" s="46"/>
    </row>
    <row r="265" spans="1:8" s="47" customFormat="1" ht="15.75" x14ac:dyDescent="0.2">
      <c r="A265" s="86"/>
      <c r="B265" s="136" t="s">
        <v>157</v>
      </c>
      <c r="C265" s="85" t="s">
        <v>2</v>
      </c>
      <c r="D265" s="85">
        <v>6</v>
      </c>
      <c r="E265" s="85">
        <f t="shared" ref="E265:E266" si="24">D265</f>
        <v>6</v>
      </c>
      <c r="F265" s="113"/>
      <c r="G265" s="112">
        <f>+IF(E265=0,D265*F265,E265*F265)</f>
        <v>0</v>
      </c>
      <c r="H265" s="46"/>
    </row>
    <row r="266" spans="1:8" s="47" customFormat="1" ht="15.75" x14ac:dyDescent="0.2">
      <c r="A266" s="86"/>
      <c r="B266" s="136" t="s">
        <v>158</v>
      </c>
      <c r="C266" s="85" t="s">
        <v>2</v>
      </c>
      <c r="D266" s="85">
        <v>5</v>
      </c>
      <c r="E266" s="85">
        <f t="shared" si="24"/>
        <v>5</v>
      </c>
      <c r="F266" s="113"/>
      <c r="G266" s="112">
        <f>+IF(E266=0,D266*F266,E266*F266)</f>
        <v>0</v>
      </c>
      <c r="H266" s="46"/>
    </row>
    <row r="267" spans="1:8" s="47" customFormat="1" ht="15.75" x14ac:dyDescent="0.2">
      <c r="A267" s="86"/>
      <c r="B267" s="99"/>
      <c r="C267" s="90"/>
      <c r="D267" s="90"/>
      <c r="E267" s="45"/>
      <c r="F267" s="113"/>
      <c r="G267" s="114"/>
      <c r="H267" s="46"/>
    </row>
    <row r="268" spans="1:8" s="47" customFormat="1" ht="31.5" x14ac:dyDescent="0.2">
      <c r="A268" s="86"/>
      <c r="B268" s="96" t="s">
        <v>153</v>
      </c>
      <c r="C268" s="85"/>
      <c r="D268" s="85"/>
      <c r="E268" s="45"/>
      <c r="F268" s="113"/>
      <c r="G268" s="114"/>
      <c r="H268" s="46"/>
    </row>
    <row r="269" spans="1:8" s="47" customFormat="1" ht="15.75" x14ac:dyDescent="0.2">
      <c r="A269" s="86"/>
      <c r="B269" s="136" t="s">
        <v>154</v>
      </c>
      <c r="C269" s="85" t="s">
        <v>2</v>
      </c>
      <c r="D269" s="85">
        <v>29</v>
      </c>
      <c r="E269" s="85">
        <f t="shared" ref="E269:E270" si="25">D269</f>
        <v>29</v>
      </c>
      <c r="F269" s="113"/>
      <c r="G269" s="112">
        <f>+IF(E269=0,D269*F269,E269*F269)</f>
        <v>0</v>
      </c>
      <c r="H269" s="46"/>
    </row>
    <row r="270" spans="1:8" s="47" customFormat="1" ht="15.75" x14ac:dyDescent="0.2">
      <c r="A270" s="86"/>
      <c r="B270" s="136" t="s">
        <v>159</v>
      </c>
      <c r="C270" s="85" t="s">
        <v>2</v>
      </c>
      <c r="D270" s="85">
        <v>1</v>
      </c>
      <c r="E270" s="85">
        <f t="shared" si="25"/>
        <v>1</v>
      </c>
      <c r="F270" s="113"/>
      <c r="G270" s="112">
        <f>+IF(E270=0,D270*F270,E270*F270)</f>
        <v>0</v>
      </c>
      <c r="H270" s="46"/>
    </row>
    <row r="271" spans="1:8" s="47" customFormat="1" ht="15.75" x14ac:dyDescent="0.2">
      <c r="A271" s="86"/>
      <c r="B271" s="98"/>
      <c r="C271" s="85"/>
      <c r="D271" s="85"/>
      <c r="E271" s="45"/>
      <c r="F271" s="113"/>
      <c r="G271" s="114"/>
      <c r="H271" s="46"/>
    </row>
    <row r="272" spans="1:8" s="47" customFormat="1" ht="31.5" x14ac:dyDescent="0.2">
      <c r="A272" s="86"/>
      <c r="B272" s="96" t="s">
        <v>155</v>
      </c>
      <c r="C272" s="100"/>
      <c r="D272" s="100"/>
      <c r="E272" s="45"/>
      <c r="F272" s="113"/>
      <c r="G272" s="114"/>
      <c r="H272" s="46"/>
    </row>
    <row r="273" spans="1:8" s="47" customFormat="1" ht="15.75" x14ac:dyDescent="0.2">
      <c r="A273" s="86"/>
      <c r="B273" s="136" t="s">
        <v>154</v>
      </c>
      <c r="C273" s="85" t="s">
        <v>2</v>
      </c>
      <c r="D273" s="85">
        <v>19</v>
      </c>
      <c r="E273" s="85">
        <f t="shared" ref="E273" si="26">D273</f>
        <v>19</v>
      </c>
      <c r="F273" s="113"/>
      <c r="G273" s="112">
        <f>+IF(E273=0,D273*F273,E273*F273)</f>
        <v>0</v>
      </c>
      <c r="H273" s="46"/>
    </row>
    <row r="274" spans="1:8" s="47" customFormat="1" ht="15.75" x14ac:dyDescent="0.2">
      <c r="A274" s="86"/>
      <c r="B274" s="96"/>
      <c r="C274" s="90"/>
      <c r="D274" s="90"/>
      <c r="E274" s="45"/>
      <c r="F274" s="113"/>
      <c r="G274" s="114"/>
      <c r="H274" s="46"/>
    </row>
    <row r="275" spans="1:8" s="47" customFormat="1" ht="31.5" x14ac:dyDescent="0.2">
      <c r="A275" s="86"/>
      <c r="B275" s="96" t="s">
        <v>319</v>
      </c>
      <c r="C275" s="85"/>
      <c r="D275" s="85"/>
      <c r="E275" s="45"/>
      <c r="F275" s="113"/>
      <c r="G275" s="114"/>
      <c r="H275" s="46"/>
    </row>
    <row r="276" spans="1:8" s="47" customFormat="1" ht="15.75" x14ac:dyDescent="0.2">
      <c r="A276" s="86"/>
      <c r="B276" s="136" t="s">
        <v>154</v>
      </c>
      <c r="C276" s="85" t="s">
        <v>2</v>
      </c>
      <c r="D276" s="85">
        <v>7</v>
      </c>
      <c r="E276" s="85">
        <f t="shared" ref="E276:E277" si="27">D276</f>
        <v>7</v>
      </c>
      <c r="F276" s="113"/>
      <c r="G276" s="112">
        <f>+IF(E276=0,D276*F276,E276*F276)</f>
        <v>0</v>
      </c>
      <c r="H276" s="46"/>
    </row>
    <row r="277" spans="1:8" s="47" customFormat="1" ht="15.75" x14ac:dyDescent="0.2">
      <c r="A277" s="86"/>
      <c r="B277" s="136" t="s">
        <v>160</v>
      </c>
      <c r="C277" s="85" t="s">
        <v>2</v>
      </c>
      <c r="D277" s="85">
        <v>6</v>
      </c>
      <c r="E277" s="85">
        <f t="shared" si="27"/>
        <v>6</v>
      </c>
      <c r="F277" s="119"/>
      <c r="G277" s="112">
        <f>+IF(E277=0,D277*F277,E277*F277)</f>
        <v>0</v>
      </c>
      <c r="H277" s="46"/>
    </row>
    <row r="278" spans="1:8" s="47" customFormat="1" ht="9" customHeight="1" x14ac:dyDescent="0.2">
      <c r="A278" s="65"/>
      <c r="B278" s="80"/>
      <c r="C278" s="40"/>
      <c r="D278" s="40"/>
      <c r="E278" s="40"/>
      <c r="F278" s="111"/>
      <c r="G278" s="112"/>
      <c r="H278" s="46"/>
    </row>
    <row r="279" spans="1:8" s="47" customFormat="1" ht="15.75" x14ac:dyDescent="0.2">
      <c r="A279" s="86"/>
      <c r="B279" s="96" t="s">
        <v>320</v>
      </c>
      <c r="C279" s="85"/>
      <c r="D279" s="85"/>
      <c r="E279" s="45"/>
      <c r="F279" s="113"/>
      <c r="G279" s="114"/>
      <c r="H279" s="46"/>
    </row>
    <row r="280" spans="1:8" s="47" customFormat="1" ht="15.75" x14ac:dyDescent="0.2">
      <c r="A280" s="86"/>
      <c r="B280" s="136" t="s">
        <v>389</v>
      </c>
      <c r="C280" s="85" t="s">
        <v>2</v>
      </c>
      <c r="D280" s="85">
        <v>3</v>
      </c>
      <c r="E280" s="85">
        <f t="shared" ref="E280" si="28">D280</f>
        <v>3</v>
      </c>
      <c r="F280" s="113"/>
      <c r="G280" s="112">
        <f>+IF(E280=0,D280*F280,E280*F280)</f>
        <v>0</v>
      </c>
      <c r="H280" s="46"/>
    </row>
    <row r="281" spans="1:8" s="47" customFormat="1" ht="9" customHeight="1" x14ac:dyDescent="0.2">
      <c r="A281" s="65"/>
      <c r="B281" s="80"/>
      <c r="C281" s="40"/>
      <c r="D281" s="40"/>
      <c r="E281" s="40"/>
      <c r="F281" s="111"/>
      <c r="G281" s="112"/>
      <c r="H281" s="46"/>
    </row>
    <row r="282" spans="1:8" s="62" customFormat="1" ht="15" customHeight="1" thickBot="1" x14ac:dyDescent="0.3">
      <c r="A282" s="77"/>
      <c r="B282" s="78"/>
      <c r="C282" s="79"/>
      <c r="D282" s="79"/>
      <c r="E282" s="79"/>
      <c r="F282" s="115" t="str">
        <f>"Sous-total"&amp;" - "&amp;B262</f>
        <v>Sous-total - PETITS APPAREILLAGES</v>
      </c>
      <c r="G282" s="116">
        <f>SUBTOTAL(9,G264:G280)</f>
        <v>0</v>
      </c>
    </row>
    <row r="283" spans="1:8" s="39" customFormat="1" ht="7.5" customHeight="1" x14ac:dyDescent="0.25">
      <c r="A283" s="65"/>
      <c r="B283" s="80"/>
      <c r="C283" s="40"/>
      <c r="D283" s="40"/>
      <c r="E283" s="40"/>
      <c r="F283" s="111"/>
      <c r="G283" s="112"/>
      <c r="H283" s="3"/>
    </row>
    <row r="284" spans="1:8" s="47" customFormat="1" ht="15.75" x14ac:dyDescent="0.2">
      <c r="A284" s="86" t="s">
        <v>46</v>
      </c>
      <c r="B284" s="87" t="s">
        <v>355</v>
      </c>
      <c r="C284" s="45"/>
      <c r="D284" s="45"/>
      <c r="E284" s="45"/>
      <c r="F284" s="113"/>
      <c r="G284" s="114"/>
      <c r="H284" s="46"/>
    </row>
    <row r="285" spans="1:8" s="47" customFormat="1" ht="15.75" x14ac:dyDescent="0.2">
      <c r="A285" s="86"/>
      <c r="B285" s="88"/>
      <c r="C285" s="90"/>
      <c r="D285" s="90"/>
      <c r="E285" s="45"/>
      <c r="F285" s="113"/>
      <c r="G285" s="114"/>
      <c r="H285" s="46"/>
    </row>
    <row r="286" spans="1:8" s="47" customFormat="1" ht="15.75" x14ac:dyDescent="0.2">
      <c r="A286" s="86" t="s">
        <v>47</v>
      </c>
      <c r="B286" s="87" t="s">
        <v>356</v>
      </c>
      <c r="C286" s="85" t="s">
        <v>17</v>
      </c>
      <c r="D286" s="85" t="s">
        <v>17</v>
      </c>
      <c r="E286" s="45"/>
      <c r="F286" s="113"/>
      <c r="G286" s="114"/>
      <c r="H286" s="46"/>
    </row>
    <row r="287" spans="1:8" s="47" customFormat="1" ht="15.75" x14ac:dyDescent="0.2">
      <c r="A287" s="86"/>
      <c r="B287" s="87"/>
      <c r="C287" s="45"/>
      <c r="D287" s="45"/>
      <c r="E287" s="45"/>
      <c r="F287" s="113"/>
      <c r="G287" s="114"/>
      <c r="H287" s="46"/>
    </row>
    <row r="288" spans="1:8" s="47" customFormat="1" ht="15.75" x14ac:dyDescent="0.2">
      <c r="A288" s="86" t="s">
        <v>48</v>
      </c>
      <c r="B288" s="87" t="s">
        <v>161</v>
      </c>
      <c r="C288" s="85"/>
      <c r="D288" s="85"/>
      <c r="E288" s="45"/>
      <c r="F288" s="113"/>
      <c r="G288" s="114"/>
      <c r="H288" s="46"/>
    </row>
    <row r="289" spans="1:8" s="47" customFormat="1" ht="15.75" x14ac:dyDescent="0.2">
      <c r="A289" s="86"/>
      <c r="B289" s="87"/>
      <c r="C289" s="45"/>
      <c r="D289" s="45"/>
      <c r="E289" s="45"/>
      <c r="F289" s="113"/>
      <c r="G289" s="114"/>
      <c r="H289" s="46"/>
    </row>
    <row r="290" spans="1:8" s="47" customFormat="1" ht="63" x14ac:dyDescent="0.2">
      <c r="A290" s="86"/>
      <c r="B290" s="127" t="s">
        <v>173</v>
      </c>
      <c r="C290" s="90" t="s">
        <v>16</v>
      </c>
      <c r="D290" s="90">
        <v>1</v>
      </c>
      <c r="E290" s="85">
        <f t="shared" ref="E290:E294" si="29">D290</f>
        <v>1</v>
      </c>
      <c r="F290" s="119"/>
      <c r="G290" s="112">
        <f>+IF(E290=0,D290*F290,E290*F290)</f>
        <v>0</v>
      </c>
      <c r="H290" s="46"/>
    </row>
    <row r="291" spans="1:8" s="47" customFormat="1" ht="15.75" x14ac:dyDescent="0.2">
      <c r="A291" s="86"/>
      <c r="B291" s="136"/>
      <c r="C291" s="90"/>
      <c r="D291" s="90"/>
      <c r="E291" s="85"/>
      <c r="F291" s="119"/>
      <c r="G291" s="120"/>
      <c r="H291" s="46"/>
    </row>
    <row r="292" spans="1:8" s="47" customFormat="1" ht="45" x14ac:dyDescent="0.2">
      <c r="A292" s="65"/>
      <c r="B292" s="128" t="s">
        <v>174</v>
      </c>
      <c r="C292" s="90" t="s">
        <v>16</v>
      </c>
      <c r="D292" s="90">
        <v>1</v>
      </c>
      <c r="E292" s="85">
        <f t="shared" si="29"/>
        <v>1</v>
      </c>
      <c r="F292" s="111"/>
      <c r="G292" s="112">
        <f>+IF(E292=0,D292*F292,E292*F292)</f>
        <v>0</v>
      </c>
      <c r="H292" s="46"/>
    </row>
    <row r="293" spans="1:8" s="47" customFormat="1" ht="15.75" x14ac:dyDescent="0.2">
      <c r="A293" s="86"/>
      <c r="B293" s="136"/>
      <c r="C293" s="97"/>
      <c r="D293" s="45"/>
      <c r="E293" s="85"/>
      <c r="F293" s="113"/>
      <c r="G293" s="114"/>
      <c r="H293" s="46"/>
    </row>
    <row r="294" spans="1:8" s="47" customFormat="1" ht="31.5" x14ac:dyDescent="0.2">
      <c r="A294" s="86"/>
      <c r="B294" s="127" t="s">
        <v>175</v>
      </c>
      <c r="C294" s="90" t="s">
        <v>16</v>
      </c>
      <c r="D294" s="90">
        <v>1</v>
      </c>
      <c r="E294" s="85">
        <f t="shared" si="29"/>
        <v>1</v>
      </c>
      <c r="F294" s="113"/>
      <c r="G294" s="112">
        <f>+IF(E294=0,D294*F294,E294*F294)</f>
        <v>0</v>
      </c>
      <c r="H294" s="46"/>
    </row>
    <row r="295" spans="1:8" s="47" customFormat="1" ht="15.75" x14ac:dyDescent="0.2">
      <c r="A295" s="86"/>
      <c r="B295" s="137"/>
      <c r="C295" s="45"/>
      <c r="D295" s="45"/>
      <c r="E295" s="45"/>
      <c r="F295" s="113"/>
      <c r="G295" s="114"/>
      <c r="H295" s="46"/>
    </row>
    <row r="296" spans="1:8" s="47" customFormat="1" ht="63" x14ac:dyDescent="0.2">
      <c r="A296" s="86"/>
      <c r="B296" s="136" t="s">
        <v>96</v>
      </c>
      <c r="C296" s="85" t="s">
        <v>17</v>
      </c>
      <c r="D296" s="85" t="s">
        <v>17</v>
      </c>
      <c r="E296" s="45"/>
      <c r="F296" s="113"/>
      <c r="G296" s="114"/>
      <c r="H296" s="46"/>
    </row>
    <row r="297" spans="1:8" s="47" customFormat="1" ht="15.75" x14ac:dyDescent="0.2">
      <c r="A297" s="86"/>
      <c r="B297" s="96"/>
      <c r="C297" s="90"/>
      <c r="D297" s="45"/>
      <c r="E297" s="45"/>
      <c r="F297" s="113"/>
      <c r="G297" s="114"/>
      <c r="H297" s="46"/>
    </row>
    <row r="298" spans="1:8" s="47" customFormat="1" ht="15.75" x14ac:dyDescent="0.2">
      <c r="A298" s="86" t="s">
        <v>49</v>
      </c>
      <c r="B298" s="99" t="s">
        <v>162</v>
      </c>
      <c r="C298" s="90"/>
      <c r="D298" s="45"/>
      <c r="E298" s="45"/>
      <c r="F298" s="113"/>
      <c r="G298" s="114"/>
      <c r="H298" s="46"/>
    </row>
    <row r="299" spans="1:8" s="47" customFormat="1" ht="15.75" x14ac:dyDescent="0.2">
      <c r="A299" s="86"/>
      <c r="B299" s="96"/>
      <c r="C299" s="90"/>
      <c r="D299" s="45"/>
      <c r="E299" s="45"/>
      <c r="F299" s="113"/>
      <c r="G299" s="114"/>
      <c r="H299" s="46"/>
    </row>
    <row r="300" spans="1:8" s="47" customFormat="1" ht="15.75" x14ac:dyDescent="0.2">
      <c r="A300" s="86"/>
      <c r="B300" s="130" t="s">
        <v>130</v>
      </c>
      <c r="C300" s="85" t="s">
        <v>16</v>
      </c>
      <c r="D300" s="85">
        <v>1</v>
      </c>
      <c r="E300" s="85">
        <f t="shared" ref="E300:E301" si="30">D300</f>
        <v>1</v>
      </c>
      <c r="F300" s="113"/>
      <c r="G300" s="112">
        <f>+IF(E300=0,D300*F300,E300*F300)</f>
        <v>0</v>
      </c>
      <c r="H300" s="46"/>
    </row>
    <row r="301" spans="1:8" s="47" customFormat="1" ht="15.75" x14ac:dyDescent="0.2">
      <c r="A301" s="86"/>
      <c r="B301" s="130" t="s">
        <v>131</v>
      </c>
      <c r="C301" s="85" t="s">
        <v>16</v>
      </c>
      <c r="D301" s="85">
        <v>1</v>
      </c>
      <c r="E301" s="85">
        <f t="shared" si="30"/>
        <v>1</v>
      </c>
      <c r="F301" s="113"/>
      <c r="G301" s="112">
        <f>+IF(E301=0,D301*F301,E301*F301)</f>
        <v>0</v>
      </c>
      <c r="H301" s="46"/>
    </row>
    <row r="302" spans="1:8" s="47" customFormat="1" ht="15.75" x14ac:dyDescent="0.2">
      <c r="A302" s="86"/>
      <c r="B302" s="96"/>
      <c r="C302" s="90"/>
      <c r="D302" s="45"/>
      <c r="E302" s="45"/>
      <c r="F302" s="113"/>
      <c r="G302" s="114"/>
      <c r="H302" s="46"/>
    </row>
    <row r="303" spans="1:8" s="47" customFormat="1" ht="15.75" x14ac:dyDescent="0.2">
      <c r="A303" s="86" t="s">
        <v>50</v>
      </c>
      <c r="B303" s="99" t="s">
        <v>163</v>
      </c>
      <c r="C303" s="90"/>
      <c r="D303" s="45"/>
      <c r="E303" s="45"/>
      <c r="F303" s="113"/>
      <c r="G303" s="114"/>
      <c r="H303" s="46"/>
    </row>
    <row r="304" spans="1:8" s="47" customFormat="1" ht="15.75" x14ac:dyDescent="0.2">
      <c r="A304" s="86"/>
      <c r="B304" s="96"/>
      <c r="C304" s="90"/>
      <c r="D304" s="45"/>
      <c r="E304" s="45"/>
      <c r="F304" s="113"/>
      <c r="G304" s="114"/>
      <c r="H304" s="46"/>
    </row>
    <row r="305" spans="1:8" s="47" customFormat="1" ht="15.75" x14ac:dyDescent="0.2">
      <c r="A305" s="86"/>
      <c r="B305" s="140" t="s">
        <v>164</v>
      </c>
      <c r="C305" s="90"/>
      <c r="D305" s="45"/>
      <c r="E305" s="45"/>
      <c r="F305" s="113"/>
      <c r="G305" s="114"/>
      <c r="H305" s="46"/>
    </row>
    <row r="306" spans="1:8" s="47" customFormat="1" ht="189" x14ac:dyDescent="0.2">
      <c r="A306" s="86"/>
      <c r="B306" s="136" t="s">
        <v>165</v>
      </c>
      <c r="C306" s="85" t="s">
        <v>2</v>
      </c>
      <c r="D306" s="85">
        <v>9</v>
      </c>
      <c r="E306" s="85">
        <f t="shared" ref="E306" si="31">D306</f>
        <v>9</v>
      </c>
      <c r="F306" s="113"/>
      <c r="G306" s="112">
        <f>+IF(E306=0,D306*F306,E306*F306)</f>
        <v>0</v>
      </c>
      <c r="H306" s="46"/>
    </row>
    <row r="307" spans="1:8" s="47" customFormat="1" ht="15.75" x14ac:dyDescent="0.2">
      <c r="A307" s="86"/>
      <c r="B307" s="140" t="s">
        <v>166</v>
      </c>
      <c r="C307" s="90"/>
      <c r="D307" s="90"/>
      <c r="E307" s="45"/>
      <c r="F307" s="113"/>
      <c r="G307" s="114"/>
      <c r="H307" s="46"/>
    </row>
    <row r="308" spans="1:8" s="47" customFormat="1" ht="173.25" x14ac:dyDescent="0.2">
      <c r="A308" s="86"/>
      <c r="B308" s="136" t="s">
        <v>167</v>
      </c>
      <c r="C308" s="85" t="s">
        <v>2</v>
      </c>
      <c r="D308" s="85">
        <v>17</v>
      </c>
      <c r="E308" s="85">
        <f t="shared" ref="E308" si="32">D308</f>
        <v>17</v>
      </c>
      <c r="F308" s="113"/>
      <c r="G308" s="112">
        <f>+IF(E308=0,D308*F308,E308*F308)</f>
        <v>0</v>
      </c>
      <c r="H308" s="46"/>
    </row>
    <row r="309" spans="1:8" s="47" customFormat="1" ht="15.75" x14ac:dyDescent="0.2">
      <c r="A309" s="86"/>
      <c r="B309" s="96"/>
      <c r="C309" s="90"/>
      <c r="D309" s="45"/>
      <c r="E309" s="45"/>
      <c r="F309" s="113"/>
      <c r="G309" s="114"/>
      <c r="H309" s="46"/>
    </row>
    <row r="310" spans="1:8" s="47" customFormat="1" ht="15.75" x14ac:dyDescent="0.2">
      <c r="A310" s="86" t="s">
        <v>51</v>
      </c>
      <c r="B310" s="99" t="s">
        <v>168</v>
      </c>
      <c r="C310" s="90"/>
      <c r="D310" s="45"/>
      <c r="E310" s="45"/>
      <c r="F310" s="113"/>
      <c r="G310" s="114"/>
      <c r="H310" s="46"/>
    </row>
    <row r="311" spans="1:8" s="47" customFormat="1" ht="15.75" x14ac:dyDescent="0.2">
      <c r="A311" s="86"/>
      <c r="B311" s="96"/>
      <c r="C311" s="90"/>
      <c r="D311" s="90"/>
      <c r="E311" s="90"/>
      <c r="F311" s="119"/>
      <c r="G311" s="120"/>
      <c r="H311" s="46"/>
    </row>
    <row r="312" spans="1:8" s="47" customFormat="1" ht="15.75" x14ac:dyDescent="0.2">
      <c r="A312" s="86"/>
      <c r="B312" s="139" t="s">
        <v>164</v>
      </c>
      <c r="C312" s="90"/>
      <c r="D312" s="90"/>
      <c r="E312" s="90"/>
      <c r="F312" s="119"/>
      <c r="G312" s="120"/>
      <c r="H312" s="46"/>
    </row>
    <row r="313" spans="1:8" s="47" customFormat="1" ht="189" x14ac:dyDescent="0.2">
      <c r="A313" s="86"/>
      <c r="B313" s="138" t="s">
        <v>169</v>
      </c>
      <c r="C313" s="85" t="s">
        <v>2</v>
      </c>
      <c r="D313" s="85">
        <v>6</v>
      </c>
      <c r="E313" s="85">
        <f t="shared" ref="E313" si="33">D313</f>
        <v>6</v>
      </c>
      <c r="F313" s="119"/>
      <c r="G313" s="112">
        <f>+IF(E313=0,D313*F313,E313*F313)</f>
        <v>0</v>
      </c>
      <c r="H313" s="46"/>
    </row>
    <row r="314" spans="1:8" s="47" customFormat="1" ht="15.75" x14ac:dyDescent="0.2">
      <c r="A314" s="86"/>
      <c r="B314" s="138"/>
      <c r="C314" s="100"/>
      <c r="D314" s="100"/>
      <c r="E314" s="90"/>
      <c r="F314" s="119"/>
      <c r="G314" s="120"/>
      <c r="H314" s="46"/>
    </row>
    <row r="315" spans="1:8" s="47" customFormat="1" ht="15.75" x14ac:dyDescent="0.2">
      <c r="A315" s="86" t="s">
        <v>171</v>
      </c>
      <c r="B315" s="99" t="s">
        <v>170</v>
      </c>
      <c r="C315" s="90"/>
      <c r="D315" s="45"/>
      <c r="E315" s="45"/>
      <c r="F315" s="113"/>
      <c r="G315" s="114"/>
      <c r="H315" s="46"/>
    </row>
    <row r="316" spans="1:8" s="47" customFormat="1" ht="15.75" x14ac:dyDescent="0.2">
      <c r="A316" s="86"/>
      <c r="B316" s="96"/>
      <c r="C316" s="90"/>
      <c r="D316" s="90"/>
      <c r="E316" s="90"/>
      <c r="F316" s="119"/>
      <c r="G316" s="120"/>
      <c r="H316" s="46"/>
    </row>
    <row r="317" spans="1:8" s="47" customFormat="1" ht="157.5" x14ac:dyDescent="0.2">
      <c r="A317" s="86"/>
      <c r="B317" s="138" t="s">
        <v>172</v>
      </c>
      <c r="C317" s="85" t="s">
        <v>2</v>
      </c>
      <c r="D317" s="85">
        <v>1</v>
      </c>
      <c r="E317" s="85">
        <f t="shared" ref="E317" si="34">D317</f>
        <v>1</v>
      </c>
      <c r="F317" s="119"/>
      <c r="G317" s="112">
        <f>+IF(E317=0,D317*F317,E317*F317)</f>
        <v>0</v>
      </c>
      <c r="H317" s="46"/>
    </row>
    <row r="318" spans="1:8" s="47" customFormat="1" ht="15.75" x14ac:dyDescent="0.2">
      <c r="A318" s="86"/>
      <c r="B318" s="96"/>
      <c r="C318" s="90"/>
      <c r="D318" s="90"/>
      <c r="E318" s="90"/>
      <c r="F318" s="119"/>
      <c r="G318" s="120"/>
      <c r="H318" s="46"/>
    </row>
    <row r="319" spans="1:8" s="62" customFormat="1" ht="15" customHeight="1" thickBot="1" x14ac:dyDescent="0.3">
      <c r="A319" s="77"/>
      <c r="B319" s="78"/>
      <c r="C319" s="79"/>
      <c r="D319" s="79"/>
      <c r="E319" s="79"/>
      <c r="F319" s="115" t="str">
        <f>"Sous-total"&amp;" - "&amp;B284</f>
        <v>Sous-total - ECLAIRAGE DE SECURITE</v>
      </c>
      <c r="G319" s="116">
        <f>SUBTOTAL(9,G289:G317)</f>
        <v>0</v>
      </c>
    </row>
    <row r="320" spans="1:8" s="62" customFormat="1" ht="31.5" x14ac:dyDescent="0.25">
      <c r="A320" s="64">
        <v>4</v>
      </c>
      <c r="B320" s="99" t="s">
        <v>196</v>
      </c>
      <c r="C320" s="145"/>
      <c r="D320" s="145"/>
      <c r="E320" s="145"/>
      <c r="F320" s="146"/>
      <c r="G320" s="147"/>
    </row>
    <row r="321" spans="1:7" s="62" customFormat="1" ht="15.75" x14ac:dyDescent="0.25">
      <c r="A321" s="64" t="s">
        <v>376</v>
      </c>
      <c r="B321" s="149" t="s">
        <v>366</v>
      </c>
      <c r="C321" s="145"/>
      <c r="D321" s="145"/>
      <c r="E321" s="145"/>
      <c r="F321" s="146"/>
      <c r="G321" s="147"/>
    </row>
    <row r="322" spans="1:7" s="62" customFormat="1" ht="15" customHeight="1" x14ac:dyDescent="0.25">
      <c r="A322" s="64" t="s">
        <v>197</v>
      </c>
      <c r="B322" s="158" t="s">
        <v>194</v>
      </c>
      <c r="C322" s="85" t="s">
        <v>16</v>
      </c>
      <c r="D322" s="85">
        <v>1</v>
      </c>
      <c r="E322" s="85">
        <f t="shared" ref="E322:E323" si="35">D322</f>
        <v>1</v>
      </c>
      <c r="F322" s="146"/>
      <c r="G322" s="112">
        <f>+IF(E322=0,D322*F322,E322*F322)</f>
        <v>0</v>
      </c>
    </row>
    <row r="323" spans="1:7" s="62" customFormat="1" ht="15" customHeight="1" x14ac:dyDescent="0.25">
      <c r="A323" s="64" t="s">
        <v>195</v>
      </c>
      <c r="B323" s="158" t="s">
        <v>390</v>
      </c>
      <c r="C323" s="85" t="s">
        <v>16</v>
      </c>
      <c r="D323" s="85">
        <v>1</v>
      </c>
      <c r="E323" s="85">
        <f t="shared" si="35"/>
        <v>1</v>
      </c>
      <c r="F323" s="146"/>
      <c r="G323" s="112">
        <f>+IF(E323=0,D323*F323,E323*F323)</f>
        <v>0</v>
      </c>
    </row>
    <row r="324" spans="1:7" s="62" customFormat="1" ht="15" customHeight="1" thickBot="1" x14ac:dyDescent="0.3">
      <c r="A324" s="77"/>
      <c r="B324" s="78"/>
      <c r="C324" s="79"/>
      <c r="D324" s="79"/>
      <c r="E324" s="79"/>
      <c r="F324" s="115" t="str">
        <f>"Sous-total"&amp;" - repérage, dépose et repose"</f>
        <v>Sous-total - repérage, dépose et repose</v>
      </c>
      <c r="G324" s="116">
        <f>SUBTOTAL(9,G321:G323)</f>
        <v>0</v>
      </c>
    </row>
    <row r="325" spans="1:7" s="62" customFormat="1" ht="15" customHeight="1" x14ac:dyDescent="0.25">
      <c r="A325" s="64" t="s">
        <v>199</v>
      </c>
      <c r="B325" s="149" t="s">
        <v>198</v>
      </c>
      <c r="C325" s="85"/>
      <c r="D325" s="85"/>
      <c r="E325" s="145"/>
      <c r="F325" s="146"/>
      <c r="G325" s="147"/>
    </row>
    <row r="326" spans="1:7" s="62" customFormat="1" ht="15" customHeight="1" x14ac:dyDescent="0.25">
      <c r="A326" s="64"/>
      <c r="B326" s="138" t="s">
        <v>200</v>
      </c>
      <c r="C326" s="85" t="s">
        <v>16</v>
      </c>
      <c r="D326" s="85">
        <v>1</v>
      </c>
      <c r="E326" s="85">
        <f t="shared" ref="E326" si="36">D326</f>
        <v>1</v>
      </c>
      <c r="F326" s="146"/>
      <c r="G326" s="112">
        <f>+IF(E326=0,D326*F326,E326*F326)</f>
        <v>0</v>
      </c>
    </row>
    <row r="327" spans="1:7" s="62" customFormat="1" ht="15" customHeight="1" thickBot="1" x14ac:dyDescent="0.3">
      <c r="A327" s="77"/>
      <c r="B327" s="78"/>
      <c r="C327" s="79"/>
      <c r="D327" s="79"/>
      <c r="E327" s="79"/>
      <c r="F327" s="115" t="str">
        <f>"Sous-total"&amp;" - "&amp;_Toc178941567</f>
        <v>Sous-total - VIDEOPROTECTION</v>
      </c>
      <c r="G327" s="116">
        <f>SUBTOTAL(9,G325:G326)</f>
        <v>0</v>
      </c>
    </row>
    <row r="328" spans="1:7" s="62" customFormat="1" ht="15" customHeight="1" x14ac:dyDescent="0.25">
      <c r="A328" s="64" t="s">
        <v>201</v>
      </c>
      <c r="B328" s="149" t="s">
        <v>262</v>
      </c>
      <c r="C328" s="85"/>
      <c r="D328" s="85"/>
      <c r="E328" s="145"/>
      <c r="F328" s="146"/>
      <c r="G328" s="147"/>
    </row>
    <row r="329" spans="1:7" s="62" customFormat="1" ht="15" customHeight="1" x14ac:dyDescent="0.25">
      <c r="A329" s="64"/>
      <c r="B329" s="149" t="s">
        <v>264</v>
      </c>
      <c r="C329" s="85"/>
      <c r="D329" s="85"/>
      <c r="E329" s="145"/>
      <c r="F329" s="146"/>
      <c r="G329" s="147"/>
    </row>
    <row r="330" spans="1:7" s="62" customFormat="1" ht="15" customHeight="1" x14ac:dyDescent="0.25">
      <c r="A330" s="64"/>
      <c r="B330" s="154" t="s">
        <v>221</v>
      </c>
      <c r="C330" s="155" t="s">
        <v>239</v>
      </c>
      <c r="D330" s="155">
        <v>4</v>
      </c>
      <c r="E330" s="85">
        <f t="shared" ref="E330:E356" si="37">D330</f>
        <v>4</v>
      </c>
      <c r="F330" s="146"/>
      <c r="G330" s="112">
        <f>+IF(E330=0,D330*F330,E330*F330)</f>
        <v>0</v>
      </c>
    </row>
    <row r="331" spans="1:7" s="62" customFormat="1" ht="15" customHeight="1" x14ac:dyDescent="0.25">
      <c r="A331" s="64"/>
      <c r="B331" s="138" t="s">
        <v>220</v>
      </c>
      <c r="C331" s="85" t="s">
        <v>239</v>
      </c>
      <c r="D331" s="85">
        <v>4</v>
      </c>
      <c r="E331" s="85">
        <f t="shared" si="37"/>
        <v>4</v>
      </c>
      <c r="F331" s="146"/>
      <c r="G331" s="112">
        <f t="shared" ref="G331:G356" si="38">+IF(E331=0,D331*F331,E331*F331)</f>
        <v>0</v>
      </c>
    </row>
    <row r="332" spans="1:7" s="62" customFormat="1" ht="15" customHeight="1" x14ac:dyDescent="0.25">
      <c r="A332" s="64"/>
      <c r="B332" s="138" t="s">
        <v>222</v>
      </c>
      <c r="C332" s="85" t="s">
        <v>16</v>
      </c>
      <c r="D332" s="85">
        <v>1</v>
      </c>
      <c r="E332" s="85">
        <f t="shared" si="37"/>
        <v>1</v>
      </c>
      <c r="F332" s="146"/>
      <c r="G332" s="112">
        <f t="shared" si="38"/>
        <v>0</v>
      </c>
    </row>
    <row r="333" spans="1:7" s="62" customFormat="1" ht="15" customHeight="1" x14ac:dyDescent="0.25">
      <c r="A333" s="64"/>
      <c r="B333" s="154" t="s">
        <v>240</v>
      </c>
      <c r="C333" s="155" t="s">
        <v>239</v>
      </c>
      <c r="D333" s="155">
        <v>6</v>
      </c>
      <c r="E333" s="85">
        <f t="shared" si="37"/>
        <v>6</v>
      </c>
      <c r="F333" s="146"/>
      <c r="G333" s="112">
        <f t="shared" si="38"/>
        <v>0</v>
      </c>
    </row>
    <row r="334" spans="1:7" s="62" customFormat="1" ht="15" customHeight="1" x14ac:dyDescent="0.25">
      <c r="A334" s="64"/>
      <c r="B334" s="154" t="s">
        <v>241</v>
      </c>
      <c r="C334" s="155" t="s">
        <v>239</v>
      </c>
      <c r="D334" s="155">
        <v>5</v>
      </c>
      <c r="E334" s="85">
        <f t="shared" si="37"/>
        <v>5</v>
      </c>
      <c r="F334" s="146"/>
      <c r="G334" s="112">
        <f t="shared" si="38"/>
        <v>0</v>
      </c>
    </row>
    <row r="335" spans="1:7" s="62" customFormat="1" ht="15" customHeight="1" x14ac:dyDescent="0.25">
      <c r="A335" s="64"/>
      <c r="B335" s="154" t="s">
        <v>202</v>
      </c>
      <c r="C335" s="155" t="s">
        <v>239</v>
      </c>
      <c r="D335" s="155">
        <v>9</v>
      </c>
      <c r="E335" s="85">
        <f t="shared" si="37"/>
        <v>9</v>
      </c>
      <c r="F335" s="146"/>
      <c r="G335" s="112">
        <f t="shared" si="38"/>
        <v>0</v>
      </c>
    </row>
    <row r="336" spans="1:7" s="62" customFormat="1" ht="15" customHeight="1" x14ac:dyDescent="0.25">
      <c r="A336" s="64"/>
      <c r="B336" s="154" t="s">
        <v>218</v>
      </c>
      <c r="C336" s="155" t="s">
        <v>239</v>
      </c>
      <c r="D336" s="155">
        <v>7</v>
      </c>
      <c r="E336" s="85">
        <f t="shared" si="37"/>
        <v>7</v>
      </c>
      <c r="F336" s="146"/>
      <c r="G336" s="112">
        <f t="shared" si="38"/>
        <v>0</v>
      </c>
    </row>
    <row r="337" spans="1:7" s="62" customFormat="1" ht="15" customHeight="1" x14ac:dyDescent="0.25">
      <c r="A337" s="64"/>
      <c r="B337" s="138" t="s">
        <v>203</v>
      </c>
      <c r="C337" s="85" t="s">
        <v>239</v>
      </c>
      <c r="D337" s="85">
        <v>9</v>
      </c>
      <c r="E337" s="85">
        <f t="shared" si="37"/>
        <v>9</v>
      </c>
      <c r="F337" s="146"/>
      <c r="G337" s="112">
        <f t="shared" si="38"/>
        <v>0</v>
      </c>
    </row>
    <row r="338" spans="1:7" s="62" customFormat="1" ht="15" customHeight="1" x14ac:dyDescent="0.25">
      <c r="A338" s="64"/>
      <c r="B338" s="138" t="s">
        <v>219</v>
      </c>
      <c r="C338" s="85" t="s">
        <v>239</v>
      </c>
      <c r="D338" s="85">
        <v>13</v>
      </c>
      <c r="E338" s="85">
        <f t="shared" si="37"/>
        <v>13</v>
      </c>
      <c r="F338" s="146"/>
      <c r="G338" s="112">
        <f t="shared" si="38"/>
        <v>0</v>
      </c>
    </row>
    <row r="339" spans="1:7" s="62" customFormat="1" ht="15" customHeight="1" x14ac:dyDescent="0.25">
      <c r="A339" s="64"/>
      <c r="B339" s="138" t="s">
        <v>204</v>
      </c>
      <c r="C339" s="85" t="s">
        <v>239</v>
      </c>
      <c r="D339" s="85">
        <v>2</v>
      </c>
      <c r="E339" s="85">
        <f t="shared" si="37"/>
        <v>2</v>
      </c>
      <c r="F339" s="146"/>
      <c r="G339" s="112">
        <f t="shared" si="38"/>
        <v>0</v>
      </c>
    </row>
    <row r="340" spans="1:7" s="62" customFormat="1" ht="15" customHeight="1" x14ac:dyDescent="0.25">
      <c r="A340" s="64"/>
      <c r="B340" s="138" t="s">
        <v>205</v>
      </c>
      <c r="C340" s="85" t="s">
        <v>239</v>
      </c>
      <c r="D340" s="85">
        <v>10</v>
      </c>
      <c r="E340" s="85">
        <f t="shared" si="37"/>
        <v>10</v>
      </c>
      <c r="F340" s="146"/>
      <c r="G340" s="112">
        <f t="shared" si="38"/>
        <v>0</v>
      </c>
    </row>
    <row r="341" spans="1:7" s="62" customFormat="1" ht="15" customHeight="1" x14ac:dyDescent="0.25">
      <c r="A341" s="64"/>
      <c r="B341" s="138" t="s">
        <v>206</v>
      </c>
      <c r="C341" s="85" t="s">
        <v>239</v>
      </c>
      <c r="D341" s="85">
        <v>9</v>
      </c>
      <c r="E341" s="85">
        <f t="shared" si="37"/>
        <v>9</v>
      </c>
      <c r="F341" s="146"/>
      <c r="G341" s="112">
        <f t="shared" si="38"/>
        <v>0</v>
      </c>
    </row>
    <row r="342" spans="1:7" s="62" customFormat="1" ht="15" customHeight="1" x14ac:dyDescent="0.25">
      <c r="A342" s="64"/>
      <c r="B342" s="138" t="s">
        <v>242</v>
      </c>
      <c r="C342" s="85" t="s">
        <v>16</v>
      </c>
      <c r="D342" s="85">
        <v>1</v>
      </c>
      <c r="E342" s="85">
        <f t="shared" si="37"/>
        <v>1</v>
      </c>
      <c r="F342" s="146"/>
      <c r="G342" s="112">
        <f t="shared" si="38"/>
        <v>0</v>
      </c>
    </row>
    <row r="343" spans="1:7" s="62" customFormat="1" ht="15" customHeight="1" x14ac:dyDescent="0.25">
      <c r="A343" s="64"/>
      <c r="B343" s="138" t="s">
        <v>243</v>
      </c>
      <c r="C343" s="85" t="s">
        <v>16</v>
      </c>
      <c r="D343" s="85">
        <v>1</v>
      </c>
      <c r="E343" s="85">
        <f t="shared" si="37"/>
        <v>1</v>
      </c>
      <c r="F343" s="146"/>
      <c r="G343" s="112">
        <f t="shared" si="38"/>
        <v>0</v>
      </c>
    </row>
    <row r="344" spans="1:7" s="62" customFormat="1" ht="15" customHeight="1" x14ac:dyDescent="0.25">
      <c r="A344" s="64"/>
      <c r="B344" s="138" t="s">
        <v>244</v>
      </c>
      <c r="C344" s="85" t="s">
        <v>16</v>
      </c>
      <c r="D344" s="85">
        <v>1</v>
      </c>
      <c r="E344" s="85">
        <f t="shared" si="37"/>
        <v>1</v>
      </c>
      <c r="F344" s="146"/>
      <c r="G344" s="112">
        <f t="shared" si="38"/>
        <v>0</v>
      </c>
    </row>
    <row r="345" spans="1:7" s="62" customFormat="1" ht="15" customHeight="1" x14ac:dyDescent="0.25">
      <c r="A345" s="64"/>
      <c r="B345" s="138" t="s">
        <v>217</v>
      </c>
      <c r="C345" s="85" t="s">
        <v>10</v>
      </c>
      <c r="D345" s="85">
        <v>800</v>
      </c>
      <c r="E345" s="85">
        <f t="shared" si="37"/>
        <v>800</v>
      </c>
      <c r="F345" s="146"/>
      <c r="G345" s="112">
        <f t="shared" si="38"/>
        <v>0</v>
      </c>
    </row>
    <row r="346" spans="1:7" s="62" customFormat="1" ht="15" customHeight="1" x14ac:dyDescent="0.25">
      <c r="A346" s="64"/>
      <c r="B346" s="138" t="s">
        <v>216</v>
      </c>
      <c r="C346" s="85" t="s">
        <v>10</v>
      </c>
      <c r="D346" s="85">
        <v>800</v>
      </c>
      <c r="E346" s="85">
        <f t="shared" si="37"/>
        <v>800</v>
      </c>
      <c r="F346" s="146"/>
      <c r="G346" s="112">
        <f t="shared" si="38"/>
        <v>0</v>
      </c>
    </row>
    <row r="347" spans="1:7" s="62" customFormat="1" ht="31.5" x14ac:dyDescent="0.25">
      <c r="A347" s="64"/>
      <c r="B347" s="138" t="s">
        <v>270</v>
      </c>
      <c r="C347" s="85" t="s">
        <v>16</v>
      </c>
      <c r="D347" s="85">
        <v>1</v>
      </c>
      <c r="E347" s="85">
        <f t="shared" si="37"/>
        <v>1</v>
      </c>
      <c r="F347" s="146"/>
      <c r="G347" s="112">
        <f t="shared" si="38"/>
        <v>0</v>
      </c>
    </row>
    <row r="348" spans="1:7" s="62" customFormat="1" ht="15" customHeight="1" x14ac:dyDescent="0.25">
      <c r="A348" s="64"/>
      <c r="B348" s="138" t="s">
        <v>207</v>
      </c>
      <c r="C348" s="85" t="s">
        <v>16</v>
      </c>
      <c r="D348" s="85">
        <v>1</v>
      </c>
      <c r="E348" s="85">
        <f t="shared" si="37"/>
        <v>1</v>
      </c>
      <c r="F348" s="146"/>
      <c r="G348" s="112">
        <f t="shared" si="38"/>
        <v>0</v>
      </c>
    </row>
    <row r="349" spans="1:7" s="62" customFormat="1" ht="15" customHeight="1" x14ac:dyDescent="0.25">
      <c r="A349" s="64"/>
      <c r="B349" s="138" t="s">
        <v>271</v>
      </c>
      <c r="C349" s="85" t="s">
        <v>16</v>
      </c>
      <c r="D349" s="85">
        <v>1</v>
      </c>
      <c r="E349" s="85">
        <f t="shared" si="37"/>
        <v>1</v>
      </c>
      <c r="F349" s="146"/>
      <c r="G349" s="112">
        <f t="shared" si="38"/>
        <v>0</v>
      </c>
    </row>
    <row r="350" spans="1:7" s="62" customFormat="1" ht="31.5" x14ac:dyDescent="0.25">
      <c r="A350" s="64"/>
      <c r="B350" s="138" t="s">
        <v>325</v>
      </c>
      <c r="C350" s="85" t="s">
        <v>16</v>
      </c>
      <c r="D350" s="85">
        <v>1</v>
      </c>
      <c r="E350" s="85">
        <f t="shared" si="37"/>
        <v>1</v>
      </c>
      <c r="F350" s="146"/>
      <c r="G350" s="112">
        <f t="shared" si="38"/>
        <v>0</v>
      </c>
    </row>
    <row r="351" spans="1:7" s="62" customFormat="1" ht="15" customHeight="1" x14ac:dyDescent="0.25">
      <c r="A351" s="64"/>
      <c r="B351" s="138" t="s">
        <v>208</v>
      </c>
      <c r="C351" s="85" t="s">
        <v>16</v>
      </c>
      <c r="D351" s="85">
        <v>1</v>
      </c>
      <c r="E351" s="85">
        <f t="shared" si="37"/>
        <v>1</v>
      </c>
      <c r="F351" s="146"/>
      <c r="G351" s="112">
        <f t="shared" si="38"/>
        <v>0</v>
      </c>
    </row>
    <row r="352" spans="1:7" s="62" customFormat="1" ht="15" customHeight="1" x14ac:dyDescent="0.25">
      <c r="A352" s="64"/>
      <c r="B352" s="138" t="s">
        <v>209</v>
      </c>
      <c r="C352" s="85" t="s">
        <v>16</v>
      </c>
      <c r="D352" s="85">
        <v>1</v>
      </c>
      <c r="E352" s="85">
        <f t="shared" si="37"/>
        <v>1</v>
      </c>
      <c r="F352" s="146"/>
      <c r="G352" s="112">
        <f t="shared" si="38"/>
        <v>0</v>
      </c>
    </row>
    <row r="353" spans="1:7" s="62" customFormat="1" ht="15" customHeight="1" x14ac:dyDescent="0.25">
      <c r="A353" s="64"/>
      <c r="B353" s="138" t="s">
        <v>210</v>
      </c>
      <c r="C353" s="85" t="s">
        <v>16</v>
      </c>
      <c r="D353" s="85">
        <v>1</v>
      </c>
      <c r="E353" s="85">
        <f t="shared" si="37"/>
        <v>1</v>
      </c>
      <c r="F353" s="146"/>
      <c r="G353" s="112">
        <f t="shared" si="38"/>
        <v>0</v>
      </c>
    </row>
    <row r="354" spans="1:7" s="62" customFormat="1" ht="15" customHeight="1" x14ac:dyDescent="0.25">
      <c r="A354" s="64"/>
      <c r="B354" s="138" t="s">
        <v>211</v>
      </c>
      <c r="C354" s="85" t="s">
        <v>16</v>
      </c>
      <c r="D354" s="85">
        <v>1</v>
      </c>
      <c r="E354" s="85">
        <f t="shared" si="37"/>
        <v>1</v>
      </c>
      <c r="F354" s="146"/>
      <c r="G354" s="112">
        <f t="shared" si="38"/>
        <v>0</v>
      </c>
    </row>
    <row r="355" spans="1:7" s="62" customFormat="1" ht="15" customHeight="1" x14ac:dyDescent="0.25">
      <c r="A355" s="64"/>
      <c r="B355" s="138" t="s">
        <v>212</v>
      </c>
      <c r="C355" s="85" t="s">
        <v>16</v>
      </c>
      <c r="D355" s="85">
        <v>1</v>
      </c>
      <c r="E355" s="85">
        <f t="shared" si="37"/>
        <v>1</v>
      </c>
      <c r="F355" s="146"/>
      <c r="G355" s="112">
        <f t="shared" si="38"/>
        <v>0</v>
      </c>
    </row>
    <row r="356" spans="1:7" s="62" customFormat="1" ht="15" customHeight="1" x14ac:dyDescent="0.25">
      <c r="A356" s="64"/>
      <c r="B356" s="138" t="s">
        <v>213</v>
      </c>
      <c r="C356" s="85" t="s">
        <v>16</v>
      </c>
      <c r="D356" s="85">
        <v>1</v>
      </c>
      <c r="E356" s="85">
        <f t="shared" si="37"/>
        <v>1</v>
      </c>
      <c r="F356" s="146"/>
      <c r="G356" s="112">
        <f t="shared" si="38"/>
        <v>0</v>
      </c>
    </row>
    <row r="357" spans="1:7" s="62" customFormat="1" ht="15" customHeight="1" thickBot="1" x14ac:dyDescent="0.3">
      <c r="A357" s="77"/>
      <c r="B357" s="78"/>
      <c r="C357" s="79"/>
      <c r="D357" s="79"/>
      <c r="E357" s="79"/>
      <c r="F357" s="115" t="str">
        <f>"Sous-total"&amp;" - "&amp;B329</f>
        <v>Sous-total - CONTRÔLE D’ACCÈS</v>
      </c>
      <c r="G357" s="116">
        <f>SUBTOTAL(9,G329:G356)</f>
        <v>0</v>
      </c>
    </row>
    <row r="358" spans="1:7" s="62" customFormat="1" ht="15" customHeight="1" x14ac:dyDescent="0.25">
      <c r="A358" s="64" t="s">
        <v>223</v>
      </c>
      <c r="B358" s="149" t="s">
        <v>263</v>
      </c>
      <c r="C358" s="145"/>
      <c r="D358" s="145"/>
      <c r="E358" s="145"/>
      <c r="F358" s="146"/>
      <c r="G358" s="147"/>
    </row>
    <row r="359" spans="1:7" s="62" customFormat="1" ht="15" customHeight="1" x14ac:dyDescent="0.25">
      <c r="A359" s="64"/>
      <c r="B359" s="138" t="s">
        <v>272</v>
      </c>
      <c r="C359" s="85" t="s">
        <v>239</v>
      </c>
      <c r="D359" s="85">
        <v>25</v>
      </c>
      <c r="E359" s="85">
        <f t="shared" ref="E359:E384" si="39">D359</f>
        <v>25</v>
      </c>
      <c r="F359" s="146"/>
      <c r="G359" s="112">
        <f t="shared" ref="G359:G384" si="40">+IF(E359=0,D359*F359,E359*F359)</f>
        <v>0</v>
      </c>
    </row>
    <row r="360" spans="1:7" s="62" customFormat="1" ht="15" customHeight="1" x14ac:dyDescent="0.25">
      <c r="A360" s="64"/>
      <c r="B360" s="138" t="s">
        <v>273</v>
      </c>
      <c r="C360" s="85" t="s">
        <v>239</v>
      </c>
      <c r="D360" s="145">
        <v>14</v>
      </c>
      <c r="E360" s="85">
        <f t="shared" si="39"/>
        <v>14</v>
      </c>
      <c r="F360" s="146"/>
      <c r="G360" s="112">
        <f t="shared" si="40"/>
        <v>0</v>
      </c>
    </row>
    <row r="361" spans="1:7" s="62" customFormat="1" ht="15" customHeight="1" x14ac:dyDescent="0.25">
      <c r="A361" s="64"/>
      <c r="B361" s="138" t="s">
        <v>328</v>
      </c>
      <c r="C361" s="85" t="s">
        <v>16</v>
      </c>
      <c r="D361" s="85">
        <v>1</v>
      </c>
      <c r="E361" s="85">
        <f t="shared" si="39"/>
        <v>1</v>
      </c>
      <c r="F361" s="146"/>
      <c r="G361" s="112">
        <f t="shared" si="40"/>
        <v>0</v>
      </c>
    </row>
    <row r="362" spans="1:7" s="62" customFormat="1" ht="15" customHeight="1" x14ac:dyDescent="0.25">
      <c r="A362" s="64"/>
      <c r="B362" s="138" t="s">
        <v>391</v>
      </c>
      <c r="C362" s="85" t="s">
        <v>239</v>
      </c>
      <c r="D362" s="145">
        <v>3</v>
      </c>
      <c r="E362" s="85">
        <f t="shared" si="39"/>
        <v>3</v>
      </c>
      <c r="F362" s="146"/>
      <c r="G362" s="112">
        <f t="shared" si="40"/>
        <v>0</v>
      </c>
    </row>
    <row r="363" spans="1:7" s="62" customFormat="1" ht="15" customHeight="1" x14ac:dyDescent="0.25">
      <c r="A363" s="64"/>
      <c r="B363" s="138" t="s">
        <v>205</v>
      </c>
      <c r="C363" s="85" t="s">
        <v>239</v>
      </c>
      <c r="D363" s="145">
        <v>25</v>
      </c>
      <c r="E363" s="85">
        <f t="shared" si="39"/>
        <v>25</v>
      </c>
      <c r="F363" s="146"/>
      <c r="G363" s="112">
        <f t="shared" si="40"/>
        <v>0</v>
      </c>
    </row>
    <row r="364" spans="1:7" s="62" customFormat="1" ht="15" customHeight="1" x14ac:dyDescent="0.25">
      <c r="A364" s="64"/>
      <c r="B364" s="138" t="s">
        <v>274</v>
      </c>
      <c r="C364" s="85" t="s">
        <v>16</v>
      </c>
      <c r="D364" s="85">
        <v>1</v>
      </c>
      <c r="E364" s="85">
        <f t="shared" si="39"/>
        <v>1</v>
      </c>
      <c r="F364" s="146"/>
      <c r="G364" s="112">
        <f t="shared" si="40"/>
        <v>0</v>
      </c>
    </row>
    <row r="365" spans="1:7" s="62" customFormat="1" ht="31.5" x14ac:dyDescent="0.25">
      <c r="A365" s="64"/>
      <c r="B365" s="138" t="s">
        <v>329</v>
      </c>
      <c r="C365" s="85" t="s">
        <v>16</v>
      </c>
      <c r="D365" s="85">
        <v>1</v>
      </c>
      <c r="E365" s="85">
        <f t="shared" si="39"/>
        <v>1</v>
      </c>
      <c r="F365" s="146"/>
      <c r="G365" s="112">
        <f t="shared" si="40"/>
        <v>0</v>
      </c>
    </row>
    <row r="366" spans="1:7" s="62" customFormat="1" ht="31.5" x14ac:dyDescent="0.25">
      <c r="A366" s="64"/>
      <c r="B366" s="138" t="s">
        <v>327</v>
      </c>
      <c r="C366" s="85" t="s">
        <v>16</v>
      </c>
      <c r="D366" s="85">
        <v>1</v>
      </c>
      <c r="E366" s="85">
        <f t="shared" si="39"/>
        <v>1</v>
      </c>
      <c r="F366" s="146"/>
      <c r="G366" s="112">
        <f t="shared" si="40"/>
        <v>0</v>
      </c>
    </row>
    <row r="367" spans="1:7" s="62" customFormat="1" ht="47.25" x14ac:dyDescent="0.25">
      <c r="A367" s="64"/>
      <c r="B367" s="138" t="s">
        <v>326</v>
      </c>
      <c r="C367" s="85" t="s">
        <v>16</v>
      </c>
      <c r="D367" s="85">
        <v>1</v>
      </c>
      <c r="E367" s="85">
        <f t="shared" si="39"/>
        <v>1</v>
      </c>
      <c r="F367" s="146"/>
      <c r="G367" s="112">
        <f t="shared" si="40"/>
        <v>0</v>
      </c>
    </row>
    <row r="368" spans="1:7" s="62" customFormat="1" ht="15" customHeight="1" x14ac:dyDescent="0.25">
      <c r="A368" s="64"/>
      <c r="B368" s="138" t="s">
        <v>275</v>
      </c>
      <c r="C368" s="145" t="s">
        <v>239</v>
      </c>
      <c r="D368" s="145">
        <v>2</v>
      </c>
      <c r="E368" s="85">
        <f t="shared" si="39"/>
        <v>2</v>
      </c>
      <c r="F368" s="146"/>
      <c r="G368" s="112">
        <f t="shared" si="40"/>
        <v>0</v>
      </c>
    </row>
    <row r="369" spans="1:7" s="62" customFormat="1" ht="15" customHeight="1" x14ac:dyDescent="0.25">
      <c r="A369" s="64"/>
      <c r="B369" s="138" t="s">
        <v>222</v>
      </c>
      <c r="C369" s="85" t="s">
        <v>16</v>
      </c>
      <c r="D369" s="85">
        <v>1</v>
      </c>
      <c r="E369" s="85">
        <f t="shared" si="39"/>
        <v>1</v>
      </c>
      <c r="F369" s="146"/>
      <c r="G369" s="112">
        <f t="shared" si="40"/>
        <v>0</v>
      </c>
    </row>
    <row r="370" spans="1:7" s="62" customFormat="1" ht="15" customHeight="1" x14ac:dyDescent="0.25">
      <c r="A370" s="64"/>
      <c r="B370" s="138" t="s">
        <v>217</v>
      </c>
      <c r="C370" s="85" t="s">
        <v>10</v>
      </c>
      <c r="D370" s="85">
        <v>1000</v>
      </c>
      <c r="E370" s="85">
        <f t="shared" si="39"/>
        <v>1000</v>
      </c>
      <c r="F370" s="146"/>
      <c r="G370" s="112">
        <f t="shared" si="40"/>
        <v>0</v>
      </c>
    </row>
    <row r="371" spans="1:7" s="62" customFormat="1" ht="15" customHeight="1" x14ac:dyDescent="0.25">
      <c r="A371" s="64"/>
      <c r="B371" s="138" t="s">
        <v>271</v>
      </c>
      <c r="C371" s="85" t="s">
        <v>16</v>
      </c>
      <c r="D371" s="85">
        <v>1</v>
      </c>
      <c r="E371" s="85">
        <f t="shared" si="39"/>
        <v>1</v>
      </c>
      <c r="F371" s="146"/>
      <c r="G371" s="112">
        <f t="shared" si="40"/>
        <v>0</v>
      </c>
    </row>
    <row r="372" spans="1:7" s="62" customFormat="1" ht="15" customHeight="1" x14ac:dyDescent="0.25">
      <c r="A372" s="64"/>
      <c r="B372" s="138" t="s">
        <v>208</v>
      </c>
      <c r="C372" s="85" t="s">
        <v>16</v>
      </c>
      <c r="D372" s="85">
        <v>1</v>
      </c>
      <c r="E372" s="85">
        <f t="shared" si="39"/>
        <v>1</v>
      </c>
      <c r="F372" s="146"/>
      <c r="G372" s="112">
        <f t="shared" si="40"/>
        <v>0</v>
      </c>
    </row>
    <row r="373" spans="1:7" s="62" customFormat="1" ht="15" customHeight="1" x14ac:dyDescent="0.25">
      <c r="A373" s="64"/>
      <c r="B373" s="138" t="s">
        <v>209</v>
      </c>
      <c r="C373" s="85" t="s">
        <v>16</v>
      </c>
      <c r="D373" s="85">
        <v>1</v>
      </c>
      <c r="E373" s="85">
        <f t="shared" si="39"/>
        <v>1</v>
      </c>
      <c r="F373" s="146"/>
      <c r="G373" s="112">
        <f t="shared" si="40"/>
        <v>0</v>
      </c>
    </row>
    <row r="374" spans="1:7" s="62" customFormat="1" ht="15" customHeight="1" x14ac:dyDescent="0.25">
      <c r="A374" s="64"/>
      <c r="B374" s="138" t="s">
        <v>210</v>
      </c>
      <c r="C374" s="85" t="s">
        <v>16</v>
      </c>
      <c r="D374" s="85">
        <v>1</v>
      </c>
      <c r="E374" s="85">
        <f t="shared" si="39"/>
        <v>1</v>
      </c>
      <c r="F374" s="146"/>
      <c r="G374" s="112">
        <f t="shared" si="40"/>
        <v>0</v>
      </c>
    </row>
    <row r="375" spans="1:7" s="62" customFormat="1" ht="15" customHeight="1" x14ac:dyDescent="0.25">
      <c r="A375" s="64"/>
      <c r="B375" s="138" t="s">
        <v>211</v>
      </c>
      <c r="C375" s="85" t="s">
        <v>16</v>
      </c>
      <c r="D375" s="85">
        <v>1</v>
      </c>
      <c r="E375" s="85">
        <f t="shared" si="39"/>
        <v>1</v>
      </c>
      <c r="F375" s="146"/>
      <c r="G375" s="112">
        <f t="shared" si="40"/>
        <v>0</v>
      </c>
    </row>
    <row r="376" spans="1:7" s="62" customFormat="1" ht="15" customHeight="1" x14ac:dyDescent="0.25">
      <c r="A376" s="64"/>
      <c r="B376" s="138" t="s">
        <v>212</v>
      </c>
      <c r="C376" s="85" t="s">
        <v>16</v>
      </c>
      <c r="D376" s="85">
        <v>1</v>
      </c>
      <c r="E376" s="85">
        <f t="shared" si="39"/>
        <v>1</v>
      </c>
      <c r="F376" s="146"/>
      <c r="G376" s="112">
        <f t="shared" si="40"/>
        <v>0</v>
      </c>
    </row>
    <row r="377" spans="1:7" s="62" customFormat="1" ht="15" customHeight="1" x14ac:dyDescent="0.25">
      <c r="A377" s="64"/>
      <c r="B377" s="138" t="s">
        <v>213</v>
      </c>
      <c r="C377" s="85" t="s">
        <v>16</v>
      </c>
      <c r="D377" s="85">
        <v>1</v>
      </c>
      <c r="E377" s="85">
        <f t="shared" si="39"/>
        <v>1</v>
      </c>
      <c r="F377" s="146"/>
      <c r="G377" s="112">
        <f t="shared" si="40"/>
        <v>0</v>
      </c>
    </row>
    <row r="378" spans="1:7" s="62" customFormat="1" ht="15" customHeight="1" x14ac:dyDescent="0.25">
      <c r="A378" s="156" t="s">
        <v>367</v>
      </c>
      <c r="B378" s="157" t="s">
        <v>368</v>
      </c>
      <c r="C378" s="155" t="s">
        <v>16</v>
      </c>
      <c r="D378" s="155">
        <v>1</v>
      </c>
      <c r="E378" s="85">
        <f t="shared" si="39"/>
        <v>1</v>
      </c>
      <c r="F378" s="146"/>
      <c r="G378" s="112">
        <f t="shared" si="40"/>
        <v>0</v>
      </c>
    </row>
    <row r="379" spans="1:7" s="62" customFormat="1" ht="15" customHeight="1" x14ac:dyDescent="0.25">
      <c r="A379" s="64" t="s">
        <v>224</v>
      </c>
      <c r="B379" s="150" t="s">
        <v>310</v>
      </c>
      <c r="C379" s="145"/>
      <c r="D379" s="145"/>
      <c r="E379" s="85">
        <f t="shared" si="39"/>
        <v>0</v>
      </c>
      <c r="F379" s="146"/>
      <c r="G379" s="112">
        <f t="shared" si="40"/>
        <v>0</v>
      </c>
    </row>
    <row r="380" spans="1:7" s="62" customFormat="1" ht="15" customHeight="1" x14ac:dyDescent="0.25">
      <c r="A380" s="64"/>
      <c r="B380" s="138" t="s">
        <v>245</v>
      </c>
      <c r="C380" s="145" t="s">
        <v>239</v>
      </c>
      <c r="D380" s="145">
        <v>7</v>
      </c>
      <c r="E380" s="85">
        <f t="shared" si="39"/>
        <v>7</v>
      </c>
      <c r="F380" s="146"/>
      <c r="G380" s="112">
        <f t="shared" si="40"/>
        <v>0</v>
      </c>
    </row>
    <row r="381" spans="1:7" s="62" customFormat="1" ht="15" customHeight="1" x14ac:dyDescent="0.25">
      <c r="A381" s="64"/>
      <c r="B381" s="138" t="s">
        <v>230</v>
      </c>
      <c r="C381" s="145" t="s">
        <v>239</v>
      </c>
      <c r="D381" s="145">
        <v>7</v>
      </c>
      <c r="E381" s="85">
        <f t="shared" si="39"/>
        <v>7</v>
      </c>
      <c r="F381" s="146"/>
      <c r="G381" s="112">
        <f t="shared" si="40"/>
        <v>0</v>
      </c>
    </row>
    <row r="382" spans="1:7" s="62" customFormat="1" ht="15" customHeight="1" x14ac:dyDescent="0.25">
      <c r="A382" s="64"/>
      <c r="B382" s="138" t="s">
        <v>276</v>
      </c>
      <c r="C382" s="145" t="s">
        <v>239</v>
      </c>
      <c r="D382" s="145">
        <v>7</v>
      </c>
      <c r="E382" s="85">
        <f t="shared" si="39"/>
        <v>7</v>
      </c>
      <c r="F382" s="146"/>
      <c r="G382" s="112">
        <f t="shared" si="40"/>
        <v>0</v>
      </c>
    </row>
    <row r="383" spans="1:7" s="62" customFormat="1" ht="15" customHeight="1" x14ac:dyDescent="0.25">
      <c r="A383" s="64"/>
      <c r="B383" s="138" t="s">
        <v>311</v>
      </c>
      <c r="C383" s="85" t="s">
        <v>16</v>
      </c>
      <c r="D383" s="85">
        <v>1</v>
      </c>
      <c r="E383" s="85">
        <f t="shared" si="39"/>
        <v>1</v>
      </c>
      <c r="F383" s="146"/>
      <c r="G383" s="112">
        <f t="shared" si="40"/>
        <v>0</v>
      </c>
    </row>
    <row r="384" spans="1:7" s="62" customFormat="1" ht="15" customHeight="1" x14ac:dyDescent="0.25">
      <c r="A384" s="64"/>
      <c r="B384" s="138" t="s">
        <v>277</v>
      </c>
      <c r="C384" s="85" t="s">
        <v>16</v>
      </c>
      <c r="D384" s="85">
        <v>1</v>
      </c>
      <c r="E384" s="85">
        <f t="shared" si="39"/>
        <v>1</v>
      </c>
      <c r="F384" s="146"/>
      <c r="G384" s="112">
        <f t="shared" si="40"/>
        <v>0</v>
      </c>
    </row>
    <row r="385" spans="1:7" s="62" customFormat="1" ht="15" customHeight="1" thickBot="1" x14ac:dyDescent="0.3">
      <c r="A385" s="77"/>
      <c r="B385" s="78"/>
      <c r="C385" s="79"/>
      <c r="D385" s="79"/>
      <c r="E385" s="79"/>
      <c r="F385" s="115" t="str">
        <f>"Sous-total"&amp;" - "&amp;_Toc178941572</f>
        <v>Sous-total - INTRUSION</v>
      </c>
      <c r="G385" s="116">
        <f>SUBTOTAL(9,G359:G384)</f>
        <v>0</v>
      </c>
    </row>
    <row r="386" spans="1:7" s="62" customFormat="1" ht="15" customHeight="1" x14ac:dyDescent="0.25">
      <c r="A386" s="64" t="s">
        <v>225</v>
      </c>
      <c r="B386" s="149" t="s">
        <v>392</v>
      </c>
      <c r="C386" s="145"/>
      <c r="D386" s="145"/>
      <c r="E386" s="145"/>
      <c r="F386" s="146"/>
      <c r="G386" s="147"/>
    </row>
    <row r="387" spans="1:7" s="62" customFormat="1" ht="31.5" x14ac:dyDescent="0.25">
      <c r="A387" s="64"/>
      <c r="B387" s="138" t="s">
        <v>247</v>
      </c>
      <c r="C387" s="85" t="s">
        <v>16</v>
      </c>
      <c r="D387" s="85">
        <v>1</v>
      </c>
      <c r="E387" s="85">
        <f t="shared" ref="E387:E389" si="41">D387</f>
        <v>1</v>
      </c>
      <c r="F387" s="146"/>
      <c r="G387" s="112">
        <f t="shared" ref="G387:G389" si="42">+IF(E387=0,D387*F387,E387*F387)</f>
        <v>0</v>
      </c>
    </row>
    <row r="388" spans="1:7" s="62" customFormat="1" ht="63" x14ac:dyDescent="0.25">
      <c r="A388" s="64"/>
      <c r="B388" s="138" t="s">
        <v>246</v>
      </c>
      <c r="C388" s="85" t="s">
        <v>16</v>
      </c>
      <c r="D388" s="85">
        <v>1</v>
      </c>
      <c r="E388" s="85">
        <f t="shared" si="41"/>
        <v>1</v>
      </c>
      <c r="F388" s="146"/>
      <c r="G388" s="112">
        <f t="shared" si="42"/>
        <v>0</v>
      </c>
    </row>
    <row r="389" spans="1:7" s="62" customFormat="1" ht="63" x14ac:dyDescent="0.25">
      <c r="A389" s="64"/>
      <c r="B389" s="138" t="s">
        <v>369</v>
      </c>
      <c r="C389" s="85" t="s">
        <v>16</v>
      </c>
      <c r="D389" s="85">
        <v>1</v>
      </c>
      <c r="E389" s="85">
        <f t="shared" si="41"/>
        <v>1</v>
      </c>
      <c r="F389" s="146"/>
      <c r="G389" s="112">
        <f t="shared" si="42"/>
        <v>0</v>
      </c>
    </row>
    <row r="390" spans="1:7" s="62" customFormat="1" ht="15.75" thickBot="1" x14ac:dyDescent="0.3">
      <c r="A390" s="77"/>
      <c r="B390" s="78"/>
      <c r="C390" s="79"/>
      <c r="D390" s="79"/>
      <c r="E390" s="79"/>
      <c r="F390" s="115" t="str">
        <f>"Sous-total"&amp;" - "&amp;B386</f>
        <v>Sous-total - REMPLACEMENT DES ÉQUIPEMENTS DE SÛRETÉ DU HALL PERSONNEL</v>
      </c>
      <c r="G390" s="116">
        <f>SUBTOTAL(9,G387:G389)</f>
        <v>0</v>
      </c>
    </row>
    <row r="391" spans="1:7" s="62" customFormat="1" ht="15" x14ac:dyDescent="0.25">
      <c r="A391" s="64" t="s">
        <v>335</v>
      </c>
      <c r="B391" s="153" t="s">
        <v>336</v>
      </c>
      <c r="C391" s="145"/>
      <c r="D391" s="145"/>
      <c r="E391" s="145"/>
      <c r="F391" s="146"/>
      <c r="G391" s="147"/>
    </row>
    <row r="392" spans="1:7" s="62" customFormat="1" ht="15.75" x14ac:dyDescent="0.25">
      <c r="A392" s="64"/>
      <c r="B392" s="138" t="s">
        <v>229</v>
      </c>
      <c r="C392" s="145" t="s">
        <v>239</v>
      </c>
      <c r="D392" s="145">
        <v>1</v>
      </c>
      <c r="E392" s="85">
        <f t="shared" ref="E392:E396" si="43">D392</f>
        <v>1</v>
      </c>
      <c r="F392" s="146"/>
      <c r="G392" s="112">
        <f t="shared" ref="G392:G396" si="44">+IF(E392=0,D392*F392,E392*F392)</f>
        <v>0</v>
      </c>
    </row>
    <row r="393" spans="1:7" s="62" customFormat="1" ht="15.75" x14ac:dyDescent="0.25">
      <c r="A393" s="64"/>
      <c r="B393" s="138" t="s">
        <v>230</v>
      </c>
      <c r="C393" s="145" t="s">
        <v>239</v>
      </c>
      <c r="D393" s="145">
        <v>1</v>
      </c>
      <c r="E393" s="85">
        <f t="shared" si="43"/>
        <v>1</v>
      </c>
      <c r="F393" s="146"/>
      <c r="G393" s="112">
        <f t="shared" si="44"/>
        <v>0</v>
      </c>
    </row>
    <row r="394" spans="1:7" s="62" customFormat="1" ht="15.75" x14ac:dyDescent="0.25">
      <c r="A394" s="64"/>
      <c r="B394" s="138" t="s">
        <v>276</v>
      </c>
      <c r="C394" s="145" t="s">
        <v>239</v>
      </c>
      <c r="D394" s="145">
        <v>1</v>
      </c>
      <c r="E394" s="85">
        <f t="shared" si="43"/>
        <v>1</v>
      </c>
      <c r="F394" s="146"/>
      <c r="G394" s="112">
        <f t="shared" si="44"/>
        <v>0</v>
      </c>
    </row>
    <row r="395" spans="1:7" s="62" customFormat="1" ht="15.75" x14ac:dyDescent="0.25">
      <c r="A395" s="64"/>
      <c r="B395" s="138" t="s">
        <v>278</v>
      </c>
      <c r="C395" s="85" t="s">
        <v>16</v>
      </c>
      <c r="D395" s="85">
        <v>1</v>
      </c>
      <c r="E395" s="85">
        <f t="shared" si="43"/>
        <v>1</v>
      </c>
      <c r="F395" s="146"/>
      <c r="G395" s="112">
        <f t="shared" si="44"/>
        <v>0</v>
      </c>
    </row>
    <row r="396" spans="1:7" s="62" customFormat="1" ht="15.75" x14ac:dyDescent="0.25">
      <c r="A396" s="64"/>
      <c r="B396" s="138" t="s">
        <v>277</v>
      </c>
      <c r="C396" s="85" t="s">
        <v>16</v>
      </c>
      <c r="D396" s="85">
        <v>1</v>
      </c>
      <c r="E396" s="85">
        <f t="shared" si="43"/>
        <v>1</v>
      </c>
      <c r="F396" s="146"/>
      <c r="G396" s="112">
        <f t="shared" si="44"/>
        <v>0</v>
      </c>
    </row>
    <row r="397" spans="1:7" s="62" customFormat="1" ht="15.75" thickBot="1" x14ac:dyDescent="0.3">
      <c r="A397" s="77"/>
      <c r="B397" s="78"/>
      <c r="C397" s="79"/>
      <c r="D397" s="79"/>
      <c r="E397" s="79"/>
      <c r="F397" s="115" t="str">
        <f>"Sous-total"&amp;" - "&amp;B391</f>
        <v>Sous-total - VIDÉOPHONIE</v>
      </c>
      <c r="G397" s="116">
        <f>SUBTOTAL(9,G391:G396)</f>
        <v>0</v>
      </c>
    </row>
    <row r="398" spans="1:7" s="62" customFormat="1" ht="15" customHeight="1" x14ac:dyDescent="0.25">
      <c r="A398" s="64" t="s">
        <v>350</v>
      </c>
      <c r="B398" s="149" t="s">
        <v>375</v>
      </c>
      <c r="C398" s="145"/>
      <c r="D398" s="145"/>
      <c r="E398" s="145"/>
      <c r="F398" s="146"/>
      <c r="G398" s="147"/>
    </row>
    <row r="399" spans="1:7" s="62" customFormat="1" ht="15.75" x14ac:dyDescent="0.25">
      <c r="A399" s="64"/>
      <c r="B399" s="138" t="s">
        <v>349</v>
      </c>
      <c r="C399" s="85" t="s">
        <v>16</v>
      </c>
      <c r="D399" s="85">
        <v>1</v>
      </c>
      <c r="E399" s="85">
        <f t="shared" ref="E399" si="45">D399</f>
        <v>1</v>
      </c>
      <c r="F399" s="146"/>
      <c r="G399" s="112">
        <f t="shared" ref="G399" si="46">+IF(E399=0,D399*F399,E399*F399)</f>
        <v>0</v>
      </c>
    </row>
    <row r="400" spans="1:7" s="62" customFormat="1" ht="15.75" thickBot="1" x14ac:dyDescent="0.3">
      <c r="A400" s="77"/>
      <c r="B400" s="78"/>
      <c r="C400" s="79"/>
      <c r="D400" s="79"/>
      <c r="E400" s="79"/>
      <c r="F400" s="115" t="str">
        <f>"Sous-total"&amp;" - "&amp;B398</f>
        <v>Sous-total - PROCEDURE D'INTEGRATION</v>
      </c>
      <c r="G400" s="116">
        <f>SUBTOTAL(9,G398:G399)</f>
        <v>0</v>
      </c>
    </row>
    <row r="401" spans="1:7" s="62" customFormat="1" ht="15" customHeight="1" x14ac:dyDescent="0.25">
      <c r="A401" s="64" t="s">
        <v>377</v>
      </c>
      <c r="B401" s="149" t="s">
        <v>378</v>
      </c>
      <c r="C401" s="85"/>
      <c r="D401" s="85"/>
      <c r="E401" s="145"/>
      <c r="F401" s="146"/>
      <c r="G401" s="147"/>
    </row>
    <row r="402" spans="1:7" s="62" customFormat="1" ht="15" customHeight="1" x14ac:dyDescent="0.25">
      <c r="A402" s="64"/>
      <c r="B402" s="138" t="s">
        <v>214</v>
      </c>
      <c r="C402" s="85" t="s">
        <v>16</v>
      </c>
      <c r="D402" s="85">
        <v>1</v>
      </c>
      <c r="E402" s="85">
        <f t="shared" ref="E402:E403" si="47">D402</f>
        <v>1</v>
      </c>
      <c r="F402" s="146"/>
      <c r="G402" s="112">
        <f t="shared" ref="G402:G403" si="48">+IF(E402=0,D402*F402,E402*F402)</f>
        <v>0</v>
      </c>
    </row>
    <row r="403" spans="1:7" s="62" customFormat="1" ht="15" customHeight="1" x14ac:dyDescent="0.25">
      <c r="A403" s="64"/>
      <c r="B403" s="138" t="s">
        <v>215</v>
      </c>
      <c r="C403" s="85" t="s">
        <v>16</v>
      </c>
      <c r="D403" s="85">
        <v>1</v>
      </c>
      <c r="E403" s="85">
        <f t="shared" si="47"/>
        <v>1</v>
      </c>
      <c r="F403" s="146"/>
      <c r="G403" s="112">
        <f t="shared" si="48"/>
        <v>0</v>
      </c>
    </row>
    <row r="404" spans="1:7" s="62" customFormat="1" ht="15.75" thickBot="1" x14ac:dyDescent="0.3">
      <c r="A404" s="77"/>
      <c r="B404" s="78"/>
      <c r="C404" s="79"/>
      <c r="D404" s="79"/>
      <c r="E404" s="79"/>
      <c r="F404" s="115" t="str">
        <f>"Sous-total"&amp;" - "&amp;B398</f>
        <v>Sous-total - PROCEDURE D'INTEGRATION</v>
      </c>
      <c r="G404" s="116">
        <f>SUBTOTAL(9,G401:G403)</f>
        <v>0</v>
      </c>
    </row>
    <row r="405" spans="1:7" s="62" customFormat="1" ht="15" customHeight="1" x14ac:dyDescent="0.25">
      <c r="A405" s="64" t="s">
        <v>226</v>
      </c>
      <c r="B405" s="149" t="s">
        <v>265</v>
      </c>
      <c r="C405" s="145"/>
      <c r="D405" s="145"/>
      <c r="E405" s="145"/>
      <c r="F405" s="146"/>
      <c r="G405" s="147"/>
    </row>
    <row r="406" spans="1:7" s="62" customFormat="1" ht="18" customHeight="1" x14ac:dyDescent="0.25">
      <c r="A406" s="64" t="s">
        <v>227</v>
      </c>
      <c r="B406" s="163" t="s">
        <v>266</v>
      </c>
      <c r="C406" s="145"/>
      <c r="D406" s="145"/>
      <c r="E406" s="145"/>
      <c r="F406" s="146"/>
      <c r="G406" s="147"/>
    </row>
    <row r="407" spans="1:7" s="62" customFormat="1" ht="15" customHeight="1" x14ac:dyDescent="0.25">
      <c r="A407" s="64"/>
      <c r="B407" s="149" t="s">
        <v>228</v>
      </c>
      <c r="C407" s="145"/>
      <c r="D407" s="145"/>
      <c r="E407" s="145"/>
      <c r="F407" s="146"/>
      <c r="G407" s="147"/>
    </row>
    <row r="408" spans="1:7" s="62" customFormat="1" ht="15" customHeight="1" x14ac:dyDescent="0.25">
      <c r="A408" s="64"/>
      <c r="B408" s="138" t="s">
        <v>229</v>
      </c>
      <c r="C408" s="145" t="s">
        <v>239</v>
      </c>
      <c r="D408" s="145">
        <v>1</v>
      </c>
      <c r="E408" s="85">
        <f t="shared" ref="E408:E444" si="49">D408</f>
        <v>1</v>
      </c>
      <c r="F408" s="146"/>
      <c r="G408" s="112">
        <f t="shared" ref="G408:G444" si="50">+IF(E408=0,D408*F408,E408*F408)</f>
        <v>0</v>
      </c>
    </row>
    <row r="409" spans="1:7" s="62" customFormat="1" ht="15" customHeight="1" x14ac:dyDescent="0.25">
      <c r="A409" s="64"/>
      <c r="B409" s="138" t="s">
        <v>230</v>
      </c>
      <c r="C409" s="145" t="s">
        <v>239</v>
      </c>
      <c r="D409" s="145">
        <v>1</v>
      </c>
      <c r="E409" s="85">
        <f t="shared" si="49"/>
        <v>1</v>
      </c>
      <c r="F409" s="146"/>
      <c r="G409" s="112">
        <f t="shared" si="50"/>
        <v>0</v>
      </c>
    </row>
    <row r="410" spans="1:7" s="62" customFormat="1" ht="15" customHeight="1" x14ac:dyDescent="0.25">
      <c r="A410" s="64"/>
      <c r="B410" s="138" t="s">
        <v>276</v>
      </c>
      <c r="C410" s="85" t="s">
        <v>16</v>
      </c>
      <c r="D410" s="85">
        <v>1</v>
      </c>
      <c r="E410" s="85">
        <f t="shared" si="49"/>
        <v>1</v>
      </c>
      <c r="F410" s="146"/>
      <c r="G410" s="112">
        <f t="shared" si="50"/>
        <v>0</v>
      </c>
    </row>
    <row r="411" spans="1:7" s="62" customFormat="1" ht="15" customHeight="1" x14ac:dyDescent="0.25">
      <c r="A411" s="64"/>
      <c r="B411" s="138" t="s">
        <v>278</v>
      </c>
      <c r="C411" s="85" t="s">
        <v>16</v>
      </c>
      <c r="D411" s="85">
        <v>1</v>
      </c>
      <c r="E411" s="85">
        <f t="shared" si="49"/>
        <v>1</v>
      </c>
      <c r="F411" s="146"/>
      <c r="G411" s="112">
        <f t="shared" si="50"/>
        <v>0</v>
      </c>
    </row>
    <row r="412" spans="1:7" s="62" customFormat="1" ht="15" customHeight="1" x14ac:dyDescent="0.25">
      <c r="A412" s="64"/>
      <c r="B412" s="138" t="s">
        <v>277</v>
      </c>
      <c r="C412" s="85" t="s">
        <v>16</v>
      </c>
      <c r="D412" s="85">
        <v>1</v>
      </c>
      <c r="E412" s="85">
        <f t="shared" si="49"/>
        <v>1</v>
      </c>
      <c r="F412" s="146"/>
      <c r="G412" s="112">
        <f t="shared" si="50"/>
        <v>0</v>
      </c>
    </row>
    <row r="413" spans="1:7" s="62" customFormat="1" ht="28.5" customHeight="1" x14ac:dyDescent="0.25">
      <c r="A413" s="64"/>
      <c r="B413" s="149" t="s">
        <v>330</v>
      </c>
      <c r="C413" s="145"/>
      <c r="D413" s="145"/>
      <c r="E413" s="85"/>
      <c r="F413" s="146"/>
      <c r="G413" s="112">
        <f t="shared" si="50"/>
        <v>0</v>
      </c>
    </row>
    <row r="414" spans="1:7" s="62" customFormat="1" ht="15" customHeight="1" x14ac:dyDescent="0.25">
      <c r="A414" s="64"/>
      <c r="B414" s="138" t="s">
        <v>229</v>
      </c>
      <c r="C414" s="145" t="s">
        <v>239</v>
      </c>
      <c r="D414" s="145">
        <v>1</v>
      </c>
      <c r="E414" s="85">
        <f t="shared" si="49"/>
        <v>1</v>
      </c>
      <c r="F414" s="146"/>
      <c r="G414" s="112">
        <f t="shared" si="50"/>
        <v>0</v>
      </c>
    </row>
    <row r="415" spans="1:7" s="62" customFormat="1" ht="15" customHeight="1" x14ac:dyDescent="0.25">
      <c r="A415" s="64"/>
      <c r="B415" s="138" t="s">
        <v>230</v>
      </c>
      <c r="C415" s="145" t="s">
        <v>239</v>
      </c>
      <c r="D415" s="145">
        <v>1</v>
      </c>
      <c r="E415" s="85">
        <f t="shared" si="49"/>
        <v>1</v>
      </c>
      <c r="F415" s="146"/>
      <c r="G415" s="112">
        <f t="shared" si="50"/>
        <v>0</v>
      </c>
    </row>
    <row r="416" spans="1:7" s="62" customFormat="1" ht="15" customHeight="1" x14ac:dyDescent="0.25">
      <c r="A416" s="64"/>
      <c r="B416" s="138" t="s">
        <v>276</v>
      </c>
      <c r="C416" s="85" t="s">
        <v>16</v>
      </c>
      <c r="D416" s="85">
        <v>1</v>
      </c>
      <c r="E416" s="85">
        <f t="shared" si="49"/>
        <v>1</v>
      </c>
      <c r="F416" s="146"/>
      <c r="G416" s="112">
        <f t="shared" si="50"/>
        <v>0</v>
      </c>
    </row>
    <row r="417" spans="1:7" s="62" customFormat="1" ht="15" customHeight="1" x14ac:dyDescent="0.25">
      <c r="A417" s="64"/>
      <c r="B417" s="138" t="s">
        <v>278</v>
      </c>
      <c r="C417" s="85" t="s">
        <v>16</v>
      </c>
      <c r="D417" s="85">
        <v>1</v>
      </c>
      <c r="E417" s="85">
        <f t="shared" si="49"/>
        <v>1</v>
      </c>
      <c r="F417" s="146"/>
      <c r="G417" s="112">
        <f t="shared" si="50"/>
        <v>0</v>
      </c>
    </row>
    <row r="418" spans="1:7" s="62" customFormat="1" ht="15" customHeight="1" x14ac:dyDescent="0.25">
      <c r="A418" s="64"/>
      <c r="B418" s="138" t="s">
        <v>277</v>
      </c>
      <c r="C418" s="85" t="s">
        <v>16</v>
      </c>
      <c r="D418" s="85">
        <v>1</v>
      </c>
      <c r="E418" s="85">
        <f t="shared" si="49"/>
        <v>1</v>
      </c>
      <c r="F418" s="146"/>
      <c r="G418" s="112">
        <f t="shared" si="50"/>
        <v>0</v>
      </c>
    </row>
    <row r="419" spans="1:7" s="62" customFormat="1" ht="15" customHeight="1" x14ac:dyDescent="0.25">
      <c r="A419" s="64" t="s">
        <v>235</v>
      </c>
      <c r="B419" s="149" t="s">
        <v>231</v>
      </c>
      <c r="C419" s="145"/>
      <c r="D419" s="145"/>
      <c r="E419" s="85"/>
      <c r="F419" s="146"/>
      <c r="G419" s="112">
        <f t="shared" si="50"/>
        <v>0</v>
      </c>
    </row>
    <row r="420" spans="1:7" s="62" customFormat="1" ht="15" customHeight="1" x14ac:dyDescent="0.25">
      <c r="A420" s="64"/>
      <c r="B420" s="138" t="s">
        <v>229</v>
      </c>
      <c r="C420" s="145" t="s">
        <v>239</v>
      </c>
      <c r="D420" s="145">
        <v>1</v>
      </c>
      <c r="E420" s="85">
        <f t="shared" si="49"/>
        <v>1</v>
      </c>
      <c r="F420" s="146"/>
      <c r="G420" s="112">
        <f t="shared" si="50"/>
        <v>0</v>
      </c>
    </row>
    <row r="421" spans="1:7" s="62" customFormat="1" ht="15" customHeight="1" x14ac:dyDescent="0.25">
      <c r="A421" s="64"/>
      <c r="B421" s="138" t="s">
        <v>230</v>
      </c>
      <c r="C421" s="145" t="s">
        <v>239</v>
      </c>
      <c r="D421" s="145">
        <v>1</v>
      </c>
      <c r="E421" s="85">
        <f t="shared" si="49"/>
        <v>1</v>
      </c>
      <c r="F421" s="146"/>
      <c r="G421" s="112">
        <f t="shared" si="50"/>
        <v>0</v>
      </c>
    </row>
    <row r="422" spans="1:7" s="62" customFormat="1" ht="15" customHeight="1" x14ac:dyDescent="0.25">
      <c r="A422" s="64"/>
      <c r="B422" s="138" t="s">
        <v>276</v>
      </c>
      <c r="C422" s="85" t="s">
        <v>16</v>
      </c>
      <c r="D422" s="85">
        <v>1</v>
      </c>
      <c r="E422" s="85">
        <f t="shared" si="49"/>
        <v>1</v>
      </c>
      <c r="F422" s="146"/>
      <c r="G422" s="112">
        <f t="shared" si="50"/>
        <v>0</v>
      </c>
    </row>
    <row r="423" spans="1:7" s="62" customFormat="1" ht="15" customHeight="1" x14ac:dyDescent="0.25">
      <c r="A423" s="64"/>
      <c r="B423" s="138" t="s">
        <v>278</v>
      </c>
      <c r="C423" s="85" t="s">
        <v>16</v>
      </c>
      <c r="D423" s="85">
        <v>1</v>
      </c>
      <c r="E423" s="85">
        <f t="shared" si="49"/>
        <v>1</v>
      </c>
      <c r="F423" s="146"/>
      <c r="G423" s="112">
        <f t="shared" si="50"/>
        <v>0</v>
      </c>
    </row>
    <row r="424" spans="1:7" s="62" customFormat="1" ht="15" customHeight="1" x14ac:dyDescent="0.25">
      <c r="A424" s="64"/>
      <c r="B424" s="138" t="s">
        <v>277</v>
      </c>
      <c r="C424" s="85" t="s">
        <v>16</v>
      </c>
      <c r="D424" s="85">
        <v>1</v>
      </c>
      <c r="E424" s="85">
        <f t="shared" si="49"/>
        <v>1</v>
      </c>
      <c r="F424" s="146"/>
      <c r="G424" s="112">
        <f t="shared" si="50"/>
        <v>0</v>
      </c>
    </row>
    <row r="425" spans="1:7" s="62" customFormat="1" ht="15" customHeight="1" x14ac:dyDescent="0.25">
      <c r="A425" s="64" t="s">
        <v>234</v>
      </c>
      <c r="B425" s="149" t="s">
        <v>232</v>
      </c>
      <c r="C425" s="145"/>
      <c r="D425" s="145"/>
      <c r="E425" s="85"/>
      <c r="F425" s="146"/>
      <c r="G425" s="112">
        <f t="shared" si="50"/>
        <v>0</v>
      </c>
    </row>
    <row r="426" spans="1:7" s="62" customFormat="1" ht="15" customHeight="1" x14ac:dyDescent="0.25">
      <c r="A426" s="64"/>
      <c r="B426" s="138" t="s">
        <v>229</v>
      </c>
      <c r="C426" s="145" t="s">
        <v>239</v>
      </c>
      <c r="D426" s="145">
        <v>5</v>
      </c>
      <c r="E426" s="85">
        <f t="shared" si="49"/>
        <v>5</v>
      </c>
      <c r="F426" s="146"/>
      <c r="G426" s="112">
        <f t="shared" si="50"/>
        <v>0</v>
      </c>
    </row>
    <row r="427" spans="1:7" s="62" customFormat="1" ht="15" customHeight="1" x14ac:dyDescent="0.25">
      <c r="A427" s="64"/>
      <c r="B427" s="138" t="s">
        <v>230</v>
      </c>
      <c r="C427" s="145" t="s">
        <v>239</v>
      </c>
      <c r="D427" s="145">
        <v>5</v>
      </c>
      <c r="E427" s="85">
        <f t="shared" si="49"/>
        <v>5</v>
      </c>
      <c r="F427" s="146"/>
      <c r="G427" s="112">
        <f t="shared" si="50"/>
        <v>0</v>
      </c>
    </row>
    <row r="428" spans="1:7" s="62" customFormat="1" ht="15" customHeight="1" x14ac:dyDescent="0.25">
      <c r="A428" s="64"/>
      <c r="B428" s="138" t="s">
        <v>276</v>
      </c>
      <c r="C428" s="85" t="s">
        <v>16</v>
      </c>
      <c r="D428" s="85">
        <v>1</v>
      </c>
      <c r="E428" s="85">
        <f t="shared" si="49"/>
        <v>1</v>
      </c>
      <c r="F428" s="146"/>
      <c r="G428" s="112">
        <f t="shared" si="50"/>
        <v>0</v>
      </c>
    </row>
    <row r="429" spans="1:7" s="62" customFormat="1" ht="15" customHeight="1" x14ac:dyDescent="0.25">
      <c r="A429" s="64"/>
      <c r="B429" s="138" t="s">
        <v>278</v>
      </c>
      <c r="C429" s="85" t="s">
        <v>16</v>
      </c>
      <c r="D429" s="85">
        <v>1</v>
      </c>
      <c r="E429" s="85">
        <f t="shared" si="49"/>
        <v>1</v>
      </c>
      <c r="F429" s="146"/>
      <c r="G429" s="112">
        <f t="shared" si="50"/>
        <v>0</v>
      </c>
    </row>
    <row r="430" spans="1:7" s="62" customFormat="1" ht="15" customHeight="1" x14ac:dyDescent="0.25">
      <c r="A430" s="64"/>
      <c r="B430" s="138" t="s">
        <v>277</v>
      </c>
      <c r="C430" s="85" t="s">
        <v>16</v>
      </c>
      <c r="D430" s="85">
        <v>1</v>
      </c>
      <c r="E430" s="85">
        <f t="shared" si="49"/>
        <v>1</v>
      </c>
      <c r="F430" s="146"/>
      <c r="G430" s="112">
        <f t="shared" si="50"/>
        <v>0</v>
      </c>
    </row>
    <row r="431" spans="1:7" s="62" customFormat="1" ht="15" customHeight="1" x14ac:dyDescent="0.25">
      <c r="A431" s="64" t="s">
        <v>233</v>
      </c>
      <c r="B431" s="149" t="s">
        <v>267</v>
      </c>
      <c r="C431" s="145"/>
      <c r="D431" s="145"/>
      <c r="E431" s="85"/>
      <c r="F431" s="146"/>
      <c r="G431" s="112">
        <f t="shared" si="50"/>
        <v>0</v>
      </c>
    </row>
    <row r="432" spans="1:7" s="62" customFormat="1" ht="15" customHeight="1" x14ac:dyDescent="0.25">
      <c r="A432" s="64"/>
      <c r="B432" s="138" t="s">
        <v>370</v>
      </c>
      <c r="C432" s="145" t="s">
        <v>239</v>
      </c>
      <c r="D432" s="145">
        <v>1</v>
      </c>
      <c r="E432" s="85">
        <f t="shared" si="49"/>
        <v>1</v>
      </c>
      <c r="F432" s="146"/>
      <c r="G432" s="112">
        <f t="shared" si="50"/>
        <v>0</v>
      </c>
    </row>
    <row r="433" spans="1:7" s="62" customFormat="1" ht="15" customHeight="1" x14ac:dyDescent="0.25">
      <c r="A433" s="64"/>
      <c r="B433" s="138" t="s">
        <v>371</v>
      </c>
      <c r="C433" s="145" t="s">
        <v>239</v>
      </c>
      <c r="D433" s="145">
        <v>1</v>
      </c>
      <c r="E433" s="85">
        <f t="shared" si="49"/>
        <v>1</v>
      </c>
      <c r="F433" s="146"/>
      <c r="G433" s="112">
        <f t="shared" si="50"/>
        <v>0</v>
      </c>
    </row>
    <row r="434" spans="1:7" s="62" customFormat="1" ht="15" customHeight="1" x14ac:dyDescent="0.25">
      <c r="A434" s="64"/>
      <c r="B434" s="138" t="s">
        <v>230</v>
      </c>
      <c r="C434" s="145" t="s">
        <v>239</v>
      </c>
      <c r="D434" s="145">
        <v>2</v>
      </c>
      <c r="E434" s="85">
        <f t="shared" si="49"/>
        <v>2</v>
      </c>
      <c r="F434" s="146"/>
      <c r="G434" s="112">
        <f t="shared" si="50"/>
        <v>0</v>
      </c>
    </row>
    <row r="435" spans="1:7" s="62" customFormat="1" ht="15" customHeight="1" x14ac:dyDescent="0.25">
      <c r="A435" s="64"/>
      <c r="B435" s="138" t="s">
        <v>276</v>
      </c>
      <c r="C435" s="85" t="s">
        <v>16</v>
      </c>
      <c r="D435" s="85">
        <v>1</v>
      </c>
      <c r="E435" s="85">
        <f t="shared" si="49"/>
        <v>1</v>
      </c>
      <c r="F435" s="146"/>
      <c r="G435" s="112">
        <f t="shared" si="50"/>
        <v>0</v>
      </c>
    </row>
    <row r="436" spans="1:7" s="62" customFormat="1" ht="15" customHeight="1" x14ac:dyDescent="0.25">
      <c r="A436" s="64"/>
      <c r="B436" s="138" t="s">
        <v>373</v>
      </c>
      <c r="C436" s="85" t="s">
        <v>16</v>
      </c>
      <c r="D436" s="85">
        <v>1</v>
      </c>
      <c r="E436" s="85">
        <f t="shared" si="49"/>
        <v>1</v>
      </c>
      <c r="F436" s="146"/>
      <c r="G436" s="112">
        <f t="shared" si="50"/>
        <v>0</v>
      </c>
    </row>
    <row r="437" spans="1:7" s="62" customFormat="1" ht="15" customHeight="1" x14ac:dyDescent="0.25">
      <c r="A437" s="64"/>
      <c r="B437" s="138" t="s">
        <v>277</v>
      </c>
      <c r="C437" s="85" t="s">
        <v>16</v>
      </c>
      <c r="D437" s="85">
        <v>1</v>
      </c>
      <c r="E437" s="85">
        <f t="shared" si="49"/>
        <v>1</v>
      </c>
      <c r="F437" s="146"/>
      <c r="G437" s="112">
        <f t="shared" si="50"/>
        <v>0</v>
      </c>
    </row>
    <row r="438" spans="1:7" s="62" customFormat="1" ht="15" customHeight="1" x14ac:dyDescent="0.25">
      <c r="A438" s="64" t="s">
        <v>332</v>
      </c>
      <c r="B438" s="149" t="s">
        <v>331</v>
      </c>
      <c r="C438" s="145"/>
      <c r="D438" s="145"/>
      <c r="E438" s="85"/>
      <c r="F438" s="146"/>
      <c r="G438" s="112">
        <f t="shared" si="50"/>
        <v>0</v>
      </c>
    </row>
    <row r="439" spans="1:7" s="62" customFormat="1" ht="15" customHeight="1" x14ac:dyDescent="0.25">
      <c r="A439" s="64"/>
      <c r="B439" s="138" t="s">
        <v>229</v>
      </c>
      <c r="C439" s="85" t="s">
        <v>239</v>
      </c>
      <c r="D439" s="85">
        <v>3</v>
      </c>
      <c r="E439" s="85">
        <f t="shared" si="49"/>
        <v>3</v>
      </c>
      <c r="F439" s="146"/>
      <c r="G439" s="112">
        <f t="shared" si="50"/>
        <v>0</v>
      </c>
    </row>
    <row r="440" spans="1:7" s="62" customFormat="1" ht="15" customHeight="1" x14ac:dyDescent="0.25">
      <c r="A440" s="64"/>
      <c r="B440" s="138" t="s">
        <v>230</v>
      </c>
      <c r="C440" s="85" t="s">
        <v>239</v>
      </c>
      <c r="D440" s="85">
        <v>3</v>
      </c>
      <c r="E440" s="85">
        <f t="shared" si="49"/>
        <v>3</v>
      </c>
      <c r="F440" s="146"/>
      <c r="G440" s="112">
        <f t="shared" si="50"/>
        <v>0</v>
      </c>
    </row>
    <row r="441" spans="1:7" s="62" customFormat="1" ht="15" customHeight="1" x14ac:dyDescent="0.25">
      <c r="A441" s="64"/>
      <c r="B441" s="138" t="s">
        <v>372</v>
      </c>
      <c r="C441" s="85" t="s">
        <v>239</v>
      </c>
      <c r="D441" s="85">
        <v>2</v>
      </c>
      <c r="E441" s="85">
        <f t="shared" si="49"/>
        <v>2</v>
      </c>
      <c r="F441" s="146"/>
      <c r="G441" s="112">
        <f t="shared" si="50"/>
        <v>0</v>
      </c>
    </row>
    <row r="442" spans="1:7" s="62" customFormat="1" ht="15" customHeight="1" x14ac:dyDescent="0.25">
      <c r="A442" s="64"/>
      <c r="B442" s="138" t="s">
        <v>276</v>
      </c>
      <c r="C442" s="85" t="s">
        <v>16</v>
      </c>
      <c r="D442" s="85">
        <v>1</v>
      </c>
      <c r="E442" s="85">
        <f t="shared" si="49"/>
        <v>1</v>
      </c>
      <c r="F442" s="146"/>
      <c r="G442" s="112">
        <f t="shared" si="50"/>
        <v>0</v>
      </c>
    </row>
    <row r="443" spans="1:7" s="62" customFormat="1" ht="15" customHeight="1" x14ac:dyDescent="0.25">
      <c r="A443" s="64"/>
      <c r="B443" s="138" t="s">
        <v>374</v>
      </c>
      <c r="C443" s="85" t="s">
        <v>16</v>
      </c>
      <c r="D443" s="85">
        <v>1</v>
      </c>
      <c r="E443" s="85">
        <f t="shared" si="49"/>
        <v>1</v>
      </c>
      <c r="F443" s="146"/>
      <c r="G443" s="112">
        <f t="shared" si="50"/>
        <v>0</v>
      </c>
    </row>
    <row r="444" spans="1:7" s="62" customFormat="1" ht="15" customHeight="1" x14ac:dyDescent="0.25">
      <c r="A444" s="64"/>
      <c r="B444" s="138" t="s">
        <v>277</v>
      </c>
      <c r="C444" s="85" t="s">
        <v>16</v>
      </c>
      <c r="D444" s="85">
        <v>1</v>
      </c>
      <c r="E444" s="85">
        <f t="shared" si="49"/>
        <v>1</v>
      </c>
      <c r="F444" s="146"/>
      <c r="G444" s="112">
        <f t="shared" si="50"/>
        <v>0</v>
      </c>
    </row>
    <row r="445" spans="1:7" s="62" customFormat="1" ht="15" customHeight="1" thickBot="1" x14ac:dyDescent="0.3">
      <c r="A445" s="77"/>
      <c r="B445" s="78"/>
      <c r="C445" s="79"/>
      <c r="D445" s="79"/>
      <c r="E445" s="79"/>
      <c r="F445" s="115" t="str">
        <f>"Sous-total"&amp;" - "&amp;_Toc178941583</f>
        <v>Sous-total - MATÉRIEL DE SÛRETÉ – SÉCURISATION DES ACCÈS</v>
      </c>
      <c r="G445" s="116">
        <f>SUBTOTAL(9,G407:G444)</f>
        <v>0</v>
      </c>
    </row>
    <row r="446" spans="1:7" s="62" customFormat="1" ht="15.75" x14ac:dyDescent="0.25">
      <c r="A446" s="64" t="s">
        <v>351</v>
      </c>
      <c r="B446" s="149" t="s">
        <v>268</v>
      </c>
      <c r="C446" s="145"/>
      <c r="D446" s="145"/>
      <c r="E446" s="145"/>
      <c r="F446" s="146"/>
      <c r="G446" s="147"/>
    </row>
    <row r="447" spans="1:7" s="62" customFormat="1" ht="15.75" x14ac:dyDescent="0.25">
      <c r="A447" s="64"/>
      <c r="B447" s="138" t="s">
        <v>281</v>
      </c>
      <c r="C447" s="85" t="s">
        <v>16</v>
      </c>
      <c r="D447" s="85">
        <v>1</v>
      </c>
      <c r="E447" s="85">
        <f t="shared" ref="E447:E467" si="51">D447</f>
        <v>1</v>
      </c>
      <c r="F447" s="146"/>
      <c r="G447" s="112">
        <f t="shared" ref="G447:G467" si="52">+IF(E447=0,D447*F447,E447*F447)</f>
        <v>0</v>
      </c>
    </row>
    <row r="448" spans="1:7" s="62" customFormat="1" ht="31.5" x14ac:dyDescent="0.25">
      <c r="A448" s="64"/>
      <c r="B448" s="138" t="s">
        <v>323</v>
      </c>
      <c r="C448" s="85" t="s">
        <v>16</v>
      </c>
      <c r="D448" s="85">
        <v>1</v>
      </c>
      <c r="E448" s="85">
        <f t="shared" si="51"/>
        <v>1</v>
      </c>
      <c r="F448" s="146"/>
      <c r="G448" s="112">
        <f t="shared" si="52"/>
        <v>0</v>
      </c>
    </row>
    <row r="449" spans="1:7" s="62" customFormat="1" ht="47.25" x14ac:dyDescent="0.25">
      <c r="A449" s="64"/>
      <c r="B449" s="138" t="s">
        <v>282</v>
      </c>
      <c r="C449" s="85" t="s">
        <v>16</v>
      </c>
      <c r="D449" s="85">
        <v>1</v>
      </c>
      <c r="E449" s="85">
        <f t="shared" si="51"/>
        <v>1</v>
      </c>
      <c r="F449" s="146"/>
      <c r="G449" s="112">
        <f t="shared" si="52"/>
        <v>0</v>
      </c>
    </row>
    <row r="450" spans="1:7" s="62" customFormat="1" ht="15.75" x14ac:dyDescent="0.25">
      <c r="A450" s="64"/>
      <c r="B450" s="138" t="s">
        <v>283</v>
      </c>
      <c r="C450" s="85" t="s">
        <v>16</v>
      </c>
      <c r="D450" s="85">
        <v>1</v>
      </c>
      <c r="E450" s="85">
        <f t="shared" si="51"/>
        <v>1</v>
      </c>
      <c r="F450" s="146"/>
      <c r="G450" s="112">
        <f t="shared" si="52"/>
        <v>0</v>
      </c>
    </row>
    <row r="451" spans="1:7" s="62" customFormat="1" ht="31.5" x14ac:dyDescent="0.25">
      <c r="A451" s="64"/>
      <c r="B451" s="138" t="s">
        <v>284</v>
      </c>
      <c r="C451" s="85" t="s">
        <v>16</v>
      </c>
      <c r="D451" s="85">
        <v>1</v>
      </c>
      <c r="E451" s="85">
        <f t="shared" si="51"/>
        <v>1</v>
      </c>
      <c r="F451" s="146"/>
      <c r="G451" s="112">
        <f t="shared" si="52"/>
        <v>0</v>
      </c>
    </row>
    <row r="452" spans="1:7" s="62" customFormat="1" ht="31.5" x14ac:dyDescent="0.25">
      <c r="A452" s="64"/>
      <c r="B452" s="138" t="s">
        <v>285</v>
      </c>
      <c r="C452" s="85" t="s">
        <v>16</v>
      </c>
      <c r="D452" s="85">
        <v>1</v>
      </c>
      <c r="E452" s="85">
        <f t="shared" si="51"/>
        <v>1</v>
      </c>
      <c r="F452" s="146"/>
      <c r="G452" s="112">
        <f t="shared" si="52"/>
        <v>0</v>
      </c>
    </row>
    <row r="453" spans="1:7" s="62" customFormat="1" ht="31.5" x14ac:dyDescent="0.25">
      <c r="A453" s="64"/>
      <c r="B453" s="138" t="s">
        <v>286</v>
      </c>
      <c r="C453" s="85" t="s">
        <v>16</v>
      </c>
      <c r="D453" s="85">
        <v>1</v>
      </c>
      <c r="E453" s="85">
        <f t="shared" si="51"/>
        <v>1</v>
      </c>
      <c r="F453" s="146"/>
      <c r="G453" s="112">
        <f t="shared" si="52"/>
        <v>0</v>
      </c>
    </row>
    <row r="454" spans="1:7" s="62" customFormat="1" ht="31.5" x14ac:dyDescent="0.25">
      <c r="A454" s="64"/>
      <c r="B454" s="138" t="s">
        <v>287</v>
      </c>
      <c r="C454" s="145" t="s">
        <v>239</v>
      </c>
      <c r="D454" s="145">
        <v>2</v>
      </c>
      <c r="E454" s="85">
        <f t="shared" si="51"/>
        <v>2</v>
      </c>
      <c r="F454" s="146"/>
      <c r="G454" s="112">
        <f t="shared" si="52"/>
        <v>0</v>
      </c>
    </row>
    <row r="455" spans="1:7" s="62" customFormat="1" ht="47.25" x14ac:dyDescent="0.25">
      <c r="A455" s="64"/>
      <c r="B455" s="138" t="s">
        <v>324</v>
      </c>
      <c r="C455" s="85" t="s">
        <v>16</v>
      </c>
      <c r="D455" s="85">
        <v>1</v>
      </c>
      <c r="E455" s="85">
        <f t="shared" si="51"/>
        <v>1</v>
      </c>
      <c r="F455" s="146"/>
      <c r="G455" s="112">
        <f t="shared" si="52"/>
        <v>0</v>
      </c>
    </row>
    <row r="456" spans="1:7" s="62" customFormat="1" ht="47.25" x14ac:dyDescent="0.25">
      <c r="A456" s="64"/>
      <c r="B456" s="138" t="s">
        <v>296</v>
      </c>
      <c r="C456" s="85" t="s">
        <v>16</v>
      </c>
      <c r="D456" s="85">
        <v>1</v>
      </c>
      <c r="E456" s="85">
        <f t="shared" si="51"/>
        <v>1</v>
      </c>
      <c r="F456" s="146"/>
      <c r="G456" s="112">
        <f t="shared" si="52"/>
        <v>0</v>
      </c>
    </row>
    <row r="457" spans="1:7" s="62" customFormat="1" ht="15.75" x14ac:dyDescent="0.25">
      <c r="A457" s="64"/>
      <c r="B457" s="138" t="s">
        <v>288</v>
      </c>
      <c r="C457" s="85" t="s">
        <v>16</v>
      </c>
      <c r="D457" s="85">
        <v>1</v>
      </c>
      <c r="E457" s="85">
        <f t="shared" si="51"/>
        <v>1</v>
      </c>
      <c r="F457" s="146"/>
      <c r="G457" s="112">
        <f t="shared" si="52"/>
        <v>0</v>
      </c>
    </row>
    <row r="458" spans="1:7" s="62" customFormat="1" ht="15.75" x14ac:dyDescent="0.25">
      <c r="A458" s="64"/>
      <c r="B458" s="138" t="s">
        <v>289</v>
      </c>
      <c r="C458" s="85" t="s">
        <v>16</v>
      </c>
      <c r="D458" s="85">
        <v>1</v>
      </c>
      <c r="E458" s="85">
        <f t="shared" si="51"/>
        <v>1</v>
      </c>
      <c r="F458" s="146"/>
      <c r="G458" s="112">
        <f t="shared" si="52"/>
        <v>0</v>
      </c>
    </row>
    <row r="459" spans="1:7" s="62" customFormat="1" ht="15.75" x14ac:dyDescent="0.25">
      <c r="A459" s="64"/>
      <c r="B459" s="138" t="s">
        <v>290</v>
      </c>
      <c r="C459" s="85" t="s">
        <v>16</v>
      </c>
      <c r="D459" s="85">
        <v>1</v>
      </c>
      <c r="E459" s="85">
        <f t="shared" si="51"/>
        <v>1</v>
      </c>
      <c r="F459" s="146"/>
      <c r="G459" s="112">
        <f t="shared" si="52"/>
        <v>0</v>
      </c>
    </row>
    <row r="460" spans="1:7" s="62" customFormat="1" ht="15.75" x14ac:dyDescent="0.25">
      <c r="A460" s="64"/>
      <c r="B460" s="138" t="s">
        <v>291</v>
      </c>
      <c r="C460" s="85" t="s">
        <v>16</v>
      </c>
      <c r="D460" s="85">
        <v>1</v>
      </c>
      <c r="E460" s="85">
        <f t="shared" si="51"/>
        <v>1</v>
      </c>
      <c r="F460" s="146"/>
      <c r="G460" s="112">
        <f t="shared" si="52"/>
        <v>0</v>
      </c>
    </row>
    <row r="461" spans="1:7" s="62" customFormat="1" ht="31.5" x14ac:dyDescent="0.25">
      <c r="A461" s="64"/>
      <c r="B461" s="138" t="s">
        <v>292</v>
      </c>
      <c r="C461" s="85" t="s">
        <v>16</v>
      </c>
      <c r="D461" s="85">
        <v>1</v>
      </c>
      <c r="E461" s="85">
        <f t="shared" si="51"/>
        <v>1</v>
      </c>
      <c r="F461" s="146"/>
      <c r="G461" s="112">
        <f t="shared" si="52"/>
        <v>0</v>
      </c>
    </row>
    <row r="462" spans="1:7" s="62" customFormat="1" ht="31.5" x14ac:dyDescent="0.25">
      <c r="A462" s="64"/>
      <c r="B462" s="138" t="s">
        <v>293</v>
      </c>
      <c r="C462" s="85" t="s">
        <v>16</v>
      </c>
      <c r="D462" s="85">
        <v>1</v>
      </c>
      <c r="E462" s="85">
        <f t="shared" si="51"/>
        <v>1</v>
      </c>
      <c r="F462" s="146"/>
      <c r="G462" s="112">
        <f t="shared" si="52"/>
        <v>0</v>
      </c>
    </row>
    <row r="463" spans="1:7" s="62" customFormat="1" ht="15" customHeight="1" x14ac:dyDescent="0.25">
      <c r="A463" s="64"/>
      <c r="B463" s="138" t="s">
        <v>294</v>
      </c>
      <c r="C463" s="85" t="s">
        <v>16</v>
      </c>
      <c r="D463" s="85">
        <v>1</v>
      </c>
      <c r="E463" s="85">
        <f t="shared" si="51"/>
        <v>1</v>
      </c>
      <c r="F463" s="146"/>
      <c r="G463" s="112">
        <f t="shared" si="52"/>
        <v>0</v>
      </c>
    </row>
    <row r="464" spans="1:7" s="62" customFormat="1" ht="15" customHeight="1" x14ac:dyDescent="0.25">
      <c r="A464" s="160"/>
      <c r="B464" s="159" t="s">
        <v>280</v>
      </c>
      <c r="C464" s="161" t="s">
        <v>16</v>
      </c>
      <c r="D464" s="161">
        <v>1</v>
      </c>
      <c r="E464" s="85">
        <f t="shared" si="51"/>
        <v>1</v>
      </c>
      <c r="F464" s="162"/>
      <c r="G464" s="112">
        <f t="shared" si="52"/>
        <v>0</v>
      </c>
    </row>
    <row r="465" spans="1:7" s="62" customFormat="1" ht="15" customHeight="1" x14ac:dyDescent="0.25">
      <c r="A465" s="160"/>
      <c r="B465" s="159" t="s">
        <v>295</v>
      </c>
      <c r="C465" s="161" t="s">
        <v>16</v>
      </c>
      <c r="D465" s="161">
        <v>1</v>
      </c>
      <c r="E465" s="85">
        <f t="shared" si="51"/>
        <v>1</v>
      </c>
      <c r="F465" s="162"/>
      <c r="G465" s="112">
        <f t="shared" si="52"/>
        <v>0</v>
      </c>
    </row>
    <row r="466" spans="1:7" s="62" customFormat="1" ht="15" customHeight="1" x14ac:dyDescent="0.25">
      <c r="A466" s="64"/>
      <c r="B466" s="138" t="s">
        <v>279</v>
      </c>
      <c r="C466" s="85" t="s">
        <v>16</v>
      </c>
      <c r="D466" s="85">
        <v>1</v>
      </c>
      <c r="E466" s="85">
        <f t="shared" si="51"/>
        <v>1</v>
      </c>
      <c r="F466" s="146"/>
      <c r="G466" s="112">
        <f t="shared" si="52"/>
        <v>0</v>
      </c>
    </row>
    <row r="467" spans="1:7" s="62" customFormat="1" ht="15" customHeight="1" x14ac:dyDescent="0.25">
      <c r="A467" s="64" t="s">
        <v>333</v>
      </c>
      <c r="B467" s="159" t="s">
        <v>334</v>
      </c>
      <c r="C467" s="85" t="s">
        <v>16</v>
      </c>
      <c r="D467" s="85">
        <v>1</v>
      </c>
      <c r="E467" s="85">
        <f t="shared" si="51"/>
        <v>1</v>
      </c>
      <c r="F467" s="146"/>
      <c r="G467" s="112">
        <f t="shared" si="52"/>
        <v>0</v>
      </c>
    </row>
    <row r="468" spans="1:7" s="62" customFormat="1" ht="15.75" thickBot="1" x14ac:dyDescent="0.3">
      <c r="A468" s="77"/>
      <c r="B468" s="78"/>
      <c r="C468" s="79"/>
      <c r="D468" s="79"/>
      <c r="E468" s="79"/>
      <c r="F468" s="115" t="str">
        <f>"Sous-total"&amp;" - "&amp;B446</f>
        <v>Sous-total - SYSTÈME DE SÉCURITÉ INCENDIE</v>
      </c>
      <c r="G468" s="116">
        <f>SUBTOTAL(9,G447:G467)</f>
        <v>0</v>
      </c>
    </row>
    <row r="469" spans="1:7" s="62" customFormat="1" ht="15" customHeight="1" x14ac:dyDescent="0.25">
      <c r="A469" s="64" t="s">
        <v>342</v>
      </c>
      <c r="B469" s="149" t="s">
        <v>236</v>
      </c>
      <c r="C469" s="145"/>
      <c r="D469" s="145"/>
      <c r="E469" s="145"/>
      <c r="F469" s="146"/>
      <c r="G469" s="147"/>
    </row>
    <row r="470" spans="1:7" s="62" customFormat="1" ht="15" customHeight="1" x14ac:dyDescent="0.25">
      <c r="A470" s="64"/>
      <c r="B470" s="138" t="s">
        <v>343</v>
      </c>
      <c r="C470" s="85" t="s">
        <v>16</v>
      </c>
      <c r="D470" s="85">
        <v>1</v>
      </c>
      <c r="E470" s="85">
        <f t="shared" ref="E470:E479" si="53">D470</f>
        <v>1</v>
      </c>
      <c r="F470" s="146"/>
      <c r="G470" s="112">
        <f t="shared" ref="G470:G479" si="54">+IF(E470=0,D470*F470,E470*F470)</f>
        <v>0</v>
      </c>
    </row>
    <row r="471" spans="1:7" s="62" customFormat="1" ht="31.5" x14ac:dyDescent="0.25">
      <c r="A471" s="64"/>
      <c r="B471" s="138" t="s">
        <v>312</v>
      </c>
      <c r="C471" s="145" t="s">
        <v>239</v>
      </c>
      <c r="D471" s="145">
        <v>1</v>
      </c>
      <c r="E471" s="85">
        <f t="shared" si="53"/>
        <v>1</v>
      </c>
      <c r="F471" s="146"/>
      <c r="G471" s="112">
        <f t="shared" si="54"/>
        <v>0</v>
      </c>
    </row>
    <row r="472" spans="1:7" s="62" customFormat="1" ht="15.75" x14ac:dyDescent="0.25">
      <c r="A472" s="64"/>
      <c r="B472" s="138" t="s">
        <v>309</v>
      </c>
      <c r="C472" s="85" t="s">
        <v>16</v>
      </c>
      <c r="D472" s="85">
        <v>1</v>
      </c>
      <c r="E472" s="85">
        <f t="shared" si="53"/>
        <v>1</v>
      </c>
      <c r="F472" s="146"/>
      <c r="G472" s="112">
        <f t="shared" si="54"/>
        <v>0</v>
      </c>
    </row>
    <row r="473" spans="1:7" s="62" customFormat="1" ht="15" customHeight="1" x14ac:dyDescent="0.25">
      <c r="A473" s="64"/>
      <c r="B473" s="138" t="s">
        <v>297</v>
      </c>
      <c r="C473" s="145" t="s">
        <v>239</v>
      </c>
      <c r="D473" s="145">
        <v>96</v>
      </c>
      <c r="E473" s="85">
        <f t="shared" si="53"/>
        <v>96</v>
      </c>
      <c r="F473" s="146"/>
      <c r="G473" s="112">
        <f t="shared" si="54"/>
        <v>0</v>
      </c>
    </row>
    <row r="474" spans="1:7" s="62" customFormat="1" ht="15" customHeight="1" x14ac:dyDescent="0.25">
      <c r="A474" s="64"/>
      <c r="B474" s="138" t="s">
        <v>248</v>
      </c>
      <c r="C474" s="145" t="s">
        <v>239</v>
      </c>
      <c r="D474" s="145">
        <f>D473*2</f>
        <v>192</v>
      </c>
      <c r="E474" s="85">
        <f t="shared" si="53"/>
        <v>192</v>
      </c>
      <c r="F474" s="146"/>
      <c r="G474" s="112">
        <f t="shared" si="54"/>
        <v>0</v>
      </c>
    </row>
    <row r="475" spans="1:7" s="62" customFormat="1" ht="15" customHeight="1" x14ac:dyDescent="0.25">
      <c r="A475" s="64"/>
      <c r="B475" s="138" t="s">
        <v>298</v>
      </c>
      <c r="C475" s="145" t="s">
        <v>10</v>
      </c>
      <c r="D475" s="145">
        <v>6720</v>
      </c>
      <c r="E475" s="85">
        <f t="shared" si="53"/>
        <v>6720</v>
      </c>
      <c r="F475" s="146"/>
      <c r="G475" s="112">
        <f t="shared" si="54"/>
        <v>0</v>
      </c>
    </row>
    <row r="476" spans="1:7" s="62" customFormat="1" ht="15" customHeight="1" x14ac:dyDescent="0.25">
      <c r="A476" s="64"/>
      <c r="B476" s="138" t="s">
        <v>299</v>
      </c>
      <c r="C476" s="145" t="s">
        <v>239</v>
      </c>
      <c r="D476" s="145">
        <v>96</v>
      </c>
      <c r="E476" s="85">
        <f t="shared" si="53"/>
        <v>96</v>
      </c>
      <c r="F476" s="146"/>
      <c r="G476" s="112">
        <f t="shared" si="54"/>
        <v>0</v>
      </c>
    </row>
    <row r="477" spans="1:7" s="62" customFormat="1" ht="15" customHeight="1" x14ac:dyDescent="0.25">
      <c r="A477" s="64"/>
      <c r="B477" s="138" t="s">
        <v>300</v>
      </c>
      <c r="C477" s="85" t="s">
        <v>16</v>
      </c>
      <c r="D477" s="85">
        <v>1</v>
      </c>
      <c r="E477" s="85">
        <f t="shared" si="53"/>
        <v>1</v>
      </c>
      <c r="F477" s="146"/>
      <c r="G477" s="112">
        <f t="shared" si="54"/>
        <v>0</v>
      </c>
    </row>
    <row r="478" spans="1:7" s="62" customFormat="1" ht="15" customHeight="1" x14ac:dyDescent="0.25">
      <c r="A478" s="160"/>
      <c r="B478" s="159" t="s">
        <v>214</v>
      </c>
      <c r="C478" s="161" t="s">
        <v>16</v>
      </c>
      <c r="D478" s="161">
        <v>1</v>
      </c>
      <c r="E478" s="85">
        <f t="shared" si="53"/>
        <v>1</v>
      </c>
      <c r="F478" s="162"/>
      <c r="G478" s="112">
        <f t="shared" si="54"/>
        <v>0</v>
      </c>
    </row>
    <row r="479" spans="1:7" s="62" customFormat="1" ht="15" customHeight="1" x14ac:dyDescent="0.25">
      <c r="A479" s="160"/>
      <c r="B479" s="159" t="s">
        <v>215</v>
      </c>
      <c r="C479" s="161" t="s">
        <v>16</v>
      </c>
      <c r="D479" s="161">
        <v>1</v>
      </c>
      <c r="E479" s="85">
        <f t="shared" si="53"/>
        <v>1</v>
      </c>
      <c r="F479" s="162"/>
      <c r="G479" s="112">
        <f t="shared" si="54"/>
        <v>0</v>
      </c>
    </row>
    <row r="480" spans="1:7" s="62" customFormat="1" ht="15" customHeight="1" thickBot="1" x14ac:dyDescent="0.3">
      <c r="A480" s="77"/>
      <c r="B480" s="78"/>
      <c r="C480" s="79"/>
      <c r="D480" s="79"/>
      <c r="E480" s="79"/>
      <c r="F480" s="115" t="str">
        <f>"Sous-total"&amp;" - "&amp;_Toc178941611</f>
        <v>Sous-total - Précâblage VDI</v>
      </c>
      <c r="G480" s="116">
        <f>SUBTOTAL(9,G470:G479)</f>
        <v>0</v>
      </c>
    </row>
    <row r="481" spans="1:7" s="62" customFormat="1" ht="15" customHeight="1" x14ac:dyDescent="0.25">
      <c r="A481" s="64" t="s">
        <v>344</v>
      </c>
      <c r="B481" s="149" t="s">
        <v>357</v>
      </c>
      <c r="C481" s="145"/>
      <c r="D481" s="145"/>
      <c r="E481" s="145"/>
      <c r="F481" s="146"/>
      <c r="G481" s="147"/>
    </row>
    <row r="482" spans="1:7" s="62" customFormat="1" ht="15.75" x14ac:dyDescent="0.25">
      <c r="A482" s="64"/>
      <c r="B482" s="138" t="s">
        <v>250</v>
      </c>
      <c r="C482" s="85" t="s">
        <v>16</v>
      </c>
      <c r="D482" s="85">
        <v>1</v>
      </c>
      <c r="E482" s="85">
        <f t="shared" ref="E482:E495" si="55">D482</f>
        <v>1</v>
      </c>
      <c r="F482" s="146"/>
      <c r="G482" s="112">
        <f t="shared" ref="G482:G495" si="56">+IF(E482=0,D482*F482,E482*F482)</f>
        <v>0</v>
      </c>
    </row>
    <row r="483" spans="1:7" s="62" customFormat="1" ht="63" x14ac:dyDescent="0.25">
      <c r="A483" s="64"/>
      <c r="B483" s="138" t="s">
        <v>251</v>
      </c>
      <c r="C483" s="145" t="s">
        <v>239</v>
      </c>
      <c r="D483" s="145">
        <v>1</v>
      </c>
      <c r="E483" s="40">
        <f t="shared" si="55"/>
        <v>1</v>
      </c>
      <c r="F483" s="146"/>
      <c r="G483" s="112">
        <f t="shared" si="56"/>
        <v>0</v>
      </c>
    </row>
    <row r="484" spans="1:7" s="62" customFormat="1" ht="31.5" x14ac:dyDescent="0.25">
      <c r="A484" s="64"/>
      <c r="B484" s="138" t="s">
        <v>249</v>
      </c>
      <c r="C484" s="85" t="s">
        <v>16</v>
      </c>
      <c r="D484" s="85">
        <v>1</v>
      </c>
      <c r="E484" s="85">
        <f t="shared" si="55"/>
        <v>1</v>
      </c>
      <c r="F484" s="146"/>
      <c r="G484" s="112">
        <f t="shared" si="56"/>
        <v>0</v>
      </c>
    </row>
    <row r="485" spans="1:7" s="62" customFormat="1" ht="31.5" x14ac:dyDescent="0.25">
      <c r="A485" s="64"/>
      <c r="B485" s="138" t="s">
        <v>252</v>
      </c>
      <c r="C485" s="145" t="s">
        <v>239</v>
      </c>
      <c r="D485" s="148">
        <v>4</v>
      </c>
      <c r="E485" s="40">
        <f t="shared" si="55"/>
        <v>4</v>
      </c>
      <c r="F485" s="146"/>
      <c r="G485" s="112">
        <f t="shared" si="56"/>
        <v>0</v>
      </c>
    </row>
    <row r="486" spans="1:7" s="62" customFormat="1" ht="31.5" x14ac:dyDescent="0.25">
      <c r="A486" s="64"/>
      <c r="B486" s="138" t="s">
        <v>253</v>
      </c>
      <c r="C486" s="145" t="s">
        <v>10</v>
      </c>
      <c r="D486" s="148">
        <v>300</v>
      </c>
      <c r="E486" s="40">
        <f t="shared" si="55"/>
        <v>300</v>
      </c>
      <c r="F486" s="146"/>
      <c r="G486" s="112">
        <f t="shared" si="56"/>
        <v>0</v>
      </c>
    </row>
    <row r="487" spans="1:7" s="62" customFormat="1" ht="31.5" x14ac:dyDescent="0.25">
      <c r="A487" s="64"/>
      <c r="B487" s="138" t="s">
        <v>254</v>
      </c>
      <c r="C487" s="85" t="s">
        <v>16</v>
      </c>
      <c r="D487" s="85">
        <v>1</v>
      </c>
      <c r="E487" s="85">
        <f t="shared" si="55"/>
        <v>1</v>
      </c>
      <c r="F487" s="146"/>
      <c r="G487" s="112">
        <f t="shared" si="56"/>
        <v>0</v>
      </c>
    </row>
    <row r="488" spans="1:7" s="62" customFormat="1" ht="15.75" x14ac:dyDescent="0.25">
      <c r="A488" s="64"/>
      <c r="B488" s="138" t="s">
        <v>255</v>
      </c>
      <c r="C488" s="85" t="s">
        <v>16</v>
      </c>
      <c r="D488" s="85">
        <v>1</v>
      </c>
      <c r="E488" s="85">
        <f t="shared" si="55"/>
        <v>1</v>
      </c>
      <c r="F488" s="146"/>
      <c r="G488" s="112">
        <f t="shared" si="56"/>
        <v>0</v>
      </c>
    </row>
    <row r="489" spans="1:7" s="62" customFormat="1" ht="15.75" x14ac:dyDescent="0.25">
      <c r="A489" s="64"/>
      <c r="B489" s="138" t="s">
        <v>256</v>
      </c>
      <c r="C489" s="85" t="s">
        <v>16</v>
      </c>
      <c r="D489" s="85">
        <v>1</v>
      </c>
      <c r="E489" s="85">
        <f t="shared" si="55"/>
        <v>1</v>
      </c>
      <c r="F489" s="146"/>
      <c r="G489" s="112">
        <f t="shared" si="56"/>
        <v>0</v>
      </c>
    </row>
    <row r="490" spans="1:7" s="62" customFormat="1" ht="15.75" x14ac:dyDescent="0.25">
      <c r="A490" s="64"/>
      <c r="B490" s="138" t="s">
        <v>257</v>
      </c>
      <c r="C490" s="145" t="s">
        <v>239</v>
      </c>
      <c r="D490" s="145">
        <v>4</v>
      </c>
      <c r="E490" s="85">
        <f t="shared" si="55"/>
        <v>4</v>
      </c>
      <c r="F490" s="146"/>
      <c r="G490" s="112">
        <f t="shared" si="56"/>
        <v>0</v>
      </c>
    </row>
    <row r="491" spans="1:7" s="62" customFormat="1" ht="15.75" x14ac:dyDescent="0.25">
      <c r="A491" s="64"/>
      <c r="B491" s="151" t="s">
        <v>301</v>
      </c>
      <c r="C491" s="145" t="s">
        <v>239</v>
      </c>
      <c r="D491" s="145">
        <v>4</v>
      </c>
      <c r="E491" s="85">
        <f t="shared" si="55"/>
        <v>4</v>
      </c>
      <c r="F491" s="146"/>
      <c r="G491" s="112">
        <f t="shared" si="56"/>
        <v>0</v>
      </c>
    </row>
    <row r="492" spans="1:7" s="62" customFormat="1" ht="15.75" x14ac:dyDescent="0.25">
      <c r="A492" s="64"/>
      <c r="B492" s="138" t="s">
        <v>302</v>
      </c>
      <c r="C492" s="85" t="s">
        <v>16</v>
      </c>
      <c r="D492" s="85">
        <v>1</v>
      </c>
      <c r="E492" s="85">
        <f t="shared" si="55"/>
        <v>1</v>
      </c>
      <c r="F492" s="146"/>
      <c r="G492" s="112">
        <f t="shared" si="56"/>
        <v>0</v>
      </c>
    </row>
    <row r="493" spans="1:7" s="62" customFormat="1" ht="15" customHeight="1" x14ac:dyDescent="0.25">
      <c r="A493" s="64"/>
      <c r="B493" s="138" t="s">
        <v>300</v>
      </c>
      <c r="C493" s="85" t="s">
        <v>16</v>
      </c>
      <c r="D493" s="85">
        <v>1</v>
      </c>
      <c r="E493" s="85">
        <f t="shared" si="55"/>
        <v>1</v>
      </c>
      <c r="F493" s="146"/>
      <c r="G493" s="112">
        <f t="shared" si="56"/>
        <v>0</v>
      </c>
    </row>
    <row r="494" spans="1:7" s="62" customFormat="1" ht="15" customHeight="1" x14ac:dyDescent="0.25">
      <c r="A494" s="160"/>
      <c r="B494" s="159" t="s">
        <v>214</v>
      </c>
      <c r="C494" s="161" t="s">
        <v>16</v>
      </c>
      <c r="D494" s="161">
        <v>1</v>
      </c>
      <c r="E494" s="85">
        <f t="shared" si="55"/>
        <v>1</v>
      </c>
      <c r="F494" s="162"/>
      <c r="G494" s="112">
        <f t="shared" si="56"/>
        <v>0</v>
      </c>
    </row>
    <row r="495" spans="1:7" s="62" customFormat="1" ht="15" customHeight="1" x14ac:dyDescent="0.25">
      <c r="A495" s="160"/>
      <c r="B495" s="159" t="s">
        <v>215</v>
      </c>
      <c r="C495" s="161" t="s">
        <v>16</v>
      </c>
      <c r="D495" s="161">
        <v>1</v>
      </c>
      <c r="E495" s="85">
        <f t="shared" si="55"/>
        <v>1</v>
      </c>
      <c r="F495" s="162"/>
      <c r="G495" s="112">
        <f t="shared" si="56"/>
        <v>0</v>
      </c>
    </row>
    <row r="496" spans="1:7" s="62" customFormat="1" ht="15" customHeight="1" thickBot="1" x14ac:dyDescent="0.3">
      <c r="A496" s="77"/>
      <c r="B496" s="78"/>
      <c r="C496" s="79"/>
      <c r="D496" s="79"/>
      <c r="E496" s="79"/>
      <c r="F496" s="115" t="str">
        <f>"Sous-total"&amp;" - "&amp;_Toc178941620</f>
        <v>Sous-total - Vidéocommunication</v>
      </c>
      <c r="G496" s="116">
        <f>SUBTOTAL(9,G482:G495)</f>
        <v>0</v>
      </c>
    </row>
    <row r="497" spans="1:7" s="62" customFormat="1" ht="15" customHeight="1" x14ac:dyDescent="0.25">
      <c r="A497" s="64" t="s">
        <v>345</v>
      </c>
      <c r="B497" s="149" t="s">
        <v>237</v>
      </c>
      <c r="C497" s="145"/>
      <c r="D497" s="145"/>
      <c r="E497" s="145"/>
      <c r="F497" s="146"/>
      <c r="G497" s="147"/>
    </row>
    <row r="498" spans="1:7" s="62" customFormat="1" ht="15" customHeight="1" x14ac:dyDescent="0.25">
      <c r="A498" s="64"/>
      <c r="B498" s="138" t="s">
        <v>303</v>
      </c>
      <c r="C498" s="145" t="s">
        <v>239</v>
      </c>
      <c r="D498" s="145">
        <v>1</v>
      </c>
      <c r="E498" s="85">
        <f t="shared" ref="E498:E502" si="57">D498</f>
        <v>1</v>
      </c>
      <c r="F498" s="146"/>
      <c r="G498" s="112">
        <f t="shared" ref="G498:G502" si="58">+IF(E498=0,D498*F498,E498*F498)</f>
        <v>0</v>
      </c>
    </row>
    <row r="499" spans="1:7" s="62" customFormat="1" ht="15" customHeight="1" x14ac:dyDescent="0.25">
      <c r="A499" s="64"/>
      <c r="B499" s="138" t="s">
        <v>304</v>
      </c>
      <c r="C499" s="145" t="s">
        <v>239</v>
      </c>
      <c r="D499" s="145">
        <v>5</v>
      </c>
      <c r="E499" s="85">
        <f t="shared" si="57"/>
        <v>5</v>
      </c>
      <c r="F499" s="146"/>
      <c r="G499" s="112">
        <f t="shared" si="58"/>
        <v>0</v>
      </c>
    </row>
    <row r="500" spans="1:7" s="62" customFormat="1" ht="15" customHeight="1" x14ac:dyDescent="0.25">
      <c r="A500" s="64"/>
      <c r="B500" s="138" t="s">
        <v>308</v>
      </c>
      <c r="C500" s="145" t="s">
        <v>10</v>
      </c>
      <c r="D500" s="145">
        <v>200</v>
      </c>
      <c r="E500" s="85">
        <f t="shared" si="57"/>
        <v>200</v>
      </c>
      <c r="F500" s="146"/>
      <c r="G500" s="112">
        <f t="shared" si="58"/>
        <v>0</v>
      </c>
    </row>
    <row r="501" spans="1:7" s="62" customFormat="1" ht="15" customHeight="1" x14ac:dyDescent="0.25">
      <c r="A501" s="160"/>
      <c r="B501" s="159" t="s">
        <v>214</v>
      </c>
      <c r="C501" s="161" t="s">
        <v>16</v>
      </c>
      <c r="D501" s="161">
        <v>1</v>
      </c>
      <c r="E501" s="85">
        <f t="shared" si="57"/>
        <v>1</v>
      </c>
      <c r="F501" s="162"/>
      <c r="G501" s="112">
        <f t="shared" si="58"/>
        <v>0</v>
      </c>
    </row>
    <row r="502" spans="1:7" s="62" customFormat="1" ht="15" customHeight="1" x14ac:dyDescent="0.25">
      <c r="A502" s="160"/>
      <c r="B502" s="159" t="s">
        <v>215</v>
      </c>
      <c r="C502" s="161" t="s">
        <v>16</v>
      </c>
      <c r="D502" s="161">
        <v>1</v>
      </c>
      <c r="E502" s="85">
        <f t="shared" si="57"/>
        <v>1</v>
      </c>
      <c r="F502" s="162"/>
      <c r="G502" s="112">
        <f t="shared" si="58"/>
        <v>0</v>
      </c>
    </row>
    <row r="503" spans="1:7" s="62" customFormat="1" ht="15" customHeight="1" thickBot="1" x14ac:dyDescent="0.3">
      <c r="A503" s="77"/>
      <c r="B503" s="78"/>
      <c r="C503" s="79"/>
      <c r="D503" s="79"/>
      <c r="E503" s="79"/>
      <c r="F503" s="115" t="str">
        <f>"Sous-total"&amp;" - "&amp;_Toc178941637</f>
        <v>Sous-total - Scrutin</v>
      </c>
      <c r="G503" s="116">
        <f>SUBTOTAL(9,G498:G502)</f>
        <v>0</v>
      </c>
    </row>
    <row r="504" spans="1:7" s="62" customFormat="1" ht="15" customHeight="1" x14ac:dyDescent="0.25">
      <c r="A504" s="64" t="s">
        <v>352</v>
      </c>
      <c r="B504" s="149" t="s">
        <v>269</v>
      </c>
      <c r="C504" s="145"/>
      <c r="D504" s="145"/>
      <c r="E504" s="145"/>
      <c r="F504" s="146"/>
      <c r="G504" s="147"/>
    </row>
    <row r="505" spans="1:7" s="62" customFormat="1" ht="15" customHeight="1" x14ac:dyDescent="0.25">
      <c r="A505" s="64" t="s">
        <v>346</v>
      </c>
      <c r="B505" s="149" t="s">
        <v>238</v>
      </c>
      <c r="C505" s="145"/>
      <c r="D505" s="145"/>
      <c r="E505" s="145"/>
      <c r="F505" s="146"/>
      <c r="G505" s="147"/>
    </row>
    <row r="506" spans="1:7" s="62" customFormat="1" ht="15" customHeight="1" x14ac:dyDescent="0.25">
      <c r="A506" s="64"/>
      <c r="B506" s="138" t="s">
        <v>258</v>
      </c>
      <c r="C506" s="145" t="s">
        <v>239</v>
      </c>
      <c r="D506" s="145">
        <v>6</v>
      </c>
      <c r="E506" s="85">
        <f t="shared" ref="E506:E515" si="59">D506</f>
        <v>6</v>
      </c>
      <c r="F506" s="146"/>
      <c r="G506" s="112">
        <f t="shared" ref="G506:G515" si="60">+IF(E506=0,D506*F506,E506*F506)</f>
        <v>0</v>
      </c>
    </row>
    <row r="507" spans="1:7" s="62" customFormat="1" ht="15" customHeight="1" x14ac:dyDescent="0.25">
      <c r="A507" s="64"/>
      <c r="B507" s="138" t="s">
        <v>259</v>
      </c>
      <c r="C507" s="145" t="s">
        <v>239</v>
      </c>
      <c r="D507" s="145">
        <v>1</v>
      </c>
      <c r="E507" s="85">
        <f t="shared" si="59"/>
        <v>1</v>
      </c>
      <c r="F507" s="146"/>
      <c r="G507" s="112">
        <f t="shared" si="60"/>
        <v>0</v>
      </c>
    </row>
    <row r="508" spans="1:7" s="62" customFormat="1" ht="15" customHeight="1" x14ac:dyDescent="0.25">
      <c r="A508" s="64"/>
      <c r="B508" s="138" t="s">
        <v>305</v>
      </c>
      <c r="C508" s="85" t="s">
        <v>16</v>
      </c>
      <c r="D508" s="85">
        <v>1</v>
      </c>
      <c r="E508" s="85">
        <f t="shared" si="59"/>
        <v>1</v>
      </c>
      <c r="F508" s="146"/>
      <c r="G508" s="112">
        <f t="shared" si="60"/>
        <v>0</v>
      </c>
    </row>
    <row r="509" spans="1:7" s="62" customFormat="1" ht="15" customHeight="1" x14ac:dyDescent="0.25">
      <c r="A509" s="64"/>
      <c r="B509" s="138" t="s">
        <v>306</v>
      </c>
      <c r="C509" s="85" t="s">
        <v>16</v>
      </c>
      <c r="D509" s="85">
        <v>1</v>
      </c>
      <c r="E509" s="85">
        <f t="shared" si="59"/>
        <v>1</v>
      </c>
      <c r="F509" s="146"/>
      <c r="G509" s="112">
        <f t="shared" si="60"/>
        <v>0</v>
      </c>
    </row>
    <row r="510" spans="1:7" s="62" customFormat="1" ht="15" customHeight="1" x14ac:dyDescent="0.25">
      <c r="A510" s="160"/>
      <c r="B510" s="159" t="s">
        <v>214</v>
      </c>
      <c r="C510" s="161" t="s">
        <v>16</v>
      </c>
      <c r="D510" s="161">
        <v>1</v>
      </c>
      <c r="E510" s="85">
        <f t="shared" si="59"/>
        <v>1</v>
      </c>
      <c r="F510" s="162"/>
      <c r="G510" s="112">
        <f t="shared" si="60"/>
        <v>0</v>
      </c>
    </row>
    <row r="511" spans="1:7" s="62" customFormat="1" ht="15" customHeight="1" x14ac:dyDescent="0.25">
      <c r="A511" s="160"/>
      <c r="B511" s="159" t="s">
        <v>215</v>
      </c>
      <c r="C511" s="161" t="s">
        <v>16</v>
      </c>
      <c r="D511" s="161">
        <v>1</v>
      </c>
      <c r="E511" s="85">
        <f t="shared" si="59"/>
        <v>1</v>
      </c>
      <c r="F511" s="162"/>
      <c r="G511" s="112">
        <f t="shared" si="60"/>
        <v>0</v>
      </c>
    </row>
    <row r="512" spans="1:7" s="62" customFormat="1" ht="15" customHeight="1" x14ac:dyDescent="0.25">
      <c r="A512" s="64" t="s">
        <v>347</v>
      </c>
      <c r="B512" s="149" t="s">
        <v>260</v>
      </c>
      <c r="C512" s="145"/>
      <c r="D512" s="145"/>
      <c r="E512" s="85"/>
      <c r="F512" s="146"/>
      <c r="G512" s="112">
        <f t="shared" si="60"/>
        <v>0</v>
      </c>
    </row>
    <row r="513" spans="1:255" s="62" customFormat="1" ht="15" customHeight="1" x14ac:dyDescent="0.25">
      <c r="A513" s="64"/>
      <c r="B513" s="138" t="s">
        <v>229</v>
      </c>
      <c r="C513" s="145" t="s">
        <v>239</v>
      </c>
      <c r="D513" s="145">
        <v>2</v>
      </c>
      <c r="E513" s="85">
        <f t="shared" si="59"/>
        <v>2</v>
      </c>
      <c r="F513" s="146"/>
      <c r="G513" s="112">
        <f t="shared" si="60"/>
        <v>0</v>
      </c>
    </row>
    <row r="514" spans="1:255" s="62" customFormat="1" ht="15" customHeight="1" x14ac:dyDescent="0.25">
      <c r="A514" s="64"/>
      <c r="B514" s="138" t="s">
        <v>230</v>
      </c>
      <c r="C514" s="145" t="s">
        <v>239</v>
      </c>
      <c r="D514" s="145">
        <v>2</v>
      </c>
      <c r="E514" s="85">
        <f t="shared" si="59"/>
        <v>2</v>
      </c>
      <c r="F514" s="146"/>
      <c r="G514" s="112">
        <f t="shared" si="60"/>
        <v>0</v>
      </c>
    </row>
    <row r="515" spans="1:255" s="62" customFormat="1" ht="15" customHeight="1" x14ac:dyDescent="0.25">
      <c r="A515" s="64"/>
      <c r="B515" s="138" t="s">
        <v>278</v>
      </c>
      <c r="C515" s="85" t="s">
        <v>16</v>
      </c>
      <c r="D515" s="85">
        <v>1</v>
      </c>
      <c r="E515" s="85">
        <f t="shared" si="59"/>
        <v>1</v>
      </c>
      <c r="F515" s="146"/>
      <c r="G515" s="112">
        <f t="shared" si="60"/>
        <v>0</v>
      </c>
    </row>
    <row r="516" spans="1:255" s="62" customFormat="1" ht="15" customHeight="1" thickBot="1" x14ac:dyDescent="0.3">
      <c r="A516" s="77"/>
      <c r="B516" s="78"/>
      <c r="C516" s="79"/>
      <c r="D516" s="79"/>
      <c r="E516" s="79"/>
      <c r="F516" s="115" t="str">
        <f>"Sous-total"&amp;" - "&amp;B504</f>
        <v>Sous-total - GESTION D’AFFICHAGE / HORLOGE</v>
      </c>
      <c r="G516" s="116">
        <f>SUBTOTAL(9,G505:G515)</f>
        <v>0</v>
      </c>
    </row>
    <row r="517" spans="1:255" s="62" customFormat="1" ht="15" customHeight="1" x14ac:dyDescent="0.25">
      <c r="A517" s="64" t="s">
        <v>348</v>
      </c>
      <c r="B517" s="149" t="s">
        <v>261</v>
      </c>
      <c r="C517" s="145"/>
      <c r="D517" s="145"/>
      <c r="E517" s="145"/>
      <c r="F517" s="146"/>
      <c r="G517" s="147"/>
    </row>
    <row r="518" spans="1:255" s="62" customFormat="1" ht="63" x14ac:dyDescent="0.25">
      <c r="A518" s="64"/>
      <c r="B518" s="138" t="s">
        <v>307</v>
      </c>
      <c r="C518" s="145" t="s">
        <v>239</v>
      </c>
      <c r="D518" s="145">
        <v>2</v>
      </c>
      <c r="E518" s="40">
        <f t="shared" ref="E518:E521" si="61">D518</f>
        <v>2</v>
      </c>
      <c r="F518" s="146"/>
      <c r="G518" s="112">
        <f t="shared" ref="G518:G521" si="62">+IF(E518=0,D518*F518,E518*F518)</f>
        <v>0</v>
      </c>
    </row>
    <row r="519" spans="1:255" s="62" customFormat="1" ht="31.5" x14ac:dyDescent="0.25">
      <c r="A519" s="64"/>
      <c r="B519" s="138" t="s">
        <v>313</v>
      </c>
      <c r="C519" s="85" t="s">
        <v>16</v>
      </c>
      <c r="D519" s="85">
        <v>1</v>
      </c>
      <c r="E519" s="85">
        <f t="shared" si="61"/>
        <v>1</v>
      </c>
      <c r="F519" s="146"/>
      <c r="G519" s="112">
        <f>+IF(E519=0,D519*F519,E519*F519)</f>
        <v>0</v>
      </c>
    </row>
    <row r="520" spans="1:255" s="62" customFormat="1" ht="15" customHeight="1" x14ac:dyDescent="0.25">
      <c r="A520" s="160"/>
      <c r="B520" s="159" t="s">
        <v>214</v>
      </c>
      <c r="C520" s="161" t="s">
        <v>16</v>
      </c>
      <c r="D520" s="161">
        <v>1</v>
      </c>
      <c r="E520" s="85">
        <f t="shared" si="61"/>
        <v>1</v>
      </c>
      <c r="F520" s="162"/>
      <c r="G520" s="112">
        <f t="shared" si="62"/>
        <v>0</v>
      </c>
    </row>
    <row r="521" spans="1:255" s="62" customFormat="1" ht="15" customHeight="1" x14ac:dyDescent="0.25">
      <c r="A521" s="160"/>
      <c r="B521" s="159" t="s">
        <v>215</v>
      </c>
      <c r="C521" s="161" t="s">
        <v>16</v>
      </c>
      <c r="D521" s="161">
        <v>1</v>
      </c>
      <c r="E521" s="85">
        <f t="shared" si="61"/>
        <v>1</v>
      </c>
      <c r="F521" s="162"/>
      <c r="G521" s="112">
        <f t="shared" si="62"/>
        <v>0</v>
      </c>
    </row>
    <row r="522" spans="1:255" s="62" customFormat="1" ht="15" customHeight="1" thickBot="1" x14ac:dyDescent="0.3">
      <c r="A522" s="77"/>
      <c r="B522" s="78"/>
      <c r="C522" s="79"/>
      <c r="D522" s="79"/>
      <c r="E522" s="79"/>
      <c r="F522" s="115" t="str">
        <f>"Sous-total"&amp;" - "&amp;_Toc178941643</f>
        <v>Sous-total - Gestion Technique du Bâtiment (GTB)</v>
      </c>
      <c r="G522" s="116">
        <f>SUBTOTAL(9,G518:G521)</f>
        <v>0</v>
      </c>
    </row>
    <row r="523" spans="1:255" s="39" customFormat="1" ht="7.5" customHeight="1" thickBot="1" x14ac:dyDescent="0.3">
      <c r="A523" s="65"/>
      <c r="B523" s="80"/>
      <c r="C523" s="40"/>
      <c r="D523" s="40"/>
      <c r="E523" s="40"/>
      <c r="F523" s="111"/>
      <c r="G523" s="112"/>
      <c r="H523" s="3"/>
    </row>
    <row r="524" spans="1:255" s="74" customFormat="1" ht="27.75" customHeight="1" x14ac:dyDescent="0.3">
      <c r="A524" s="82"/>
      <c r="B524" s="83" t="s">
        <v>9</v>
      </c>
      <c r="C524" s="84"/>
      <c r="D524" s="84"/>
      <c r="E524" s="84"/>
      <c r="F524" s="121"/>
      <c r="G524" s="122">
        <f>SUBTOTAL(9,G4:G523)</f>
        <v>0</v>
      </c>
      <c r="H524" s="72"/>
      <c r="I524" s="73"/>
      <c r="J524" s="73"/>
      <c r="IU524" s="75"/>
    </row>
    <row r="525" spans="1:255" s="74" customFormat="1" ht="27.75" customHeight="1" thickBot="1" x14ac:dyDescent="0.35">
      <c r="A525" s="70"/>
      <c r="B525" s="69" t="s">
        <v>13</v>
      </c>
      <c r="C525" s="71"/>
      <c r="D525" s="71"/>
      <c r="E525" s="71"/>
      <c r="F525" s="123"/>
      <c r="G525" s="124">
        <f>G524*0.2</f>
        <v>0</v>
      </c>
      <c r="H525" s="72"/>
      <c r="I525" s="73"/>
      <c r="J525" s="73"/>
      <c r="IU525" s="75"/>
    </row>
    <row r="526" spans="1:255" s="74" customFormat="1" ht="27.75" customHeight="1" thickBot="1" x14ac:dyDescent="0.35">
      <c r="A526" s="70"/>
      <c r="B526" s="69" t="s">
        <v>14</v>
      </c>
      <c r="C526" s="71"/>
      <c r="D526" s="71"/>
      <c r="E526" s="71"/>
      <c r="F526" s="123"/>
      <c r="G526" s="124">
        <f>SUM(G524:G525)</f>
        <v>0</v>
      </c>
      <c r="H526" s="72"/>
      <c r="I526" s="73"/>
      <c r="J526" s="73"/>
      <c r="IU526" s="75"/>
    </row>
  </sheetData>
  <mergeCells count="1">
    <mergeCell ref="A1:G1"/>
  </mergeCells>
  <phoneticPr fontId="5" type="noConversion"/>
  <conditionalFormatting sqref="G56 G64:G66 G126:G134 G139 G144 G149:G150 G188:G196 G202:G203 G261:G264 G284:G289 G295:G299 G307 G316 G267:G268 G274:G275 G314 G320 G328:G329 G358 G481 G469 G497 G504:G505 G517 G281 G446 G405:G407 G325 G386 G5:G15 G18:G22 G25:G26 G29:G33 G42:G48 G80:G83 G58 G60 G99:G105 G107:G111 G113 G115 G117 G119 G154:G155 G152 G199 G271:G272 G278 G291 G302:G304 G309:G310">
    <cfRule type="cellIs" dxfId="170" priority="223" operator="equal">
      <formula>0</formula>
    </cfRule>
  </conditionalFormatting>
  <conditionalFormatting sqref="G524:G526">
    <cfRule type="cellIs" dxfId="169" priority="224" operator="equal">
      <formula>0</formula>
    </cfRule>
  </conditionalFormatting>
  <conditionalFormatting sqref="G16">
    <cfRule type="cellIs" dxfId="168" priority="221" operator="equal">
      <formula>0</formula>
    </cfRule>
  </conditionalFormatting>
  <conditionalFormatting sqref="G24">
    <cfRule type="cellIs" dxfId="167" priority="220" operator="equal">
      <formula>0</formula>
    </cfRule>
  </conditionalFormatting>
  <conditionalFormatting sqref="G28">
    <cfRule type="cellIs" dxfId="166" priority="219" operator="equal">
      <formula>0</formula>
    </cfRule>
  </conditionalFormatting>
  <conditionalFormatting sqref="G53:G54">
    <cfRule type="cellIs" dxfId="165" priority="218" operator="equal">
      <formula>0</formula>
    </cfRule>
  </conditionalFormatting>
  <conditionalFormatting sqref="G52">
    <cfRule type="cellIs" dxfId="164" priority="217" operator="equal">
      <formula>0</formula>
    </cfRule>
  </conditionalFormatting>
  <conditionalFormatting sqref="G50">
    <cfRule type="cellIs" dxfId="163" priority="216" operator="equal">
      <formula>0</formula>
    </cfRule>
  </conditionalFormatting>
  <conditionalFormatting sqref="G49">
    <cfRule type="cellIs" dxfId="162" priority="215" operator="equal">
      <formula>0</formula>
    </cfRule>
  </conditionalFormatting>
  <conditionalFormatting sqref="G51">
    <cfRule type="cellIs" dxfId="161" priority="214" operator="equal">
      <formula>0</formula>
    </cfRule>
  </conditionalFormatting>
  <conditionalFormatting sqref="G68 G72">
    <cfRule type="cellIs" dxfId="160" priority="213" operator="equal">
      <formula>0</formula>
    </cfRule>
  </conditionalFormatting>
  <conditionalFormatting sqref="G73:G74">
    <cfRule type="cellIs" dxfId="159" priority="212" operator="equal">
      <formula>0</formula>
    </cfRule>
  </conditionalFormatting>
  <conditionalFormatting sqref="G76 G78:G79">
    <cfRule type="cellIs" dxfId="158" priority="211" operator="equal">
      <formula>0</formula>
    </cfRule>
  </conditionalFormatting>
  <conditionalFormatting sqref="G97">
    <cfRule type="cellIs" dxfId="157" priority="210" operator="equal">
      <formula>0</formula>
    </cfRule>
  </conditionalFormatting>
  <conditionalFormatting sqref="G95">
    <cfRule type="cellIs" dxfId="156" priority="209" operator="equal">
      <formula>0</formula>
    </cfRule>
  </conditionalFormatting>
  <conditionalFormatting sqref="G93">
    <cfRule type="cellIs" dxfId="155" priority="208" operator="equal">
      <formula>0</formula>
    </cfRule>
  </conditionalFormatting>
  <conditionalFormatting sqref="G91">
    <cfRule type="cellIs" dxfId="154" priority="207" operator="equal">
      <formula>0</formula>
    </cfRule>
  </conditionalFormatting>
  <conditionalFormatting sqref="G89">
    <cfRule type="cellIs" dxfId="153" priority="206" operator="equal">
      <formula>0</formula>
    </cfRule>
  </conditionalFormatting>
  <conditionalFormatting sqref="G87">
    <cfRule type="cellIs" dxfId="152" priority="205" operator="equal">
      <formula>0</formula>
    </cfRule>
  </conditionalFormatting>
  <conditionalFormatting sqref="G85">
    <cfRule type="cellIs" dxfId="151" priority="204" operator="equal">
      <formula>0</formula>
    </cfRule>
  </conditionalFormatting>
  <conditionalFormatting sqref="G70:G71">
    <cfRule type="cellIs" dxfId="150" priority="203" operator="equal">
      <formula>0</formula>
    </cfRule>
  </conditionalFormatting>
  <conditionalFormatting sqref="G62:G63">
    <cfRule type="cellIs" dxfId="149" priority="202" operator="equal">
      <formula>0</formula>
    </cfRule>
  </conditionalFormatting>
  <conditionalFormatting sqref="G124">
    <cfRule type="cellIs" dxfId="148" priority="201" operator="equal">
      <formula>0</formula>
    </cfRule>
  </conditionalFormatting>
  <conditionalFormatting sqref="G125">
    <cfRule type="cellIs" dxfId="147" priority="200" operator="equal">
      <formula>0</formula>
    </cfRule>
  </conditionalFormatting>
  <conditionalFormatting sqref="G135:G136">
    <cfRule type="cellIs" dxfId="146" priority="199" operator="equal">
      <formula>0</formula>
    </cfRule>
  </conditionalFormatting>
  <conditionalFormatting sqref="G140:G141">
    <cfRule type="cellIs" dxfId="145" priority="197" operator="equal">
      <formula>0</formula>
    </cfRule>
  </conditionalFormatting>
  <conditionalFormatting sqref="G148">
    <cfRule type="cellIs" dxfId="144" priority="196" operator="equal">
      <formula>0</formula>
    </cfRule>
  </conditionalFormatting>
  <conditionalFormatting sqref="G145:G146">
    <cfRule type="cellIs" dxfId="143" priority="195" operator="equal">
      <formula>0</formula>
    </cfRule>
  </conditionalFormatting>
  <conditionalFormatting sqref="G121 G123">
    <cfRule type="cellIs" dxfId="142" priority="194" operator="equal">
      <formula>0</formula>
    </cfRule>
  </conditionalFormatting>
  <conditionalFormatting sqref="G156 G184 G158 G160 G162 G164 G166 G168 G170 G172 G174">
    <cfRule type="cellIs" dxfId="141" priority="193" operator="equal">
      <formula>0</formula>
    </cfRule>
  </conditionalFormatting>
  <conditionalFormatting sqref="G180 G182">
    <cfRule type="cellIs" dxfId="140" priority="192" operator="equal">
      <formula>0</formula>
    </cfRule>
  </conditionalFormatting>
  <conditionalFormatting sqref="G178">
    <cfRule type="cellIs" dxfId="139" priority="191" operator="equal">
      <formula>0</formula>
    </cfRule>
  </conditionalFormatting>
  <conditionalFormatting sqref="G176">
    <cfRule type="cellIs" dxfId="138" priority="190" operator="equal">
      <formula>0</formula>
    </cfRule>
  </conditionalFormatting>
  <conditionalFormatting sqref="G199">
    <cfRule type="cellIs" dxfId="137" priority="187" operator="equal">
      <formula>0</formula>
    </cfRule>
  </conditionalFormatting>
  <conditionalFormatting sqref="G204:G210 G257 G260">
    <cfRule type="cellIs" dxfId="136" priority="186" operator="equal">
      <formula>0</formula>
    </cfRule>
  </conditionalFormatting>
  <conditionalFormatting sqref="G214">
    <cfRule type="cellIs" dxfId="135" priority="185" operator="equal">
      <formula>0</formula>
    </cfRule>
  </conditionalFormatting>
  <conditionalFormatting sqref="G211:G212">
    <cfRule type="cellIs" dxfId="134" priority="182" operator="equal">
      <formula>0</formula>
    </cfRule>
  </conditionalFormatting>
  <conditionalFormatting sqref="G256">
    <cfRule type="cellIs" dxfId="133" priority="167" operator="equal">
      <formula>0</formula>
    </cfRule>
  </conditionalFormatting>
  <conditionalFormatting sqref="G255">
    <cfRule type="cellIs" dxfId="132" priority="169" operator="equal">
      <formula>0</formula>
    </cfRule>
  </conditionalFormatting>
  <conditionalFormatting sqref="G258:G259">
    <cfRule type="cellIs" dxfId="131" priority="166" operator="equal">
      <formula>0</formula>
    </cfRule>
  </conditionalFormatting>
  <conditionalFormatting sqref="G283">
    <cfRule type="cellIs" dxfId="130" priority="163" operator="equal">
      <formula>0</formula>
    </cfRule>
  </conditionalFormatting>
  <conditionalFormatting sqref="G293">
    <cfRule type="cellIs" dxfId="129" priority="160" operator="equal">
      <formula>0</formula>
    </cfRule>
  </conditionalFormatting>
  <conditionalFormatting sqref="G523">
    <cfRule type="cellIs" dxfId="128" priority="158" operator="equal">
      <formula>0</formula>
    </cfRule>
  </conditionalFormatting>
  <conditionalFormatting sqref="G305">
    <cfRule type="cellIs" dxfId="127" priority="157" operator="equal">
      <formula>0</formula>
    </cfRule>
  </conditionalFormatting>
  <conditionalFormatting sqref="G318">
    <cfRule type="cellIs" dxfId="126" priority="156" operator="equal">
      <formula>0</formula>
    </cfRule>
  </conditionalFormatting>
  <conditionalFormatting sqref="G311:G312">
    <cfRule type="cellIs" dxfId="125" priority="154" operator="equal">
      <formula>0</formula>
    </cfRule>
  </conditionalFormatting>
  <conditionalFormatting sqref="G315">
    <cfRule type="cellIs" dxfId="124" priority="153" operator="equal">
      <formula>0</formula>
    </cfRule>
  </conditionalFormatting>
  <conditionalFormatting sqref="G391">
    <cfRule type="cellIs" dxfId="123" priority="144" operator="equal">
      <formula>0</formula>
    </cfRule>
  </conditionalFormatting>
  <conditionalFormatting sqref="G279">
    <cfRule type="cellIs" dxfId="122" priority="134" operator="equal">
      <formula>0</formula>
    </cfRule>
  </conditionalFormatting>
  <conditionalFormatting sqref="G186">
    <cfRule type="cellIs" dxfId="121" priority="133" operator="equal">
      <formula>0</formula>
    </cfRule>
  </conditionalFormatting>
  <conditionalFormatting sqref="G398">
    <cfRule type="cellIs" dxfId="120" priority="125" operator="equal">
      <formula>0</formula>
    </cfRule>
  </conditionalFormatting>
  <conditionalFormatting sqref="G321">
    <cfRule type="cellIs" dxfId="119" priority="124" operator="equal">
      <formula>0</formula>
    </cfRule>
  </conditionalFormatting>
  <conditionalFormatting sqref="G401">
    <cfRule type="cellIs" dxfId="118" priority="123" operator="equal">
      <formula>0</formula>
    </cfRule>
  </conditionalFormatting>
  <conditionalFormatting sqref="G17">
    <cfRule type="cellIs" dxfId="117" priority="120" operator="equal">
      <formula>0</formula>
    </cfRule>
  </conditionalFormatting>
  <conditionalFormatting sqref="G23">
    <cfRule type="cellIs" dxfId="116" priority="119" operator="equal">
      <formula>0</formula>
    </cfRule>
  </conditionalFormatting>
  <conditionalFormatting sqref="G27">
    <cfRule type="cellIs" dxfId="115" priority="118" operator="equal">
      <formula>0</formula>
    </cfRule>
  </conditionalFormatting>
  <conditionalFormatting sqref="G34">
    <cfRule type="cellIs" dxfId="114" priority="117" operator="equal">
      <formula>0</formula>
    </cfRule>
  </conditionalFormatting>
  <conditionalFormatting sqref="G35">
    <cfRule type="cellIs" dxfId="113" priority="116" operator="equal">
      <formula>0</formula>
    </cfRule>
  </conditionalFormatting>
  <conditionalFormatting sqref="G36">
    <cfRule type="cellIs" dxfId="112" priority="115" operator="equal">
      <formula>0</formula>
    </cfRule>
  </conditionalFormatting>
  <conditionalFormatting sqref="G37">
    <cfRule type="cellIs" dxfId="111" priority="114" operator="equal">
      <formula>0</formula>
    </cfRule>
  </conditionalFormatting>
  <conditionalFormatting sqref="G38">
    <cfRule type="cellIs" dxfId="110" priority="113" operator="equal">
      <formula>0</formula>
    </cfRule>
  </conditionalFormatting>
  <conditionalFormatting sqref="G39">
    <cfRule type="cellIs" dxfId="109" priority="112" operator="equal">
      <formula>0</formula>
    </cfRule>
  </conditionalFormatting>
  <conditionalFormatting sqref="G40">
    <cfRule type="cellIs" dxfId="108" priority="111" operator="equal">
      <formula>0</formula>
    </cfRule>
  </conditionalFormatting>
  <conditionalFormatting sqref="G41">
    <cfRule type="cellIs" dxfId="107" priority="110" operator="equal">
      <formula>0</formula>
    </cfRule>
  </conditionalFormatting>
  <conditionalFormatting sqref="G55">
    <cfRule type="cellIs" dxfId="106" priority="109" operator="equal">
      <formula>0</formula>
    </cfRule>
  </conditionalFormatting>
  <conditionalFormatting sqref="G57">
    <cfRule type="cellIs" dxfId="105" priority="108" operator="equal">
      <formula>0</formula>
    </cfRule>
  </conditionalFormatting>
  <conditionalFormatting sqref="G59">
    <cfRule type="cellIs" dxfId="104" priority="107" operator="equal">
      <formula>0</formula>
    </cfRule>
  </conditionalFormatting>
  <conditionalFormatting sqref="G61">
    <cfRule type="cellIs" dxfId="103" priority="106" operator="equal">
      <formula>0</formula>
    </cfRule>
  </conditionalFormatting>
  <conditionalFormatting sqref="G67">
    <cfRule type="cellIs" dxfId="102" priority="105" operator="equal">
      <formula>0</formula>
    </cfRule>
  </conditionalFormatting>
  <conditionalFormatting sqref="G69">
    <cfRule type="cellIs" dxfId="101" priority="104" operator="equal">
      <formula>0</formula>
    </cfRule>
  </conditionalFormatting>
  <conditionalFormatting sqref="G75">
    <cfRule type="cellIs" dxfId="100" priority="103" operator="equal">
      <formula>0</formula>
    </cfRule>
  </conditionalFormatting>
  <conditionalFormatting sqref="G77">
    <cfRule type="cellIs" dxfId="99" priority="102" operator="equal">
      <formula>0</formula>
    </cfRule>
  </conditionalFormatting>
  <conditionalFormatting sqref="G84">
    <cfRule type="cellIs" dxfId="98" priority="101" operator="equal">
      <formula>0</formula>
    </cfRule>
  </conditionalFormatting>
  <conditionalFormatting sqref="G86">
    <cfRule type="cellIs" dxfId="97" priority="100" operator="equal">
      <formula>0</formula>
    </cfRule>
  </conditionalFormatting>
  <conditionalFormatting sqref="G88">
    <cfRule type="cellIs" dxfId="96" priority="99" operator="equal">
      <formula>0</formula>
    </cfRule>
  </conditionalFormatting>
  <conditionalFormatting sqref="G90">
    <cfRule type="cellIs" dxfId="95" priority="98" operator="equal">
      <formula>0</formula>
    </cfRule>
  </conditionalFormatting>
  <conditionalFormatting sqref="G92">
    <cfRule type="cellIs" dxfId="94" priority="97" operator="equal">
      <formula>0</formula>
    </cfRule>
  </conditionalFormatting>
  <conditionalFormatting sqref="G94">
    <cfRule type="cellIs" dxfId="93" priority="96" operator="equal">
      <formula>0</formula>
    </cfRule>
  </conditionalFormatting>
  <conditionalFormatting sqref="G96">
    <cfRule type="cellIs" dxfId="92" priority="95" operator="equal">
      <formula>0</formula>
    </cfRule>
  </conditionalFormatting>
  <conditionalFormatting sqref="G98">
    <cfRule type="cellIs" dxfId="91" priority="94" operator="equal">
      <formula>0</formula>
    </cfRule>
  </conditionalFormatting>
  <conditionalFormatting sqref="G106">
    <cfRule type="cellIs" dxfId="90" priority="93" operator="equal">
      <formula>0</formula>
    </cfRule>
  </conditionalFormatting>
  <conditionalFormatting sqref="G122">
    <cfRule type="cellIs" dxfId="89" priority="92" operator="equal">
      <formula>0</formula>
    </cfRule>
  </conditionalFormatting>
  <conditionalFormatting sqref="G112">
    <cfRule type="cellIs" dxfId="88" priority="91" operator="equal">
      <formula>0</formula>
    </cfRule>
  </conditionalFormatting>
  <conditionalFormatting sqref="G114">
    <cfRule type="cellIs" dxfId="87" priority="90" operator="equal">
      <formula>0</formula>
    </cfRule>
  </conditionalFormatting>
  <conditionalFormatting sqref="G116">
    <cfRule type="cellIs" dxfId="86" priority="89" operator="equal">
      <formula>0</formula>
    </cfRule>
  </conditionalFormatting>
  <conditionalFormatting sqref="G118">
    <cfRule type="cellIs" dxfId="85" priority="88" operator="equal">
      <formula>0</formula>
    </cfRule>
  </conditionalFormatting>
  <conditionalFormatting sqref="G120">
    <cfRule type="cellIs" dxfId="84" priority="87" operator="equal">
      <formula>0</formula>
    </cfRule>
  </conditionalFormatting>
  <conditionalFormatting sqref="G153">
    <cfRule type="cellIs" dxfId="83" priority="86" operator="equal">
      <formula>0</formula>
    </cfRule>
  </conditionalFormatting>
  <conditionalFormatting sqref="G137">
    <cfRule type="cellIs" dxfId="82" priority="85" operator="equal">
      <formula>0</formula>
    </cfRule>
  </conditionalFormatting>
  <conditionalFormatting sqref="G138">
    <cfRule type="cellIs" dxfId="81" priority="84" operator="equal">
      <formula>0</formula>
    </cfRule>
  </conditionalFormatting>
  <conditionalFormatting sqref="G142">
    <cfRule type="cellIs" dxfId="80" priority="83" operator="equal">
      <formula>0</formula>
    </cfRule>
  </conditionalFormatting>
  <conditionalFormatting sqref="G143">
    <cfRule type="cellIs" dxfId="79" priority="82" operator="equal">
      <formula>0</formula>
    </cfRule>
  </conditionalFormatting>
  <conditionalFormatting sqref="G147">
    <cfRule type="cellIs" dxfId="78" priority="81" operator="equal">
      <formula>0</formula>
    </cfRule>
  </conditionalFormatting>
  <conditionalFormatting sqref="G151">
    <cfRule type="cellIs" dxfId="77" priority="80" operator="equal">
      <formula>0</formula>
    </cfRule>
  </conditionalFormatting>
  <conditionalFormatting sqref="G157">
    <cfRule type="cellIs" dxfId="76" priority="78" operator="equal">
      <formula>0</formula>
    </cfRule>
  </conditionalFormatting>
  <conditionalFormatting sqref="G159">
    <cfRule type="cellIs" dxfId="75" priority="77" operator="equal">
      <formula>0</formula>
    </cfRule>
  </conditionalFormatting>
  <conditionalFormatting sqref="G161">
    <cfRule type="cellIs" dxfId="74" priority="76" operator="equal">
      <formula>0</formula>
    </cfRule>
  </conditionalFormatting>
  <conditionalFormatting sqref="G163">
    <cfRule type="cellIs" dxfId="73" priority="75" operator="equal">
      <formula>0</formula>
    </cfRule>
  </conditionalFormatting>
  <conditionalFormatting sqref="G165">
    <cfRule type="cellIs" dxfId="72" priority="74" operator="equal">
      <formula>0</formula>
    </cfRule>
  </conditionalFormatting>
  <conditionalFormatting sqref="G167">
    <cfRule type="cellIs" dxfId="71" priority="73" operator="equal">
      <formula>0</formula>
    </cfRule>
  </conditionalFormatting>
  <conditionalFormatting sqref="G169">
    <cfRule type="cellIs" dxfId="70" priority="72" operator="equal">
      <formula>0</formula>
    </cfRule>
  </conditionalFormatting>
  <conditionalFormatting sqref="G171">
    <cfRule type="cellIs" dxfId="69" priority="71" operator="equal">
      <formula>0</formula>
    </cfRule>
  </conditionalFormatting>
  <conditionalFormatting sqref="G173">
    <cfRule type="cellIs" dxfId="68" priority="70" operator="equal">
      <formula>0</formula>
    </cfRule>
  </conditionalFormatting>
  <conditionalFormatting sqref="G175">
    <cfRule type="cellIs" dxfId="67" priority="69" operator="equal">
      <formula>0</formula>
    </cfRule>
  </conditionalFormatting>
  <conditionalFormatting sqref="G177">
    <cfRule type="cellIs" dxfId="66" priority="68" operator="equal">
      <formula>0</formula>
    </cfRule>
  </conditionalFormatting>
  <conditionalFormatting sqref="G179">
    <cfRule type="cellIs" dxfId="65" priority="67" operator="equal">
      <formula>0</formula>
    </cfRule>
  </conditionalFormatting>
  <conditionalFormatting sqref="G181">
    <cfRule type="cellIs" dxfId="64" priority="66" operator="equal">
      <formula>0</formula>
    </cfRule>
  </conditionalFormatting>
  <conditionalFormatting sqref="G183">
    <cfRule type="cellIs" dxfId="63" priority="65" operator="equal">
      <formula>0</formula>
    </cfRule>
  </conditionalFormatting>
  <conditionalFormatting sqref="G185">
    <cfRule type="cellIs" dxfId="62" priority="64" operator="equal">
      <formula>0</formula>
    </cfRule>
  </conditionalFormatting>
  <conditionalFormatting sqref="G187">
    <cfRule type="cellIs" dxfId="61" priority="62" operator="equal">
      <formula>0</formula>
    </cfRule>
  </conditionalFormatting>
  <conditionalFormatting sqref="G197">
    <cfRule type="cellIs" dxfId="60" priority="61" operator="equal">
      <formula>0</formula>
    </cfRule>
  </conditionalFormatting>
  <conditionalFormatting sqref="G198">
    <cfRule type="cellIs" dxfId="59" priority="60" operator="equal">
      <formula>0</formula>
    </cfRule>
  </conditionalFormatting>
  <conditionalFormatting sqref="G200">
    <cfRule type="cellIs" dxfId="58" priority="59" operator="equal">
      <formula>0</formula>
    </cfRule>
  </conditionalFormatting>
  <conditionalFormatting sqref="G201">
    <cfRule type="cellIs" dxfId="57" priority="58" operator="equal">
      <formula>0</formula>
    </cfRule>
  </conditionalFormatting>
  <conditionalFormatting sqref="G213">
    <cfRule type="cellIs" dxfId="56" priority="57" operator="equal">
      <formula>0</formula>
    </cfRule>
  </conditionalFormatting>
  <conditionalFormatting sqref="G215:G254">
    <cfRule type="cellIs" dxfId="55" priority="56" operator="equal">
      <formula>0</formula>
    </cfRule>
  </conditionalFormatting>
  <conditionalFormatting sqref="G265">
    <cfRule type="cellIs" dxfId="54" priority="55" operator="equal">
      <formula>0</formula>
    </cfRule>
  </conditionalFormatting>
  <conditionalFormatting sqref="G266">
    <cfRule type="cellIs" dxfId="53" priority="54" operator="equal">
      <formula>0</formula>
    </cfRule>
  </conditionalFormatting>
  <conditionalFormatting sqref="G269">
    <cfRule type="cellIs" dxfId="52" priority="53" operator="equal">
      <formula>0</formula>
    </cfRule>
  </conditionalFormatting>
  <conditionalFormatting sqref="G270">
    <cfRule type="cellIs" dxfId="51" priority="52" operator="equal">
      <formula>0</formula>
    </cfRule>
  </conditionalFormatting>
  <conditionalFormatting sqref="G273">
    <cfRule type="cellIs" dxfId="50" priority="51" operator="equal">
      <formula>0</formula>
    </cfRule>
  </conditionalFormatting>
  <conditionalFormatting sqref="G276">
    <cfRule type="cellIs" dxfId="49" priority="50" operator="equal">
      <formula>0</formula>
    </cfRule>
  </conditionalFormatting>
  <conditionalFormatting sqref="G277">
    <cfRule type="cellIs" dxfId="48" priority="49" operator="equal">
      <formula>0</formula>
    </cfRule>
  </conditionalFormatting>
  <conditionalFormatting sqref="G280">
    <cfRule type="cellIs" dxfId="47" priority="48" operator="equal">
      <formula>0</formula>
    </cfRule>
  </conditionalFormatting>
  <conditionalFormatting sqref="G290">
    <cfRule type="cellIs" dxfId="46" priority="47" operator="equal">
      <formula>0</formula>
    </cfRule>
  </conditionalFormatting>
  <conditionalFormatting sqref="G292">
    <cfRule type="cellIs" dxfId="45" priority="46" operator="equal">
      <formula>0</formula>
    </cfRule>
  </conditionalFormatting>
  <conditionalFormatting sqref="G294">
    <cfRule type="cellIs" dxfId="44" priority="45" operator="equal">
      <formula>0</formula>
    </cfRule>
  </conditionalFormatting>
  <conditionalFormatting sqref="G300">
    <cfRule type="cellIs" dxfId="43" priority="44" operator="equal">
      <formula>0</formula>
    </cfRule>
  </conditionalFormatting>
  <conditionalFormatting sqref="G301">
    <cfRule type="cellIs" dxfId="42" priority="43" operator="equal">
      <formula>0</formula>
    </cfRule>
  </conditionalFormatting>
  <conditionalFormatting sqref="G306">
    <cfRule type="cellIs" dxfId="41" priority="42" operator="equal">
      <formula>0</formula>
    </cfRule>
  </conditionalFormatting>
  <conditionalFormatting sqref="G308">
    <cfRule type="cellIs" dxfId="40" priority="41" operator="equal">
      <formula>0</formula>
    </cfRule>
  </conditionalFormatting>
  <conditionalFormatting sqref="G313">
    <cfRule type="cellIs" dxfId="39" priority="40" operator="equal">
      <formula>0</formula>
    </cfRule>
  </conditionalFormatting>
  <conditionalFormatting sqref="G317">
    <cfRule type="cellIs" dxfId="38" priority="39" operator="equal">
      <formula>0</formula>
    </cfRule>
  </conditionalFormatting>
  <conditionalFormatting sqref="G322">
    <cfRule type="cellIs" dxfId="37" priority="38" operator="equal">
      <formula>0</formula>
    </cfRule>
  </conditionalFormatting>
  <conditionalFormatting sqref="G323">
    <cfRule type="cellIs" dxfId="36" priority="37" operator="equal">
      <formula>0</formula>
    </cfRule>
  </conditionalFormatting>
  <conditionalFormatting sqref="G326">
    <cfRule type="cellIs" dxfId="35" priority="36" operator="equal">
      <formula>0</formula>
    </cfRule>
  </conditionalFormatting>
  <conditionalFormatting sqref="G330:G356">
    <cfRule type="cellIs" dxfId="34" priority="35" operator="equal">
      <formula>0</formula>
    </cfRule>
  </conditionalFormatting>
  <conditionalFormatting sqref="G359:G384">
    <cfRule type="cellIs" dxfId="33" priority="34" operator="equal">
      <formula>0</formula>
    </cfRule>
  </conditionalFormatting>
  <conditionalFormatting sqref="G282">
    <cfRule type="cellIs" dxfId="32" priority="33" operator="equal">
      <formula>0</formula>
    </cfRule>
  </conditionalFormatting>
  <conditionalFormatting sqref="G319">
    <cfRule type="cellIs" dxfId="31" priority="32" operator="equal">
      <formula>0</formula>
    </cfRule>
  </conditionalFormatting>
  <conditionalFormatting sqref="G324">
    <cfRule type="cellIs" dxfId="30" priority="31" operator="equal">
      <formula>0</formula>
    </cfRule>
  </conditionalFormatting>
  <conditionalFormatting sqref="G327">
    <cfRule type="cellIs" dxfId="29" priority="30" operator="equal">
      <formula>0</formula>
    </cfRule>
  </conditionalFormatting>
  <conditionalFormatting sqref="G357">
    <cfRule type="cellIs" dxfId="28" priority="29" operator="equal">
      <formula>0</formula>
    </cfRule>
  </conditionalFormatting>
  <conditionalFormatting sqref="G385">
    <cfRule type="cellIs" dxfId="27" priority="28" operator="equal">
      <formula>0</formula>
    </cfRule>
  </conditionalFormatting>
  <conditionalFormatting sqref="G390">
    <cfRule type="cellIs" dxfId="26" priority="27" operator="equal">
      <formula>0</formula>
    </cfRule>
  </conditionalFormatting>
  <conditionalFormatting sqref="G397">
    <cfRule type="cellIs" dxfId="25" priority="26" operator="equal">
      <formula>0</formula>
    </cfRule>
  </conditionalFormatting>
  <conditionalFormatting sqref="G400">
    <cfRule type="cellIs" dxfId="24" priority="25" operator="equal">
      <formula>0</formula>
    </cfRule>
  </conditionalFormatting>
  <conditionalFormatting sqref="G404">
    <cfRule type="cellIs" dxfId="23" priority="24" operator="equal">
      <formula>0</formula>
    </cfRule>
  </conditionalFormatting>
  <conditionalFormatting sqref="G445">
    <cfRule type="cellIs" dxfId="22" priority="23" operator="equal">
      <formula>0</formula>
    </cfRule>
  </conditionalFormatting>
  <conditionalFormatting sqref="G468">
    <cfRule type="cellIs" dxfId="21" priority="22" operator="equal">
      <formula>0</formula>
    </cfRule>
  </conditionalFormatting>
  <conditionalFormatting sqref="G480">
    <cfRule type="cellIs" dxfId="20" priority="21" operator="equal">
      <formula>0</formula>
    </cfRule>
  </conditionalFormatting>
  <conditionalFormatting sqref="G496">
    <cfRule type="cellIs" dxfId="19" priority="20" operator="equal">
      <formula>0</formula>
    </cfRule>
  </conditionalFormatting>
  <conditionalFormatting sqref="G503">
    <cfRule type="cellIs" dxfId="18" priority="19" operator="equal">
      <formula>0</formula>
    </cfRule>
  </conditionalFormatting>
  <conditionalFormatting sqref="G516">
    <cfRule type="cellIs" dxfId="17" priority="18" operator="equal">
      <formula>0</formula>
    </cfRule>
  </conditionalFormatting>
  <conditionalFormatting sqref="G522">
    <cfRule type="cellIs" dxfId="16" priority="17" operator="equal">
      <formula>0</formula>
    </cfRule>
  </conditionalFormatting>
  <conditionalFormatting sqref="G387">
    <cfRule type="cellIs" dxfId="15" priority="16" operator="equal">
      <formula>0</formula>
    </cfRule>
  </conditionalFormatting>
  <conditionalFormatting sqref="G388">
    <cfRule type="cellIs" dxfId="14" priority="15" operator="equal">
      <formula>0</formula>
    </cfRule>
  </conditionalFormatting>
  <conditionalFormatting sqref="G389">
    <cfRule type="cellIs" dxfId="13" priority="14" operator="equal">
      <formula>0</formula>
    </cfRule>
  </conditionalFormatting>
  <conditionalFormatting sqref="G392:G396">
    <cfRule type="cellIs" dxfId="12" priority="13" operator="equal">
      <formula>0</formula>
    </cfRule>
  </conditionalFormatting>
  <conditionalFormatting sqref="G399">
    <cfRule type="cellIs" dxfId="11" priority="12" operator="equal">
      <formula>0</formula>
    </cfRule>
  </conditionalFormatting>
  <conditionalFormatting sqref="G402">
    <cfRule type="cellIs" dxfId="10" priority="11" operator="equal">
      <formula>0</formula>
    </cfRule>
  </conditionalFormatting>
  <conditionalFormatting sqref="G403">
    <cfRule type="cellIs" dxfId="9" priority="10" operator="equal">
      <formula>0</formula>
    </cfRule>
  </conditionalFormatting>
  <conditionalFormatting sqref="G408:G444">
    <cfRule type="cellIs" dxfId="8" priority="9" operator="equal">
      <formula>0</formula>
    </cfRule>
  </conditionalFormatting>
  <conditionalFormatting sqref="G447:G467">
    <cfRule type="cellIs" dxfId="7" priority="8" operator="equal">
      <formula>0</formula>
    </cfRule>
  </conditionalFormatting>
  <conditionalFormatting sqref="G470:G479">
    <cfRule type="cellIs" dxfId="6" priority="7" operator="equal">
      <formula>0</formula>
    </cfRule>
  </conditionalFormatting>
  <conditionalFormatting sqref="G482">
    <cfRule type="cellIs" dxfId="5" priority="6" operator="equal">
      <formula>0</formula>
    </cfRule>
  </conditionalFormatting>
  <conditionalFormatting sqref="G483">
    <cfRule type="cellIs" dxfId="4" priority="5" operator="equal">
      <formula>0</formula>
    </cfRule>
  </conditionalFormatting>
  <conditionalFormatting sqref="G484:G495">
    <cfRule type="cellIs" dxfId="3" priority="4" operator="equal">
      <formula>0</formula>
    </cfRule>
  </conditionalFormatting>
  <conditionalFormatting sqref="G498:G502">
    <cfRule type="cellIs" dxfId="2" priority="3" operator="equal">
      <formula>0</formula>
    </cfRule>
  </conditionalFormatting>
  <conditionalFormatting sqref="G506:G515">
    <cfRule type="cellIs" dxfId="1" priority="2" operator="equal">
      <formula>0</formula>
    </cfRule>
  </conditionalFormatting>
  <conditionalFormatting sqref="G518:G521">
    <cfRule type="cellIs" dxfId="0" priority="1" operator="equal">
      <formula>0</formula>
    </cfRule>
  </conditionalFormatting>
  <pageMargins left="0.39370078740157483" right="0.39370078740157483" top="0.59055118110236227" bottom="0.59055118110236227" header="0.31496062992125984" footer="0.31496062992125984"/>
  <pageSetup paperSize="9" scale="72" orientation="portrait" r:id="rId1"/>
  <headerFooter alignWithMargins="0">
    <oddHeader>&amp;R&amp;P/&amp;N</oddHeader>
  </headerFooter>
  <rowBreaks count="13" manualBreakCount="13">
    <brk id="43" max="13" man="1"/>
    <brk id="80" max="13" man="1"/>
    <brk id="122" max="13" man="1"/>
    <brk id="153" max="13" man="1"/>
    <brk id="189" max="13" man="1"/>
    <brk id="203" max="13" man="1"/>
    <brk id="246" max="13" man="1"/>
    <brk id="260" max="13" man="1"/>
    <brk id="282" max="13" man="1"/>
    <brk id="309" max="13" man="1"/>
    <brk id="319" max="16383" man="1"/>
    <brk id="418" max="16383" man="1"/>
    <brk id="468"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20</vt:i4>
      </vt:variant>
    </vt:vector>
  </HeadingPairs>
  <TitlesOfParts>
    <vt:vector size="22" baseType="lpstr">
      <vt:lpstr>Page de garde</vt:lpstr>
      <vt:lpstr>DPGF ELEC</vt:lpstr>
      <vt:lpstr>'DPGF ELEC'!_Hlk163468251</vt:lpstr>
      <vt:lpstr>'DPGF ELEC'!_Toc178941567</vt:lpstr>
      <vt:lpstr>'DPGF ELEC'!_Toc178941568</vt:lpstr>
      <vt:lpstr>'DPGF ELEC'!_Toc178941572</vt:lpstr>
      <vt:lpstr>'DPGF ELEC'!_Toc178941583</vt:lpstr>
      <vt:lpstr>'DPGF ELEC'!_Toc178941584</vt:lpstr>
      <vt:lpstr>'DPGF ELEC'!_Toc178941585</vt:lpstr>
      <vt:lpstr>'DPGF ELEC'!_Toc178941588</vt:lpstr>
      <vt:lpstr>'DPGF ELEC'!_Toc178941589</vt:lpstr>
      <vt:lpstr>'DPGF ELEC'!_Toc178941590</vt:lpstr>
      <vt:lpstr>'DPGF ELEC'!_Toc178941611</vt:lpstr>
      <vt:lpstr>'DPGF ELEC'!_Toc178941620</vt:lpstr>
      <vt:lpstr>'DPGF ELEC'!_Toc178941637</vt:lpstr>
      <vt:lpstr>'DPGF ELEC'!_Toc178941643</vt:lpstr>
      <vt:lpstr>'DPGF ELEC'!_Toc82786520</vt:lpstr>
      <vt:lpstr>'DPGF ELEC'!_Toc82786521</vt:lpstr>
      <vt:lpstr>'DPGF ELEC'!_Toc82786522</vt:lpstr>
      <vt:lpstr>'DPGF ELEC'!Impression_des_titres</vt:lpstr>
      <vt:lpstr>'Page de garde'!OLE_LINK1</vt:lpstr>
      <vt:lpstr>'DPGF ELEC'!Zone_d_impression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MBQ</dc:creator>
  <cp:lastModifiedBy>Cécile RISPAL</cp:lastModifiedBy>
  <cp:lastPrinted>2024-12-20T13:48:56Z</cp:lastPrinted>
  <dcterms:created xsi:type="dcterms:W3CDTF">2013-03-11T10:06:36Z</dcterms:created>
  <dcterms:modified xsi:type="dcterms:W3CDTF">2025-01-08T09:19:44Z</dcterms:modified>
</cp:coreProperties>
</file>