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1_Marchés publics\2024\038-24 - Enlèvement déchets AC MTEL - 4 lots - chorus - Titulaire - AD\1 - Rédaction\1-2 DC élaboration\V09\"/>
    </mc:Choice>
  </mc:AlternateContent>
  <xr:revisionPtr revIDLastSave="0" documentId="13_ncr:1_{BAE4CC38-FDFB-4911-8F54-994A68C5EE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E55" i="1"/>
  <c r="F55" i="1" s="1"/>
  <c r="G55" i="1" s="1"/>
  <c r="E54" i="1"/>
  <c r="F54" i="1" s="1"/>
  <c r="G54" i="1" s="1"/>
  <c r="E53" i="1"/>
  <c r="F53" i="1" s="1"/>
  <c r="G53" i="1" s="1"/>
  <c r="E52" i="1"/>
  <c r="F52" i="1" s="1"/>
  <c r="G52" i="1" s="1"/>
  <c r="E51" i="1"/>
  <c r="F51" i="1" s="1"/>
  <c r="G51" i="1" s="1"/>
  <c r="E50" i="1"/>
  <c r="E49" i="1"/>
  <c r="F49" i="1" s="1"/>
  <c r="G49" i="1" s="1"/>
  <c r="E48" i="1"/>
  <c r="F48" i="1" s="1"/>
  <c r="G48" i="1" s="1"/>
  <c r="E47" i="1"/>
  <c r="F47" i="1" s="1"/>
  <c r="G47" i="1" s="1"/>
  <c r="E46" i="1"/>
  <c r="F46" i="1" s="1"/>
  <c r="G46" i="1" s="1"/>
  <c r="E45" i="1"/>
  <c r="F45" i="1" s="1"/>
  <c r="G45" i="1" s="1"/>
  <c r="E44" i="1"/>
  <c r="F44" i="1" s="1"/>
  <c r="G44" i="1" s="1"/>
  <c r="E43" i="1"/>
  <c r="F43" i="1" s="1"/>
  <c r="G43" i="1" s="1"/>
  <c r="F50" i="1"/>
  <c r="G50" i="1" s="1"/>
  <c r="G61" i="1"/>
  <c r="G60" i="1"/>
  <c r="G59" i="1"/>
  <c r="G58" i="1"/>
  <c r="G57" i="1"/>
  <c r="G56" i="1"/>
  <c r="E65" i="1"/>
  <c r="F65" i="1" s="1"/>
  <c r="G65" i="1" s="1"/>
  <c r="E64" i="1"/>
  <c r="F64" i="1" s="1"/>
  <c r="G64" i="1" s="1"/>
  <c r="G66" i="1"/>
  <c r="F29" i="1"/>
  <c r="G29" i="1" s="1"/>
  <c r="F25" i="1"/>
  <c r="G25" i="1" s="1"/>
  <c r="E34" i="1"/>
  <c r="F34" i="1" s="1"/>
  <c r="G34" i="1" s="1"/>
  <c r="E33" i="1"/>
  <c r="F33" i="1" s="1"/>
  <c r="G33" i="1" s="1"/>
  <c r="E32" i="1"/>
  <c r="E31" i="1"/>
  <c r="F31" i="1" s="1"/>
  <c r="G31" i="1" s="1"/>
  <c r="E30" i="1"/>
  <c r="F30" i="1" s="1"/>
  <c r="G30" i="1" s="1"/>
  <c r="E29" i="1"/>
  <c r="E28" i="1"/>
  <c r="F28" i="1" s="1"/>
  <c r="G28" i="1" s="1"/>
  <c r="E26" i="1"/>
  <c r="F26" i="1" s="1"/>
  <c r="E25" i="1"/>
  <c r="E24" i="1"/>
  <c r="F24" i="1" s="1"/>
  <c r="G24" i="1" s="1"/>
  <c r="E23" i="1"/>
  <c r="F23" i="1" s="1"/>
  <c r="G23" i="1" s="1"/>
  <c r="E22" i="1"/>
  <c r="F22" i="1" s="1"/>
  <c r="G32" i="1"/>
  <c r="G40" i="1"/>
  <c r="G39" i="1"/>
  <c r="G38" i="1"/>
  <c r="G37" i="1"/>
  <c r="G36" i="1"/>
  <c r="G35" i="1"/>
  <c r="G22" i="1" l="1"/>
  <c r="F41" i="1"/>
  <c r="E14" i="1"/>
  <c r="F14" i="1" s="1"/>
  <c r="G14" i="1" s="1"/>
  <c r="E13" i="1"/>
  <c r="F13" i="1" s="1"/>
  <c r="E12" i="1"/>
  <c r="F12" i="1" s="1"/>
  <c r="E11" i="1"/>
  <c r="F11" i="1" s="1"/>
  <c r="G11" i="1" s="1"/>
  <c r="E10" i="1"/>
  <c r="F10" i="1" s="1"/>
  <c r="G15" i="1"/>
  <c r="G16" i="1"/>
  <c r="G17" i="1"/>
  <c r="G18" i="1"/>
  <c r="G19" i="1"/>
  <c r="G9" i="1"/>
  <c r="E8" i="1" l="1"/>
  <c r="E7" i="1"/>
  <c r="G13" i="1"/>
  <c r="G12" i="1"/>
  <c r="G10" i="1"/>
  <c r="G8" i="1"/>
  <c r="G7" i="1"/>
  <c r="E6" i="1"/>
  <c r="F6" i="1" s="1"/>
  <c r="G6" i="1" s="1"/>
  <c r="F5" i="1"/>
  <c r="G5" i="1" s="1"/>
  <c r="E5" i="1"/>
  <c r="G41" i="1" l="1"/>
  <c r="G20" i="1"/>
  <c r="G62" i="1"/>
  <c r="G67" i="1" l="1"/>
  <c r="G68" i="1" s="1"/>
  <c r="F67" i="1"/>
  <c r="F62" i="1" l="1"/>
  <c r="F20" i="1"/>
  <c r="F68" i="1" l="1"/>
</calcChain>
</file>

<file path=xl/sharedStrings.xml><?xml version="1.0" encoding="utf-8"?>
<sst xmlns="http://schemas.openxmlformats.org/spreadsheetml/2006/main" count="121" uniqueCount="73">
  <si>
    <t>Tour séquoia</t>
  </si>
  <si>
    <t>quantité</t>
  </si>
  <si>
    <t>PRESTATIONS</t>
  </si>
  <si>
    <t>Arche sud</t>
  </si>
  <si>
    <t>Collecte et transport DNDAE</t>
  </si>
  <si>
    <t>Collecte et transport papier/carton</t>
  </si>
  <si>
    <t>Collecte et transport bouteilles en verre</t>
  </si>
  <si>
    <t>Location cendrier</t>
  </si>
  <si>
    <t>collecte et transport benne encombrant</t>
  </si>
  <si>
    <t>Location benne encombrant</t>
  </si>
  <si>
    <t>Traitement DNDAE</t>
  </si>
  <si>
    <t>5 T</t>
  </si>
  <si>
    <t>Traitement papier/carton</t>
  </si>
  <si>
    <t>0,2 T</t>
  </si>
  <si>
    <t>Traitement verre</t>
  </si>
  <si>
    <t>Traitement benne encombrant</t>
  </si>
  <si>
    <t>0,14 T</t>
  </si>
  <si>
    <t>0,1 T</t>
  </si>
  <si>
    <t>0,7T</t>
  </si>
  <si>
    <t>Collecte et transport DASRI (Toxibox 30 L)</t>
  </si>
  <si>
    <t>Collecte et transport DASRI (Toxibox seringues 10 L)</t>
  </si>
  <si>
    <t>Traitement DASRI (Toxibox 30 L + seringues 10 L)</t>
  </si>
  <si>
    <t>Location fût chiffons souillés</t>
  </si>
  <si>
    <t>8 T</t>
  </si>
  <si>
    <t>Nanterre</t>
  </si>
  <si>
    <t>location contenants fermés et étanches pour emballages toxiques</t>
  </si>
  <si>
    <t>Location contenant pour bombes aérosols</t>
  </si>
  <si>
    <t>Location contenant fermé et étanche pour produits chimiques</t>
  </si>
  <si>
    <t>location cendrier</t>
  </si>
  <si>
    <t>collecte et transport benne pneus</t>
  </si>
  <si>
    <t>collecte et transport benne ferraille</t>
  </si>
  <si>
    <t>collecte et transport contenant fermé et étanche pour emballages toxique</t>
  </si>
  <si>
    <t>Collecte et transport contenant pour bombes aérosols</t>
  </si>
  <si>
    <t>collecte et transport contenant fermé et étanche pour produits chimiques</t>
  </si>
  <si>
    <t>traitement encombrant</t>
  </si>
  <si>
    <t>traitement pneus</t>
  </si>
  <si>
    <t>traitement emballage toxique</t>
  </si>
  <si>
    <t>traitement bombes aérosols</t>
  </si>
  <si>
    <t>traitement produits chimiques</t>
  </si>
  <si>
    <t>4X/an</t>
  </si>
  <si>
    <t>TOTAL SEQUOIA</t>
  </si>
  <si>
    <t>montant TTC/mensuel</t>
  </si>
  <si>
    <t>montant TTC/annuel</t>
  </si>
  <si>
    <t>5T</t>
  </si>
  <si>
    <t>Traitement ferraille</t>
  </si>
  <si>
    <t>2T</t>
  </si>
  <si>
    <t>1T</t>
  </si>
  <si>
    <t>0,5T</t>
  </si>
  <si>
    <t>TOTAL ARCHE SUD</t>
  </si>
  <si>
    <t>TOTAL NANTERRE</t>
  </si>
  <si>
    <t>Montant HT/mensuel</t>
  </si>
  <si>
    <t>Prix unitaire</t>
  </si>
  <si>
    <t>Forfait/mois</t>
  </si>
  <si>
    <t>annuel</t>
  </si>
  <si>
    <t>0,05 T</t>
  </si>
  <si>
    <t>location benne fermée pneu</t>
  </si>
  <si>
    <t>location benne ferraille</t>
  </si>
  <si>
    <t>4x/an</t>
  </si>
  <si>
    <t>1X/an</t>
  </si>
  <si>
    <t>0,8T</t>
  </si>
  <si>
    <t>TOTAL GENERAL</t>
  </si>
  <si>
    <t>2,5 T</t>
  </si>
  <si>
    <t>0,3 T</t>
  </si>
  <si>
    <t>TOTAL W</t>
  </si>
  <si>
    <t>Traitement emballages plastiques</t>
  </si>
  <si>
    <t>Collecte et transport emballages plastiques</t>
  </si>
  <si>
    <t>Location bacs entre 601 et 1000 L ou équivalent</t>
  </si>
  <si>
    <t>Location bacs entre 301 et 600 L ou équivalent</t>
  </si>
  <si>
    <r>
      <t xml:space="preserve">SG-SAD3-038-24 - DQE Lot 1
</t>
    </r>
    <r>
      <rPr>
        <b/>
        <i/>
        <sz val="12"/>
        <color theme="0" tint="-0.499984740745262"/>
        <rFont val="Marianne"/>
      </rPr>
      <t>(Estimation annuelle)</t>
    </r>
  </si>
  <si>
    <t>Achat sacs pilon (le lot de 100)</t>
  </si>
  <si>
    <t>Tour W</t>
  </si>
  <si>
    <t>Achat sacs pilon  (le lot de 100)</t>
  </si>
  <si>
    <r>
      <t xml:space="preserve">nbre de jour </t>
    </r>
    <r>
      <rPr>
        <sz val="11"/>
        <rFont val="Calibri"/>
        <family val="2"/>
        <scheme val="minor"/>
      </rPr>
      <t>(s)</t>
    </r>
    <r>
      <rPr>
        <sz val="11"/>
        <color theme="1"/>
        <rFont val="Calibri"/>
        <family val="2"/>
        <scheme val="minor"/>
      </rPr>
      <t xml:space="preserve"> de </t>
    </r>
    <r>
      <rPr>
        <sz val="11"/>
        <color rgb="FFFF0000"/>
        <rFont val="Calibri"/>
        <family val="2"/>
        <scheme val="minor"/>
      </rPr>
      <t>location</t>
    </r>
    <r>
      <rPr>
        <sz val="11"/>
        <color theme="1"/>
        <rFont val="Calibri"/>
        <family val="2"/>
        <scheme val="minor"/>
      </rPr>
      <t xml:space="preserve"> ou de </t>
    </r>
    <r>
      <rPr>
        <sz val="11"/>
        <color rgb="FF0070C0"/>
        <rFont val="Calibri"/>
        <family val="2"/>
        <scheme val="minor"/>
      </rPr>
      <t>collecte</t>
    </r>
    <r>
      <rPr>
        <sz val="11"/>
        <color theme="1"/>
        <rFont val="Calibri"/>
        <family val="2"/>
        <scheme val="minor"/>
      </rPr>
      <t xml:space="preserve"> mensuel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</si>
</sst>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Marianne"/>
      <family val="3"/>
    </font>
    <font>
      <b/>
      <i/>
      <sz val="12"/>
      <color theme="0" tint="-0.499984740745262"/>
      <name val="Marianne"/>
    </font>
    <font>
      <sz val="11"/>
      <color theme="2" tint="-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C3924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7" borderId="1" xfId="0" applyFont="1" applyFill="1" applyBorder="1" applyAlignment="1">
      <alignment wrapText="1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center" vertical="center"/>
    </xf>
    <xf numFmtId="164" fontId="3" fillId="6" borderId="1" xfId="0" applyNumberFormat="1" applyFont="1" applyFill="1" applyBorder="1" applyAlignment="1">
      <alignment horizontal="center"/>
    </xf>
    <xf numFmtId="164" fontId="0" fillId="8" borderId="1" xfId="0" applyNumberForma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right" vertical="center" wrapText="1"/>
    </xf>
    <xf numFmtId="0" fontId="0" fillId="8" borderId="1" xfId="0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165" fontId="9" fillId="9" borderId="1" xfId="0" applyNumberFormat="1" applyFont="1" applyFill="1" applyBorder="1" applyAlignment="1">
      <alignment horizontal="center" vertical="center"/>
    </xf>
    <xf numFmtId="165" fontId="0" fillId="9" borderId="1" xfId="0" applyNumberFormat="1" applyFill="1" applyBorder="1" applyAlignment="1">
      <alignment horizontal="center"/>
    </xf>
    <xf numFmtId="165" fontId="0" fillId="9" borderId="1" xfId="0" applyNumberFormat="1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  <color rgb="FFFC39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6"/>
  <sheetViews>
    <sheetView tabSelected="1" topLeftCell="A9" zoomScale="78" zoomScaleNormal="78" workbookViewId="0">
      <selection activeCell="I26" sqref="I26"/>
    </sheetView>
  </sheetViews>
  <sheetFormatPr baseColWidth="10" defaultRowHeight="14.4" x14ac:dyDescent="0.3"/>
  <cols>
    <col min="1" max="1" width="34.88671875" style="1" customWidth="1"/>
    <col min="2" max="2" width="11.44140625" style="2"/>
    <col min="3" max="3" width="14.109375" style="2" customWidth="1"/>
    <col min="4" max="4" width="18.88671875" style="2" customWidth="1"/>
    <col min="5" max="5" width="14.109375" style="2" customWidth="1"/>
    <col min="6" max="6" width="14.5546875" style="2" customWidth="1"/>
    <col min="7" max="7" width="18.109375" style="2" customWidth="1"/>
    <col min="8" max="8" width="11.44140625" style="2"/>
    <col min="9" max="9" width="21.5546875" style="2" customWidth="1"/>
  </cols>
  <sheetData>
    <row r="1" spans="1:9" ht="42" customHeight="1" x14ac:dyDescent="0.3">
      <c r="A1" s="62" t="s">
        <v>68</v>
      </c>
      <c r="B1" s="62"/>
      <c r="C1" s="62"/>
      <c r="D1" s="62"/>
      <c r="E1" s="62"/>
      <c r="F1" s="62"/>
      <c r="G1" s="62"/>
    </row>
    <row r="2" spans="1:9" ht="42" customHeight="1" x14ac:dyDescent="0.3">
      <c r="A2" s="63"/>
      <c r="B2" s="63"/>
      <c r="C2" s="63"/>
      <c r="D2" s="63"/>
      <c r="E2" s="63"/>
      <c r="F2" s="63"/>
      <c r="G2" s="63"/>
      <c r="H2" s="1"/>
    </row>
    <row r="3" spans="1:9" s="4" customFormat="1" ht="60.75" customHeight="1" x14ac:dyDescent="0.3">
      <c r="A3" s="6" t="s">
        <v>2</v>
      </c>
      <c r="B3" s="7" t="s">
        <v>1</v>
      </c>
      <c r="C3" s="6" t="s">
        <v>72</v>
      </c>
      <c r="D3" s="6" t="s">
        <v>51</v>
      </c>
      <c r="E3" s="6" t="s">
        <v>50</v>
      </c>
      <c r="F3" s="6" t="s">
        <v>41</v>
      </c>
      <c r="G3" s="6" t="s">
        <v>42</v>
      </c>
    </row>
    <row r="4" spans="1:9" s="4" customFormat="1" ht="24" customHeight="1" x14ac:dyDescent="0.3">
      <c r="A4" s="56" t="s">
        <v>0</v>
      </c>
      <c r="B4" s="56"/>
      <c r="C4" s="56"/>
      <c r="D4" s="56"/>
      <c r="E4" s="56"/>
      <c r="F4" s="56"/>
      <c r="G4" s="56"/>
    </row>
    <row r="5" spans="1:9" s="3" customFormat="1" ht="34.950000000000003" customHeight="1" x14ac:dyDescent="0.3">
      <c r="A5" s="48" t="s">
        <v>66</v>
      </c>
      <c r="B5" s="7">
        <v>20</v>
      </c>
      <c r="C5" s="9">
        <v>30</v>
      </c>
      <c r="D5" s="38">
        <v>0</v>
      </c>
      <c r="E5" s="10">
        <f>B5*D5</f>
        <v>0</v>
      </c>
      <c r="F5" s="10">
        <f>E5*1.2</f>
        <v>0</v>
      </c>
      <c r="G5" s="10">
        <f>F5*12</f>
        <v>0</v>
      </c>
      <c r="H5" s="4"/>
      <c r="I5" s="4"/>
    </row>
    <row r="6" spans="1:9" s="3" customFormat="1" ht="34.950000000000003" customHeight="1" x14ac:dyDescent="0.3">
      <c r="A6" s="48" t="s">
        <v>67</v>
      </c>
      <c r="B6" s="7">
        <v>3</v>
      </c>
      <c r="C6" s="9">
        <v>30</v>
      </c>
      <c r="D6" s="38">
        <v>0</v>
      </c>
      <c r="E6" s="10">
        <f>B6*D6</f>
        <v>0</v>
      </c>
      <c r="F6" s="10">
        <f>E6*1.2</f>
        <v>0</v>
      </c>
      <c r="G6" s="10">
        <f>F6*12</f>
        <v>0</v>
      </c>
      <c r="H6" s="4"/>
      <c r="I6" s="4"/>
    </row>
    <row r="7" spans="1:9" s="3" customFormat="1" x14ac:dyDescent="0.3">
      <c r="A7" s="8" t="s">
        <v>9</v>
      </c>
      <c r="B7" s="7">
        <v>1</v>
      </c>
      <c r="C7" s="9">
        <v>5</v>
      </c>
      <c r="D7" s="38">
        <v>0</v>
      </c>
      <c r="E7" s="10">
        <f>B7*D7</f>
        <v>0</v>
      </c>
      <c r="F7" s="10">
        <v>0</v>
      </c>
      <c r="G7" s="10">
        <f>F7*12</f>
        <v>0</v>
      </c>
      <c r="H7" s="4"/>
      <c r="I7" s="4"/>
    </row>
    <row r="8" spans="1:9" s="3" customFormat="1" x14ac:dyDescent="0.3">
      <c r="A8" s="8" t="s">
        <v>7</v>
      </c>
      <c r="B8" s="7">
        <v>2</v>
      </c>
      <c r="C8" s="9" t="s">
        <v>52</v>
      </c>
      <c r="D8" s="38">
        <v>0</v>
      </c>
      <c r="E8" s="10">
        <f>B8*D8</f>
        <v>0</v>
      </c>
      <c r="F8" s="10">
        <v>0</v>
      </c>
      <c r="G8" s="10">
        <f>F8*12</f>
        <v>0</v>
      </c>
      <c r="H8" s="4"/>
      <c r="I8" s="4"/>
    </row>
    <row r="9" spans="1:9" s="3" customFormat="1" x14ac:dyDescent="0.3">
      <c r="A9" s="8" t="s">
        <v>69</v>
      </c>
      <c r="B9" s="7">
        <v>2</v>
      </c>
      <c r="C9" s="7" t="s">
        <v>53</v>
      </c>
      <c r="D9" s="39">
        <v>0</v>
      </c>
      <c r="E9" s="50"/>
      <c r="F9" s="50"/>
      <c r="G9" s="10">
        <f>(D9*2)*1.2</f>
        <v>0</v>
      </c>
      <c r="H9" s="4"/>
      <c r="I9" s="4"/>
    </row>
    <row r="10" spans="1:9" s="3" customFormat="1" x14ac:dyDescent="0.3">
      <c r="A10" s="8" t="s">
        <v>4</v>
      </c>
      <c r="B10" s="6">
        <v>5</v>
      </c>
      <c r="C10" s="11">
        <v>22</v>
      </c>
      <c r="D10" s="40">
        <v>0</v>
      </c>
      <c r="E10" s="10">
        <f>(B10*C10)*D10</f>
        <v>0</v>
      </c>
      <c r="F10" s="10">
        <f>E10*1.2</f>
        <v>0</v>
      </c>
      <c r="G10" s="10">
        <f>F10*12</f>
        <v>0</v>
      </c>
      <c r="H10" s="4"/>
      <c r="I10" s="4"/>
    </row>
    <row r="11" spans="1:9" s="3" customFormat="1" x14ac:dyDescent="0.3">
      <c r="A11" s="8" t="s">
        <v>5</v>
      </c>
      <c r="B11" s="6">
        <v>6</v>
      </c>
      <c r="C11" s="11">
        <v>22</v>
      </c>
      <c r="D11" s="40">
        <v>0</v>
      </c>
      <c r="E11" s="10">
        <f>(B11*C11)*D11</f>
        <v>0</v>
      </c>
      <c r="F11" s="10">
        <f>E11*1.2</f>
        <v>0</v>
      </c>
      <c r="G11" s="10">
        <f>F11*12</f>
        <v>0</v>
      </c>
      <c r="H11" s="4"/>
      <c r="I11" s="4"/>
    </row>
    <row r="12" spans="1:9" s="3" customFormat="1" ht="28.8" x14ac:dyDescent="0.3">
      <c r="A12" s="8" t="s">
        <v>65</v>
      </c>
      <c r="B12" s="7">
        <v>3</v>
      </c>
      <c r="C12" s="12">
        <v>4</v>
      </c>
      <c r="D12" s="41">
        <v>0</v>
      </c>
      <c r="E12" s="10">
        <f>(B12*C12)*D12</f>
        <v>0</v>
      </c>
      <c r="F12" s="10">
        <f>E12*1.2</f>
        <v>0</v>
      </c>
      <c r="G12" s="10">
        <f>F12*12</f>
        <v>0</v>
      </c>
      <c r="H12" s="4"/>
      <c r="I12" s="4"/>
    </row>
    <row r="13" spans="1:9" s="3" customFormat="1" x14ac:dyDescent="0.3">
      <c r="A13" s="8" t="s">
        <v>6</v>
      </c>
      <c r="B13" s="7">
        <v>2</v>
      </c>
      <c r="C13" s="12">
        <v>4</v>
      </c>
      <c r="D13" s="41">
        <v>0</v>
      </c>
      <c r="E13" s="10">
        <f>(B13*C13)*D13</f>
        <v>0</v>
      </c>
      <c r="F13" s="10">
        <f>E13*1.2</f>
        <v>0</v>
      </c>
      <c r="G13" s="10">
        <f>F13*12</f>
        <v>0</v>
      </c>
      <c r="H13" s="4"/>
      <c r="I13" s="4"/>
    </row>
    <row r="14" spans="1:9" s="3" customFormat="1" x14ac:dyDescent="0.3">
      <c r="A14" s="8" t="s">
        <v>8</v>
      </c>
      <c r="B14" s="7">
        <v>1</v>
      </c>
      <c r="C14" s="12">
        <v>1</v>
      </c>
      <c r="D14" s="41">
        <v>0</v>
      </c>
      <c r="E14" s="10">
        <f>(B14*C14)*D14</f>
        <v>0</v>
      </c>
      <c r="F14" s="10">
        <f>E14*1.2</f>
        <v>0</v>
      </c>
      <c r="G14" s="10">
        <f>F14*12</f>
        <v>0</v>
      </c>
      <c r="H14" s="4"/>
      <c r="I14" s="4"/>
    </row>
    <row r="15" spans="1:9" s="3" customFormat="1" x14ac:dyDescent="0.3">
      <c r="A15" s="8" t="s">
        <v>10</v>
      </c>
      <c r="B15" s="7" t="s">
        <v>11</v>
      </c>
      <c r="C15" s="49" t="s">
        <v>53</v>
      </c>
      <c r="D15" s="39">
        <v>0</v>
      </c>
      <c r="E15" s="50"/>
      <c r="F15" s="50"/>
      <c r="G15" s="10">
        <f>(5*D15)*1.2</f>
        <v>0</v>
      </c>
      <c r="H15" s="4"/>
      <c r="I15" s="4"/>
    </row>
    <row r="16" spans="1:9" s="3" customFormat="1" x14ac:dyDescent="0.3">
      <c r="A16" s="8" t="s">
        <v>12</v>
      </c>
      <c r="B16" s="7" t="s">
        <v>13</v>
      </c>
      <c r="C16" s="49" t="s">
        <v>53</v>
      </c>
      <c r="D16" s="39">
        <v>0</v>
      </c>
      <c r="E16" s="50"/>
      <c r="F16" s="50"/>
      <c r="G16" s="10">
        <f>(0.2*D16)*1.2</f>
        <v>0</v>
      </c>
      <c r="H16" s="4"/>
      <c r="I16" s="4"/>
    </row>
    <row r="17" spans="1:9" s="3" customFormat="1" x14ac:dyDescent="0.3">
      <c r="A17" s="8" t="s">
        <v>64</v>
      </c>
      <c r="B17" s="7" t="s">
        <v>16</v>
      </c>
      <c r="C17" s="49" t="s">
        <v>53</v>
      </c>
      <c r="D17" s="41">
        <v>0</v>
      </c>
      <c r="E17" s="50"/>
      <c r="F17" s="50"/>
      <c r="G17" s="10">
        <f>(0.14*D17)*1.2</f>
        <v>0</v>
      </c>
      <c r="H17" s="4"/>
      <c r="I17" s="4"/>
    </row>
    <row r="18" spans="1:9" s="3" customFormat="1" x14ac:dyDescent="0.3">
      <c r="A18" s="8" t="s">
        <v>14</v>
      </c>
      <c r="B18" s="7" t="s">
        <v>13</v>
      </c>
      <c r="C18" s="49" t="s">
        <v>53</v>
      </c>
      <c r="D18" s="41">
        <v>0</v>
      </c>
      <c r="E18" s="50"/>
      <c r="F18" s="50"/>
      <c r="G18" s="10">
        <f>(0.2*D18)*1.2</f>
        <v>0</v>
      </c>
      <c r="H18" s="4"/>
      <c r="I18" s="4"/>
    </row>
    <row r="19" spans="1:9" s="3" customFormat="1" x14ac:dyDescent="0.3">
      <c r="A19" s="8" t="s">
        <v>15</v>
      </c>
      <c r="B19" s="7" t="s">
        <v>61</v>
      </c>
      <c r="C19" s="49" t="s">
        <v>53</v>
      </c>
      <c r="D19" s="41">
        <v>0</v>
      </c>
      <c r="E19" s="50"/>
      <c r="F19" s="50"/>
      <c r="G19" s="10">
        <f>(2.5*D19)*1.2</f>
        <v>0</v>
      </c>
      <c r="H19" s="4"/>
      <c r="I19" s="4"/>
    </row>
    <row r="20" spans="1:9" s="3" customFormat="1" x14ac:dyDescent="0.3">
      <c r="A20" s="13" t="s">
        <v>40</v>
      </c>
      <c r="B20" s="14"/>
      <c r="C20" s="14"/>
      <c r="D20" s="14"/>
      <c r="E20" s="14"/>
      <c r="F20" s="15">
        <f>SUM(F5:F19)</f>
        <v>0</v>
      </c>
      <c r="G20" s="15">
        <f>SUM(G5:G19)</f>
        <v>0</v>
      </c>
      <c r="H20" s="4"/>
      <c r="I20" s="4"/>
    </row>
    <row r="21" spans="1:9" s="3" customFormat="1" ht="26.25" customHeight="1" x14ac:dyDescent="0.3">
      <c r="A21" s="57" t="s">
        <v>3</v>
      </c>
      <c r="B21" s="57"/>
      <c r="C21" s="57"/>
      <c r="D21" s="57"/>
      <c r="E21" s="57"/>
      <c r="F21" s="57"/>
      <c r="G21" s="57"/>
      <c r="H21" s="4"/>
      <c r="I21" s="4"/>
    </row>
    <row r="22" spans="1:9" s="3" customFormat="1" ht="28.8" x14ac:dyDescent="0.3">
      <c r="A22" s="48" t="s">
        <v>66</v>
      </c>
      <c r="B22" s="7">
        <v>20</v>
      </c>
      <c r="C22" s="9">
        <v>30</v>
      </c>
      <c r="D22" s="38">
        <v>0</v>
      </c>
      <c r="E22" s="39">
        <f t="shared" ref="E22:E34" si="0">B22*D22</f>
        <v>0</v>
      </c>
      <c r="F22" s="39">
        <f t="shared" ref="F22:F31" si="1">E22*1.2</f>
        <v>0</v>
      </c>
      <c r="G22" s="10">
        <f>F22*12</f>
        <v>0</v>
      </c>
      <c r="H22" s="4"/>
      <c r="I22" s="4"/>
    </row>
    <row r="23" spans="1:9" s="3" customFormat="1" ht="28.8" x14ac:dyDescent="0.3">
      <c r="A23" s="48" t="s">
        <v>67</v>
      </c>
      <c r="B23" s="7">
        <v>4</v>
      </c>
      <c r="C23" s="9">
        <v>30</v>
      </c>
      <c r="D23" s="41">
        <v>0</v>
      </c>
      <c r="E23" s="39">
        <f t="shared" si="0"/>
        <v>0</v>
      </c>
      <c r="F23" s="39">
        <f t="shared" si="1"/>
        <v>0</v>
      </c>
      <c r="G23" s="10">
        <f>F23*12</f>
        <v>0</v>
      </c>
      <c r="H23" s="4"/>
      <c r="I23" s="4"/>
    </row>
    <row r="24" spans="1:9" s="3" customFormat="1" x14ac:dyDescent="0.3">
      <c r="A24" s="8" t="s">
        <v>9</v>
      </c>
      <c r="B24" s="7">
        <v>1</v>
      </c>
      <c r="C24" s="9">
        <v>5</v>
      </c>
      <c r="D24" s="38">
        <v>0</v>
      </c>
      <c r="E24" s="39">
        <f t="shared" si="0"/>
        <v>0</v>
      </c>
      <c r="F24" s="39">
        <f t="shared" si="1"/>
        <v>0</v>
      </c>
      <c r="G24" s="10">
        <f>F24*12</f>
        <v>0</v>
      </c>
      <c r="H24" s="4"/>
      <c r="I24" s="4"/>
    </row>
    <row r="25" spans="1:9" s="3" customFormat="1" x14ac:dyDescent="0.3">
      <c r="A25" s="8" t="s">
        <v>7</v>
      </c>
      <c r="B25" s="7">
        <v>2</v>
      </c>
      <c r="C25" s="9" t="s">
        <v>52</v>
      </c>
      <c r="D25" s="41">
        <v>0</v>
      </c>
      <c r="E25" s="39">
        <f t="shared" si="0"/>
        <v>0</v>
      </c>
      <c r="F25" s="39">
        <f t="shared" si="1"/>
        <v>0</v>
      </c>
      <c r="G25" s="10">
        <f>F25*12</f>
        <v>0</v>
      </c>
      <c r="H25" s="4"/>
      <c r="I25" s="4"/>
    </row>
    <row r="26" spans="1:9" s="3" customFormat="1" x14ac:dyDescent="0.3">
      <c r="A26" s="8" t="s">
        <v>22</v>
      </c>
      <c r="B26" s="7">
        <v>1</v>
      </c>
      <c r="C26" s="9">
        <v>30</v>
      </c>
      <c r="D26" s="41">
        <v>0</v>
      </c>
      <c r="E26" s="39">
        <f t="shared" si="0"/>
        <v>0</v>
      </c>
      <c r="F26" s="39">
        <f t="shared" si="1"/>
        <v>0</v>
      </c>
      <c r="G26" s="10">
        <v>0</v>
      </c>
      <c r="H26" s="4"/>
      <c r="I26" s="4"/>
    </row>
    <row r="27" spans="1:9" x14ac:dyDescent="0.3">
      <c r="A27" s="8" t="s">
        <v>71</v>
      </c>
      <c r="B27" s="7">
        <v>1</v>
      </c>
      <c r="C27" s="7" t="s">
        <v>53</v>
      </c>
      <c r="D27" s="39">
        <v>0</v>
      </c>
      <c r="E27" s="50"/>
      <c r="F27" s="50"/>
      <c r="G27" s="10">
        <f>(D27*B27)*1.2</f>
        <v>0</v>
      </c>
    </row>
    <row r="28" spans="1:9" x14ac:dyDescent="0.3">
      <c r="A28" s="8" t="s">
        <v>4</v>
      </c>
      <c r="B28" s="16">
        <v>6</v>
      </c>
      <c r="C28" s="11">
        <v>22</v>
      </c>
      <c r="D28" s="40">
        <v>0</v>
      </c>
      <c r="E28" s="39">
        <f t="shared" si="0"/>
        <v>0</v>
      </c>
      <c r="F28" s="39">
        <f t="shared" si="1"/>
        <v>0</v>
      </c>
      <c r="G28" s="10">
        <f t="shared" ref="G27:G34" si="2">F28*12</f>
        <v>0</v>
      </c>
    </row>
    <row r="29" spans="1:9" x14ac:dyDescent="0.3">
      <c r="A29" s="8" t="s">
        <v>5</v>
      </c>
      <c r="B29" s="16">
        <v>6</v>
      </c>
      <c r="C29" s="11">
        <v>22</v>
      </c>
      <c r="D29" s="40">
        <v>0</v>
      </c>
      <c r="E29" s="39">
        <f t="shared" si="0"/>
        <v>0</v>
      </c>
      <c r="F29" s="39">
        <f t="shared" si="1"/>
        <v>0</v>
      </c>
      <c r="G29" s="10">
        <f t="shared" si="2"/>
        <v>0</v>
      </c>
    </row>
    <row r="30" spans="1:9" ht="28.8" x14ac:dyDescent="0.3">
      <c r="A30" s="8" t="s">
        <v>65</v>
      </c>
      <c r="B30" s="7">
        <v>4</v>
      </c>
      <c r="C30" s="12">
        <v>4</v>
      </c>
      <c r="D30" s="41">
        <v>0</v>
      </c>
      <c r="E30" s="39">
        <f t="shared" si="0"/>
        <v>0</v>
      </c>
      <c r="F30" s="39">
        <f t="shared" si="1"/>
        <v>0</v>
      </c>
      <c r="G30" s="10">
        <f t="shared" si="2"/>
        <v>0</v>
      </c>
    </row>
    <row r="31" spans="1:9" x14ac:dyDescent="0.3">
      <c r="A31" s="8" t="s">
        <v>6</v>
      </c>
      <c r="B31" s="16">
        <v>1</v>
      </c>
      <c r="C31" s="12">
        <v>4</v>
      </c>
      <c r="D31" s="41">
        <v>0</v>
      </c>
      <c r="E31" s="39">
        <f t="shared" si="0"/>
        <v>0</v>
      </c>
      <c r="F31" s="39">
        <f t="shared" si="1"/>
        <v>0</v>
      </c>
      <c r="G31" s="10">
        <f t="shared" si="2"/>
        <v>0</v>
      </c>
    </row>
    <row r="32" spans="1:9" x14ac:dyDescent="0.3">
      <c r="A32" s="8" t="s">
        <v>8</v>
      </c>
      <c r="B32" s="16">
        <v>1</v>
      </c>
      <c r="C32" s="12">
        <v>1</v>
      </c>
      <c r="D32" s="41">
        <v>0</v>
      </c>
      <c r="E32" s="39">
        <f t="shared" si="0"/>
        <v>0</v>
      </c>
      <c r="F32" s="39">
        <v>0</v>
      </c>
      <c r="G32" s="10">
        <f t="shared" si="2"/>
        <v>0</v>
      </c>
    </row>
    <row r="33" spans="1:9" ht="28.8" x14ac:dyDescent="0.3">
      <c r="A33" s="8" t="s">
        <v>19</v>
      </c>
      <c r="B33" s="16">
        <v>2</v>
      </c>
      <c r="C33" s="22" t="s">
        <v>39</v>
      </c>
      <c r="D33" s="41">
        <v>0</v>
      </c>
      <c r="E33" s="39">
        <f t="shared" si="0"/>
        <v>0</v>
      </c>
      <c r="F33" s="39">
        <f>E33*1.2</f>
        <v>0</v>
      </c>
      <c r="G33" s="10">
        <f t="shared" si="2"/>
        <v>0</v>
      </c>
    </row>
    <row r="34" spans="1:9" ht="28.8" x14ac:dyDescent="0.3">
      <c r="A34" s="8" t="s">
        <v>20</v>
      </c>
      <c r="B34" s="16">
        <v>3</v>
      </c>
      <c r="C34" s="22" t="s">
        <v>39</v>
      </c>
      <c r="D34" s="41">
        <v>0</v>
      </c>
      <c r="E34" s="42">
        <f t="shared" si="0"/>
        <v>0</v>
      </c>
      <c r="F34" s="39">
        <f>E34*1.2</f>
        <v>0</v>
      </c>
      <c r="G34" s="10">
        <f t="shared" si="2"/>
        <v>0</v>
      </c>
    </row>
    <row r="35" spans="1:9" x14ac:dyDescent="0.3">
      <c r="A35" s="8" t="s">
        <v>10</v>
      </c>
      <c r="B35" s="16" t="s">
        <v>11</v>
      </c>
      <c r="C35" s="49" t="s">
        <v>53</v>
      </c>
      <c r="D35" s="39">
        <v>0</v>
      </c>
      <c r="E35" s="51"/>
      <c r="F35" s="51"/>
      <c r="G35" s="10">
        <f>(5*D35)*1.2</f>
        <v>0</v>
      </c>
    </row>
    <row r="36" spans="1:9" x14ac:dyDescent="0.3">
      <c r="A36" s="8" t="s">
        <v>12</v>
      </c>
      <c r="B36" s="16" t="s">
        <v>23</v>
      </c>
      <c r="C36" s="49" t="s">
        <v>53</v>
      </c>
      <c r="D36" s="39">
        <v>0</v>
      </c>
      <c r="E36" s="51"/>
      <c r="F36" s="51"/>
      <c r="G36" s="10">
        <f>(8*D36)*1.2</f>
        <v>0</v>
      </c>
    </row>
    <row r="37" spans="1:9" x14ac:dyDescent="0.3">
      <c r="A37" s="8" t="s">
        <v>64</v>
      </c>
      <c r="B37" s="16" t="s">
        <v>17</v>
      </c>
      <c r="C37" s="49" t="s">
        <v>53</v>
      </c>
      <c r="D37" s="41">
        <v>0</v>
      </c>
      <c r="E37" s="51"/>
      <c r="F37" s="51"/>
      <c r="G37" s="10">
        <f>(0.1*D37)*1.2</f>
        <v>0</v>
      </c>
    </row>
    <row r="38" spans="1:9" x14ac:dyDescent="0.3">
      <c r="A38" s="8" t="s">
        <v>14</v>
      </c>
      <c r="B38" s="16" t="s">
        <v>13</v>
      </c>
      <c r="C38" s="49" t="s">
        <v>53</v>
      </c>
      <c r="D38" s="41">
        <v>0</v>
      </c>
      <c r="E38" s="51"/>
      <c r="F38" s="51"/>
      <c r="G38" s="10">
        <f>(0.2*D38)*1.2</f>
        <v>0</v>
      </c>
    </row>
    <row r="39" spans="1:9" x14ac:dyDescent="0.3">
      <c r="A39" s="8" t="s">
        <v>15</v>
      </c>
      <c r="B39" s="16" t="s">
        <v>18</v>
      </c>
      <c r="C39" s="49" t="s">
        <v>53</v>
      </c>
      <c r="D39" s="41">
        <v>0</v>
      </c>
      <c r="E39" s="51"/>
      <c r="F39" s="51"/>
      <c r="G39" s="10">
        <f>(0.7*D39)*1.2</f>
        <v>0</v>
      </c>
    </row>
    <row r="40" spans="1:9" ht="28.8" x14ac:dyDescent="0.3">
      <c r="A40" s="17" t="s">
        <v>21</v>
      </c>
      <c r="B40" s="16" t="s">
        <v>54</v>
      </c>
      <c r="C40" s="49" t="s">
        <v>53</v>
      </c>
      <c r="D40" s="41">
        <v>0</v>
      </c>
      <c r="E40" s="51"/>
      <c r="F40" s="51"/>
      <c r="G40" s="10">
        <f>(0.05*D40)*1.2</f>
        <v>0</v>
      </c>
    </row>
    <row r="41" spans="1:9" x14ac:dyDescent="0.3">
      <c r="A41" s="18" t="s">
        <v>48</v>
      </c>
      <c r="B41" s="19"/>
      <c r="C41" s="19"/>
      <c r="D41" s="19"/>
      <c r="E41" s="19"/>
      <c r="F41" s="20">
        <f>SUM(F22:F40)</f>
        <v>0</v>
      </c>
      <c r="G41" s="20">
        <f>SUM(G22:G40)</f>
        <v>0</v>
      </c>
      <c r="I41" s="37"/>
    </row>
    <row r="42" spans="1:9" ht="26.25" customHeight="1" x14ac:dyDescent="0.3">
      <c r="A42" s="58" t="s">
        <v>24</v>
      </c>
      <c r="B42" s="59"/>
      <c r="C42" s="59"/>
      <c r="D42" s="59"/>
      <c r="E42" s="59"/>
      <c r="F42" s="59"/>
      <c r="G42" s="60"/>
    </row>
    <row r="43" spans="1:9" x14ac:dyDescent="0.3">
      <c r="A43" s="17" t="s">
        <v>9</v>
      </c>
      <c r="B43" s="16">
        <v>1</v>
      </c>
      <c r="C43" s="21">
        <v>30</v>
      </c>
      <c r="D43" s="43">
        <v>0</v>
      </c>
      <c r="E43" s="39">
        <f t="shared" ref="E43:E55" si="3">B43*D43</f>
        <v>0</v>
      </c>
      <c r="F43" s="39">
        <f t="shared" ref="F43:F55" si="4">E43*1.2</f>
        <v>0</v>
      </c>
      <c r="G43" s="39">
        <f t="shared" ref="G43:G55" si="5">F43*12</f>
        <v>0</v>
      </c>
    </row>
    <row r="44" spans="1:9" x14ac:dyDescent="0.3">
      <c r="A44" s="17" t="s">
        <v>55</v>
      </c>
      <c r="B44" s="16">
        <v>1</v>
      </c>
      <c r="C44" s="21">
        <v>30</v>
      </c>
      <c r="D44" s="43">
        <v>0</v>
      </c>
      <c r="E44" s="39">
        <f t="shared" si="3"/>
        <v>0</v>
      </c>
      <c r="F44" s="39">
        <f t="shared" si="4"/>
        <v>0</v>
      </c>
      <c r="G44" s="39">
        <f t="shared" si="5"/>
        <v>0</v>
      </c>
    </row>
    <row r="45" spans="1:9" x14ac:dyDescent="0.3">
      <c r="A45" s="17" t="s">
        <v>56</v>
      </c>
      <c r="B45" s="16">
        <v>1</v>
      </c>
      <c r="C45" s="21">
        <v>30</v>
      </c>
      <c r="D45" s="43">
        <v>0</v>
      </c>
      <c r="E45" s="39">
        <f t="shared" si="3"/>
        <v>0</v>
      </c>
      <c r="F45" s="39">
        <f t="shared" si="4"/>
        <v>0</v>
      </c>
      <c r="G45" s="39">
        <f t="shared" si="5"/>
        <v>0</v>
      </c>
    </row>
    <row r="46" spans="1:9" ht="28.8" x14ac:dyDescent="0.3">
      <c r="A46" s="17" t="s">
        <v>25</v>
      </c>
      <c r="B46" s="16">
        <v>1</v>
      </c>
      <c r="C46" s="21">
        <v>30</v>
      </c>
      <c r="D46" s="43">
        <v>0</v>
      </c>
      <c r="E46" s="39">
        <f t="shared" si="3"/>
        <v>0</v>
      </c>
      <c r="F46" s="39">
        <f t="shared" si="4"/>
        <v>0</v>
      </c>
      <c r="G46" s="39">
        <f t="shared" si="5"/>
        <v>0</v>
      </c>
    </row>
    <row r="47" spans="1:9" ht="28.8" x14ac:dyDescent="0.3">
      <c r="A47" s="17" t="s">
        <v>26</v>
      </c>
      <c r="B47" s="16">
        <v>1</v>
      </c>
      <c r="C47" s="21">
        <v>30</v>
      </c>
      <c r="D47" s="43">
        <v>0</v>
      </c>
      <c r="E47" s="39">
        <f t="shared" si="3"/>
        <v>0</v>
      </c>
      <c r="F47" s="39">
        <f t="shared" si="4"/>
        <v>0</v>
      </c>
      <c r="G47" s="39">
        <f t="shared" si="5"/>
        <v>0</v>
      </c>
    </row>
    <row r="48" spans="1:9" ht="28.8" x14ac:dyDescent="0.3">
      <c r="A48" s="17" t="s">
        <v>27</v>
      </c>
      <c r="B48" s="16">
        <v>1</v>
      </c>
      <c r="C48" s="21">
        <v>30</v>
      </c>
      <c r="D48" s="43">
        <v>0</v>
      </c>
      <c r="E48" s="39">
        <f t="shared" si="3"/>
        <v>0</v>
      </c>
      <c r="F48" s="39">
        <f t="shared" si="4"/>
        <v>0</v>
      </c>
      <c r="G48" s="39">
        <f t="shared" si="5"/>
        <v>0</v>
      </c>
    </row>
    <row r="49" spans="1:9" x14ac:dyDescent="0.3">
      <c r="A49" s="17" t="s">
        <v>28</v>
      </c>
      <c r="B49" s="16">
        <v>1</v>
      </c>
      <c r="C49" s="21" t="s">
        <v>52</v>
      </c>
      <c r="D49" s="43">
        <v>0</v>
      </c>
      <c r="E49" s="39">
        <f t="shared" si="3"/>
        <v>0</v>
      </c>
      <c r="F49" s="39">
        <f t="shared" si="4"/>
        <v>0</v>
      </c>
      <c r="G49" s="39">
        <f t="shared" si="5"/>
        <v>0</v>
      </c>
    </row>
    <row r="50" spans="1:9" x14ac:dyDescent="0.3">
      <c r="A50" s="17" t="s">
        <v>8</v>
      </c>
      <c r="B50" s="16">
        <v>1</v>
      </c>
      <c r="C50" s="23">
        <v>4</v>
      </c>
      <c r="D50" s="44">
        <v>0</v>
      </c>
      <c r="E50" s="39">
        <f t="shared" si="3"/>
        <v>0</v>
      </c>
      <c r="F50" s="39">
        <f t="shared" si="4"/>
        <v>0</v>
      </c>
      <c r="G50" s="39">
        <f t="shared" si="5"/>
        <v>0</v>
      </c>
    </row>
    <row r="51" spans="1:9" x14ac:dyDescent="0.3">
      <c r="A51" s="17" t="s">
        <v>29</v>
      </c>
      <c r="B51" s="16">
        <v>1</v>
      </c>
      <c r="C51" s="24" t="s">
        <v>58</v>
      </c>
      <c r="D51" s="44">
        <v>0</v>
      </c>
      <c r="E51" s="39">
        <f t="shared" si="3"/>
        <v>0</v>
      </c>
      <c r="F51" s="39">
        <f t="shared" si="4"/>
        <v>0</v>
      </c>
      <c r="G51" s="39">
        <f t="shared" si="5"/>
        <v>0</v>
      </c>
    </row>
    <row r="52" spans="1:9" x14ac:dyDescent="0.3">
      <c r="A52" s="17" t="s">
        <v>30</v>
      </c>
      <c r="B52" s="16">
        <v>1</v>
      </c>
      <c r="C52" s="23" t="s">
        <v>57</v>
      </c>
      <c r="D52" s="44">
        <v>0</v>
      </c>
      <c r="E52" s="39">
        <f t="shared" si="3"/>
        <v>0</v>
      </c>
      <c r="F52" s="39">
        <f t="shared" si="4"/>
        <v>0</v>
      </c>
      <c r="G52" s="39">
        <f t="shared" si="5"/>
        <v>0</v>
      </c>
    </row>
    <row r="53" spans="1:9" ht="28.8" x14ac:dyDescent="0.3">
      <c r="A53" s="17" t="s">
        <v>31</v>
      </c>
      <c r="B53" s="16">
        <v>1</v>
      </c>
      <c r="C53" s="24" t="s">
        <v>39</v>
      </c>
      <c r="D53" s="45">
        <v>0</v>
      </c>
      <c r="E53" s="45">
        <f t="shared" si="3"/>
        <v>0</v>
      </c>
      <c r="F53" s="39">
        <f t="shared" si="4"/>
        <v>0</v>
      </c>
      <c r="G53" s="39">
        <f t="shared" si="5"/>
        <v>0</v>
      </c>
    </row>
    <row r="54" spans="1:9" ht="28.8" x14ac:dyDescent="0.3">
      <c r="A54" s="17" t="s">
        <v>32</v>
      </c>
      <c r="B54" s="16">
        <v>1</v>
      </c>
      <c r="C54" s="24" t="s">
        <v>39</v>
      </c>
      <c r="D54" s="45">
        <v>0</v>
      </c>
      <c r="E54" s="45">
        <f t="shared" si="3"/>
        <v>0</v>
      </c>
      <c r="F54" s="39">
        <f t="shared" si="4"/>
        <v>0</v>
      </c>
      <c r="G54" s="39">
        <f t="shared" si="5"/>
        <v>0</v>
      </c>
    </row>
    <row r="55" spans="1:9" ht="28.8" x14ac:dyDescent="0.3">
      <c r="A55" s="17" t="s">
        <v>33</v>
      </c>
      <c r="B55" s="16">
        <v>1</v>
      </c>
      <c r="C55" s="24" t="s">
        <v>39</v>
      </c>
      <c r="D55" s="45">
        <v>0</v>
      </c>
      <c r="E55" s="45">
        <f t="shared" si="3"/>
        <v>0</v>
      </c>
      <c r="F55" s="39">
        <f t="shared" si="4"/>
        <v>0</v>
      </c>
      <c r="G55" s="39">
        <f t="shared" si="5"/>
        <v>0</v>
      </c>
    </row>
    <row r="56" spans="1:9" x14ac:dyDescent="0.3">
      <c r="A56" s="17" t="s">
        <v>34</v>
      </c>
      <c r="B56" s="16" t="s">
        <v>43</v>
      </c>
      <c r="C56" s="16" t="s">
        <v>53</v>
      </c>
      <c r="D56" s="46">
        <v>0</v>
      </c>
      <c r="E56" s="52"/>
      <c r="F56" s="53"/>
      <c r="G56" s="39">
        <f>(5*D56)*1.2</f>
        <v>0</v>
      </c>
      <c r="I56" s="4"/>
    </row>
    <row r="57" spans="1:9" x14ac:dyDescent="0.3">
      <c r="A57" s="17" t="s">
        <v>35</v>
      </c>
      <c r="B57" s="16" t="s">
        <v>46</v>
      </c>
      <c r="C57" s="16" t="s">
        <v>53</v>
      </c>
      <c r="D57" s="46">
        <v>0</v>
      </c>
      <c r="E57" s="52"/>
      <c r="F57" s="53"/>
      <c r="G57" s="39">
        <f>(1*D57)*1.2</f>
        <v>0</v>
      </c>
    </row>
    <row r="58" spans="1:9" x14ac:dyDescent="0.3">
      <c r="A58" s="17" t="s">
        <v>44</v>
      </c>
      <c r="B58" s="16" t="s">
        <v>45</v>
      </c>
      <c r="C58" s="16" t="s">
        <v>53</v>
      </c>
      <c r="D58" s="46">
        <v>0</v>
      </c>
      <c r="E58" s="52"/>
      <c r="F58" s="53"/>
      <c r="G58" s="39">
        <f>(2*D58)*1.2</f>
        <v>0</v>
      </c>
    </row>
    <row r="59" spans="1:9" x14ac:dyDescent="0.3">
      <c r="A59" s="17" t="s">
        <v>36</v>
      </c>
      <c r="B59" s="16" t="s">
        <v>47</v>
      </c>
      <c r="C59" s="16" t="s">
        <v>53</v>
      </c>
      <c r="D59" s="46">
        <v>0</v>
      </c>
      <c r="E59" s="52"/>
      <c r="F59" s="53"/>
      <c r="G59" s="39">
        <f>(0.5*D59)*1.2</f>
        <v>0</v>
      </c>
    </row>
    <row r="60" spans="1:9" x14ac:dyDescent="0.3">
      <c r="A60" s="17" t="s">
        <v>37</v>
      </c>
      <c r="B60" s="16" t="s">
        <v>62</v>
      </c>
      <c r="C60" s="16" t="s">
        <v>53</v>
      </c>
      <c r="D60" s="46">
        <v>0</v>
      </c>
      <c r="E60" s="52"/>
      <c r="F60" s="53"/>
      <c r="G60" s="39">
        <f>(0.3*D60)*1.2</f>
        <v>0</v>
      </c>
    </row>
    <row r="61" spans="1:9" x14ac:dyDescent="0.3">
      <c r="A61" s="17" t="s">
        <v>38</v>
      </c>
      <c r="B61" s="16" t="s">
        <v>62</v>
      </c>
      <c r="C61" s="16" t="s">
        <v>53</v>
      </c>
      <c r="D61" s="46">
        <v>0</v>
      </c>
      <c r="E61" s="52"/>
      <c r="F61" s="53"/>
      <c r="G61" s="39">
        <f>(0.3*D61)*1.2</f>
        <v>0</v>
      </c>
    </row>
    <row r="62" spans="1:9" x14ac:dyDescent="0.3">
      <c r="A62" s="29" t="s">
        <v>49</v>
      </c>
      <c r="B62" s="30"/>
      <c r="C62" s="30"/>
      <c r="D62" s="30"/>
      <c r="E62" s="30"/>
      <c r="F62" s="31">
        <f>SUM(F43:F61)</f>
        <v>0</v>
      </c>
      <c r="G62" s="32">
        <f>SUM(G43:G61)</f>
        <v>0</v>
      </c>
      <c r="I62" s="37"/>
    </row>
    <row r="63" spans="1:9" ht="24" customHeight="1" x14ac:dyDescent="0.3">
      <c r="A63" s="61" t="s">
        <v>70</v>
      </c>
      <c r="B63" s="61"/>
      <c r="C63" s="61"/>
      <c r="D63" s="61"/>
      <c r="E63" s="61"/>
      <c r="F63" s="61"/>
      <c r="G63" s="61"/>
    </row>
    <row r="64" spans="1:9" x14ac:dyDescent="0.3">
      <c r="A64" s="17" t="s">
        <v>9</v>
      </c>
      <c r="B64" s="16">
        <v>1</v>
      </c>
      <c r="C64" s="21">
        <v>2</v>
      </c>
      <c r="D64" s="43">
        <v>0</v>
      </c>
      <c r="E64" s="39">
        <f>B64*D64</f>
        <v>0</v>
      </c>
      <c r="F64" s="39">
        <f>E64*1.2</f>
        <v>0</v>
      </c>
      <c r="G64" s="10">
        <f>F64*12</f>
        <v>0</v>
      </c>
    </row>
    <row r="65" spans="1:9" x14ac:dyDescent="0.3">
      <c r="A65" s="17" t="s">
        <v>8</v>
      </c>
      <c r="B65" s="16">
        <v>1</v>
      </c>
      <c r="C65" s="23">
        <v>1</v>
      </c>
      <c r="D65" s="44">
        <v>0</v>
      </c>
      <c r="E65" s="39">
        <f>B65*D65</f>
        <v>0</v>
      </c>
      <c r="F65" s="39">
        <f>E65*1.2</f>
        <v>0</v>
      </c>
      <c r="G65" s="10">
        <f>F65*12</f>
        <v>0</v>
      </c>
    </row>
    <row r="66" spans="1:9" x14ac:dyDescent="0.3">
      <c r="A66" s="17" t="s">
        <v>34</v>
      </c>
      <c r="B66" s="16" t="s">
        <v>59</v>
      </c>
      <c r="C66" s="16" t="s">
        <v>53</v>
      </c>
      <c r="D66" s="47">
        <v>0</v>
      </c>
      <c r="E66" s="54"/>
      <c r="F66" s="55"/>
      <c r="G66" s="10">
        <f>(0.8*D66)*1.2</f>
        <v>0</v>
      </c>
    </row>
    <row r="67" spans="1:9" x14ac:dyDescent="0.3">
      <c r="A67" s="25" t="s">
        <v>63</v>
      </c>
      <c r="B67" s="26"/>
      <c r="C67" s="26"/>
      <c r="D67" s="26"/>
      <c r="E67" s="26"/>
      <c r="F67" s="27">
        <f>SUM(F64:F66)</f>
        <v>0</v>
      </c>
      <c r="G67" s="28">
        <f>SUM(G64:G66)</f>
        <v>0</v>
      </c>
      <c r="I67" s="37"/>
    </row>
    <row r="68" spans="1:9" s="3" customFormat="1" ht="33" customHeight="1" x14ac:dyDescent="0.3">
      <c r="A68" s="34" t="s">
        <v>60</v>
      </c>
      <c r="B68" s="35"/>
      <c r="C68" s="35"/>
      <c r="D68" s="35"/>
      <c r="E68" s="35"/>
      <c r="F68" s="33">
        <f>F20+F41+F62+F67</f>
        <v>0</v>
      </c>
      <c r="G68" s="36">
        <f>G20+G41+G62+G67</f>
        <v>0</v>
      </c>
      <c r="H68" s="4"/>
      <c r="I68" s="5"/>
    </row>
    <row r="69" spans="1:9" x14ac:dyDescent="0.3">
      <c r="F69" s="5"/>
    </row>
    <row r="70" spans="1:9" x14ac:dyDescent="0.3">
      <c r="F70" s="5"/>
    </row>
    <row r="71" spans="1:9" x14ac:dyDescent="0.3">
      <c r="F71" s="5"/>
    </row>
    <row r="72" spans="1:9" x14ac:dyDescent="0.3">
      <c r="F72" s="5"/>
    </row>
    <row r="73" spans="1:9" x14ac:dyDescent="0.3">
      <c r="F73" s="5"/>
    </row>
    <row r="74" spans="1:9" x14ac:dyDescent="0.3">
      <c r="F74" s="5"/>
    </row>
    <row r="75" spans="1:9" x14ac:dyDescent="0.3">
      <c r="F75" s="5"/>
    </row>
    <row r="76" spans="1:9" x14ac:dyDescent="0.3">
      <c r="F76" s="5"/>
    </row>
  </sheetData>
  <mergeCells count="5">
    <mergeCell ref="A4:G4"/>
    <mergeCell ref="A21:G21"/>
    <mergeCell ref="A42:G42"/>
    <mergeCell ref="A63:G63"/>
    <mergeCell ref="A1:G2"/>
  </mergeCells>
  <pageMargins left="0.7" right="0.7" top="0.75" bottom="0.75" header="0.3" footer="0.3"/>
  <pageSetup paperSize="9" scale="63" fitToHeight="0" orientation="portrait" r:id="rId1"/>
  <ignoredErrors>
    <ignoredError sqref="G17 G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FRAGA Florence</dc:creator>
  <cp:lastModifiedBy>DANDINE Alexandre</cp:lastModifiedBy>
  <cp:lastPrinted>2023-03-29T09:45:59Z</cp:lastPrinted>
  <dcterms:created xsi:type="dcterms:W3CDTF">2021-04-20T12:18:50Z</dcterms:created>
  <dcterms:modified xsi:type="dcterms:W3CDTF">2025-02-04T14:31:55Z</dcterms:modified>
</cp:coreProperties>
</file>