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JOURNALIER  ----2024\DCE EN COURS ------------\NDL_GVC_DAF_2024_001400 ==► fin 01-04-2025\4. DCE ►\ANNEXES_CCAP_DAF_2024_001400\"/>
    </mc:Choice>
  </mc:AlternateContent>
  <bookViews>
    <workbookView xWindow="0" yWindow="0" windowWidth="28800" windowHeight="1080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H22" i="1" s="1"/>
  <c r="I22" i="1"/>
  <c r="J22" i="1"/>
  <c r="K22" i="1"/>
  <c r="G22" i="1"/>
  <c r="M22" i="1" l="1"/>
  <c r="N22" i="1" s="1"/>
  <c r="H16" i="1"/>
  <c r="H13" i="1"/>
  <c r="H10" i="1"/>
  <c r="G11" i="1"/>
  <c r="J18" i="1"/>
  <c r="J15" i="1"/>
  <c r="J12" i="1"/>
  <c r="H19" i="1" l="1"/>
  <c r="H18" i="1"/>
  <c r="K17" i="1"/>
  <c r="J17" i="1"/>
  <c r="I17" i="1"/>
  <c r="G17" i="1"/>
  <c r="H15" i="1"/>
  <c r="H17" i="1" s="1"/>
  <c r="H12" i="1"/>
  <c r="J9" i="1"/>
  <c r="H9" i="1"/>
  <c r="M17" i="1" l="1"/>
  <c r="N17" i="1" s="1"/>
  <c r="K20" i="1" l="1"/>
  <c r="I20" i="1"/>
  <c r="G20" i="1"/>
  <c r="J20" i="1"/>
  <c r="H20" i="1"/>
  <c r="M20" i="1" l="1"/>
  <c r="N20" i="1" s="1"/>
  <c r="G14" i="1"/>
  <c r="G23" i="1" s="1"/>
  <c r="K14" i="1"/>
  <c r="I14" i="1"/>
  <c r="J14" i="1"/>
  <c r="H14" i="1"/>
  <c r="K11" i="1"/>
  <c r="I11" i="1"/>
  <c r="I23" i="1" l="1"/>
  <c r="K23" i="1"/>
  <c r="M14" i="1"/>
  <c r="N14" i="1" s="1"/>
  <c r="J11" i="1"/>
  <c r="J23" i="1" s="1"/>
  <c r="H11" i="1"/>
  <c r="H23" i="1" s="1"/>
  <c r="M11" i="1" l="1"/>
  <c r="N11" i="1" s="1"/>
  <c r="M23" i="1"/>
  <c r="N23" i="1" s="1"/>
</calcChain>
</file>

<file path=xl/sharedStrings.xml><?xml version="1.0" encoding="utf-8"?>
<sst xmlns="http://schemas.openxmlformats.org/spreadsheetml/2006/main" count="38" uniqueCount="36">
  <si>
    <t xml:space="preserve">NUMERO DE LOT </t>
  </si>
  <si>
    <t xml:space="preserve"> INTITULE DU LOT </t>
  </si>
  <si>
    <t xml:space="preserve">FORFAIT </t>
  </si>
  <si>
    <t xml:space="preserve">DEBUT DE MARCHE </t>
  </si>
  <si>
    <t xml:space="preserve">BONS DE COMMANDE </t>
  </si>
  <si>
    <t>SITE</t>
  </si>
  <si>
    <t xml:space="preserve">DUREE DU NOUVEAU MARCHE MARCHE </t>
  </si>
  <si>
    <t>TOTAUX GENERAL € HT</t>
  </si>
  <si>
    <t xml:space="preserve">MONTANTS NOUVEAU MARCHE </t>
  </si>
  <si>
    <t>TOTAUX € HT LOT 3</t>
  </si>
  <si>
    <t>TOTAUX € HT - LOT 2</t>
  </si>
  <si>
    <t>TOTAUX € HT - LOT 1</t>
  </si>
  <si>
    <r>
      <t xml:space="preserve">MONTANT </t>
    </r>
    <r>
      <rPr>
        <b/>
        <sz val="14"/>
        <color theme="1"/>
        <rFont val="Arial"/>
        <family val="2"/>
      </rPr>
      <t xml:space="preserve">ANNUEL </t>
    </r>
    <r>
      <rPr>
        <sz val="14"/>
        <color theme="1"/>
        <rFont val="Arial"/>
        <family val="2"/>
      </rPr>
      <t xml:space="preserve">ESTIME HT </t>
    </r>
  </si>
  <si>
    <r>
      <t xml:space="preserve">MONTANT ESTIME SUR LA </t>
    </r>
    <r>
      <rPr>
        <b/>
        <sz val="14"/>
        <color theme="1"/>
        <rFont val="Arial"/>
        <family val="2"/>
      </rPr>
      <t xml:space="preserve">DUREE TOTALE </t>
    </r>
    <r>
      <rPr>
        <sz val="14"/>
        <color theme="1"/>
        <rFont val="Arial"/>
        <family val="2"/>
      </rPr>
      <t xml:space="preserve">- HT </t>
    </r>
  </si>
  <si>
    <r>
      <t xml:space="preserve">MONTANT </t>
    </r>
    <r>
      <rPr>
        <sz val="14"/>
        <color rgb="FFFF0000"/>
        <rFont val="Arial"/>
        <family val="2"/>
      </rPr>
      <t>MAXIMUM</t>
    </r>
    <r>
      <rPr>
        <sz val="14"/>
        <color theme="1"/>
        <rFont val="Arial"/>
        <family val="2"/>
      </rPr>
      <t xml:space="preserve"> SUR LA </t>
    </r>
    <r>
      <rPr>
        <b/>
        <sz val="14"/>
        <color theme="1"/>
        <rFont val="Arial"/>
        <family val="2"/>
      </rPr>
      <t xml:space="preserve">DUREE TOTALE </t>
    </r>
    <r>
      <rPr>
        <sz val="14"/>
        <color theme="1"/>
        <rFont val="Arial"/>
        <family val="2"/>
      </rPr>
      <t xml:space="preserve">- HT </t>
    </r>
  </si>
  <si>
    <r>
      <rPr>
        <sz val="14"/>
        <color rgb="FFFF0000"/>
        <rFont val="Arial"/>
        <family val="2"/>
      </rPr>
      <t xml:space="preserve">PLONGE </t>
    </r>
    <r>
      <rPr>
        <sz val="14"/>
        <color theme="1"/>
        <rFont val="Arial"/>
        <family val="2"/>
      </rPr>
      <t>- quartier Roc Noir (13e BCA, GAM, 70e antenne médicale, pôle GS de Chambéry, USID, défense mobilité), DMD et CIRFA 73</t>
    </r>
  </si>
  <si>
    <r>
      <rPr>
        <sz val="14"/>
        <color rgb="FFFF0000"/>
        <rFont val="Arial"/>
        <family val="2"/>
      </rPr>
      <t xml:space="preserve">NDL </t>
    </r>
    <r>
      <rPr>
        <sz val="14"/>
        <color theme="1"/>
        <rFont val="Arial"/>
        <family val="2"/>
      </rPr>
      <t xml:space="preserve">- quartier Roc Noir (13e BCA, GAM, 70e antenne médicale, pôle GS de Chambéry, USID, défense mobilité), DMD et CIRFA 73 </t>
    </r>
  </si>
  <si>
    <t xml:space="preserve">
DUREE DU NOUVEAU MARCHE EN ANNEE</t>
  </si>
  <si>
    <r>
      <rPr>
        <sz val="14"/>
        <color rgb="FFFF0000"/>
        <rFont val="Arial"/>
        <family val="2"/>
      </rPr>
      <t xml:space="preserve">NDL </t>
    </r>
    <r>
      <rPr>
        <sz val="14"/>
        <color theme="1"/>
        <rFont val="Arial"/>
        <family val="2"/>
      </rPr>
      <t xml:space="preserve">- quartier commandant Paris rue des casernes 73500 Modane </t>
    </r>
  </si>
  <si>
    <r>
      <rPr>
        <sz val="14"/>
        <color rgb="FFFF0000"/>
        <rFont val="Arial"/>
        <family val="2"/>
      </rPr>
      <t>PLONGE</t>
    </r>
    <r>
      <rPr>
        <sz val="14"/>
        <color theme="1"/>
        <rFont val="Arial"/>
        <family val="2"/>
      </rPr>
      <t xml:space="preserve"> - quartier commandant Paris rue des casernes 73500 Modane </t>
    </r>
  </si>
  <si>
    <r>
      <rPr>
        <sz val="14"/>
        <color rgb="FFFF0000"/>
        <rFont val="Arial"/>
        <family val="2"/>
      </rPr>
      <t xml:space="preserve">NDL </t>
    </r>
    <r>
      <rPr>
        <sz val="14"/>
        <color theme="1"/>
        <rFont val="Arial"/>
        <family val="2"/>
      </rPr>
      <t xml:space="preserve">- 27e BCA </t>
    </r>
  </si>
  <si>
    <r>
      <rPr>
        <sz val="14"/>
        <color rgb="FFFF0000"/>
        <rFont val="Arial"/>
        <family val="2"/>
      </rPr>
      <t>PLONGE</t>
    </r>
    <r>
      <rPr>
        <sz val="14"/>
        <color theme="1"/>
        <rFont val="Arial"/>
        <family val="2"/>
      </rPr>
      <t xml:space="preserve"> - 27e BCA </t>
    </r>
  </si>
  <si>
    <r>
      <rPr>
        <sz val="14"/>
        <color rgb="FFFF0000"/>
        <rFont val="Arial"/>
        <family val="2"/>
      </rPr>
      <t xml:space="preserve">NDL </t>
    </r>
    <r>
      <rPr>
        <sz val="14"/>
        <color theme="1"/>
        <rFont val="Arial"/>
        <family val="2"/>
      </rPr>
      <t>-CHAMBARAN (7° BCA)</t>
    </r>
  </si>
  <si>
    <r>
      <rPr>
        <sz val="14"/>
        <color rgb="FFFF0000"/>
        <rFont val="Arial"/>
        <family val="2"/>
      </rPr>
      <t>PLONGE</t>
    </r>
    <r>
      <rPr>
        <sz val="14"/>
        <color theme="1"/>
        <rFont val="Arial"/>
        <family val="2"/>
      </rPr>
      <t xml:space="preserve"> - CHAMBARAN (7° BCA)</t>
    </r>
  </si>
  <si>
    <r>
      <t xml:space="preserve">MONTANT ESTIMEE </t>
    </r>
    <r>
      <rPr>
        <sz val="18"/>
        <color rgb="FFFF0000"/>
        <rFont val="Arial"/>
        <family val="2"/>
      </rPr>
      <t>PAR AN</t>
    </r>
    <r>
      <rPr>
        <sz val="18"/>
        <color theme="1"/>
        <rFont val="Arial"/>
        <family val="2"/>
      </rPr>
      <t xml:space="preserve"> (FORFAIT + BDC ESTIME) HT</t>
    </r>
  </si>
  <si>
    <r>
      <t xml:space="preserve">MONTANT ESTIMEE </t>
    </r>
    <r>
      <rPr>
        <sz val="18"/>
        <color rgb="FFFF0000"/>
        <rFont val="Arial"/>
        <family val="2"/>
      </rPr>
      <t>SUR LA DUREE TOTALE</t>
    </r>
    <r>
      <rPr>
        <sz val="18"/>
        <color theme="1"/>
        <rFont val="Arial"/>
        <family val="2"/>
      </rPr>
      <t xml:space="preserve"> (FORFAIT + BDC ESTIME) HT</t>
    </r>
  </si>
  <si>
    <t>ANNEXE 3 AU CCAP _DAF_2024_001400</t>
  </si>
  <si>
    <t xml:space="preserve">TOTAL € HT LOT 4  </t>
  </si>
  <si>
    <r>
      <rPr>
        <sz val="14"/>
        <color rgb="FFFF0000"/>
        <rFont val="Arial"/>
        <family val="2"/>
      </rPr>
      <t xml:space="preserve">NDL </t>
    </r>
    <r>
      <rPr>
        <sz val="14"/>
        <color theme="1"/>
        <rFont val="Arial"/>
        <family val="2"/>
      </rPr>
      <t xml:space="preserve">-EMHM </t>
    </r>
  </si>
  <si>
    <t xml:space="preserve">TOTAL € HT LOT 5 </t>
  </si>
  <si>
    <t xml:space="preserve">prestations de nettoyage des locaux, de la vitrerie et la plonge du 13° BCA de Barby situé à Chambéry, en Savoie (73), de la DMD, du CIRFA situés en Savoie (73) et des sites rattachés
</t>
  </si>
  <si>
    <t xml:space="preserve">prestations de nettoyage des locaux et de la vitrerie ainsi que la plonge pour le GAM de Modane situé en Savoie (73)
</t>
  </si>
  <si>
    <t xml:space="preserve">prestations de nettoyage des locaux, de la vitrerie et de plonge pour le 27° BCA à Cran-Gevrier (74) et ses sites rattachés, le nettoyage des locaux, de la vitrerie de la DMD et du CIRFA d’Annecy (74) 
</t>
  </si>
  <si>
    <t xml:space="preserve">prestations de nettoyage des locaux et de la vitrerie que la plonge du Camp de Chambaran (7° BCA) situé en Isère (38)
</t>
  </si>
  <si>
    <t>prestations de nettoyage des locaux, de la vitrerie de l’EMHM à CHAMONIX (74) et ses sites rattachés</t>
  </si>
  <si>
    <t xml:space="preserve"> NETTOYAGE DES LOCAUX GVC _ DAF_2024_001400 
Prestations de nettoyage des locaux, de la vitrerie et la plonge du 13° BCA de Barby situé à Chambéry, en Savoie (73), de la DMD, du CIRFA situés en Savoie (73) et des sites rattachés ; prestations de nettoyage des locaux et de la vitrerie ainsi que la plonge pour le GAM de Modane situé en Savoie (73); prestations de nettoyage des locaux, de la vitrerie et de plonge pour le 27° BCA à Cran-Gevrier (74) et ses sites rattachés, le nettoyage des locaux, de la vitrerie de la DMD et du CIRFA d’Annecy (74) ainsi que le nettoyage des locaux, de la vitrerie de l’EMHM à Chamonix (74) et ses sites rattachés et prestations de nettoyage des locaux, de la vitrerie ainsi que la plonge du Camp de Chambaran  (7° BCA) situé en Isère (38)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</si>
</sst>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sz val="22"/>
      <color theme="1"/>
      <name val="Calibri"/>
      <family val="2"/>
      <scheme val="minor"/>
    </font>
    <font>
      <sz val="11"/>
      <color theme="1"/>
      <name val="Arial"/>
      <family val="2"/>
    </font>
    <font>
      <sz val="18"/>
      <color theme="0"/>
      <name val="Arial"/>
      <family val="2"/>
    </font>
    <font>
      <b/>
      <sz val="11"/>
      <color theme="1"/>
      <name val="Arial"/>
      <family val="2"/>
    </font>
    <font>
      <b/>
      <sz val="22"/>
      <color theme="1"/>
      <name val="Arial"/>
      <family val="2"/>
    </font>
    <font>
      <sz val="14"/>
      <color theme="1"/>
      <name val="Arial"/>
      <family val="2"/>
    </font>
    <font>
      <b/>
      <sz val="14"/>
      <color theme="1"/>
      <name val="Arial"/>
      <family val="2"/>
    </font>
    <font>
      <sz val="14"/>
      <color rgb="FFFF0000"/>
      <name val="Arial"/>
      <family val="2"/>
    </font>
    <font>
      <b/>
      <sz val="18"/>
      <color theme="1"/>
      <name val="Arial"/>
      <family val="2"/>
    </font>
    <font>
      <sz val="18"/>
      <color theme="1"/>
      <name val="Arial"/>
      <family val="2"/>
    </font>
    <font>
      <sz val="18"/>
      <color rgb="FFFF0000"/>
      <name val="Arial"/>
      <family val="2"/>
    </font>
  </fonts>
  <fills count="15">
    <fill>
      <patternFill patternType="none"/>
    </fill>
    <fill>
      <patternFill patternType="gray125"/>
    </fill>
    <fill>
      <patternFill patternType="solid">
        <fgColor theme="1"/>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rgb="FFFFFF00"/>
        <bgColor indexed="64"/>
      </patternFill>
    </fill>
    <fill>
      <patternFill patternType="solid">
        <fgColor rgb="FFFFCC9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1">
    <xf numFmtId="0" fontId="0" fillId="0" borderId="0"/>
  </cellStyleXfs>
  <cellXfs count="81">
    <xf numFmtId="0" fontId="0" fillId="0" borderId="0" xfId="0"/>
    <xf numFmtId="0" fontId="1" fillId="0" borderId="0" xfId="0" applyFont="1"/>
    <xf numFmtId="0" fontId="2" fillId="0" borderId="0" xfId="0" applyFont="1" applyAlignment="1">
      <alignment horizontal="center" vertical="center" wrapText="1"/>
    </xf>
    <xf numFmtId="0" fontId="2"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6" xfId="0" applyNumberFormat="1" applyFont="1" applyFill="1" applyBorder="1" applyAlignment="1">
      <alignment horizontal="center" vertical="center" wrapText="1"/>
    </xf>
    <xf numFmtId="14" fontId="2" fillId="2" borderId="7"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164" fontId="2" fillId="0" borderId="0" xfId="0" applyNumberFormat="1" applyFont="1" applyAlignment="1">
      <alignment horizontal="center" vertical="center" wrapText="1"/>
    </xf>
    <xf numFmtId="14" fontId="2" fillId="2" borderId="1"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0" xfId="0" applyFont="1" applyAlignment="1">
      <alignment horizontal="center" vertical="center" wrapText="1"/>
    </xf>
    <xf numFmtId="0" fontId="6" fillId="2" borderId="0" xfId="0" applyFont="1" applyFill="1" applyAlignment="1">
      <alignment horizontal="center" vertical="center" wrapText="1"/>
    </xf>
    <xf numFmtId="0" fontId="7" fillId="2" borderId="3"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7"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14" fontId="6" fillId="2" borderId="6" xfId="0" applyNumberFormat="1" applyFont="1" applyFill="1" applyBorder="1" applyAlignment="1">
      <alignment horizontal="center" vertical="center" wrapText="1"/>
    </xf>
    <xf numFmtId="164" fontId="6" fillId="11" borderId="1" xfId="0" applyNumberFormat="1" applyFont="1" applyFill="1" applyBorder="1" applyAlignment="1">
      <alignment horizontal="center" vertical="center" wrapText="1"/>
    </xf>
    <xf numFmtId="164" fontId="6" fillId="6" borderId="1" xfId="0" applyNumberFormat="1" applyFont="1" applyFill="1" applyBorder="1" applyAlignment="1">
      <alignment horizontal="center" vertical="center" wrapText="1"/>
    </xf>
    <xf numFmtId="14" fontId="6" fillId="2" borderId="7"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164" fontId="7" fillId="10"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wrapText="1"/>
    </xf>
    <xf numFmtId="14" fontId="6" fillId="8" borderId="1"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164" fontId="9" fillId="10" borderId="1" xfId="0" applyNumberFormat="1" applyFont="1" applyFill="1" applyBorder="1" applyAlignment="1">
      <alignment horizontal="center" vertical="center" wrapText="1"/>
    </xf>
    <xf numFmtId="10" fontId="2"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10" fillId="0" borderId="0" xfId="0" applyFont="1" applyAlignment="1">
      <alignment horizontal="center" vertical="center" wrapText="1"/>
    </xf>
    <xf numFmtId="164" fontId="9" fillId="10" borderId="0" xfId="0" applyNumberFormat="1" applyFont="1" applyFill="1" applyAlignment="1">
      <alignment horizontal="center" vertical="center" wrapText="1"/>
    </xf>
    <xf numFmtId="0" fontId="10" fillId="12" borderId="0" xfId="0" applyFont="1" applyFill="1" applyAlignment="1">
      <alignment horizontal="center" vertical="center" wrapText="1"/>
    </xf>
    <xf numFmtId="164" fontId="9" fillId="13" borderId="0" xfId="0" applyNumberFormat="1" applyFont="1" applyFill="1" applyAlignment="1">
      <alignment horizontal="center" vertical="center" wrapText="1"/>
    </xf>
    <xf numFmtId="164" fontId="10" fillId="0" borderId="0" xfId="0" applyNumberFormat="1" applyFont="1" applyAlignment="1">
      <alignment horizontal="center"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2" fillId="0" borderId="0" xfId="0" applyFont="1" applyAlignment="1">
      <alignment horizontal="left" vertical="center" wrapText="1"/>
    </xf>
    <xf numFmtId="164" fontId="6" fillId="2" borderId="1" xfId="0" applyNumberFormat="1" applyFont="1" applyFill="1" applyBorder="1" applyAlignment="1">
      <alignment horizontal="center" vertical="center" wrapText="1"/>
    </xf>
    <xf numFmtId="0" fontId="10" fillId="14" borderId="0" xfId="0" applyFont="1" applyFill="1" applyAlignment="1">
      <alignment horizontal="center" vertical="center" wrapText="1"/>
    </xf>
    <xf numFmtId="164" fontId="9" fillId="14"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8" borderId="9" xfId="0" applyNumberFormat="1" applyFont="1" applyFill="1" applyBorder="1" applyAlignment="1">
      <alignment horizontal="center" vertical="center" wrapText="1"/>
    </xf>
    <xf numFmtId="14" fontId="6" fillId="2" borderId="9" xfId="0" applyNumberFormat="1" applyFont="1" applyFill="1" applyBorder="1" applyAlignment="1">
      <alignment horizontal="center" vertical="center" wrapText="1"/>
    </xf>
    <xf numFmtId="14" fontId="2" fillId="2" borderId="9" xfId="0" applyNumberFormat="1"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8" borderId="6" xfId="0" applyNumberFormat="1" applyFont="1" applyFill="1" applyBorder="1" applyAlignment="1">
      <alignment horizontal="center" vertical="center" wrapText="1"/>
    </xf>
    <xf numFmtId="0" fontId="6" fillId="8" borderId="7"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Border="1" applyAlignment="1">
      <alignment horizontal="left" vertical="center" wrapText="1"/>
    </xf>
    <xf numFmtId="0" fontId="6" fillId="0" borderId="8" xfId="0" applyFont="1" applyBorder="1" applyAlignment="1">
      <alignment horizontal="left" vertical="center" wrapText="1"/>
    </xf>
    <xf numFmtId="0" fontId="6" fillId="8" borderId="7"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10" borderId="3"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9" fillId="10" borderId="5"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8" xfId="0" applyFont="1" applyBorder="1" applyAlignment="1">
      <alignment horizontal="center" vertical="center" wrapText="1"/>
    </xf>
    <xf numFmtId="0" fontId="9" fillId="10" borderId="0" xfId="0" applyFont="1" applyFill="1" applyAlignment="1">
      <alignment horizontal="center" vertical="center" wrapText="1"/>
    </xf>
    <xf numFmtId="0" fontId="10" fillId="14" borderId="6" xfId="0" applyFont="1" applyFill="1" applyBorder="1" applyAlignment="1">
      <alignment horizontal="center" vertical="center" wrapText="1"/>
    </xf>
    <xf numFmtId="0" fontId="10" fillId="14" borderId="8"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0" fillId="10" borderId="8" xfId="0" applyFont="1" applyFill="1" applyBorder="1" applyAlignment="1">
      <alignment horizontal="center" vertical="center" wrapText="1"/>
    </xf>
    <xf numFmtId="0" fontId="3" fillId="2" borderId="0" xfId="0" applyFont="1" applyFill="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9"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CC99"/>
      <color rgb="FFFFFFCC"/>
      <color rgb="FFFCF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tabSelected="1" zoomScale="40" zoomScaleNormal="40" workbookViewId="0">
      <pane xSplit="2" ySplit="8" topLeftCell="C9" activePane="bottomRight" state="frozen"/>
      <selection pane="topRight" activeCell="C1" sqref="C1"/>
      <selection pane="bottomLeft" activeCell="A7" sqref="A7"/>
      <selection pane="bottomRight" activeCell="X14" sqref="X14"/>
    </sheetView>
  </sheetViews>
  <sheetFormatPr baseColWidth="10" defaultRowHeight="23.25" x14ac:dyDescent="0.25"/>
  <cols>
    <col min="1" max="1" width="21.7109375" style="2" customWidth="1"/>
    <col min="2" max="2" width="59.28515625" style="2" customWidth="1"/>
    <col min="3" max="3" width="43.140625" style="39" customWidth="1"/>
    <col min="4" max="5" width="24.42578125" style="2" customWidth="1"/>
    <col min="6" max="6" width="4.140625" style="2" customWidth="1"/>
    <col min="7" max="7" width="32.85546875" style="2" customWidth="1"/>
    <col min="8" max="8" width="36.140625" style="2" customWidth="1"/>
    <col min="9" max="9" width="31.5703125" style="2" customWidth="1"/>
    <col min="10" max="10" width="34.85546875" style="2" customWidth="1"/>
    <col min="11" max="11" width="28.42578125" style="2" customWidth="1"/>
    <col min="12" max="12" width="4.140625" style="2" customWidth="1"/>
    <col min="13" max="13" width="44.85546875" style="32" customWidth="1"/>
    <col min="14" max="14" width="43.85546875" style="32" customWidth="1"/>
  </cols>
  <sheetData>
    <row r="1" spans="1:14" ht="46.5" customHeight="1" x14ac:dyDescent="0.25">
      <c r="C1" s="71" t="s">
        <v>26</v>
      </c>
      <c r="D1" s="71"/>
      <c r="E1" s="71"/>
      <c r="F1" s="71"/>
      <c r="G1" s="71"/>
      <c r="H1" s="71"/>
      <c r="I1" s="71"/>
      <c r="J1" s="71"/>
      <c r="K1" s="71"/>
      <c r="L1"/>
      <c r="M1"/>
      <c r="N1"/>
    </row>
    <row r="4" spans="1:14" ht="200.25" customHeight="1" x14ac:dyDescent="0.25">
      <c r="B4" s="76" t="s">
        <v>35</v>
      </c>
      <c r="C4" s="76"/>
      <c r="D4" s="76"/>
      <c r="E4" s="76"/>
      <c r="F4" s="76"/>
      <c r="G4" s="76"/>
      <c r="H4" s="76"/>
      <c r="I4" s="76"/>
      <c r="J4" s="76"/>
      <c r="K4" s="76"/>
    </row>
    <row r="6" spans="1:14" ht="58.5" customHeight="1" x14ac:dyDescent="0.25">
      <c r="A6" s="12"/>
      <c r="B6" s="12"/>
      <c r="C6" s="38"/>
      <c r="D6" s="12"/>
      <c r="E6" s="12"/>
      <c r="F6" s="13"/>
      <c r="G6" s="50" t="s">
        <v>8</v>
      </c>
      <c r="H6" s="50"/>
      <c r="I6" s="50"/>
      <c r="J6" s="50"/>
      <c r="K6" s="50"/>
      <c r="L6" s="3"/>
      <c r="M6" s="74" t="s">
        <v>25</v>
      </c>
      <c r="N6" s="72" t="s">
        <v>24</v>
      </c>
    </row>
    <row r="7" spans="1:14" ht="66.75" customHeight="1" x14ac:dyDescent="0.25">
      <c r="A7" s="12"/>
      <c r="B7" s="12"/>
      <c r="C7" s="38"/>
      <c r="D7" s="58" t="s">
        <v>6</v>
      </c>
      <c r="E7" s="58"/>
      <c r="F7" s="14"/>
      <c r="G7" s="77" t="s">
        <v>2</v>
      </c>
      <c r="H7" s="78"/>
      <c r="I7" s="80" t="s">
        <v>4</v>
      </c>
      <c r="J7" s="80"/>
      <c r="K7" s="80"/>
      <c r="L7" s="4"/>
      <c r="M7" s="75"/>
      <c r="N7" s="73"/>
    </row>
    <row r="8" spans="1:14" ht="108" x14ac:dyDescent="0.25">
      <c r="A8" s="15" t="s">
        <v>0</v>
      </c>
      <c r="B8" s="15" t="s">
        <v>1</v>
      </c>
      <c r="C8" s="15" t="s">
        <v>5</v>
      </c>
      <c r="D8" s="16" t="s">
        <v>3</v>
      </c>
      <c r="E8" s="16" t="s">
        <v>17</v>
      </c>
      <c r="F8" s="17"/>
      <c r="G8" s="18" t="s">
        <v>12</v>
      </c>
      <c r="H8" s="18" t="s">
        <v>13</v>
      </c>
      <c r="I8" s="19" t="s">
        <v>12</v>
      </c>
      <c r="J8" s="19" t="s">
        <v>13</v>
      </c>
      <c r="K8" s="19" t="s">
        <v>14</v>
      </c>
      <c r="L8" s="5"/>
      <c r="M8" s="34"/>
      <c r="N8" s="41"/>
    </row>
    <row r="9" spans="1:14" ht="120.75" customHeight="1" x14ac:dyDescent="0.25">
      <c r="A9" s="79">
        <v>1</v>
      </c>
      <c r="B9" s="69" t="s">
        <v>30</v>
      </c>
      <c r="C9" s="37" t="s">
        <v>16</v>
      </c>
      <c r="D9" s="54"/>
      <c r="E9" s="56">
        <v>4</v>
      </c>
      <c r="F9" s="20"/>
      <c r="G9" s="21">
        <v>139592</v>
      </c>
      <c r="H9" s="21">
        <f>G9*E9</f>
        <v>558368</v>
      </c>
      <c r="I9" s="22">
        <v>5000</v>
      </c>
      <c r="J9" s="22">
        <f>I9*E9</f>
        <v>20000</v>
      </c>
      <c r="K9" s="22">
        <v>25000</v>
      </c>
      <c r="L9" s="6"/>
      <c r="M9" s="34"/>
      <c r="N9" s="41"/>
    </row>
    <row r="10" spans="1:14" ht="102.75" customHeight="1" x14ac:dyDescent="0.25">
      <c r="A10" s="79"/>
      <c r="B10" s="69"/>
      <c r="C10" s="37" t="s">
        <v>15</v>
      </c>
      <c r="D10" s="63"/>
      <c r="E10" s="57"/>
      <c r="F10" s="23"/>
      <c r="G10" s="21">
        <v>142000</v>
      </c>
      <c r="H10" s="21">
        <f>G10*E9</f>
        <v>568000</v>
      </c>
      <c r="I10" s="40"/>
      <c r="J10" s="40"/>
      <c r="K10" s="40"/>
      <c r="L10" s="7"/>
      <c r="M10" s="34"/>
      <c r="N10" s="41"/>
    </row>
    <row r="11" spans="1:14" ht="81" customHeight="1" x14ac:dyDescent="0.25">
      <c r="A11" s="51" t="s">
        <v>11</v>
      </c>
      <c r="B11" s="52"/>
      <c r="C11" s="52"/>
      <c r="D11" s="52"/>
      <c r="E11" s="53"/>
      <c r="F11" s="24"/>
      <c r="G11" s="25">
        <f>SUM(G9:G10)</f>
        <v>281592</v>
      </c>
      <c r="H11" s="25">
        <f>SUM(H9:H10)</f>
        <v>1126368</v>
      </c>
      <c r="I11" s="25">
        <f>SUM(I9:I10)</f>
        <v>5000</v>
      </c>
      <c r="J11" s="25">
        <f>SUM(J9:J10)</f>
        <v>20000</v>
      </c>
      <c r="K11" s="25">
        <f>SUM(K9:K10)</f>
        <v>25000</v>
      </c>
      <c r="L11" s="8"/>
      <c r="M11" s="35">
        <f>H11+J11</f>
        <v>1146368</v>
      </c>
      <c r="N11" s="42">
        <f>M11/4</f>
        <v>286592</v>
      </c>
    </row>
    <row r="12" spans="1:14" ht="111" customHeight="1" x14ac:dyDescent="0.25">
      <c r="A12" s="64">
        <v>2</v>
      </c>
      <c r="B12" s="69" t="s">
        <v>31</v>
      </c>
      <c r="C12" s="37" t="s">
        <v>18</v>
      </c>
      <c r="D12" s="54"/>
      <c r="E12" s="56">
        <v>4</v>
      </c>
      <c r="F12" s="26"/>
      <c r="G12" s="21">
        <v>24805</v>
      </c>
      <c r="H12" s="21">
        <f>G12*E12</f>
        <v>99220</v>
      </c>
      <c r="I12" s="22">
        <v>5000</v>
      </c>
      <c r="J12" s="22">
        <f>I12*E12</f>
        <v>20000</v>
      </c>
      <c r="K12" s="22">
        <v>25000</v>
      </c>
      <c r="L12" s="10"/>
      <c r="M12" s="34"/>
      <c r="N12" s="41"/>
    </row>
    <row r="13" spans="1:14" ht="88.5" customHeight="1" x14ac:dyDescent="0.25">
      <c r="A13" s="70"/>
      <c r="B13" s="69"/>
      <c r="C13" s="37" t="s">
        <v>19</v>
      </c>
      <c r="D13" s="55"/>
      <c r="E13" s="57"/>
      <c r="F13" s="26"/>
      <c r="G13" s="21">
        <v>81000</v>
      </c>
      <c r="H13" s="21">
        <f>G13*E12</f>
        <v>324000</v>
      </c>
      <c r="I13" s="40"/>
      <c r="J13" s="40"/>
      <c r="K13" s="40"/>
      <c r="L13" s="10"/>
      <c r="M13" s="34"/>
      <c r="N13" s="41"/>
    </row>
    <row r="14" spans="1:14" ht="81" customHeight="1" x14ac:dyDescent="0.25">
      <c r="A14" s="51" t="s">
        <v>10</v>
      </c>
      <c r="B14" s="52"/>
      <c r="C14" s="52"/>
      <c r="D14" s="52"/>
      <c r="E14" s="53"/>
      <c r="F14" s="24"/>
      <c r="G14" s="25">
        <f>SUM(G12:G13)</f>
        <v>105805</v>
      </c>
      <c r="H14" s="25">
        <f>SUM(H12:H13)</f>
        <v>423220</v>
      </c>
      <c r="I14" s="25">
        <f>SUM(I12:I13)</f>
        <v>5000</v>
      </c>
      <c r="J14" s="25">
        <f>SUM(J12:J13)</f>
        <v>20000</v>
      </c>
      <c r="K14" s="25">
        <f>SUM(K12:K13)</f>
        <v>25000</v>
      </c>
      <c r="L14" s="8"/>
      <c r="M14" s="35">
        <f>H14+J14</f>
        <v>443220</v>
      </c>
      <c r="N14" s="42">
        <f>M14/4</f>
        <v>110805</v>
      </c>
    </row>
    <row r="15" spans="1:14" ht="81" customHeight="1" x14ac:dyDescent="0.25">
      <c r="A15" s="64">
        <v>3</v>
      </c>
      <c r="B15" s="64" t="s">
        <v>32</v>
      </c>
      <c r="C15" s="37" t="s">
        <v>20</v>
      </c>
      <c r="D15" s="27"/>
      <c r="E15" s="56">
        <v>4</v>
      </c>
      <c r="F15" s="17"/>
      <c r="G15" s="21">
        <v>127630</v>
      </c>
      <c r="H15" s="21">
        <f>G15*E15</f>
        <v>510520</v>
      </c>
      <c r="I15" s="22">
        <v>5000</v>
      </c>
      <c r="J15" s="22">
        <f>I15*E15</f>
        <v>20000</v>
      </c>
      <c r="K15" s="22">
        <v>25000</v>
      </c>
      <c r="L15" s="8"/>
      <c r="M15" s="34"/>
      <c r="N15" s="41"/>
    </row>
    <row r="16" spans="1:14" ht="81" customHeight="1" x14ac:dyDescent="0.25">
      <c r="A16" s="65"/>
      <c r="B16" s="65"/>
      <c r="C16" s="37" t="s">
        <v>21</v>
      </c>
      <c r="D16" s="27"/>
      <c r="E16" s="57"/>
      <c r="F16" s="17"/>
      <c r="G16" s="21">
        <v>150000</v>
      </c>
      <c r="H16" s="21">
        <f>G16*E15</f>
        <v>600000</v>
      </c>
      <c r="I16" s="40"/>
      <c r="J16" s="40"/>
      <c r="K16" s="40"/>
      <c r="L16" s="8"/>
      <c r="M16" s="34"/>
      <c r="N16" s="41"/>
    </row>
    <row r="17" spans="1:14" ht="81" customHeight="1" x14ac:dyDescent="0.25">
      <c r="A17" s="51" t="s">
        <v>9</v>
      </c>
      <c r="B17" s="52"/>
      <c r="C17" s="52"/>
      <c r="D17" s="52"/>
      <c r="E17" s="53"/>
      <c r="F17" s="24"/>
      <c r="G17" s="25">
        <f>SUM(G15:G16)</f>
        <v>277630</v>
      </c>
      <c r="H17" s="25">
        <f>SUM(H15:H16)</f>
        <v>1110520</v>
      </c>
      <c r="I17" s="25">
        <f>SUM(I15:I16)</f>
        <v>5000</v>
      </c>
      <c r="J17" s="25">
        <f>SUM(J15:J16)</f>
        <v>20000</v>
      </c>
      <c r="K17" s="25">
        <f>SUM(K15:K16)</f>
        <v>25000</v>
      </c>
      <c r="L17" s="8"/>
      <c r="M17" s="35">
        <f>H17+J17</f>
        <v>1130520</v>
      </c>
      <c r="N17" s="42">
        <f>M17/4</f>
        <v>282630</v>
      </c>
    </row>
    <row r="18" spans="1:14" ht="164.25" customHeight="1" x14ac:dyDescent="0.25">
      <c r="A18" s="59">
        <v>4</v>
      </c>
      <c r="B18" s="61" t="s">
        <v>33</v>
      </c>
      <c r="C18" s="37" t="s">
        <v>22</v>
      </c>
      <c r="D18" s="54"/>
      <c r="E18" s="56">
        <v>4</v>
      </c>
      <c r="F18" s="23"/>
      <c r="G18" s="21">
        <v>29134</v>
      </c>
      <c r="H18" s="21">
        <f>G18*E18</f>
        <v>116536</v>
      </c>
      <c r="I18" s="22">
        <v>5000</v>
      </c>
      <c r="J18" s="22">
        <f>I18*E18</f>
        <v>20000</v>
      </c>
      <c r="K18" s="22">
        <v>25000</v>
      </c>
      <c r="L18" s="7"/>
      <c r="M18" s="34"/>
      <c r="N18" s="41"/>
    </row>
    <row r="19" spans="1:14" ht="81" customHeight="1" x14ac:dyDescent="0.25">
      <c r="A19" s="60"/>
      <c r="B19" s="62"/>
      <c r="C19" s="37" t="s">
        <v>23</v>
      </c>
      <c r="D19" s="55"/>
      <c r="E19" s="57"/>
      <c r="F19" s="23"/>
      <c r="G19" s="21">
        <v>75000</v>
      </c>
      <c r="H19" s="21">
        <f>G19*E18</f>
        <v>300000</v>
      </c>
      <c r="I19" s="40"/>
      <c r="J19" s="40"/>
      <c r="K19" s="40"/>
      <c r="L19" s="7"/>
      <c r="M19" s="34"/>
      <c r="N19" s="41"/>
    </row>
    <row r="20" spans="1:14" ht="81" customHeight="1" x14ac:dyDescent="0.25">
      <c r="A20" s="51" t="s">
        <v>27</v>
      </c>
      <c r="B20" s="52"/>
      <c r="C20" s="52"/>
      <c r="D20" s="52"/>
      <c r="E20" s="53"/>
      <c r="F20" s="24"/>
      <c r="G20" s="25">
        <f>SUM(G18:G19)</f>
        <v>104134</v>
      </c>
      <c r="H20" s="25">
        <f>SUM(H18:H19)</f>
        <v>416536</v>
      </c>
      <c r="I20" s="25">
        <f>SUM(I18:I19)</f>
        <v>5000</v>
      </c>
      <c r="J20" s="25">
        <f>SUM(J18:J19)</f>
        <v>20000</v>
      </c>
      <c r="K20" s="25">
        <f>SUM(K18:K19)</f>
        <v>25000</v>
      </c>
      <c r="L20" s="8"/>
      <c r="M20" s="35">
        <f>H20+J20</f>
        <v>436536</v>
      </c>
      <c r="N20" s="42">
        <f>M20/4</f>
        <v>109134</v>
      </c>
    </row>
    <row r="21" spans="1:14" ht="114.75" customHeight="1" x14ac:dyDescent="0.25">
      <c r="A21" s="49">
        <v>5</v>
      </c>
      <c r="B21" s="44" t="s">
        <v>34</v>
      </c>
      <c r="C21" s="43" t="s">
        <v>28</v>
      </c>
      <c r="D21" s="48"/>
      <c r="E21" s="45">
        <v>4</v>
      </c>
      <c r="F21" s="46"/>
      <c r="G21" s="21">
        <v>71876</v>
      </c>
      <c r="H21" s="21">
        <f>G21*E21</f>
        <v>287504</v>
      </c>
      <c r="I21" s="22">
        <v>5000</v>
      </c>
      <c r="J21" s="22">
        <v>20000</v>
      </c>
      <c r="K21" s="22">
        <v>25000</v>
      </c>
      <c r="L21" s="47"/>
      <c r="M21" s="34"/>
      <c r="N21" s="41"/>
    </row>
    <row r="22" spans="1:14" ht="81" customHeight="1" x14ac:dyDescent="0.25">
      <c r="A22" s="51" t="s">
        <v>29</v>
      </c>
      <c r="B22" s="52"/>
      <c r="C22" s="52"/>
      <c r="D22" s="52"/>
      <c r="E22" s="53"/>
      <c r="F22" s="24"/>
      <c r="G22" s="25">
        <f>G21</f>
        <v>71876</v>
      </c>
      <c r="H22" s="25">
        <f t="shared" ref="H22:K22" si="0">H21</f>
        <v>287504</v>
      </c>
      <c r="I22" s="25">
        <f t="shared" si="0"/>
        <v>5000</v>
      </c>
      <c r="J22" s="25">
        <f t="shared" si="0"/>
        <v>20000</v>
      </c>
      <c r="K22" s="25">
        <f t="shared" si="0"/>
        <v>25000</v>
      </c>
      <c r="L22" s="8"/>
      <c r="M22" s="35">
        <f>H22+J22</f>
        <v>307504</v>
      </c>
      <c r="N22" s="42">
        <f>M22/4</f>
        <v>76876</v>
      </c>
    </row>
    <row r="23" spans="1:14" s="1" customFormat="1" ht="81" customHeight="1" x14ac:dyDescent="0.45">
      <c r="A23" s="66" t="s">
        <v>7</v>
      </c>
      <c r="B23" s="67"/>
      <c r="C23" s="67"/>
      <c r="D23" s="67"/>
      <c r="E23" s="68"/>
      <c r="F23" s="28"/>
      <c r="G23" s="29">
        <f>G22+G20+G17+G14+G11</f>
        <v>841037</v>
      </c>
      <c r="H23" s="29">
        <f>H22+H20+H17+H14+H11</f>
        <v>3364148</v>
      </c>
      <c r="I23" s="29">
        <f>I22+I20+I17+I14+I11</f>
        <v>25000</v>
      </c>
      <c r="J23" s="29">
        <f>J22+J20+J17+J14+J11</f>
        <v>100000</v>
      </c>
      <c r="K23" s="29">
        <f>K22+K20+K17+K14+K11</f>
        <v>125000</v>
      </c>
      <c r="L23" s="11"/>
      <c r="M23" s="33">
        <f>H23+J23</f>
        <v>3464148</v>
      </c>
      <c r="N23" s="42">
        <f>M23/4</f>
        <v>866037</v>
      </c>
    </row>
    <row r="25" spans="1:14" x14ac:dyDescent="0.25">
      <c r="M25" s="36"/>
      <c r="N25" s="36"/>
    </row>
    <row r="27" spans="1:14" x14ac:dyDescent="0.25">
      <c r="H27" s="9"/>
    </row>
    <row r="30" spans="1:14" x14ac:dyDescent="0.25">
      <c r="G30" s="31"/>
    </row>
    <row r="38" spans="7:7" x14ac:dyDescent="0.25">
      <c r="G38" s="9"/>
    </row>
    <row r="49" spans="7:7" x14ac:dyDescent="0.25">
      <c r="G49" s="30"/>
    </row>
  </sheetData>
  <sheetProtection algorithmName="SHA-512" hashValue="26ZzG5aQeyaQK3IoQiV36MELyS5Lm+GyzIuHN4d0R0JG7GncHguf0WqTcC4x/ks7E3NUBOqz+AUie4c+vgwpyw==" saltValue="xHcySi77+DVf7BVQAuEX9Q==" spinCount="100000" sheet="1" objects="1" scenarios="1"/>
  <mergeCells count="29">
    <mergeCell ref="C1:K1"/>
    <mergeCell ref="N6:N7"/>
    <mergeCell ref="A15:A16"/>
    <mergeCell ref="M6:M7"/>
    <mergeCell ref="B4:K4"/>
    <mergeCell ref="G7:H7"/>
    <mergeCell ref="A11:E11"/>
    <mergeCell ref="B9:B10"/>
    <mergeCell ref="A9:A10"/>
    <mergeCell ref="I7:K7"/>
    <mergeCell ref="A23:E23"/>
    <mergeCell ref="A14:E14"/>
    <mergeCell ref="A17:E17"/>
    <mergeCell ref="B12:B13"/>
    <mergeCell ref="A12:A13"/>
    <mergeCell ref="D12:D13"/>
    <mergeCell ref="E12:E13"/>
    <mergeCell ref="A22:E22"/>
    <mergeCell ref="G6:K6"/>
    <mergeCell ref="A20:E20"/>
    <mergeCell ref="D18:D19"/>
    <mergeCell ref="E18:E19"/>
    <mergeCell ref="D7:E7"/>
    <mergeCell ref="A18:A19"/>
    <mergeCell ref="B18:B19"/>
    <mergeCell ref="E9:E10"/>
    <mergeCell ref="D9:D10"/>
    <mergeCell ref="E15:E16"/>
    <mergeCell ref="B15:B16"/>
  </mergeCells>
  <pageMargins left="0.70866141732283472" right="0.70866141732283472" top="0.74803149606299213" bottom="0.74803149606299213" header="0.31496062992125984" footer="0.31496062992125984"/>
  <pageSetup paperSize="9" scale="2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9EDFF267FE22449AE7E88BB4198B37B" ma:contentTypeVersion="1" ma:contentTypeDescription="Crée un document." ma:contentTypeScope="" ma:versionID="1774db07084490969017da6ac4172e2d">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C76F01-43F7-4F45-A12F-A3E941B717E8}">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676b56d2-76bd-49f8-8e4f-aa0d93bda363"/>
    <ds:schemaRef ds:uri="http://www.w3.org/XML/1998/namespace"/>
  </ds:schemaRefs>
</ds:datastoreItem>
</file>

<file path=customXml/itemProps2.xml><?xml version="1.0" encoding="utf-8"?>
<ds:datastoreItem xmlns:ds="http://schemas.openxmlformats.org/officeDocument/2006/customXml" ds:itemID="{3757D01A-C90F-451B-A40D-2B536DC42F8D}">
  <ds:schemaRefs>
    <ds:schemaRef ds:uri="http://schemas.microsoft.com/sharepoint/v3/contenttype/forms"/>
  </ds:schemaRefs>
</ds:datastoreItem>
</file>

<file path=customXml/itemProps3.xml><?xml version="1.0" encoding="utf-8"?>
<ds:datastoreItem xmlns:ds="http://schemas.openxmlformats.org/officeDocument/2006/customXml" ds:itemID="{6047926B-ECC4-42E0-B714-AB19E8CC79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DELLAC Laurianne SA CL SUPERIE DEF</dc:creator>
  <cp:lastModifiedBy>DELLAC Laurianne SA CE MINDEF</cp:lastModifiedBy>
  <cp:lastPrinted>2024-01-08T14:06:14Z</cp:lastPrinted>
  <dcterms:created xsi:type="dcterms:W3CDTF">2024-01-08T12:56:58Z</dcterms:created>
  <dcterms:modified xsi:type="dcterms:W3CDTF">2025-01-22T14:16:04Z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0x01010049EDFF267FE22449AE7E88BB4198B37B</vt:lpwstr>
  </property>
</Properties>
</file>