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racine76.cpam-rouen-elbeuf-dieppe.ramage\Racine_76\Partages_Achats\CONTRATS_ET_MARCHES\MARCHES\RED\MAINTENANCES TECHNIQUES\2025 - 76\DCE\CCTP\"/>
    </mc:Choice>
  </mc:AlternateContent>
  <bookViews>
    <workbookView xWindow="0" yWindow="0" windowWidth="25200" windowHeight="11850"/>
  </bookViews>
  <sheets>
    <sheet name="Sommaire" sheetId="3" r:id="rId1"/>
    <sheet name="Lot 1" sheetId="1" r:id="rId2"/>
    <sheet name="Lot 2" sheetId="8" r:id="rId3"/>
    <sheet name="Lot 3" sheetId="9" r:id="rId4"/>
    <sheet name="Lot 4" sheetId="10" r:id="rId5"/>
    <sheet name="Lot 5" sheetId="6" r:id="rId6"/>
    <sheet name="Lot 6" sheetId="11" r:id="rId7"/>
    <sheet name="Lot 7" sheetId="13" r:id="rId8"/>
    <sheet name="Lot 8" sheetId="14" r:id="rId9"/>
    <sheet name="Lot 9" sheetId="15" r:id="rId10"/>
    <sheet name="Lot 10" sheetId="16" r:id="rId11"/>
    <sheet name="Lot 11" sheetId="17" r:id="rId12"/>
  </sheets>
  <definedNames>
    <definedName name="_Toc183098072" localSheetId="1">'Lot 1'!$A$53</definedName>
    <definedName name="_Toc183098072" localSheetId="2">'Lot 2'!$A$23</definedName>
    <definedName name="_Toc183098072" localSheetId="3">'Lot 3'!$A$35</definedName>
    <definedName name="_Toc183098072" localSheetId="4">'Lot 4'!$A$19</definedName>
    <definedName name="_Toc183098072" localSheetId="6">'Lot 6'!$A$19</definedName>
    <definedName name="_Toc183098072" localSheetId="7">'Lot 7'!#REF!</definedName>
    <definedName name="_Toc183098072" localSheetId="8">'Lot 8'!#REF!</definedName>
    <definedName name="_Toc183098072" localSheetId="9">'Lot 9'!$A$26</definedName>
    <definedName name="_xlnm.Print_Titles" localSheetId="1">'Lot 1'!$1:$4</definedName>
    <definedName name="_xlnm.Print_Titles" localSheetId="2">'Lot 2'!$1:$2</definedName>
    <definedName name="_xlnm.Print_Titles" localSheetId="3">'Lot 3'!$1:$2</definedName>
    <definedName name="_xlnm.Print_Titles" localSheetId="4">'Lot 4'!$1:$2</definedName>
    <definedName name="_xlnm.Print_Titles" localSheetId="5">'Lot 5'!$1:$2</definedName>
    <definedName name="_xlnm.Print_Titles" localSheetId="6">'Lot 6'!$1:$2</definedName>
    <definedName name="_xlnm.Print_Titles" localSheetId="7">'Lot 7'!$1:$2</definedName>
    <definedName name="_xlnm.Print_Titles" localSheetId="8">'Lot 8'!$1:$2</definedName>
    <definedName name="_xlnm.Print_Titles" localSheetId="9">'Lot 9'!$1:$4</definedName>
    <definedName name="_xlnm.Print_Area" localSheetId="1">'Lot 1'!$A$1:$F$37</definedName>
    <definedName name="_xlnm.Print_Area" localSheetId="9">'Lot 9'!$A$1:$F$10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7" l="1"/>
  <c r="E7" i="17" s="1"/>
  <c r="D6" i="17"/>
  <c r="E6" i="17" s="1"/>
  <c r="C8" i="17"/>
  <c r="D8" i="17" s="1"/>
  <c r="E8" i="17" s="1"/>
  <c r="B16" i="16"/>
  <c r="C16" i="16" s="1"/>
  <c r="D16" i="16" s="1"/>
  <c r="C13" i="16"/>
  <c r="D13" i="16" s="1"/>
  <c r="C14" i="16"/>
  <c r="D14" i="16" s="1"/>
  <c r="C15" i="16"/>
  <c r="D15" i="16" s="1"/>
  <c r="C12" i="16"/>
  <c r="D12" i="16" s="1"/>
  <c r="C8" i="16"/>
  <c r="D8" i="16" s="1"/>
  <c r="E8" i="16" s="1"/>
  <c r="D6" i="16"/>
  <c r="E6" i="16" s="1"/>
  <c r="D7" i="16"/>
  <c r="E7" i="16" s="1"/>
  <c r="D5" i="16"/>
  <c r="E5" i="16" s="1"/>
  <c r="F18" i="9" l="1"/>
  <c r="G18" i="9" s="1"/>
  <c r="F19" i="9"/>
  <c r="G19" i="9"/>
  <c r="F22" i="9"/>
  <c r="G22" i="9" s="1"/>
  <c r="F17" i="9"/>
  <c r="G17" i="9" s="1"/>
  <c r="E66" i="6" l="1"/>
  <c r="F66" i="6" s="1"/>
  <c r="G66" i="6" l="1"/>
  <c r="D9" i="15"/>
  <c r="E9" i="15" s="1"/>
  <c r="D7" i="15"/>
  <c r="C10" i="15"/>
  <c r="D10" i="15" s="1"/>
  <c r="A1" i="15"/>
  <c r="F9" i="15" l="1"/>
  <c r="E7" i="15"/>
  <c r="F7" i="15" s="1"/>
  <c r="A1" i="14"/>
  <c r="A1" i="13"/>
  <c r="G13" i="14"/>
  <c r="H13" i="14" s="1"/>
  <c r="D13" i="14"/>
  <c r="E13" i="14" s="1"/>
  <c r="C8" i="14"/>
  <c r="D8" i="14" s="1"/>
  <c r="D7" i="14"/>
  <c r="D6" i="14"/>
  <c r="E6" i="14" s="1"/>
  <c r="F6" i="14" s="1"/>
  <c r="C13" i="13"/>
  <c r="D13" i="13" s="1"/>
  <c r="D10" i="13"/>
  <c r="E10" i="13" s="1"/>
  <c r="F10" i="13" s="1"/>
  <c r="D6" i="13"/>
  <c r="D12" i="13"/>
  <c r="D11" i="13"/>
  <c r="E11" i="13" s="1"/>
  <c r="F11" i="13" s="1"/>
  <c r="D9" i="13"/>
  <c r="E9" i="13" s="1"/>
  <c r="F9" i="13" s="1"/>
  <c r="D8" i="13"/>
  <c r="E8" i="13" s="1"/>
  <c r="D7" i="13"/>
  <c r="G18" i="13"/>
  <c r="H18" i="13" s="1"/>
  <c r="D18" i="13"/>
  <c r="E18" i="13" s="1"/>
  <c r="E10" i="15" l="1"/>
  <c r="F10" i="15" s="1"/>
  <c r="E8" i="14"/>
  <c r="F8" i="14" s="1"/>
  <c r="E7" i="14"/>
  <c r="F7" i="14" s="1"/>
  <c r="E13" i="13"/>
  <c r="F13" i="13" s="1"/>
  <c r="E6" i="13"/>
  <c r="F6" i="13" s="1"/>
  <c r="E7" i="13"/>
  <c r="F7" i="13" s="1"/>
  <c r="F8" i="13"/>
  <c r="E12" i="13"/>
  <c r="F12" i="13" s="1"/>
  <c r="F21" i="10" l="1"/>
  <c r="G21" i="10" s="1"/>
  <c r="F19" i="10"/>
  <c r="G19" i="10" s="1"/>
  <c r="F18" i="10"/>
  <c r="G18" i="10" s="1"/>
  <c r="F17" i="10"/>
  <c r="G17" i="10" s="1"/>
  <c r="C21" i="10"/>
  <c r="D21" i="10" s="1"/>
  <c r="C19" i="10"/>
  <c r="D19" i="10" s="1"/>
  <c r="C18" i="10"/>
  <c r="D18" i="10" s="1"/>
  <c r="C17" i="10"/>
  <c r="D17" i="10" s="1"/>
  <c r="F125" i="6"/>
  <c r="G125" i="6" s="1"/>
  <c r="F126" i="6"/>
  <c r="G126" i="6" s="1"/>
  <c r="F127" i="6"/>
  <c r="G127" i="6" s="1"/>
  <c r="F128" i="6"/>
  <c r="G128" i="6" s="1"/>
  <c r="F109" i="6"/>
  <c r="G109" i="6" s="1"/>
  <c r="F110" i="6"/>
  <c r="G110" i="6" s="1"/>
  <c r="F111" i="6"/>
  <c r="G111" i="6" s="1"/>
  <c r="F112" i="6"/>
  <c r="G112" i="6" s="1"/>
  <c r="F102" i="6" l="1"/>
  <c r="G102" i="6" s="1"/>
  <c r="F103" i="6"/>
  <c r="G103" i="6" s="1"/>
  <c r="F104" i="6"/>
  <c r="G104" i="6" s="1"/>
  <c r="F100" i="6"/>
  <c r="G100" i="6" s="1"/>
  <c r="F101" i="6"/>
  <c r="G101" i="6" s="1"/>
  <c r="F106" i="6"/>
  <c r="G106" i="6" s="1"/>
  <c r="E76" i="6" l="1"/>
  <c r="F76" i="6" s="1"/>
  <c r="G76" i="6" s="1"/>
  <c r="E75" i="6"/>
  <c r="F75" i="6" s="1"/>
  <c r="E72" i="6"/>
  <c r="F72" i="6" s="1"/>
  <c r="G72" i="6" s="1"/>
  <c r="E71" i="6"/>
  <c r="F71" i="6" s="1"/>
  <c r="G71" i="6" s="1"/>
  <c r="E67" i="6"/>
  <c r="E65" i="6"/>
  <c r="F65" i="6" s="1"/>
  <c r="G65" i="6" s="1"/>
  <c r="E64" i="6"/>
  <c r="F64" i="6" s="1"/>
  <c r="G64" i="6" s="1"/>
  <c r="E63" i="6"/>
  <c r="F63" i="6" s="1"/>
  <c r="E62" i="6"/>
  <c r="E61" i="6"/>
  <c r="F61" i="6" s="1"/>
  <c r="G61" i="6" s="1"/>
  <c r="E60" i="6"/>
  <c r="E55" i="6"/>
  <c r="F55" i="6" s="1"/>
  <c r="G55" i="6" s="1"/>
  <c r="E54" i="6"/>
  <c r="E52" i="6"/>
  <c r="E51" i="6"/>
  <c r="F51" i="6" s="1"/>
  <c r="G51" i="6" s="1"/>
  <c r="E48" i="6"/>
  <c r="F48" i="6" s="1"/>
  <c r="E47" i="6"/>
  <c r="E43" i="6"/>
  <c r="F43" i="6" s="1"/>
  <c r="G43" i="6" s="1"/>
  <c r="E42" i="6"/>
  <c r="F42" i="6" s="1"/>
  <c r="E41" i="6"/>
  <c r="E40" i="6"/>
  <c r="F40" i="6" s="1"/>
  <c r="G40" i="6" s="1"/>
  <c r="E37" i="6"/>
  <c r="F37" i="6" s="1"/>
  <c r="E36" i="6"/>
  <c r="E35" i="6"/>
  <c r="F35" i="6" s="1"/>
  <c r="G35" i="6" s="1"/>
  <c r="E34" i="6"/>
  <c r="F34" i="6" s="1"/>
  <c r="G34" i="6" s="1"/>
  <c r="E33" i="6"/>
  <c r="F33" i="6" s="1"/>
  <c r="E30" i="6"/>
  <c r="F30" i="6" s="1"/>
  <c r="G30" i="6" s="1"/>
  <c r="E29" i="6"/>
  <c r="F29" i="6" s="1"/>
  <c r="G29" i="6" s="1"/>
  <c r="E28" i="6"/>
  <c r="F28" i="6" s="1"/>
  <c r="E24" i="6"/>
  <c r="F24" i="6" s="1"/>
  <c r="G24" i="6" s="1"/>
  <c r="E23" i="6"/>
  <c r="F23" i="6" s="1"/>
  <c r="G23" i="6" s="1"/>
  <c r="E22" i="6"/>
  <c r="F22" i="6" s="1"/>
  <c r="E21" i="6"/>
  <c r="E20" i="6"/>
  <c r="F20" i="6" s="1"/>
  <c r="G20" i="6" s="1"/>
  <c r="E19" i="6"/>
  <c r="E16" i="6"/>
  <c r="E15" i="6"/>
  <c r="F15" i="6" s="1"/>
  <c r="G15" i="6" s="1"/>
  <c r="E14" i="6"/>
  <c r="F14" i="6" s="1"/>
  <c r="G14" i="6" s="1"/>
  <c r="E13" i="6"/>
  <c r="F13" i="6" s="1"/>
  <c r="E12" i="6"/>
  <c r="E11" i="6"/>
  <c r="F11" i="6" s="1"/>
  <c r="G11" i="6" s="1"/>
  <c r="E10" i="6"/>
  <c r="F10" i="6" s="1"/>
  <c r="G10" i="6" s="1"/>
  <c r="E9" i="6"/>
  <c r="F9" i="6" s="1"/>
  <c r="E8" i="6"/>
  <c r="E7" i="6"/>
  <c r="F107" i="6"/>
  <c r="G107" i="6" s="1"/>
  <c r="F84" i="6"/>
  <c r="G84" i="6" s="1"/>
  <c r="F85" i="6"/>
  <c r="G85" i="6" s="1"/>
  <c r="F86" i="6"/>
  <c r="G86" i="6" s="1"/>
  <c r="F87" i="6"/>
  <c r="G87" i="6" s="1"/>
  <c r="F88" i="6"/>
  <c r="G88" i="6" s="1"/>
  <c r="F89" i="6"/>
  <c r="G89" i="6" s="1"/>
  <c r="F90" i="6"/>
  <c r="G90" i="6" s="1"/>
  <c r="F91" i="6"/>
  <c r="G91" i="6" s="1"/>
  <c r="F92" i="6"/>
  <c r="G92" i="6" s="1"/>
  <c r="F93" i="6"/>
  <c r="G93" i="6" s="1"/>
  <c r="F94" i="6"/>
  <c r="G94" i="6" s="1"/>
  <c r="F95" i="6"/>
  <c r="G95" i="6" s="1"/>
  <c r="F96" i="6"/>
  <c r="G96" i="6" s="1"/>
  <c r="F97" i="6"/>
  <c r="G97" i="6" s="1"/>
  <c r="F98" i="6"/>
  <c r="G98" i="6" s="1"/>
  <c r="F99" i="6"/>
  <c r="G99" i="6" s="1"/>
  <c r="F108" i="6"/>
  <c r="G108" i="6" s="1"/>
  <c r="F113" i="6"/>
  <c r="G113" i="6" s="1"/>
  <c r="F114" i="6"/>
  <c r="G114" i="6" s="1"/>
  <c r="F115" i="6"/>
  <c r="G115" i="6" s="1"/>
  <c r="F116" i="6"/>
  <c r="G116" i="6" s="1"/>
  <c r="F117" i="6"/>
  <c r="G117" i="6" s="1"/>
  <c r="F118" i="6"/>
  <c r="G118" i="6" s="1"/>
  <c r="F119" i="6"/>
  <c r="G119" i="6" s="1"/>
  <c r="F120" i="6"/>
  <c r="G120" i="6" s="1"/>
  <c r="F121" i="6"/>
  <c r="G121" i="6" s="1"/>
  <c r="F122" i="6"/>
  <c r="G122" i="6" s="1"/>
  <c r="F123" i="6"/>
  <c r="G123" i="6" s="1"/>
  <c r="F124" i="6"/>
  <c r="G124" i="6" s="1"/>
  <c r="F129" i="6"/>
  <c r="G129" i="6" s="1"/>
  <c r="F130" i="6"/>
  <c r="G130" i="6" s="1"/>
  <c r="F132" i="6"/>
  <c r="G132" i="6" s="1"/>
  <c r="F133" i="6"/>
  <c r="G133" i="6" s="1"/>
  <c r="F134" i="6"/>
  <c r="G134" i="6" s="1"/>
  <c r="F135" i="6"/>
  <c r="G135" i="6" s="1"/>
  <c r="F136" i="6"/>
  <c r="G136" i="6" s="1"/>
  <c r="F137" i="6"/>
  <c r="G137" i="6" s="1"/>
  <c r="F138" i="6"/>
  <c r="G138" i="6" s="1"/>
  <c r="F83" i="6"/>
  <c r="G83" i="6" s="1"/>
  <c r="F21" i="11"/>
  <c r="G21" i="11" s="1"/>
  <c r="F19" i="11"/>
  <c r="G19" i="11" s="1"/>
  <c r="F18" i="11"/>
  <c r="G18" i="11" s="1"/>
  <c r="F17" i="11"/>
  <c r="G17" i="11" s="1"/>
  <c r="C21" i="11"/>
  <c r="D21" i="11" s="1"/>
  <c r="C19" i="11"/>
  <c r="D19" i="11" s="1"/>
  <c r="C18" i="11"/>
  <c r="D18" i="11" s="1"/>
  <c r="C17" i="11"/>
  <c r="D17" i="11" s="1"/>
  <c r="F7" i="6" l="1"/>
  <c r="G7" i="6" s="1"/>
  <c r="E49" i="6"/>
  <c r="E56" i="6"/>
  <c r="E53" i="6"/>
  <c r="E73" i="6"/>
  <c r="F73" i="6" s="1"/>
  <c r="G73" i="6" s="1"/>
  <c r="E17" i="6"/>
  <c r="F17" i="6" s="1"/>
  <c r="E25" i="6"/>
  <c r="F25" i="6" s="1"/>
  <c r="G25" i="6" s="1"/>
  <c r="E68" i="6"/>
  <c r="F68" i="6" s="1"/>
  <c r="E31" i="6"/>
  <c r="F54" i="6"/>
  <c r="G54" i="6" s="1"/>
  <c r="F60" i="6"/>
  <c r="G60" i="6" s="1"/>
  <c r="E38" i="6"/>
  <c r="F38" i="6" s="1"/>
  <c r="G38" i="6" s="1"/>
  <c r="E77" i="6"/>
  <c r="F77" i="6" s="1"/>
  <c r="G77" i="6" s="1"/>
  <c r="F19" i="6"/>
  <c r="G19" i="6" s="1"/>
  <c r="E44" i="6"/>
  <c r="F44" i="6" s="1"/>
  <c r="G44" i="6" s="1"/>
  <c r="F8" i="6"/>
  <c r="G8" i="6" s="1"/>
  <c r="G9" i="6"/>
  <c r="F12" i="6"/>
  <c r="G12" i="6" s="1"/>
  <c r="G13" i="6"/>
  <c r="F16" i="6"/>
  <c r="G16" i="6" s="1"/>
  <c r="F21" i="6"/>
  <c r="G21" i="6" s="1"/>
  <c r="G22" i="6"/>
  <c r="G28" i="6"/>
  <c r="F31" i="6"/>
  <c r="G31" i="6" s="1"/>
  <c r="G33" i="6"/>
  <c r="F36" i="6"/>
  <c r="G36" i="6" s="1"/>
  <c r="G37" i="6"/>
  <c r="F41" i="6"/>
  <c r="G41" i="6" s="1"/>
  <c r="G42" i="6"/>
  <c r="F47" i="6"/>
  <c r="G47" i="6" s="1"/>
  <c r="G48" i="6"/>
  <c r="F52" i="6"/>
  <c r="G52" i="6" s="1"/>
  <c r="F62" i="6"/>
  <c r="G62" i="6" s="1"/>
  <c r="G63" i="6"/>
  <c r="F67" i="6"/>
  <c r="G67" i="6" s="1"/>
  <c r="G75" i="6"/>
  <c r="B9" i="11"/>
  <c r="B12" i="11" s="1"/>
  <c r="C12" i="11" s="1"/>
  <c r="D12" i="11" s="1"/>
  <c r="C11" i="11"/>
  <c r="D11" i="11" s="1"/>
  <c r="C8" i="11"/>
  <c r="D8" i="11" s="1"/>
  <c r="C7" i="11"/>
  <c r="D7" i="11" s="1"/>
  <c r="C6" i="11"/>
  <c r="D6" i="11" s="1"/>
  <c r="D37" i="1"/>
  <c r="D36" i="1"/>
  <c r="D34" i="1"/>
  <c r="D32" i="1"/>
  <c r="D31" i="1"/>
  <c r="D30" i="1"/>
  <c r="D29" i="1"/>
  <c r="D26" i="1"/>
  <c r="D25" i="1"/>
  <c r="D24" i="1"/>
  <c r="D23" i="1"/>
  <c r="D22" i="1"/>
  <c r="D21" i="1"/>
  <c r="D20" i="1"/>
  <c r="D19" i="1"/>
  <c r="D15" i="1"/>
  <c r="D16" i="1"/>
  <c r="D17" i="1"/>
  <c r="D18" i="1"/>
  <c r="D14" i="1"/>
  <c r="D13" i="1"/>
  <c r="D11" i="1"/>
  <c r="D9" i="1"/>
  <c r="D8" i="1"/>
  <c r="D7" i="1"/>
  <c r="C12" i="10"/>
  <c r="D12" i="10" s="1"/>
  <c r="B12" i="10"/>
  <c r="C9" i="10"/>
  <c r="B9" i="10"/>
  <c r="D11" i="10"/>
  <c r="D8" i="10"/>
  <c r="D7" i="10"/>
  <c r="D6" i="10"/>
  <c r="E6" i="10" s="1"/>
  <c r="F6" i="10" s="1"/>
  <c r="E20" i="9"/>
  <c r="F20" i="9" s="1"/>
  <c r="G20" i="9" s="1"/>
  <c r="B20" i="9"/>
  <c r="C20" i="9" s="1"/>
  <c r="D20" i="9" s="1"/>
  <c r="E15" i="9"/>
  <c r="F15" i="9" s="1"/>
  <c r="G15" i="9" s="1"/>
  <c r="B15" i="9"/>
  <c r="C15" i="9" s="1"/>
  <c r="D15" i="9" s="1"/>
  <c r="F39" i="9"/>
  <c r="G39" i="9" s="1"/>
  <c r="F38" i="9"/>
  <c r="G38" i="9" s="1"/>
  <c r="F37" i="9"/>
  <c r="G37" i="9" s="1"/>
  <c r="F35" i="9"/>
  <c r="G35" i="9" s="1"/>
  <c r="F34" i="9"/>
  <c r="G34" i="9" s="1"/>
  <c r="F33" i="9"/>
  <c r="G33" i="9" s="1"/>
  <c r="F32" i="9"/>
  <c r="G32" i="9" s="1"/>
  <c r="F31" i="9"/>
  <c r="G31" i="9" s="1"/>
  <c r="F30" i="9"/>
  <c r="G30" i="9" s="1"/>
  <c r="F29" i="9"/>
  <c r="G29" i="9" s="1"/>
  <c r="F28" i="9"/>
  <c r="G28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F8" i="9"/>
  <c r="G8" i="9" s="1"/>
  <c r="F7" i="9"/>
  <c r="G7" i="9" s="1"/>
  <c r="C39" i="9"/>
  <c r="D39" i="9" s="1"/>
  <c r="C38" i="9"/>
  <c r="D38" i="9" s="1"/>
  <c r="C37" i="9"/>
  <c r="D37" i="9" s="1"/>
  <c r="C35" i="9"/>
  <c r="D35" i="9" s="1"/>
  <c r="C34" i="9"/>
  <c r="D34" i="9" s="1"/>
  <c r="C33" i="9"/>
  <c r="D33" i="9" s="1"/>
  <c r="C32" i="9"/>
  <c r="D32" i="9" s="1"/>
  <c r="C31" i="9"/>
  <c r="D31" i="9" s="1"/>
  <c r="C30" i="9"/>
  <c r="D30" i="9" s="1"/>
  <c r="C29" i="9"/>
  <c r="D29" i="9" s="1"/>
  <c r="C28" i="9"/>
  <c r="D28" i="9" s="1"/>
  <c r="C19" i="9"/>
  <c r="D19" i="9" s="1"/>
  <c r="C18" i="9"/>
  <c r="D18" i="9" s="1"/>
  <c r="C17" i="9"/>
  <c r="D17" i="9" s="1"/>
  <c r="C14" i="9"/>
  <c r="D14" i="9" s="1"/>
  <c r="C13" i="9"/>
  <c r="D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F27" i="8"/>
  <c r="G27" i="8" s="1"/>
  <c r="F26" i="8"/>
  <c r="G26" i="8" s="1"/>
  <c r="F25" i="8"/>
  <c r="G25" i="8" s="1"/>
  <c r="F23" i="8"/>
  <c r="G23" i="8" s="1"/>
  <c r="F22" i="8"/>
  <c r="G22" i="8" s="1"/>
  <c r="F21" i="8"/>
  <c r="G21" i="8" s="1"/>
  <c r="F20" i="8"/>
  <c r="G20" i="8" s="1"/>
  <c r="C27" i="8"/>
  <c r="D27" i="8" s="1"/>
  <c r="C26" i="8"/>
  <c r="D26" i="8" s="1"/>
  <c r="C25" i="8"/>
  <c r="D25" i="8" s="1"/>
  <c r="C23" i="8"/>
  <c r="D23" i="8" s="1"/>
  <c r="C22" i="8"/>
  <c r="D22" i="8" s="1"/>
  <c r="C21" i="8"/>
  <c r="D21" i="8" s="1"/>
  <c r="C20" i="8"/>
  <c r="D20" i="8" s="1"/>
  <c r="B15" i="8"/>
  <c r="C15" i="8" s="1"/>
  <c r="D15" i="8" s="1"/>
  <c r="B10" i="8"/>
  <c r="C10" i="8" s="1"/>
  <c r="D10" i="8" s="1"/>
  <c r="C14" i="8"/>
  <c r="D14" i="8" s="1"/>
  <c r="C13" i="8"/>
  <c r="D13" i="8" s="1"/>
  <c r="C12" i="8"/>
  <c r="D12" i="8" s="1"/>
  <c r="C9" i="8"/>
  <c r="D9" i="8" s="1"/>
  <c r="C8" i="8"/>
  <c r="D8" i="8" s="1"/>
  <c r="C7" i="8"/>
  <c r="D7" i="8" s="1"/>
  <c r="C6" i="8"/>
  <c r="D6" i="8" s="1"/>
  <c r="E36" i="1"/>
  <c r="F36" i="1" s="1"/>
  <c r="E34" i="1"/>
  <c r="F34" i="1" s="1"/>
  <c r="E30" i="1"/>
  <c r="F30" i="1" s="1"/>
  <c r="E29" i="1"/>
  <c r="F29" i="1" s="1"/>
  <c r="E25" i="1"/>
  <c r="F25" i="1" s="1"/>
  <c r="E24" i="1"/>
  <c r="F24" i="1" s="1"/>
  <c r="E21" i="1"/>
  <c r="F21" i="1" s="1"/>
  <c r="E20" i="1"/>
  <c r="F20" i="1" s="1"/>
  <c r="E19" i="1"/>
  <c r="E18" i="1"/>
  <c r="E78" i="6" l="1"/>
  <c r="F78" i="6" s="1"/>
  <c r="G78" i="6" s="1"/>
  <c r="G68" i="6"/>
  <c r="G17" i="6"/>
  <c r="E57" i="6"/>
  <c r="F49" i="6"/>
  <c r="G49" i="6" s="1"/>
  <c r="C9" i="11"/>
  <c r="D9" i="11" s="1"/>
  <c r="E12" i="10"/>
  <c r="F12" i="10" s="1"/>
  <c r="D9" i="10"/>
  <c r="E9" i="10" s="1"/>
  <c r="F9" i="10" s="1"/>
  <c r="E11" i="10"/>
  <c r="F11" i="10" s="1"/>
  <c r="E8" i="10"/>
  <c r="F8" i="10" s="1"/>
  <c r="E7" i="10"/>
  <c r="F7" i="10" s="1"/>
  <c r="E31" i="1"/>
  <c r="F31" i="1" s="1"/>
  <c r="E23" i="1"/>
  <c r="F23" i="1" s="1"/>
  <c r="F19" i="1"/>
  <c r="E22" i="1"/>
  <c r="F22" i="1" s="1"/>
  <c r="E26" i="1"/>
  <c r="F26" i="1" s="1"/>
  <c r="F18" i="1"/>
  <c r="E17" i="1"/>
  <c r="F17" i="1" s="1"/>
  <c r="E7" i="1"/>
  <c r="F7" i="1" s="1"/>
  <c r="C32" i="1"/>
  <c r="C22" i="1"/>
  <c r="C18" i="1"/>
  <c r="C14" i="1"/>
  <c r="C26" i="1" s="1"/>
  <c r="F57" i="6" l="1"/>
  <c r="G57" i="6" s="1"/>
  <c r="F53" i="6"/>
  <c r="G53" i="6" s="1"/>
  <c r="F56" i="6"/>
  <c r="G56" i="6" s="1"/>
  <c r="C37" i="1"/>
  <c r="E37" i="1" s="1"/>
  <c r="F37" i="1" s="1"/>
  <c r="E32" i="1"/>
  <c r="F32" i="1" s="1"/>
  <c r="E16" i="1"/>
  <c r="F16" i="1" s="1"/>
  <c r="E15" i="1"/>
  <c r="E14" i="1"/>
  <c r="F14" i="1" s="1"/>
  <c r="E13" i="1"/>
  <c r="F13" i="1" s="1"/>
  <c r="E11" i="1"/>
  <c r="F11" i="1" s="1"/>
  <c r="E9" i="1"/>
  <c r="F9" i="1" s="1"/>
  <c r="E8" i="1"/>
  <c r="F8" i="1" s="1"/>
  <c r="A1" i="11"/>
  <c r="A1" i="10"/>
  <c r="A1" i="9"/>
  <c r="F15" i="1" l="1"/>
  <c r="A1" i="8"/>
  <c r="A1" i="6" l="1"/>
  <c r="A1" i="1"/>
</calcChain>
</file>

<file path=xl/sharedStrings.xml><?xml version="1.0" encoding="utf-8"?>
<sst xmlns="http://schemas.openxmlformats.org/spreadsheetml/2006/main" count="514" uniqueCount="182">
  <si>
    <t>CPAM ROUEN ELBEUF DIEPPE</t>
  </si>
  <si>
    <t>SIEGE SOCIAL</t>
  </si>
  <si>
    <t>Bâtiment A/B</t>
  </si>
  <si>
    <t>Terrasses gravillonnées sécurisées : 1 884 m²</t>
  </si>
  <si>
    <t>Terrasses auto-protégées : 50 m²</t>
  </si>
  <si>
    <t>Terrasses avec dalles : 200 m²</t>
  </si>
  <si>
    <t>Bâtiment C</t>
  </si>
  <si>
    <t>Terrasse gravillonnée sécurisée : 439 m²</t>
  </si>
  <si>
    <t>Bâtiment D</t>
  </si>
  <si>
    <t>Terrasses gravillonnées sécurisées : 1 011 m²</t>
  </si>
  <si>
    <t>SITE D’ELBEUF</t>
  </si>
  <si>
    <t>Terrasses gravillonnées : 1 033 m²</t>
  </si>
  <si>
    <t>Terrasses auto-protégées : 305 m²</t>
  </si>
  <si>
    <t>Terrasses avec dalles : 170 m²</t>
  </si>
  <si>
    <t>SITE DU CAP</t>
  </si>
  <si>
    <t>Terrasse auto-protégée : 731 m²</t>
  </si>
  <si>
    <t>Terrasse avec dalles 47 : m²</t>
  </si>
  <si>
    <t>Terrasse végétalisée : 240 m²</t>
  </si>
  <si>
    <t>CENTRE D’ARCHIVAGE</t>
  </si>
  <si>
    <t>Terrasse auto-protégée : 980 m²</t>
  </si>
  <si>
    <t>AGENCE DU MADRILLET</t>
  </si>
  <si>
    <t>Terrasses gravillonnées : 400 m²</t>
  </si>
  <si>
    <t>AGENCE D’YVETOT</t>
  </si>
  <si>
    <t>Terrasse gravillonnée : 470 m²</t>
  </si>
  <si>
    <t>CPAM DU HAVRE</t>
  </si>
  <si>
    <t>SITE DU TONKIN</t>
  </si>
  <si>
    <t>SITE DE FECAMP</t>
  </si>
  <si>
    <t>SITE DE LILEBONNE</t>
  </si>
  <si>
    <t>Entretien et nettoyage des toitures terrasses</t>
  </si>
  <si>
    <t>Lot 1</t>
  </si>
  <si>
    <t>Lot 2</t>
  </si>
  <si>
    <t>Lot 3</t>
  </si>
  <si>
    <t>Lot 4</t>
  </si>
  <si>
    <t>Lot 5</t>
  </si>
  <si>
    <t>Lot 6</t>
  </si>
  <si>
    <t>Toiture terrasse Turgot</t>
  </si>
  <si>
    <r>
      <t>Revêtement d’étanchéité sous végétalisation : 33 m</t>
    </r>
    <r>
      <rPr>
        <vertAlign val="superscript"/>
        <sz val="11"/>
        <color rgb="FF000000"/>
        <rFont val="Arial"/>
        <family val="2"/>
      </rPr>
      <t>2</t>
    </r>
  </si>
  <si>
    <r>
      <t>Revêtement d’étanchéité sous végétalisation : 456 m</t>
    </r>
    <r>
      <rPr>
        <vertAlign val="superscript"/>
        <sz val="11"/>
        <color rgb="FF000000"/>
        <rFont val="Arial"/>
        <family val="2"/>
      </rPr>
      <t>2</t>
    </r>
  </si>
  <si>
    <t>Toiture terrasse République</t>
  </si>
  <si>
    <r>
      <t>Revêtement d’étanchéité sous protection en dalles sur plots : 13 m</t>
    </r>
    <r>
      <rPr>
        <vertAlign val="superscript"/>
        <sz val="11"/>
        <color rgb="FF000000"/>
        <rFont val="Arial"/>
        <family val="2"/>
      </rPr>
      <t>2</t>
    </r>
  </si>
  <si>
    <r>
      <t>Revêtement d’étanchéité auto-protégée : 239 m</t>
    </r>
    <r>
      <rPr>
        <vertAlign val="superscript"/>
        <sz val="11"/>
        <color rgb="FF000000"/>
        <rFont val="Arial"/>
        <family val="2"/>
      </rPr>
      <t>2</t>
    </r>
  </si>
  <si>
    <t>Toiture terrasse République Magellan</t>
  </si>
  <si>
    <r>
      <t>Revêtement d’étanchéité auto-protégée : 1 210 m</t>
    </r>
    <r>
      <rPr>
        <vertAlign val="superscript"/>
        <sz val="11"/>
        <color rgb="FF000000"/>
        <rFont val="Arial"/>
        <family val="2"/>
      </rPr>
      <t>2</t>
    </r>
  </si>
  <si>
    <t>Désignation</t>
  </si>
  <si>
    <t>Maintenance des systèmes d'extinction automatique des locaux informatiques</t>
  </si>
  <si>
    <t>Fourniture et maintenance des moyens de lutte contre l’incendie</t>
  </si>
  <si>
    <t>Maintenance des bornes de recharge électrique</t>
  </si>
  <si>
    <t>Maintenance des systèmes de sécurité incendie</t>
  </si>
  <si>
    <t>BAES</t>
  </si>
  <si>
    <t>AGENCE LES HAUTS DE ROUEN</t>
  </si>
  <si>
    <t>Maintenance de la détection intrusion, du contrôle d’accès et de la vidéosurveillance</t>
  </si>
  <si>
    <t>Le
Le Pouvoir Adjudicateur
Isabelle WEBER,
Directrice Déléguée des CPAM</t>
  </si>
  <si>
    <r>
      <t xml:space="preserve">Le
Le Titulaire
</t>
    </r>
    <r>
      <rPr>
        <sz val="11"/>
        <color theme="0" tint="-0.499984740745262"/>
        <rFont val="Arial"/>
        <family val="2"/>
      </rPr>
      <t>(cachet et signature)</t>
    </r>
    <r>
      <rPr>
        <sz val="11"/>
        <color theme="1"/>
        <rFont val="Arial"/>
        <family val="2"/>
      </rPr>
      <t xml:space="preserve">
</t>
    </r>
  </si>
  <si>
    <t>Extincteur sur roue poudre polyvalente 50 Kg</t>
  </si>
  <si>
    <t>Extincteur portatif poudre polyvalente 6 Kg</t>
  </si>
  <si>
    <t>Extincteur portatif poudre polyvalente 9 Kg</t>
  </si>
  <si>
    <t>Extincteur portatif eau pulvérisée + additif 6 L</t>
  </si>
  <si>
    <t>Extincteur portatif eau pulvérisée + additif 9 L</t>
  </si>
  <si>
    <t>CPAM LE HAVRE</t>
  </si>
  <si>
    <t>ANNEXE 2 - DECOMPOSITION DU PRIX GLOBAL ET FORFAITAIRE</t>
  </si>
  <si>
    <t>Montant annuel HT</t>
  </si>
  <si>
    <t>Montant annuel TTC</t>
  </si>
  <si>
    <t>€</t>
  </si>
  <si>
    <t>SOUS-TOTAL</t>
  </si>
  <si>
    <t>MAINTENANCE PREVENTIVE</t>
  </si>
  <si>
    <t>MAINTENANCE CORRECTIVE</t>
  </si>
  <si>
    <t>Taux horaire
HT</t>
  </si>
  <si>
    <t>Taux horaire TTC</t>
  </si>
  <si>
    <t>TOTAL</t>
  </si>
  <si>
    <t>Forfait de déplacement
HT</t>
  </si>
  <si>
    <t>Forfait de déplacement
TTC</t>
  </si>
  <si>
    <t>SSI</t>
  </si>
  <si>
    <t>Montant unitaire HT</t>
  </si>
  <si>
    <r>
      <t xml:space="preserve">Montant annuel HT
</t>
    </r>
    <r>
      <rPr>
        <i/>
        <sz val="11"/>
        <color rgb="FF000000"/>
        <rFont val="Arial"/>
        <family val="2"/>
      </rPr>
      <t xml:space="preserve"> 1 visite par an</t>
    </r>
  </si>
  <si>
    <r>
      <t xml:space="preserve">Montant annuel HT
</t>
    </r>
    <r>
      <rPr>
        <i/>
        <sz val="11"/>
        <color rgb="FF000000"/>
        <rFont val="Arial"/>
        <family val="2"/>
      </rPr>
      <t>1 visite par an</t>
    </r>
  </si>
  <si>
    <r>
      <t xml:space="preserve">Montant unitaire </t>
    </r>
    <r>
      <rPr>
        <u/>
        <sz val="11"/>
        <color rgb="FF000000"/>
        <rFont val="Arial"/>
        <family val="2"/>
      </rPr>
      <t xml:space="preserve">sans
</t>
    </r>
    <r>
      <rPr>
        <b/>
        <sz val="11"/>
        <color rgb="FF000000"/>
        <rFont val="Arial"/>
        <family val="2"/>
      </rPr>
      <t>filtrométrie HT</t>
    </r>
  </si>
  <si>
    <r>
      <t xml:space="preserve">Montant unitaire </t>
    </r>
    <r>
      <rPr>
        <u/>
        <sz val="11"/>
        <color rgb="FF000000"/>
        <rFont val="Arial"/>
        <family val="2"/>
      </rPr>
      <t xml:space="preserve">avec
</t>
    </r>
    <r>
      <rPr>
        <b/>
        <sz val="11"/>
        <color rgb="FF000000"/>
        <rFont val="Arial"/>
        <family val="2"/>
      </rPr>
      <t>filtrométrie HT</t>
    </r>
  </si>
  <si>
    <t>Barrer le(s) lot(s) non concerné(s) par l'offre</t>
  </si>
  <si>
    <t>Quantité
(indicatif)</t>
  </si>
  <si>
    <t>Objet</t>
  </si>
  <si>
    <r>
      <t>Extincteur portatif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2 Kg</t>
    </r>
  </si>
  <si>
    <r>
      <t>Extincteur portatif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5 Kg</t>
    </r>
  </si>
  <si>
    <t>Vérification annuelle RIA</t>
  </si>
  <si>
    <t>Vérification annuelle désenfumage</t>
  </si>
  <si>
    <t>Vérification annuelle colonne sèche</t>
  </si>
  <si>
    <t>Vérification annuelle</t>
  </si>
  <si>
    <r>
      <t xml:space="preserve">Montant
annuel HT
</t>
    </r>
    <r>
      <rPr>
        <i/>
        <sz val="11"/>
        <color rgb="FF000000"/>
        <rFont val="Arial"/>
        <family val="2"/>
      </rPr>
      <t>2 visites par an</t>
    </r>
  </si>
  <si>
    <t>Montant
annuel TTC</t>
  </si>
  <si>
    <t xml:space="preserve">PIECES DETACHEES </t>
  </si>
  <si>
    <r>
      <t xml:space="preserve">PIECES DETACHEES, RECHARGE, REMPLACEMENT EXTINCTEUR A REFORMER </t>
    </r>
    <r>
      <rPr>
        <b/>
        <u/>
        <sz val="14"/>
        <rFont val="Arial"/>
        <family val="2"/>
      </rPr>
      <t>INCLUS LORS DE LA VISITE ANNUELLE</t>
    </r>
  </si>
  <si>
    <t>RECHARGES</t>
  </si>
  <si>
    <r>
      <t xml:space="preserve">EXTINCTEUR NEUF </t>
    </r>
    <r>
      <rPr>
        <b/>
        <u/>
        <sz val="11"/>
        <color rgb="FF000000"/>
        <rFont val="Arial"/>
        <family val="2"/>
      </rPr>
      <t>TOUT COMPRIS</t>
    </r>
    <r>
      <rPr>
        <sz val="11"/>
        <color rgb="FF000000"/>
        <rFont val="Arial"/>
        <family val="2"/>
      </rPr>
      <t xml:space="preserve"> (numérotation, adhésif, pose, support, retraitement extincteur remplacé,…)</t>
    </r>
  </si>
  <si>
    <t>Scellé</t>
  </si>
  <si>
    <t>Percuteur</t>
  </si>
  <si>
    <t>Pulvérisateur</t>
  </si>
  <si>
    <t>Lance EP 6 L</t>
  </si>
  <si>
    <t>Lance EP 9 L</t>
  </si>
  <si>
    <t>Sparklet EP</t>
  </si>
  <si>
    <t>Sparklet PP</t>
  </si>
  <si>
    <t>Tuyau équipé PP 6 Kg</t>
  </si>
  <si>
    <t>Joint</t>
  </si>
  <si>
    <r>
      <t>Tromblon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2 Kg</t>
    </r>
  </si>
  <si>
    <r>
      <t>Tromblon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5 Kg</t>
    </r>
  </si>
  <si>
    <t>Tuyau équipé PP 9 Kg</t>
  </si>
  <si>
    <t>Fongicide</t>
  </si>
  <si>
    <t>Adhésif avec QR code</t>
  </si>
  <si>
    <t>Goupille</t>
  </si>
  <si>
    <t>Rechargement EP 6 L</t>
  </si>
  <si>
    <t>Rechargement EP 9 L</t>
  </si>
  <si>
    <t>Rechargement PP 6 Kg</t>
  </si>
  <si>
    <t>Coefficient de revente</t>
  </si>
  <si>
    <t>A compléter par le prestataire</t>
  </si>
  <si>
    <t>Montant
unitaire HT</t>
  </si>
  <si>
    <t>TVA 20%</t>
  </si>
  <si>
    <r>
      <t xml:space="preserve">Montant
annuel HT
</t>
    </r>
    <r>
      <rPr>
        <i/>
        <sz val="11"/>
        <color rgb="FF000000"/>
        <rFont val="Arial"/>
        <family val="2"/>
      </rPr>
      <t>1 visite par an</t>
    </r>
  </si>
  <si>
    <t>Forfait de
déplacement
HT</t>
  </si>
  <si>
    <t>Forfait de
déplacement
TTC</t>
  </si>
  <si>
    <r>
      <t>Echange standard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2 Kg </t>
    </r>
  </si>
  <si>
    <r>
      <t>Echange standard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5 Kg </t>
    </r>
  </si>
  <si>
    <r>
      <t>Rechargement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2 Kg</t>
    </r>
  </si>
  <si>
    <r>
      <t>Rechargement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5 Kg</t>
    </r>
  </si>
  <si>
    <t>Tube plongeur 6 L et 6 Kg</t>
  </si>
  <si>
    <t>Tube plongeur 9 L et 9 Kg</t>
  </si>
  <si>
    <t>Rechargement PP 9 Kg</t>
  </si>
  <si>
    <t>Rechargement PP 50 Kg</t>
  </si>
  <si>
    <r>
      <t xml:space="preserve">Il a été listé les pièces les plus couramment remplacées : le candidat est libre de compléter ce bordereau avec des pièces détachées.
</t>
    </r>
    <r>
      <rPr>
        <b/>
        <sz val="12"/>
        <color rgb="FFFF0000"/>
        <rFont val="Arial"/>
        <family val="2"/>
      </rPr>
      <t>TOUTE PIECE NON LISTEE CI-DESSOUS DEVRA FAIRE L'OBJET D'UN DEVIS.</t>
    </r>
  </si>
  <si>
    <t>Cartouche de gaz 20g</t>
  </si>
  <si>
    <t>Cartouche de gaz 30g</t>
  </si>
  <si>
    <t>Cartouche de gaz 40g</t>
  </si>
  <si>
    <t>Cartouche de gaz 60g</t>
  </si>
  <si>
    <t>Cartouche de gaz 80g</t>
  </si>
  <si>
    <t>Cartouche de gaz 100g</t>
  </si>
  <si>
    <t>Cartouche de gaz 120g</t>
  </si>
  <si>
    <t>A compléter
par le prestataire</t>
  </si>
  <si>
    <t>Site</t>
  </si>
  <si>
    <t>Equipement</t>
  </si>
  <si>
    <t>Lot 7</t>
  </si>
  <si>
    <t>Lot 8</t>
  </si>
  <si>
    <t>Entretien des canalisations eaux usées et eaux pluviales</t>
  </si>
  <si>
    <t>Dératisation et désourisation</t>
  </si>
  <si>
    <t>Colonne urinoirs sur 9 niveaux</t>
  </si>
  <si>
    <t>Colonne sanitaires sur 9 niveaux</t>
  </si>
  <si>
    <t>Regards</t>
  </si>
  <si>
    <t>Caniveaux extérieurs</t>
  </si>
  <si>
    <t>Canalisation d'évacuation des EP</t>
  </si>
  <si>
    <t>Siphons</t>
  </si>
  <si>
    <t>Postes de relèvement</t>
  </si>
  <si>
    <t>Dératisation</t>
  </si>
  <si>
    <t>Désourisation</t>
  </si>
  <si>
    <t>Lot 9</t>
  </si>
  <si>
    <t>Entretien des toitures végétalisées</t>
  </si>
  <si>
    <r>
      <t>Montant
annuel HT
3</t>
    </r>
    <r>
      <rPr>
        <i/>
        <sz val="11"/>
        <color rgb="FF000000"/>
        <rFont val="Arial"/>
        <family val="2"/>
      </rPr>
      <t xml:space="preserve"> visites par an</t>
    </r>
  </si>
  <si>
    <t xml:space="preserve">vérification annuelle volet désemfumage </t>
  </si>
  <si>
    <t>Visite maintenance préventive</t>
  </si>
  <si>
    <t>Quantité</t>
  </si>
  <si>
    <t>Coût annuel
(€ HT)</t>
  </si>
  <si>
    <t>TVA</t>
  </si>
  <si>
    <t>Coût annuel 
(€ TTC)</t>
  </si>
  <si>
    <t>Maintenance annuelle - Niveau 3</t>
  </si>
  <si>
    <t>Maintenance triennale - Niveau 4 - Prévue en octobre 2026</t>
  </si>
  <si>
    <t>Astreinte</t>
  </si>
  <si>
    <t>Dépannages et travaux hors contrats</t>
  </si>
  <si>
    <t>Site Turgot / Magellan</t>
  </si>
  <si>
    <t>Prix unitaire (€ HT)</t>
  </si>
  <si>
    <t>Prix unitaire (€ TTC)</t>
  </si>
  <si>
    <t>Taux horaire technicien courants forts</t>
  </si>
  <si>
    <t>Taux horaire technicien courants faibles</t>
  </si>
  <si>
    <t>Taux horaire devis/dépannage électricien</t>
  </si>
  <si>
    <t>Forfait déplacement</t>
  </si>
  <si>
    <t>Total</t>
  </si>
  <si>
    <t>Le</t>
  </si>
  <si>
    <t>Le pouvoir adjudicateur
La Directrice Déléguée  de la CPAM
Rouen-Elbeuf-Dieppe Seine-Maritime</t>
  </si>
  <si>
    <t>Le Titulaire
(cachet et signature)</t>
  </si>
  <si>
    <t>Isabelle WEBER</t>
  </si>
  <si>
    <t>Le Havre Turgot / Magellan</t>
  </si>
  <si>
    <t>Fécamp</t>
  </si>
  <si>
    <t>Le pouvoir adjudicateur 
Isabelle WEBER, Directrice Déléguée des CPAM</t>
  </si>
  <si>
    <t>Lot 10</t>
  </si>
  <si>
    <t>Cellules HT Courants forts</t>
  </si>
  <si>
    <t>Lot 11</t>
  </si>
  <si>
    <t>CVC</t>
  </si>
  <si>
    <t>Coût unitaire de vérification d'un BAES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</si>
</sst>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rgb="FFFFFFFF"/>
      <name val="Arial"/>
      <family val="2"/>
    </font>
    <font>
      <sz val="11"/>
      <color theme="0" tint="-0.499984740745262"/>
      <name val="Arial"/>
      <family val="2"/>
    </font>
    <font>
      <b/>
      <sz val="12"/>
      <color theme="0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rgb="FF000000"/>
      <name val="Arial"/>
      <family val="2"/>
    </font>
    <font>
      <i/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vertAlign val="subscript"/>
      <sz val="1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D5DCE4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darkGray">
        <bgColor rgb="FF00B0F0"/>
      </patternFill>
    </fill>
    <fill>
      <patternFill patternType="darkGray"/>
    </fill>
    <fill>
      <patternFill patternType="darkGray">
        <bgColor theme="0" tint="-0.14996795556505021"/>
      </patternFill>
    </fill>
  </fills>
  <borders count="10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421">
    <xf numFmtId="0" fontId="0" fillId="0" borderId="0" xfId="0"/>
    <xf numFmtId="0" fontId="2" fillId="0" borderId="0" xfId="0" applyFont="1"/>
    <xf numFmtId="0" fontId="1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9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/>
    <xf numFmtId="0" fontId="2" fillId="0" borderId="0" xfId="0" applyFont="1" applyBorder="1"/>
    <xf numFmtId="0" fontId="6" fillId="0" borderId="2" xfId="0" applyFont="1" applyBorder="1" applyAlignment="1">
      <alignment vertical="center" wrapText="1"/>
    </xf>
    <xf numFmtId="0" fontId="10" fillId="0" borderId="0" xfId="0" applyFont="1"/>
    <xf numFmtId="0" fontId="2" fillId="0" borderId="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2" fillId="4" borderId="2" xfId="0" applyFont="1" applyFill="1" applyBorder="1"/>
    <xf numFmtId="0" fontId="12" fillId="3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/>
    </xf>
    <xf numFmtId="0" fontId="11" fillId="0" borderId="0" xfId="0" applyFont="1" applyAlignment="1">
      <alignment horizontal="left" vertical="center" inden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2" fillId="3" borderId="5" xfId="0" applyFont="1" applyFill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vertical="center" wrapText="1"/>
    </xf>
    <xf numFmtId="164" fontId="2" fillId="0" borderId="20" xfId="0" applyNumberFormat="1" applyFont="1" applyBorder="1" applyAlignment="1">
      <alignment horizontal="right" vertical="center"/>
    </xf>
    <xf numFmtId="0" fontId="6" fillId="0" borderId="23" xfId="0" applyFont="1" applyBorder="1" applyAlignment="1">
      <alignment vertical="center" wrapText="1"/>
    </xf>
    <xf numFmtId="164" fontId="2" fillId="0" borderId="24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vertical="center" wrapText="1"/>
    </xf>
    <xf numFmtId="164" fontId="2" fillId="0" borderId="25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164" fontId="14" fillId="4" borderId="7" xfId="0" applyNumberFormat="1" applyFont="1" applyFill="1" applyBorder="1" applyAlignment="1">
      <alignment horizontal="right" vertical="center"/>
    </xf>
    <xf numFmtId="0" fontId="15" fillId="0" borderId="0" xfId="0" applyFont="1" applyBorder="1" applyAlignment="1"/>
    <xf numFmtId="0" fontId="16" fillId="0" borderId="0" xfId="0" applyFont="1"/>
    <xf numFmtId="164" fontId="14" fillId="4" borderId="0" xfId="0" applyNumberFormat="1" applyFont="1" applyFill="1" applyBorder="1" applyAlignment="1">
      <alignment horizontal="right" vertical="center"/>
    </xf>
    <xf numFmtId="0" fontId="11" fillId="0" borderId="0" xfId="0" applyFont="1" applyBorder="1"/>
    <xf numFmtId="0" fontId="12" fillId="3" borderId="26" xfId="0" applyFont="1" applyFill="1" applyBorder="1" applyAlignment="1">
      <alignment vertical="center"/>
    </xf>
    <xf numFmtId="164" fontId="14" fillId="4" borderId="27" xfId="0" applyNumberFormat="1" applyFont="1" applyFill="1" applyBorder="1" applyAlignment="1">
      <alignment horizontal="right" vertical="center"/>
    </xf>
    <xf numFmtId="0" fontId="4" fillId="0" borderId="28" xfId="0" applyFont="1" applyBorder="1" applyAlignment="1">
      <alignment horizontal="left" vertical="center" wrapText="1"/>
    </xf>
    <xf numFmtId="164" fontId="2" fillId="0" borderId="27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vertical="center" wrapText="1"/>
    </xf>
    <xf numFmtId="0" fontId="12" fillId="3" borderId="29" xfId="0" applyFont="1" applyFill="1" applyBorder="1" applyAlignment="1">
      <alignment vertical="center"/>
    </xf>
    <xf numFmtId="164" fontId="14" fillId="4" borderId="30" xfId="0" applyNumberFormat="1" applyFont="1" applyFill="1" applyBorder="1" applyAlignment="1">
      <alignment horizontal="right" vertical="center"/>
    </xf>
    <xf numFmtId="0" fontId="4" fillId="0" borderId="31" xfId="0" applyFont="1" applyBorder="1" applyAlignment="1">
      <alignment horizontal="left" vertical="center" wrapText="1"/>
    </xf>
    <xf numFmtId="0" fontId="3" fillId="0" borderId="26" xfId="0" applyFont="1" applyBorder="1" applyAlignment="1">
      <alignment vertical="center" wrapText="1"/>
    </xf>
    <xf numFmtId="0" fontId="4" fillId="6" borderId="29" xfId="0" applyFont="1" applyFill="1" applyBorder="1" applyAlignment="1">
      <alignment horizontal="right" vertical="center" wrapText="1"/>
    </xf>
    <xf numFmtId="0" fontId="4" fillId="6" borderId="32" xfId="0" applyFont="1" applyFill="1" applyBorder="1" applyAlignment="1">
      <alignment horizontal="right" vertical="center" wrapText="1"/>
    </xf>
    <xf numFmtId="164" fontId="2" fillId="6" borderId="11" xfId="0" applyNumberFormat="1" applyFont="1" applyFill="1" applyBorder="1" applyAlignment="1">
      <alignment horizontal="right" vertical="center"/>
    </xf>
    <xf numFmtId="164" fontId="2" fillId="6" borderId="5" xfId="0" applyNumberFormat="1" applyFont="1" applyFill="1" applyBorder="1" applyAlignment="1">
      <alignment horizontal="right" vertical="center"/>
    </xf>
    <xf numFmtId="164" fontId="2" fillId="6" borderId="33" xfId="0" applyNumberFormat="1" applyFont="1" applyFill="1" applyBorder="1" applyAlignment="1">
      <alignment horizontal="right" vertical="center"/>
    </xf>
    <xf numFmtId="0" fontId="4" fillId="0" borderId="34" xfId="0" applyFont="1" applyBorder="1" applyAlignment="1">
      <alignment vertical="center" wrapText="1"/>
    </xf>
    <xf numFmtId="164" fontId="2" fillId="0" borderId="35" xfId="0" applyNumberFormat="1" applyFont="1" applyBorder="1" applyAlignment="1">
      <alignment horizontal="right" vertical="center"/>
    </xf>
    <xf numFmtId="164" fontId="2" fillId="6" borderId="10" xfId="0" applyNumberFormat="1" applyFont="1" applyFill="1" applyBorder="1" applyAlignment="1">
      <alignment horizontal="right" vertical="center"/>
    </xf>
    <xf numFmtId="164" fontId="2" fillId="6" borderId="37" xfId="0" applyNumberFormat="1" applyFont="1" applyFill="1" applyBorder="1" applyAlignment="1">
      <alignment horizontal="right" vertical="center"/>
    </xf>
    <xf numFmtId="0" fontId="3" fillId="0" borderId="34" xfId="0" applyFont="1" applyBorder="1" applyAlignment="1">
      <alignment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164" fontId="14" fillId="4" borderId="40" xfId="0" applyNumberFormat="1" applyFont="1" applyFill="1" applyBorder="1" applyAlignment="1">
      <alignment horizontal="right" vertical="center"/>
    </xf>
    <xf numFmtId="164" fontId="14" fillId="4" borderId="43" xfId="0" applyNumberFormat="1" applyFont="1" applyFill="1" applyBorder="1" applyAlignment="1">
      <alignment horizontal="right" vertical="center"/>
    </xf>
    <xf numFmtId="164" fontId="2" fillId="6" borderId="44" xfId="0" applyNumberFormat="1" applyFont="1" applyFill="1" applyBorder="1" applyAlignment="1">
      <alignment horizontal="right" vertical="center"/>
    </xf>
    <xf numFmtId="0" fontId="12" fillId="3" borderId="40" xfId="0" applyFont="1" applyFill="1" applyBorder="1" applyAlignment="1">
      <alignment vertical="center"/>
    </xf>
    <xf numFmtId="0" fontId="4" fillId="0" borderId="43" xfId="0" applyFont="1" applyBorder="1" applyAlignment="1">
      <alignment horizontal="left" vertical="center" wrapText="1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6" borderId="42" xfId="0" applyFont="1" applyFill="1" applyBorder="1" applyAlignment="1">
      <alignment horizontal="right" vertical="center" wrapText="1"/>
    </xf>
    <xf numFmtId="0" fontId="12" fillId="3" borderId="42" xfId="0" applyFont="1" applyFill="1" applyBorder="1" applyAlignment="1">
      <alignment vertical="center"/>
    </xf>
    <xf numFmtId="0" fontId="4" fillId="0" borderId="45" xfId="0" applyFont="1" applyBorder="1" applyAlignment="1">
      <alignment horizontal="left" vertical="center" wrapText="1"/>
    </xf>
    <xf numFmtId="0" fontId="3" fillId="0" borderId="40" xfId="0" applyFont="1" applyBorder="1" applyAlignment="1">
      <alignment vertical="center" wrapText="1"/>
    </xf>
    <xf numFmtId="0" fontId="3" fillId="0" borderId="41" xfId="0" applyFont="1" applyBorder="1" applyAlignment="1">
      <alignment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/>
    </xf>
    <xf numFmtId="164" fontId="2" fillId="0" borderId="49" xfId="0" applyNumberFormat="1" applyFont="1" applyBorder="1" applyAlignment="1">
      <alignment horizontal="right" vertical="center"/>
    </xf>
    <xf numFmtId="0" fontId="4" fillId="0" borderId="45" xfId="0" applyFont="1" applyBorder="1" applyAlignment="1">
      <alignment vertical="center" wrapText="1"/>
    </xf>
    <xf numFmtId="0" fontId="4" fillId="0" borderId="34" xfId="0" applyFont="1" applyBorder="1" applyAlignment="1">
      <alignment horizontal="left" vertical="center" wrapText="1"/>
    </xf>
    <xf numFmtId="164" fontId="14" fillId="4" borderId="52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1" fillId="0" borderId="14" xfId="0" applyFont="1" applyFill="1" applyBorder="1" applyAlignment="1">
      <alignment horizontal="left" vertical="center" indent="1"/>
    </xf>
    <xf numFmtId="0" fontId="21" fillId="0" borderId="17" xfId="0" applyFont="1" applyFill="1" applyBorder="1" applyAlignment="1">
      <alignment horizontal="left" vertical="center" indent="1"/>
    </xf>
    <xf numFmtId="0" fontId="21" fillId="0" borderId="9" xfId="0" applyFont="1" applyFill="1" applyBorder="1" applyAlignment="1">
      <alignment horizontal="left" vertical="center"/>
    </xf>
    <xf numFmtId="44" fontId="2" fillId="0" borderId="2" xfId="1" applyFont="1" applyFill="1" applyBorder="1" applyAlignment="1">
      <alignment horizontal="right" vertical="center"/>
    </xf>
    <xf numFmtId="44" fontId="2" fillId="0" borderId="14" xfId="1" applyFont="1" applyFill="1" applyBorder="1" applyAlignment="1">
      <alignment horizontal="right" vertical="center"/>
    </xf>
    <xf numFmtId="44" fontId="2" fillId="0" borderId="13" xfId="1" applyFont="1" applyFill="1" applyBorder="1" applyAlignment="1">
      <alignment horizontal="right" vertical="center"/>
    </xf>
    <xf numFmtId="44" fontId="2" fillId="0" borderId="12" xfId="1" applyFont="1" applyFill="1" applyBorder="1" applyAlignment="1">
      <alignment horizontal="right" vertical="center"/>
    </xf>
    <xf numFmtId="0" fontId="5" fillId="3" borderId="26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/>
    </xf>
    <xf numFmtId="44" fontId="2" fillId="0" borderId="55" xfId="1" applyFont="1" applyFill="1" applyBorder="1" applyAlignment="1">
      <alignment horizontal="right" vertical="center"/>
    </xf>
    <xf numFmtId="44" fontId="2" fillId="0" borderId="53" xfId="1" applyFont="1" applyFill="1" applyBorder="1" applyAlignment="1">
      <alignment horizontal="right" vertical="center"/>
    </xf>
    <xf numFmtId="44" fontId="2" fillId="0" borderId="59" xfId="1" applyFont="1" applyFill="1" applyBorder="1" applyAlignment="1">
      <alignment horizontal="right" vertical="center"/>
    </xf>
    <xf numFmtId="44" fontId="2" fillId="0" borderId="60" xfId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center" vertical="center"/>
    </xf>
    <xf numFmtId="44" fontId="2" fillId="0" borderId="23" xfId="1" applyFont="1" applyFill="1" applyBorder="1" applyAlignment="1">
      <alignment horizontal="right" vertical="center"/>
    </xf>
    <xf numFmtId="44" fontId="2" fillId="0" borderId="61" xfId="1" applyFont="1" applyFill="1" applyBorder="1" applyAlignment="1">
      <alignment horizontal="right" vertical="center"/>
    </xf>
    <xf numFmtId="0" fontId="5" fillId="3" borderId="29" xfId="0" applyFont="1" applyFill="1" applyBorder="1" applyAlignment="1">
      <alignment vertical="center"/>
    </xf>
    <xf numFmtId="0" fontId="2" fillId="4" borderId="5" xfId="0" applyFont="1" applyFill="1" applyBorder="1"/>
    <xf numFmtId="0" fontId="2" fillId="4" borderId="5" xfId="0" applyFont="1" applyFill="1" applyBorder="1" applyAlignment="1">
      <alignment horizontal="center"/>
    </xf>
    <xf numFmtId="44" fontId="2" fillId="4" borderId="5" xfId="1" applyFont="1" applyFill="1" applyBorder="1" applyAlignment="1">
      <alignment horizontal="right"/>
    </xf>
    <xf numFmtId="44" fontId="2" fillId="4" borderId="46" xfId="1" applyFont="1" applyFill="1" applyBorder="1" applyAlignment="1">
      <alignment horizontal="right"/>
    </xf>
    <xf numFmtId="0" fontId="4" fillId="6" borderId="44" xfId="0" applyFont="1" applyFill="1" applyBorder="1" applyAlignment="1">
      <alignment vertical="center" wrapText="1"/>
    </xf>
    <xf numFmtId="44" fontId="2" fillId="9" borderId="10" xfId="1" applyFont="1" applyFill="1" applyBorder="1" applyAlignment="1">
      <alignment horizontal="right" vertical="center"/>
    </xf>
    <xf numFmtId="44" fontId="2" fillId="9" borderId="56" xfId="1" applyFont="1" applyFill="1" applyBorder="1" applyAlignment="1">
      <alignment horizontal="right" vertical="center"/>
    </xf>
    <xf numFmtId="44" fontId="2" fillId="9" borderId="20" xfId="1" applyFont="1" applyFill="1" applyBorder="1" applyAlignment="1">
      <alignment horizontal="right" vertical="center"/>
    </xf>
    <xf numFmtId="44" fontId="2" fillId="9" borderId="71" xfId="1" applyFont="1" applyFill="1" applyBorder="1" applyAlignment="1">
      <alignment horizontal="right" vertical="center"/>
    </xf>
    <xf numFmtId="0" fontId="3" fillId="6" borderId="63" xfId="0" applyFont="1" applyFill="1" applyBorder="1" applyAlignment="1">
      <alignment horizontal="right" vertical="center"/>
    </xf>
    <xf numFmtId="0" fontId="3" fillId="6" borderId="64" xfId="0" applyFont="1" applyFill="1" applyBorder="1" applyAlignment="1">
      <alignment horizontal="right" vertical="center"/>
    </xf>
    <xf numFmtId="44" fontId="3" fillId="6" borderId="72" xfId="1" applyFont="1" applyFill="1" applyBorder="1" applyAlignment="1">
      <alignment horizontal="right" vertical="center"/>
    </xf>
    <xf numFmtId="44" fontId="3" fillId="6" borderId="73" xfId="1" applyFont="1" applyFill="1" applyBorder="1" applyAlignment="1">
      <alignment horizontal="right" vertical="center"/>
    </xf>
    <xf numFmtId="0" fontId="3" fillId="0" borderId="0" xfId="0" applyFont="1"/>
    <xf numFmtId="0" fontId="6" fillId="9" borderId="5" xfId="0" applyFont="1" applyFill="1" applyBorder="1" applyAlignment="1">
      <alignment horizontal="right" vertical="center" wrapText="1"/>
    </xf>
    <xf numFmtId="164" fontId="2" fillId="9" borderId="5" xfId="0" applyNumberFormat="1" applyFont="1" applyFill="1" applyBorder="1" applyAlignment="1">
      <alignment horizontal="right" vertical="center"/>
    </xf>
    <xf numFmtId="164" fontId="2" fillId="9" borderId="11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6" fillId="0" borderId="74" xfId="0" applyFont="1" applyBorder="1" applyAlignment="1">
      <alignment vertical="center" wrapText="1"/>
    </xf>
    <xf numFmtId="0" fontId="21" fillId="0" borderId="14" xfId="0" applyFont="1" applyFill="1" applyBorder="1" applyAlignment="1">
      <alignment horizontal="center" vertical="center"/>
    </xf>
    <xf numFmtId="44" fontId="21" fillId="0" borderId="14" xfId="1" applyFont="1" applyFill="1" applyBorder="1" applyAlignment="1">
      <alignment horizontal="right" vertical="center"/>
    </xf>
    <xf numFmtId="44" fontId="21" fillId="0" borderId="53" xfId="1" applyFont="1" applyFill="1" applyBorder="1" applyAlignment="1">
      <alignment horizontal="right" vertical="center"/>
    </xf>
    <xf numFmtId="0" fontId="21" fillId="0" borderId="17" xfId="0" applyFont="1" applyFill="1" applyBorder="1" applyAlignment="1">
      <alignment horizontal="center" vertical="center"/>
    </xf>
    <xf numFmtId="44" fontId="21" fillId="0" borderId="17" xfId="1" applyFont="1" applyFill="1" applyBorder="1" applyAlignment="1">
      <alignment horizontal="right" vertical="center"/>
    </xf>
    <xf numFmtId="44" fontId="21" fillId="0" borderId="54" xfId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center" vertical="center"/>
    </xf>
    <xf numFmtId="44" fontId="21" fillId="0" borderId="2" xfId="1" applyFont="1" applyFill="1" applyBorder="1" applyAlignment="1">
      <alignment horizontal="right" vertical="center"/>
    </xf>
    <xf numFmtId="44" fontId="21" fillId="0" borderId="55" xfId="1" applyFont="1" applyFill="1" applyBorder="1" applyAlignment="1">
      <alignment horizontal="right" vertical="center"/>
    </xf>
    <xf numFmtId="0" fontId="21" fillId="5" borderId="2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left" vertical="center"/>
    </xf>
    <xf numFmtId="0" fontId="21" fillId="0" borderId="23" xfId="0" applyFont="1" applyFill="1" applyBorder="1" applyAlignment="1">
      <alignment horizontal="center" vertical="center"/>
    </xf>
    <xf numFmtId="44" fontId="21" fillId="0" borderId="23" xfId="1" applyFont="1" applyFill="1" applyBorder="1" applyAlignment="1">
      <alignment horizontal="right" vertical="center"/>
    </xf>
    <xf numFmtId="44" fontId="21" fillId="0" borderId="61" xfId="1" applyFont="1" applyFill="1" applyBorder="1" applyAlignment="1">
      <alignment horizontal="right" vertical="center"/>
    </xf>
    <xf numFmtId="0" fontId="21" fillId="0" borderId="68" xfId="0" applyFont="1" applyFill="1" applyBorder="1" applyAlignment="1">
      <alignment horizontal="left" vertical="center" indent="1"/>
    </xf>
    <xf numFmtId="0" fontId="21" fillId="0" borderId="68" xfId="0" applyFont="1" applyFill="1" applyBorder="1" applyAlignment="1">
      <alignment horizontal="center" vertical="center"/>
    </xf>
    <xf numFmtId="44" fontId="21" fillId="0" borderId="68" xfId="1" applyFont="1" applyFill="1" applyBorder="1" applyAlignment="1">
      <alignment horizontal="right" vertical="center"/>
    </xf>
    <xf numFmtId="44" fontId="21" fillId="0" borderId="65" xfId="1" applyFont="1" applyFill="1" applyBorder="1" applyAlignment="1">
      <alignment horizontal="right" vertical="center"/>
    </xf>
    <xf numFmtId="44" fontId="21" fillId="9" borderId="10" xfId="1" applyFont="1" applyFill="1" applyBorder="1" applyAlignment="1">
      <alignment horizontal="right" vertical="center"/>
    </xf>
    <xf numFmtId="44" fontId="21" fillId="9" borderId="56" xfId="1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horizontal="center" vertical="center"/>
    </xf>
    <xf numFmtId="44" fontId="21" fillId="0" borderId="12" xfId="1" applyFont="1" applyFill="1" applyBorder="1" applyAlignment="1">
      <alignment horizontal="right" vertical="center"/>
    </xf>
    <xf numFmtId="44" fontId="21" fillId="0" borderId="60" xfId="1" applyFont="1" applyFill="1" applyBorder="1" applyAlignment="1">
      <alignment horizontal="right" vertical="center"/>
    </xf>
    <xf numFmtId="44" fontId="21" fillId="9" borderId="20" xfId="1" applyFont="1" applyFill="1" applyBorder="1" applyAlignment="1">
      <alignment horizontal="right" vertical="center"/>
    </xf>
    <xf numFmtId="44" fontId="21" fillId="9" borderId="71" xfId="1" applyFont="1" applyFill="1" applyBorder="1" applyAlignment="1">
      <alignment horizontal="right" vertical="center"/>
    </xf>
    <xf numFmtId="0" fontId="4" fillId="6" borderId="75" xfId="0" applyFont="1" applyFill="1" applyBorder="1" applyAlignment="1">
      <alignment vertical="center" wrapText="1"/>
    </xf>
    <xf numFmtId="44" fontId="21" fillId="0" borderId="18" xfId="1" applyFont="1" applyFill="1" applyBorder="1" applyAlignment="1">
      <alignment horizontal="right" vertical="center"/>
    </xf>
    <xf numFmtId="44" fontId="21" fillId="0" borderId="58" xfId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indent="1"/>
    </xf>
    <xf numFmtId="0" fontId="21" fillId="0" borderId="7" xfId="0" applyFont="1" applyFill="1" applyBorder="1" applyAlignment="1">
      <alignment horizontal="center" vertical="center"/>
    </xf>
    <xf numFmtId="44" fontId="21" fillId="0" borderId="7" xfId="1" applyFont="1" applyFill="1" applyBorder="1" applyAlignment="1">
      <alignment horizontal="right" vertical="center"/>
    </xf>
    <xf numFmtId="0" fontId="21" fillId="0" borderId="78" xfId="0" applyFont="1" applyFill="1" applyBorder="1" applyAlignment="1">
      <alignment horizontal="left" vertical="center" indent="1"/>
    </xf>
    <xf numFmtId="0" fontId="21" fillId="0" borderId="79" xfId="0" applyFont="1" applyFill="1" applyBorder="1" applyAlignment="1">
      <alignment horizontal="center" vertical="center"/>
    </xf>
    <xf numFmtId="44" fontId="21" fillId="0" borderId="79" xfId="1" applyFont="1" applyFill="1" applyBorder="1" applyAlignment="1">
      <alignment horizontal="right" vertical="center"/>
    </xf>
    <xf numFmtId="0" fontId="21" fillId="0" borderId="80" xfId="0" applyFont="1" applyFill="1" applyBorder="1" applyAlignment="1">
      <alignment horizontal="left" vertical="center" indent="1"/>
    </xf>
    <xf numFmtId="0" fontId="21" fillId="0" borderId="76" xfId="0" applyFont="1" applyFill="1" applyBorder="1" applyAlignment="1">
      <alignment horizontal="center" vertical="center"/>
    </xf>
    <xf numFmtId="44" fontId="21" fillId="0" borderId="76" xfId="1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57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horizontal="left" vertical="center" wrapText="1"/>
    </xf>
    <xf numFmtId="164" fontId="2" fillId="0" borderId="16" xfId="0" applyNumberFormat="1" applyFont="1" applyFill="1" applyBorder="1" applyAlignment="1">
      <alignment horizontal="right" vertical="center"/>
    </xf>
    <xf numFmtId="164" fontId="2" fillId="0" borderId="15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20" xfId="0" applyNumberFormat="1" applyFont="1" applyFill="1" applyBorder="1" applyAlignment="1">
      <alignment horizontal="right" vertical="center"/>
    </xf>
    <xf numFmtId="0" fontId="2" fillId="10" borderId="0" xfId="0" applyFont="1" applyFill="1" applyAlignment="1">
      <alignment horizontal="center" vertical="center" wrapText="1"/>
    </xf>
    <xf numFmtId="164" fontId="2" fillId="10" borderId="16" xfId="0" applyNumberFormat="1" applyFont="1" applyFill="1" applyBorder="1" applyAlignment="1" applyProtection="1">
      <alignment horizontal="right" vertical="center"/>
      <protection locked="0"/>
    </xf>
    <xf numFmtId="164" fontId="2" fillId="10" borderId="15" xfId="0" applyNumberFormat="1" applyFont="1" applyFill="1" applyBorder="1" applyAlignment="1" applyProtection="1">
      <alignment horizontal="right" vertical="center"/>
      <protection locked="0"/>
    </xf>
    <xf numFmtId="164" fontId="2" fillId="10" borderId="5" xfId="0" applyNumberFormat="1" applyFont="1" applyFill="1" applyBorder="1" applyAlignment="1" applyProtection="1">
      <alignment horizontal="right" vertical="center"/>
      <protection locked="0"/>
    </xf>
    <xf numFmtId="164" fontId="2" fillId="10" borderId="20" xfId="0" applyNumberFormat="1" applyFont="1" applyFill="1" applyBorder="1" applyAlignment="1" applyProtection="1">
      <alignment horizontal="right" vertical="center"/>
      <protection locked="0"/>
    </xf>
    <xf numFmtId="164" fontId="2" fillId="10" borderId="2" xfId="0" applyNumberFormat="1" applyFont="1" applyFill="1" applyBorder="1" applyAlignment="1" applyProtection="1">
      <alignment horizontal="right" vertical="center"/>
      <protection locked="0"/>
    </xf>
    <xf numFmtId="164" fontId="2" fillId="10" borderId="23" xfId="0" applyNumberFormat="1" applyFont="1" applyFill="1" applyBorder="1" applyAlignment="1" applyProtection="1">
      <alignment horizontal="right" vertical="center"/>
      <protection locked="0"/>
    </xf>
    <xf numFmtId="164" fontId="2" fillId="10" borderId="25" xfId="0" applyNumberFormat="1" applyFont="1" applyFill="1" applyBorder="1" applyAlignment="1" applyProtection="1">
      <alignment horizontal="right" vertical="center"/>
      <protection locked="0"/>
    </xf>
    <xf numFmtId="164" fontId="2" fillId="10" borderId="6" xfId="0" applyNumberFormat="1" applyFont="1" applyFill="1" applyBorder="1" applyAlignment="1" applyProtection="1">
      <alignment horizontal="right" vertical="center"/>
      <protection locked="0"/>
    </xf>
    <xf numFmtId="164" fontId="2" fillId="10" borderId="24" xfId="0" applyNumberFormat="1" applyFont="1" applyFill="1" applyBorder="1" applyAlignment="1" applyProtection="1">
      <alignment horizontal="right" vertical="center"/>
      <protection locked="0"/>
    </xf>
    <xf numFmtId="164" fontId="2" fillId="10" borderId="40" xfId="0" applyNumberFormat="1" applyFont="1" applyFill="1" applyBorder="1" applyAlignment="1" applyProtection="1">
      <alignment horizontal="right" vertical="center"/>
      <protection locked="0"/>
    </xf>
    <xf numFmtId="164" fontId="2" fillId="10" borderId="41" xfId="0" applyNumberFormat="1" applyFont="1" applyFill="1" applyBorder="1" applyAlignment="1" applyProtection="1">
      <alignment horizontal="right" vertical="center"/>
      <protection locked="0"/>
    </xf>
    <xf numFmtId="164" fontId="2" fillId="6" borderId="62" xfId="0" applyNumberFormat="1" applyFont="1" applyFill="1" applyBorder="1" applyAlignment="1">
      <alignment horizontal="right" vertical="center"/>
    </xf>
    <xf numFmtId="164" fontId="2" fillId="6" borderId="72" xfId="0" applyNumberFormat="1" applyFont="1" applyFill="1" applyBorder="1" applyAlignment="1">
      <alignment horizontal="right" vertical="center"/>
    </xf>
    <xf numFmtId="164" fontId="2" fillId="6" borderId="82" xfId="0" applyNumberFormat="1" applyFont="1" applyFill="1" applyBorder="1" applyAlignment="1">
      <alignment horizontal="right" vertical="center"/>
    </xf>
    <xf numFmtId="164" fontId="2" fillId="10" borderId="45" xfId="0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>
      <alignment vertical="center"/>
    </xf>
    <xf numFmtId="164" fontId="14" fillId="4" borderId="30" xfId="0" applyNumberFormat="1" applyFont="1" applyFill="1" applyBorder="1" applyAlignment="1">
      <alignment horizontal="center" vertical="center"/>
    </xf>
    <xf numFmtId="0" fontId="3" fillId="0" borderId="83" xfId="0" applyFont="1" applyBorder="1" applyAlignment="1">
      <alignment vertical="center" wrapText="1"/>
    </xf>
    <xf numFmtId="164" fontId="2" fillId="10" borderId="83" xfId="0" applyNumberFormat="1" applyFont="1" applyFill="1" applyBorder="1" applyAlignment="1" applyProtection="1">
      <alignment horizontal="right" vertical="center"/>
      <protection locked="0"/>
    </xf>
    <xf numFmtId="164" fontId="2" fillId="0" borderId="18" xfId="0" applyNumberFormat="1" applyFont="1" applyBorder="1" applyAlignment="1">
      <alignment horizontal="right" vertical="center"/>
    </xf>
    <xf numFmtId="164" fontId="2" fillId="0" borderId="84" xfId="0" applyNumberFormat="1" applyFont="1" applyBorder="1" applyAlignment="1">
      <alignment horizontal="right" vertical="center"/>
    </xf>
    <xf numFmtId="0" fontId="4" fillId="0" borderId="83" xfId="0" applyFont="1" applyBorder="1" applyAlignment="1">
      <alignment horizontal="left" vertical="center" wrapText="1"/>
    </xf>
    <xf numFmtId="0" fontId="4" fillId="6" borderId="85" xfId="0" applyFont="1" applyFill="1" applyBorder="1" applyAlignment="1">
      <alignment horizontal="right" vertical="center" wrapText="1"/>
    </xf>
    <xf numFmtId="2" fontId="2" fillId="10" borderId="27" xfId="0" applyNumberFormat="1" applyFont="1" applyFill="1" applyBorder="1" applyAlignment="1" applyProtection="1">
      <alignment horizontal="center" vertical="center"/>
      <protection locked="0"/>
    </xf>
    <xf numFmtId="2" fontId="2" fillId="10" borderId="35" xfId="0" applyNumberFormat="1" applyFont="1" applyFill="1" applyBorder="1" applyAlignment="1" applyProtection="1">
      <alignment horizontal="center" vertical="center"/>
      <protection locked="0"/>
    </xf>
    <xf numFmtId="4" fontId="2" fillId="10" borderId="84" xfId="0" applyNumberFormat="1" applyFont="1" applyFill="1" applyBorder="1" applyAlignment="1" applyProtection="1">
      <alignment horizontal="center" vertical="center"/>
      <protection locked="0"/>
    </xf>
    <xf numFmtId="44" fontId="21" fillId="0" borderId="5" xfId="1" applyFont="1" applyFill="1" applyBorder="1" applyAlignment="1">
      <alignment horizontal="right" vertical="center"/>
    </xf>
    <xf numFmtId="44" fontId="21" fillId="0" borderId="46" xfId="1" applyFont="1" applyFill="1" applyBorder="1" applyAlignment="1">
      <alignment horizontal="right" vertical="center"/>
    </xf>
    <xf numFmtId="44" fontId="21" fillId="10" borderId="14" xfId="1" applyFont="1" applyFill="1" applyBorder="1" applyAlignment="1" applyProtection="1">
      <alignment horizontal="right" vertical="center"/>
      <protection locked="0"/>
    </xf>
    <xf numFmtId="44" fontId="21" fillId="10" borderId="17" xfId="1" applyFont="1" applyFill="1" applyBorder="1" applyAlignment="1" applyProtection="1">
      <alignment horizontal="right" vertical="center"/>
      <protection locked="0"/>
    </xf>
    <xf numFmtId="44" fontId="21" fillId="10" borderId="2" xfId="1" applyFont="1" applyFill="1" applyBorder="1" applyAlignment="1" applyProtection="1">
      <alignment horizontal="right" vertical="center"/>
      <protection locked="0"/>
    </xf>
    <xf numFmtId="44" fontId="21" fillId="10" borderId="23" xfId="1" applyFont="1" applyFill="1" applyBorder="1" applyAlignment="1" applyProtection="1">
      <alignment horizontal="right" vertical="center"/>
      <protection locked="0"/>
    </xf>
    <xf numFmtId="44" fontId="2" fillId="10" borderId="2" xfId="1" applyFont="1" applyFill="1" applyBorder="1" applyAlignment="1" applyProtection="1">
      <alignment horizontal="right" vertical="center"/>
      <protection locked="0"/>
    </xf>
    <xf numFmtId="44" fontId="2" fillId="10" borderId="23" xfId="1" applyFont="1" applyFill="1" applyBorder="1" applyAlignment="1" applyProtection="1">
      <alignment horizontal="right" vertical="center"/>
      <protection locked="0"/>
    </xf>
    <xf numFmtId="44" fontId="21" fillId="10" borderId="68" xfId="1" applyFont="1" applyFill="1" applyBorder="1" applyAlignment="1" applyProtection="1">
      <alignment horizontal="right" vertical="center"/>
      <protection locked="0"/>
    </xf>
    <xf numFmtId="44" fontId="21" fillId="10" borderId="18" xfId="1" applyFont="1" applyFill="1" applyBorder="1" applyAlignment="1" applyProtection="1">
      <alignment horizontal="right" vertical="center"/>
      <protection locked="0"/>
    </xf>
    <xf numFmtId="44" fontId="21" fillId="10" borderId="38" xfId="1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>
      <alignment horizontal="left" vertical="center"/>
    </xf>
    <xf numFmtId="0" fontId="4" fillId="2" borderId="81" xfId="0" applyFont="1" applyFill="1" applyBorder="1" applyAlignment="1">
      <alignment horizontal="center" vertical="center" wrapText="1"/>
    </xf>
    <xf numFmtId="44" fontId="21" fillId="10" borderId="3" xfId="1" applyFont="1" applyFill="1" applyBorder="1" applyAlignment="1" applyProtection="1">
      <alignment horizontal="right" vertical="center"/>
      <protection locked="0"/>
    </xf>
    <xf numFmtId="44" fontId="21" fillId="0" borderId="3" xfId="1" applyFont="1" applyFill="1" applyBorder="1" applyAlignment="1">
      <alignment horizontal="right" vertical="center"/>
    </xf>
    <xf numFmtId="44" fontId="21" fillId="0" borderId="91" xfId="1" applyFont="1" applyFill="1" applyBorder="1" applyAlignment="1">
      <alignment horizontal="right" vertical="center"/>
    </xf>
    <xf numFmtId="0" fontId="21" fillId="0" borderId="11" xfId="0" applyFont="1" applyFill="1" applyBorder="1" applyAlignment="1">
      <alignment horizontal="left" vertical="center" indent="1"/>
    </xf>
    <xf numFmtId="0" fontId="21" fillId="0" borderId="77" xfId="0" applyFont="1" applyFill="1" applyBorder="1" applyAlignment="1">
      <alignment horizontal="center" vertical="center"/>
    </xf>
    <xf numFmtId="44" fontId="21" fillId="0" borderId="77" xfId="1" applyFont="1" applyFill="1" applyBorder="1" applyAlignment="1">
      <alignment horizontal="right" vertical="center"/>
    </xf>
    <xf numFmtId="44" fontId="21" fillId="10" borderId="5" xfId="1" applyFont="1" applyFill="1" applyBorder="1" applyAlignment="1" applyProtection="1">
      <alignment horizontal="right" vertical="center"/>
      <protection locked="0"/>
    </xf>
    <xf numFmtId="164" fontId="2" fillId="0" borderId="0" xfId="0" applyNumberFormat="1" applyFont="1" applyBorder="1" applyAlignment="1">
      <alignment horizontal="right" vertical="center"/>
    </xf>
    <xf numFmtId="164" fontId="2" fillId="0" borderId="30" xfId="0" applyNumberFormat="1" applyFont="1" applyBorder="1" applyAlignment="1">
      <alignment horizontal="right" vertical="center"/>
    </xf>
    <xf numFmtId="164" fontId="2" fillId="0" borderId="92" xfId="0" applyNumberFormat="1" applyFont="1" applyBorder="1" applyAlignment="1">
      <alignment horizontal="right" vertical="center"/>
    </xf>
    <xf numFmtId="164" fontId="2" fillId="0" borderId="93" xfId="0" applyNumberFormat="1" applyFont="1" applyBorder="1" applyAlignment="1">
      <alignment horizontal="right" vertical="center"/>
    </xf>
    <xf numFmtId="164" fontId="2" fillId="0" borderId="33" xfId="0" applyNumberFormat="1" applyFont="1" applyBorder="1" applyAlignment="1">
      <alignment horizontal="right" vertical="center"/>
    </xf>
    <xf numFmtId="164" fontId="2" fillId="0" borderId="94" xfId="0" applyNumberFormat="1" applyFont="1" applyBorder="1" applyAlignment="1">
      <alignment horizontal="right" vertical="center"/>
    </xf>
    <xf numFmtId="164" fontId="2" fillId="9" borderId="46" xfId="0" applyNumberFormat="1" applyFont="1" applyFill="1" applyBorder="1" applyAlignment="1">
      <alignment horizontal="right" vertical="center"/>
    </xf>
    <xf numFmtId="164" fontId="2" fillId="0" borderId="95" xfId="0" applyNumberFormat="1" applyFont="1" applyBorder="1" applyAlignment="1">
      <alignment horizontal="right" vertical="center"/>
    </xf>
    <xf numFmtId="0" fontId="4" fillId="6" borderId="67" xfId="0" applyFont="1" applyFill="1" applyBorder="1" applyAlignment="1">
      <alignment horizontal="right" vertical="center" wrapText="1"/>
    </xf>
    <xf numFmtId="164" fontId="3" fillId="6" borderId="36" xfId="0" applyNumberFormat="1" applyFont="1" applyFill="1" applyBorder="1" applyAlignment="1">
      <alignment horizontal="right" vertical="center"/>
    </xf>
    <xf numFmtId="164" fontId="3" fillId="6" borderId="10" xfId="0" applyNumberFormat="1" applyFont="1" applyFill="1" applyBorder="1" applyAlignment="1">
      <alignment horizontal="right" vertical="center"/>
    </xf>
    <xf numFmtId="164" fontId="3" fillId="6" borderId="56" xfId="0" applyNumberFormat="1" applyFont="1" applyFill="1" applyBorder="1" applyAlignment="1">
      <alignment horizontal="right" vertical="center"/>
    </xf>
    <xf numFmtId="0" fontId="4" fillId="6" borderId="64" xfId="0" applyFont="1" applyFill="1" applyBorder="1" applyAlignment="1">
      <alignment horizontal="right" vertical="center" wrapText="1"/>
    </xf>
    <xf numFmtId="164" fontId="3" fillId="6" borderId="62" xfId="0" applyNumberFormat="1" applyFont="1" applyFill="1" applyBorder="1" applyAlignment="1">
      <alignment horizontal="right" vertical="center"/>
    </xf>
    <xf numFmtId="164" fontId="3" fillId="6" borderId="73" xfId="0" applyNumberFormat="1" applyFont="1" applyFill="1" applyBorder="1" applyAlignment="1">
      <alignment horizontal="right" vertical="center"/>
    </xf>
    <xf numFmtId="0" fontId="2" fillId="10" borderId="0" xfId="0" applyFont="1" applyFill="1" applyAlignment="1">
      <alignment horizontal="center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5" fillId="0" borderId="0" xfId="0" applyFont="1" applyBorder="1" applyAlignment="1" applyProtection="1"/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46" xfId="0" applyFont="1" applyFill="1" applyBorder="1" applyAlignment="1" applyProtection="1">
      <alignment horizontal="center" vertical="center" wrapText="1"/>
    </xf>
    <xf numFmtId="0" fontId="12" fillId="3" borderId="26" xfId="0" applyFont="1" applyFill="1" applyBorder="1" applyAlignment="1" applyProtection="1">
      <alignment vertical="center"/>
    </xf>
    <xf numFmtId="0" fontId="12" fillId="3" borderId="2" xfId="0" applyFont="1" applyFill="1" applyBorder="1" applyAlignment="1" applyProtection="1">
      <alignment vertical="center"/>
    </xf>
    <xf numFmtId="164" fontId="14" fillId="4" borderId="7" xfId="0" applyNumberFormat="1" applyFont="1" applyFill="1" applyBorder="1" applyAlignment="1" applyProtection="1">
      <alignment horizontal="right" vertical="center"/>
    </xf>
    <xf numFmtId="164" fontId="14" fillId="4" borderId="27" xfId="0" applyNumberFormat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left" vertical="center" wrapText="1"/>
    </xf>
    <xf numFmtId="164" fontId="2" fillId="0" borderId="2" xfId="0" applyNumberFormat="1" applyFont="1" applyFill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right" vertical="center"/>
    </xf>
    <xf numFmtId="0" fontId="6" fillId="0" borderId="23" xfId="0" applyFont="1" applyBorder="1" applyAlignment="1" applyProtection="1">
      <alignment vertical="center" wrapText="1"/>
    </xf>
    <xf numFmtId="164" fontId="2" fillId="0" borderId="23" xfId="0" applyNumberFormat="1" applyFont="1" applyFill="1" applyBorder="1" applyAlignment="1" applyProtection="1">
      <alignment horizontal="right" vertical="center"/>
    </xf>
    <xf numFmtId="164" fontId="2" fillId="0" borderId="23" xfId="0" applyNumberFormat="1" applyFont="1" applyBorder="1" applyAlignment="1" applyProtection="1">
      <alignment horizontal="right" vertical="center"/>
    </xf>
    <xf numFmtId="0" fontId="11" fillId="0" borderId="0" xfId="0" applyFont="1" applyBorder="1" applyProtection="1"/>
    <xf numFmtId="0" fontId="12" fillId="3" borderId="40" xfId="0" applyFont="1" applyFill="1" applyBorder="1" applyAlignment="1" applyProtection="1">
      <alignment vertical="center"/>
    </xf>
    <xf numFmtId="164" fontId="14" fillId="4" borderId="40" xfId="0" applyNumberFormat="1" applyFont="1" applyFill="1" applyBorder="1" applyAlignment="1" applyProtection="1">
      <alignment horizontal="right" vertical="center"/>
    </xf>
    <xf numFmtId="0" fontId="10" fillId="0" borderId="0" xfId="0" applyFont="1" applyProtection="1"/>
    <xf numFmtId="164" fontId="2" fillId="0" borderId="18" xfId="0" applyNumberFormat="1" applyFont="1" applyBorder="1" applyAlignment="1" applyProtection="1">
      <alignment horizontal="right" vertical="center"/>
    </xf>
    <xf numFmtId="164" fontId="2" fillId="0" borderId="84" xfId="0" applyNumberFormat="1" applyFont="1" applyBorder="1" applyAlignment="1" applyProtection="1">
      <alignment horizontal="right" vertical="center"/>
    </xf>
    <xf numFmtId="164" fontId="2" fillId="0" borderId="55" xfId="0" applyNumberFormat="1" applyFont="1" applyBorder="1" applyAlignment="1" applyProtection="1">
      <alignment horizontal="right" vertical="center"/>
    </xf>
    <xf numFmtId="164" fontId="2" fillId="0" borderId="61" xfId="0" applyNumberFormat="1" applyFont="1" applyBorder="1" applyAlignment="1" applyProtection="1">
      <alignment horizontal="right" vertical="center"/>
    </xf>
    <xf numFmtId="164" fontId="3" fillId="6" borderId="10" xfId="0" applyNumberFormat="1" applyFont="1" applyFill="1" applyBorder="1" applyAlignment="1" applyProtection="1">
      <alignment horizontal="right" vertical="center"/>
    </xf>
    <xf numFmtId="164" fontId="3" fillId="6" borderId="56" xfId="0" applyNumberFormat="1" applyFont="1" applyFill="1" applyBorder="1" applyAlignment="1" applyProtection="1">
      <alignment horizontal="right" vertical="center"/>
    </xf>
    <xf numFmtId="164" fontId="2" fillId="10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9" xfId="0" applyFont="1" applyBorder="1" applyAlignment="1">
      <alignment vertical="center" wrapText="1"/>
    </xf>
    <xf numFmtId="164" fontId="2" fillId="0" borderId="9" xfId="0" applyNumberFormat="1" applyFont="1" applyBorder="1" applyAlignment="1">
      <alignment horizontal="right" vertical="center"/>
    </xf>
    <xf numFmtId="164" fontId="2" fillId="0" borderId="96" xfId="0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44" fontId="2" fillId="10" borderId="3" xfId="1" applyFont="1" applyFill="1" applyBorder="1" applyAlignment="1" applyProtection="1">
      <alignment horizontal="right" vertical="center"/>
      <protection locked="0"/>
    </xf>
    <xf numFmtId="44" fontId="2" fillId="0" borderId="3" xfId="1" applyFont="1" applyFill="1" applyBorder="1" applyAlignment="1">
      <alignment horizontal="right" vertical="center"/>
    </xf>
    <xf numFmtId="44" fontId="2" fillId="0" borderId="91" xfId="1" applyFont="1" applyFill="1" applyBorder="1" applyAlignment="1">
      <alignment horizontal="right" vertical="center"/>
    </xf>
    <xf numFmtId="164" fontId="2" fillId="10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11" borderId="0" xfId="0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indent="4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10" borderId="0" xfId="0" applyFont="1" applyFill="1" applyAlignment="1">
      <alignment horizontal="center" vertical="center" wrapText="1"/>
    </xf>
    <xf numFmtId="164" fontId="2" fillId="12" borderId="40" xfId="0" applyNumberFormat="1" applyFont="1" applyFill="1" applyBorder="1" applyAlignment="1" applyProtection="1">
      <alignment horizontal="right" vertical="center"/>
      <protection locked="0"/>
    </xf>
    <xf numFmtId="164" fontId="2" fillId="13" borderId="2" xfId="0" applyNumberFormat="1" applyFont="1" applyFill="1" applyBorder="1" applyAlignment="1">
      <alignment horizontal="right" vertical="center"/>
    </xf>
    <xf numFmtId="164" fontId="2" fillId="13" borderId="27" xfId="0" applyNumberFormat="1" applyFont="1" applyFill="1" applyBorder="1" applyAlignment="1">
      <alignment horizontal="right" vertical="center"/>
    </xf>
    <xf numFmtId="164" fontId="2" fillId="12" borderId="45" xfId="0" applyNumberFormat="1" applyFont="1" applyFill="1" applyBorder="1" applyAlignment="1" applyProtection="1">
      <alignment horizontal="right" vertical="center"/>
      <protection locked="0"/>
    </xf>
    <xf numFmtId="164" fontId="2" fillId="13" borderId="3" xfId="0" applyNumberFormat="1" applyFont="1" applyFill="1" applyBorder="1" applyAlignment="1">
      <alignment horizontal="right" vertical="center"/>
    </xf>
    <xf numFmtId="164" fontId="2" fillId="13" borderId="49" xfId="0" applyNumberFormat="1" applyFont="1" applyFill="1" applyBorder="1" applyAlignment="1">
      <alignment horizontal="right" vertical="center"/>
    </xf>
    <xf numFmtId="164" fontId="2" fillId="12" borderId="41" xfId="0" applyNumberFormat="1" applyFont="1" applyFill="1" applyBorder="1" applyAlignment="1" applyProtection="1">
      <alignment horizontal="right" vertical="center"/>
      <protection locked="0"/>
    </xf>
    <xf numFmtId="164" fontId="2" fillId="13" borderId="23" xfId="0" applyNumberFormat="1" applyFont="1" applyFill="1" applyBorder="1" applyAlignment="1">
      <alignment horizontal="right" vertical="center"/>
    </xf>
    <xf numFmtId="164" fontId="2" fillId="13" borderId="35" xfId="0" applyNumberFormat="1" applyFont="1" applyFill="1" applyBorder="1" applyAlignment="1">
      <alignment horizontal="right" vertical="center"/>
    </xf>
    <xf numFmtId="164" fontId="2" fillId="14" borderId="42" xfId="0" applyNumberFormat="1" applyFont="1" applyFill="1" applyBorder="1" applyAlignment="1">
      <alignment horizontal="right" vertical="center"/>
    </xf>
    <xf numFmtId="164" fontId="2" fillId="14" borderId="5" xfId="0" applyNumberFormat="1" applyFont="1" applyFill="1" applyBorder="1" applyAlignment="1">
      <alignment horizontal="right" vertical="center"/>
    </xf>
    <xf numFmtId="164" fontId="2" fillId="14" borderId="3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 wrapText="1"/>
    </xf>
    <xf numFmtId="164" fontId="2" fillId="13" borderId="7" xfId="0" applyNumberFormat="1" applyFont="1" applyFill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center" vertical="center" wrapText="1"/>
    </xf>
    <xf numFmtId="0" fontId="2" fillId="10" borderId="38" xfId="0" applyFont="1" applyFill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right" vertical="center"/>
    </xf>
    <xf numFmtId="164" fontId="2" fillId="0" borderId="56" xfId="0" applyNumberFormat="1" applyFont="1" applyBorder="1" applyAlignment="1">
      <alignment horizontal="right" vertical="center"/>
    </xf>
    <xf numFmtId="164" fontId="2" fillId="0" borderId="38" xfId="0" applyNumberFormat="1" applyFont="1" applyBorder="1" applyAlignment="1">
      <alignment horizontal="right" vertical="center"/>
    </xf>
    <xf numFmtId="164" fontId="2" fillId="0" borderId="39" xfId="0" applyNumberFormat="1" applyFont="1" applyBorder="1" applyAlignment="1">
      <alignment horizontal="right" vertical="center"/>
    </xf>
    <xf numFmtId="164" fontId="2" fillId="0" borderId="58" xfId="0" applyNumberFormat="1" applyFont="1" applyBorder="1" applyAlignment="1">
      <alignment horizontal="right" vertical="center"/>
    </xf>
    <xf numFmtId="0" fontId="4" fillId="6" borderId="97" xfId="0" applyFont="1" applyFill="1" applyBorder="1" applyAlignment="1" applyProtection="1">
      <alignment vertical="center" wrapText="1"/>
    </xf>
    <xf numFmtId="164" fontId="3" fillId="6" borderId="98" xfId="0" applyNumberFormat="1" applyFont="1" applyFill="1" applyBorder="1" applyAlignment="1" applyProtection="1">
      <alignment horizontal="right" vertical="center"/>
    </xf>
    <xf numFmtId="164" fontId="3" fillId="6" borderId="99" xfId="0" applyNumberFormat="1" applyFont="1" applyFill="1" applyBorder="1" applyAlignment="1" applyProtection="1">
      <alignment horizontal="right" vertical="center"/>
    </xf>
    <xf numFmtId="164" fontId="2" fillId="0" borderId="55" xfId="0" applyNumberFormat="1" applyFont="1" applyBorder="1" applyAlignment="1">
      <alignment horizontal="right" vertical="center"/>
    </xf>
    <xf numFmtId="0" fontId="2" fillId="10" borderId="10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right" vertical="center"/>
    </xf>
    <xf numFmtId="0" fontId="2" fillId="11" borderId="38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 wrapText="1"/>
    </xf>
    <xf numFmtId="0" fontId="2" fillId="11" borderId="0" xfId="0" applyFont="1" applyFill="1" applyAlignment="1">
      <alignment vertical="center" wrapText="1"/>
    </xf>
    <xf numFmtId="0" fontId="2" fillId="11" borderId="0" xfId="0" applyFont="1" applyFill="1" applyAlignment="1">
      <alignment horizontal="center" vertical="center"/>
    </xf>
    <xf numFmtId="0" fontId="2" fillId="11" borderId="0" xfId="0" applyFont="1" applyFill="1" applyBorder="1" applyAlignment="1">
      <alignment horizontal="center" vertical="center" wrapText="1"/>
    </xf>
    <xf numFmtId="0" fontId="21" fillId="11" borderId="81" xfId="0" applyFont="1" applyFill="1" applyBorder="1" applyAlignment="1">
      <alignment horizontal="center" vertical="center" wrapText="1"/>
    </xf>
    <xf numFmtId="0" fontId="21" fillId="11" borderId="26" xfId="0" applyFont="1" applyFill="1" applyBorder="1" applyAlignment="1">
      <alignment horizontal="center" vertical="center" wrapText="1"/>
    </xf>
    <xf numFmtId="0" fontId="2" fillId="11" borderId="26" xfId="0" applyFont="1" applyFill="1" applyBorder="1" applyAlignment="1">
      <alignment horizontal="center" vertical="center" wrapText="1"/>
    </xf>
    <xf numFmtId="0" fontId="2" fillId="11" borderId="10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" fillId="0" borderId="8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/>
    </xf>
    <xf numFmtId="0" fontId="2" fillId="0" borderId="10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4" fillId="2" borderId="97" xfId="0" applyFont="1" applyFill="1" applyBorder="1" applyAlignment="1">
      <alignment horizontal="center" vertical="center" wrapText="1"/>
    </xf>
    <xf numFmtId="0" fontId="4" fillId="2" borderId="98" xfId="0" applyFont="1" applyFill="1" applyBorder="1" applyAlignment="1">
      <alignment horizontal="center" vertical="center" wrapText="1"/>
    </xf>
    <xf numFmtId="0" fontId="4" fillId="2" borderId="99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7" fillId="7" borderId="47" xfId="0" applyFont="1" applyFill="1" applyBorder="1" applyAlignment="1">
      <alignment horizontal="center" vertical="center"/>
    </xf>
    <xf numFmtId="0" fontId="17" fillId="7" borderId="48" xfId="0" applyFont="1" applyFill="1" applyBorder="1" applyAlignment="1">
      <alignment horizontal="center" vertical="center"/>
    </xf>
    <xf numFmtId="0" fontId="17" fillId="7" borderId="1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4" fillId="0" borderId="31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69" xfId="0" applyFont="1" applyBorder="1" applyAlignment="1">
      <alignment horizontal="left" vertical="center" wrapText="1"/>
    </xf>
    <xf numFmtId="0" fontId="4" fillId="0" borderId="26" xfId="0" applyFont="1" applyBorder="1" applyAlignment="1">
      <alignment vertical="center" wrapText="1"/>
    </xf>
    <xf numFmtId="0" fontId="4" fillId="0" borderId="29" xfId="0" applyFont="1" applyBorder="1" applyAlignment="1">
      <alignment horizontal="left" vertical="center" wrapText="1"/>
    </xf>
    <xf numFmtId="0" fontId="17" fillId="8" borderId="47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57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vertical="center" wrapText="1"/>
    </xf>
    <xf numFmtId="0" fontId="4" fillId="0" borderId="69" xfId="0" applyFont="1" applyFill="1" applyBorder="1" applyAlignment="1">
      <alignment vertical="center" wrapText="1"/>
    </xf>
    <xf numFmtId="0" fontId="23" fillId="7" borderId="47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23" fillId="7" borderId="19" xfId="0" applyFont="1" applyFill="1" applyBorder="1" applyAlignment="1">
      <alignment horizontal="center" vertical="center"/>
    </xf>
    <xf numFmtId="0" fontId="21" fillId="9" borderId="21" xfId="0" applyFont="1" applyFill="1" applyBorder="1" applyAlignment="1">
      <alignment horizontal="right" vertical="center"/>
    </xf>
    <xf numFmtId="0" fontId="21" fillId="9" borderId="70" xfId="0" applyFont="1" applyFill="1" applyBorder="1" applyAlignment="1">
      <alignment horizontal="right" vertical="center"/>
    </xf>
    <xf numFmtId="0" fontId="21" fillId="9" borderId="22" xfId="0" applyFont="1" applyFill="1" applyBorder="1" applyAlignment="1">
      <alignment horizontal="right" vertical="center"/>
    </xf>
    <xf numFmtId="0" fontId="25" fillId="0" borderId="86" xfId="0" applyFont="1" applyFill="1" applyBorder="1" applyAlignment="1">
      <alignment horizontal="center" vertical="center" wrapText="1"/>
    </xf>
    <xf numFmtId="0" fontId="25" fillId="0" borderId="76" xfId="0" applyFont="1" applyFill="1" applyBorder="1" applyAlignment="1">
      <alignment horizontal="center" vertical="center"/>
    </xf>
    <xf numFmtId="0" fontId="25" fillId="0" borderId="87" xfId="0" applyFont="1" applyFill="1" applyBorder="1" applyAlignment="1">
      <alignment horizontal="center" vertical="center"/>
    </xf>
    <xf numFmtId="0" fontId="21" fillId="10" borderId="88" xfId="0" applyFont="1" applyFill="1" applyBorder="1" applyAlignment="1" applyProtection="1">
      <alignment horizontal="left" vertical="center" indent="1"/>
      <protection locked="0"/>
    </xf>
    <xf numFmtId="0" fontId="21" fillId="10" borderId="89" xfId="0" applyFont="1" applyFill="1" applyBorder="1" applyAlignment="1" applyProtection="1">
      <alignment horizontal="left" vertical="center" indent="1"/>
      <protection locked="0"/>
    </xf>
    <xf numFmtId="0" fontId="21" fillId="10" borderId="90" xfId="0" applyFont="1" applyFill="1" applyBorder="1" applyAlignment="1" applyProtection="1">
      <alignment horizontal="left" vertical="center" indent="1"/>
      <protection locked="0"/>
    </xf>
    <xf numFmtId="0" fontId="21" fillId="10" borderId="6" xfId="0" applyFont="1" applyFill="1" applyBorder="1" applyAlignment="1" applyProtection="1">
      <alignment horizontal="left" vertical="center" indent="1"/>
      <protection locked="0"/>
    </xf>
    <xf numFmtId="0" fontId="21" fillId="10" borderId="7" xfId="0" applyFont="1" applyFill="1" applyBorder="1" applyAlignment="1" applyProtection="1">
      <alignment horizontal="left" vertical="center" indent="1"/>
      <protection locked="0"/>
    </xf>
    <xf numFmtId="0" fontId="21" fillId="10" borderId="8" xfId="0" applyFont="1" applyFill="1" applyBorder="1" applyAlignment="1" applyProtection="1">
      <alignment horizontal="left" vertical="center" indent="1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vertical="center" wrapText="1"/>
    </xf>
    <xf numFmtId="0" fontId="21" fillId="9" borderId="36" xfId="0" applyFont="1" applyFill="1" applyBorder="1" applyAlignment="1">
      <alignment horizontal="right" vertical="center"/>
    </xf>
    <xf numFmtId="0" fontId="21" fillId="9" borderId="66" xfId="0" applyFont="1" applyFill="1" applyBorder="1" applyAlignment="1">
      <alignment horizontal="right" vertical="center"/>
    </xf>
    <xf numFmtId="0" fontId="21" fillId="9" borderId="67" xfId="0" applyFont="1" applyFill="1" applyBorder="1" applyAlignment="1">
      <alignment horizontal="right" vertical="center"/>
    </xf>
    <xf numFmtId="0" fontId="2" fillId="9" borderId="36" xfId="0" applyFont="1" applyFill="1" applyBorder="1" applyAlignment="1">
      <alignment horizontal="right" vertical="center"/>
    </xf>
    <xf numFmtId="0" fontId="2" fillId="9" borderId="66" xfId="0" applyFont="1" applyFill="1" applyBorder="1" applyAlignment="1">
      <alignment horizontal="right" vertical="center"/>
    </xf>
    <xf numFmtId="0" fontId="2" fillId="9" borderId="67" xfId="0" applyFont="1" applyFill="1" applyBorder="1" applyAlignment="1">
      <alignment horizontal="right" vertical="center"/>
    </xf>
    <xf numFmtId="0" fontId="2" fillId="9" borderId="21" xfId="0" applyFont="1" applyFill="1" applyBorder="1" applyAlignment="1">
      <alignment horizontal="right" vertical="center"/>
    </xf>
    <xf numFmtId="0" fontId="2" fillId="9" borderId="70" xfId="0" applyFont="1" applyFill="1" applyBorder="1" applyAlignment="1">
      <alignment horizontal="right" vertical="center"/>
    </xf>
    <xf numFmtId="0" fontId="2" fillId="9" borderId="22" xfId="0" applyFont="1" applyFill="1" applyBorder="1" applyAlignment="1">
      <alignment horizontal="right" vertical="center"/>
    </xf>
    <xf numFmtId="0" fontId="2" fillId="10" borderId="0" xfId="0" applyFont="1" applyFill="1" applyAlignment="1">
      <alignment horizontal="center" vertical="center" wrapText="1"/>
    </xf>
    <xf numFmtId="0" fontId="2" fillId="9" borderId="62" xfId="0" applyFont="1" applyFill="1" applyBorder="1" applyAlignment="1">
      <alignment horizontal="right" vertical="center"/>
    </xf>
    <xf numFmtId="0" fontId="2" fillId="9" borderId="63" xfId="0" applyFont="1" applyFill="1" applyBorder="1" applyAlignment="1">
      <alignment horizontal="right" vertical="center"/>
    </xf>
    <xf numFmtId="0" fontId="2" fillId="9" borderId="64" xfId="0" applyFont="1" applyFill="1" applyBorder="1" applyAlignment="1">
      <alignment horizontal="right" vertical="center"/>
    </xf>
    <xf numFmtId="0" fontId="4" fillId="0" borderId="83" xfId="0" applyFont="1" applyBorder="1" applyAlignment="1" applyProtection="1">
      <alignment horizontal="left" vertical="center" wrapText="1"/>
    </xf>
    <xf numFmtId="0" fontId="4" fillId="0" borderId="84" xfId="0" applyFont="1" applyBorder="1" applyAlignment="1" applyProtection="1">
      <alignment horizontal="left" vertical="center" wrapText="1"/>
    </xf>
    <xf numFmtId="0" fontId="17" fillId="7" borderId="47" xfId="0" applyFont="1" applyFill="1" applyBorder="1" applyAlignment="1" applyProtection="1">
      <alignment horizontal="center" vertical="center"/>
    </xf>
    <xf numFmtId="0" fontId="17" fillId="7" borderId="48" xfId="0" applyFont="1" applyFill="1" applyBorder="1" applyAlignment="1" applyProtection="1">
      <alignment horizontal="center" vertical="center"/>
    </xf>
    <xf numFmtId="0" fontId="17" fillId="7" borderId="19" xfId="0" applyFont="1" applyFill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vertical="center" wrapText="1"/>
    </xf>
    <xf numFmtId="0" fontId="4" fillId="0" borderId="34" xfId="0" applyFont="1" applyBorder="1" applyAlignment="1" applyProtection="1">
      <alignment vertical="center" wrapText="1"/>
    </xf>
    <xf numFmtId="0" fontId="4" fillId="6" borderId="32" xfId="0" applyFont="1" applyFill="1" applyBorder="1" applyAlignment="1" applyProtection="1">
      <alignment horizontal="right" vertical="center" wrapText="1"/>
    </xf>
    <xf numFmtId="0" fontId="4" fillId="6" borderId="10" xfId="0" applyFont="1" applyFill="1" applyBorder="1" applyAlignment="1" applyProtection="1">
      <alignment horizontal="right" vertical="center" wrapText="1"/>
    </xf>
    <xf numFmtId="0" fontId="4" fillId="2" borderId="42" xfId="0" applyFont="1" applyFill="1" applyBorder="1" applyAlignment="1" applyProtection="1">
      <alignment horizontal="center" vertical="center" wrapText="1"/>
    </xf>
    <xf numFmtId="0" fontId="4" fillId="2" borderId="33" xfId="0" applyFont="1" applyFill="1" applyBorder="1" applyAlignment="1" applyProtection="1">
      <alignment horizontal="center" vertical="center" wrapText="1"/>
    </xf>
    <xf numFmtId="0" fontId="17" fillId="7" borderId="102" xfId="0" applyFont="1" applyFill="1" applyBorder="1" applyAlignment="1">
      <alignment horizontal="center" vertical="center"/>
    </xf>
    <xf numFmtId="0" fontId="17" fillId="7" borderId="103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7" fillId="7" borderId="43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97" xfId="0" applyFont="1" applyFill="1" applyBorder="1" applyAlignment="1">
      <alignment horizontal="center" vertical="center"/>
    </xf>
    <xf numFmtId="0" fontId="17" fillId="7" borderId="98" xfId="0" applyFont="1" applyFill="1" applyBorder="1" applyAlignment="1">
      <alignment horizontal="center" vertical="center"/>
    </xf>
    <xf numFmtId="0" fontId="17" fillId="7" borderId="99" xfId="0" applyFont="1" applyFill="1" applyBorder="1" applyAlignment="1">
      <alignment horizontal="center" vertical="center"/>
    </xf>
    <xf numFmtId="0" fontId="4" fillId="6" borderId="97" xfId="0" applyFont="1" applyFill="1" applyBorder="1" applyAlignment="1" applyProtection="1">
      <alignment horizontal="right" vertical="center" wrapText="1"/>
    </xf>
    <xf numFmtId="0" fontId="4" fillId="6" borderId="98" xfId="0" applyFont="1" applyFill="1" applyBorder="1" applyAlignment="1" applyProtection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showGridLines="0" tabSelected="1" zoomScaleNormal="100" workbookViewId="0">
      <selection activeCell="A14" sqref="A14:B14"/>
    </sheetView>
  </sheetViews>
  <sheetFormatPr baseColWidth="10" defaultColWidth="11.42578125" defaultRowHeight="14.25" x14ac:dyDescent="0.2"/>
  <cols>
    <col min="1" max="1" width="8.5703125" style="1" customWidth="1"/>
    <col min="2" max="2" width="52" style="1" customWidth="1"/>
    <col min="3" max="3" width="60.5703125" style="1" customWidth="1"/>
    <col min="4" max="16384" width="11.42578125" style="1"/>
  </cols>
  <sheetData>
    <row r="1" spans="1:3" ht="15" thickBot="1" x14ac:dyDescent="0.25"/>
    <row r="2" spans="1:3" ht="19.5" thickTop="1" thickBot="1" x14ac:dyDescent="0.3">
      <c r="A2" s="344" t="s">
        <v>59</v>
      </c>
      <c r="B2" s="344"/>
      <c r="C2" s="344"/>
    </row>
    <row r="3" spans="1:3" ht="15" thickTop="1" x14ac:dyDescent="0.2"/>
    <row r="4" spans="1:3" s="2" customFormat="1" ht="28.35" customHeight="1" x14ac:dyDescent="0.25">
      <c r="A4" s="5" t="s">
        <v>29</v>
      </c>
      <c r="B4" s="16" t="s">
        <v>28</v>
      </c>
    </row>
    <row r="5" spans="1:3" s="2" customFormat="1" ht="28.35" customHeight="1" x14ac:dyDescent="0.25">
      <c r="A5" s="5" t="s">
        <v>30</v>
      </c>
      <c r="B5" s="16" t="s">
        <v>50</v>
      </c>
    </row>
    <row r="6" spans="1:3" s="2" customFormat="1" ht="28.35" customHeight="1" x14ac:dyDescent="0.25">
      <c r="A6" s="5" t="s">
        <v>31</v>
      </c>
      <c r="B6" s="16" t="s">
        <v>47</v>
      </c>
    </row>
    <row r="7" spans="1:3" s="2" customFormat="1" ht="28.35" customHeight="1" x14ac:dyDescent="0.25">
      <c r="A7" s="5" t="s">
        <v>32</v>
      </c>
      <c r="B7" s="16" t="s">
        <v>44</v>
      </c>
    </row>
    <row r="8" spans="1:3" s="2" customFormat="1" ht="28.35" customHeight="1" x14ac:dyDescent="0.25">
      <c r="A8" s="5" t="s">
        <v>33</v>
      </c>
      <c r="B8" s="16" t="s">
        <v>45</v>
      </c>
    </row>
    <row r="9" spans="1:3" s="2" customFormat="1" ht="28.35" customHeight="1" x14ac:dyDescent="0.25">
      <c r="A9" s="5" t="s">
        <v>34</v>
      </c>
      <c r="B9" s="16" t="s">
        <v>46</v>
      </c>
    </row>
    <row r="10" spans="1:3" s="2" customFormat="1" ht="28.35" customHeight="1" x14ac:dyDescent="0.25">
      <c r="A10" s="5" t="s">
        <v>136</v>
      </c>
      <c r="B10" s="16" t="s">
        <v>138</v>
      </c>
    </row>
    <row r="11" spans="1:3" s="2" customFormat="1" ht="28.35" customHeight="1" x14ac:dyDescent="0.25">
      <c r="A11" s="5" t="s">
        <v>137</v>
      </c>
      <c r="B11" s="16" t="s">
        <v>139</v>
      </c>
    </row>
    <row r="12" spans="1:3" s="2" customFormat="1" ht="28.35" customHeight="1" x14ac:dyDescent="0.25">
      <c r="A12" s="5" t="s">
        <v>149</v>
      </c>
      <c r="B12" s="16" t="s">
        <v>150</v>
      </c>
    </row>
    <row r="13" spans="1:3" s="2" customFormat="1" ht="28.35" customHeight="1" x14ac:dyDescent="0.25">
      <c r="A13" s="5" t="s">
        <v>177</v>
      </c>
      <c r="B13" s="16" t="s">
        <v>178</v>
      </c>
    </row>
    <row r="14" spans="1:3" s="2" customFormat="1" ht="28.35" customHeight="1" x14ac:dyDescent="0.25">
      <c r="A14" s="5" t="s">
        <v>179</v>
      </c>
      <c r="B14" s="16" t="s">
        <v>180</v>
      </c>
    </row>
    <row r="16" spans="1:3" x14ac:dyDescent="0.2">
      <c r="A16" s="44" t="s">
        <v>77</v>
      </c>
    </row>
    <row r="17" spans="1:3" x14ac:dyDescent="0.2">
      <c r="A17" s="44"/>
    </row>
    <row r="18" spans="1:3" x14ac:dyDescent="0.2">
      <c r="B18" s="3"/>
      <c r="C18" s="4"/>
    </row>
  </sheetData>
  <mergeCells count="1">
    <mergeCell ref="A2:C2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showGridLines="0" zoomScaleNormal="100" workbookViewId="0">
      <pane ySplit="4" topLeftCell="A5" activePane="bottomLeft" state="frozen"/>
      <selection activeCell="E13" sqref="E13"/>
      <selection pane="bottomLeft" activeCell="D7" sqref="D7"/>
    </sheetView>
  </sheetViews>
  <sheetFormatPr baseColWidth="10" defaultColWidth="11.42578125" defaultRowHeight="14.25" x14ac:dyDescent="0.2"/>
  <cols>
    <col min="1" max="1" width="17.7109375" style="1" customWidth="1"/>
    <col min="2" max="2" width="65.7109375" style="1" customWidth="1"/>
    <col min="3" max="6" width="15.7109375" style="1" customWidth="1"/>
    <col min="7" max="16384" width="11.42578125" style="1"/>
  </cols>
  <sheetData>
    <row r="1" spans="1:7" ht="30" customHeight="1" x14ac:dyDescent="0.2">
      <c r="A1" s="5" t="str">
        <f>"Lot 9 - "&amp;Sommaire!B12</f>
        <v>Lot 9 - Entretien des toitures végétalisées</v>
      </c>
      <c r="C1" s="241" t="s">
        <v>111</v>
      </c>
    </row>
    <row r="2" spans="1:7" ht="15" customHeight="1" thickBot="1" x14ac:dyDescent="0.25">
      <c r="A2" s="43"/>
      <c r="B2" s="6"/>
    </row>
    <row r="3" spans="1:7" s="46" customFormat="1" ht="24.95" customHeight="1" thickBot="1" x14ac:dyDescent="0.3">
      <c r="A3" s="345" t="s">
        <v>64</v>
      </c>
      <c r="B3" s="346"/>
      <c r="C3" s="346"/>
      <c r="D3" s="346"/>
      <c r="E3" s="346"/>
      <c r="F3" s="347"/>
    </row>
    <row r="4" spans="1:7" ht="50.1" customHeight="1" x14ac:dyDescent="0.2">
      <c r="A4" s="82" t="s">
        <v>134</v>
      </c>
      <c r="B4" s="159" t="s">
        <v>135</v>
      </c>
      <c r="C4" s="83" t="s">
        <v>112</v>
      </c>
      <c r="D4" s="83" t="s">
        <v>151</v>
      </c>
      <c r="E4" s="83" t="s">
        <v>113</v>
      </c>
      <c r="F4" s="84" t="s">
        <v>87</v>
      </c>
    </row>
    <row r="5" spans="1:7" ht="20.100000000000001" customHeight="1" x14ac:dyDescent="0.2">
      <c r="A5" s="52" t="s">
        <v>24</v>
      </c>
      <c r="B5" s="26"/>
      <c r="C5" s="90"/>
      <c r="D5" s="90"/>
      <c r="E5" s="45"/>
      <c r="F5" s="53"/>
    </row>
    <row r="6" spans="1:7" ht="20.100000000000001" customHeight="1" x14ac:dyDescent="0.2">
      <c r="A6" s="349" t="s">
        <v>1</v>
      </c>
      <c r="B6" s="11" t="s">
        <v>35</v>
      </c>
      <c r="C6" s="31"/>
      <c r="D6" s="31"/>
      <c r="E6" s="31"/>
      <c r="F6" s="227"/>
    </row>
    <row r="7" spans="1:7" ht="20.100000000000001" customHeight="1" thickBot="1" x14ac:dyDescent="0.25">
      <c r="A7" s="350"/>
      <c r="B7" s="128" t="s">
        <v>36</v>
      </c>
      <c r="C7" s="269"/>
      <c r="D7" s="31">
        <f>3*C7</f>
        <v>0</v>
      </c>
      <c r="E7" s="31">
        <f t="shared" ref="E7" si="0">0.2*D7</f>
        <v>0</v>
      </c>
      <c r="F7" s="227">
        <f t="shared" ref="F7" si="1">D7+E7</f>
        <v>0</v>
      </c>
    </row>
    <row r="8" spans="1:7" ht="20.100000000000001" customHeight="1" x14ac:dyDescent="0.2">
      <c r="A8" s="350"/>
      <c r="B8" s="270" t="s">
        <v>38</v>
      </c>
      <c r="C8" s="271"/>
      <c r="D8" s="271"/>
      <c r="E8" s="271"/>
      <c r="F8" s="272"/>
      <c r="G8" s="7"/>
    </row>
    <row r="9" spans="1:7" ht="20.100000000000001" customHeight="1" x14ac:dyDescent="0.2">
      <c r="A9" s="350"/>
      <c r="B9" s="12" t="s">
        <v>37</v>
      </c>
      <c r="C9" s="182"/>
      <c r="D9" s="30">
        <f>3*C9</f>
        <v>0</v>
      </c>
      <c r="E9" s="30">
        <f>0.2*D9</f>
        <v>0</v>
      </c>
      <c r="F9" s="230">
        <f>D9+E9</f>
        <v>0</v>
      </c>
    </row>
    <row r="10" spans="1:7" s="124" customFormat="1" ht="20.100000000000001" customHeight="1" thickBot="1" x14ac:dyDescent="0.3">
      <c r="A10" s="115"/>
      <c r="B10" s="234" t="s">
        <v>68</v>
      </c>
      <c r="C10" s="235">
        <f>C7+C9</f>
        <v>0</v>
      </c>
      <c r="D10" s="236">
        <f>3*C10</f>
        <v>0</v>
      </c>
      <c r="E10" s="235">
        <f>0.2*D10</f>
        <v>0</v>
      </c>
      <c r="F10" s="237">
        <f>D10+E10</f>
        <v>0</v>
      </c>
    </row>
    <row r="12" spans="1:7" ht="129.75" customHeight="1" x14ac:dyDescent="0.2">
      <c r="B12" s="3" t="s">
        <v>52</v>
      </c>
      <c r="C12" s="348" t="s">
        <v>51</v>
      </c>
      <c r="D12" s="348"/>
      <c r="E12" s="348"/>
      <c r="F12" s="348"/>
    </row>
    <row r="15" spans="1:7" x14ac:dyDescent="0.2">
      <c r="B15" s="7"/>
    </row>
  </sheetData>
  <sheetProtection formatColumns="0" selectLockedCells="1"/>
  <mergeCells count="3">
    <mergeCell ref="A3:F3"/>
    <mergeCell ref="A6:A9"/>
    <mergeCell ref="C12:F12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5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zoomScaleNormal="100" workbookViewId="0">
      <selection activeCell="H9" sqref="H9"/>
    </sheetView>
  </sheetViews>
  <sheetFormatPr baseColWidth="10" defaultColWidth="10.7109375" defaultRowHeight="15" x14ac:dyDescent="0.25"/>
  <cols>
    <col min="1" max="5" width="20.140625" customWidth="1"/>
    <col min="6" max="6" width="16.7109375" customWidth="1"/>
  </cols>
  <sheetData>
    <row r="1" spans="1:7" ht="28.5" x14ac:dyDescent="0.25">
      <c r="A1" s="5" t="s">
        <v>177</v>
      </c>
      <c r="B1" s="304" t="s">
        <v>178</v>
      </c>
      <c r="C1" s="1"/>
      <c r="D1" s="1"/>
      <c r="E1" s="286" t="s">
        <v>111</v>
      </c>
      <c r="F1" s="1"/>
    </row>
    <row r="2" spans="1:7" ht="15.75" thickBot="1" x14ac:dyDescent="0.3">
      <c r="A2" s="1"/>
      <c r="B2" s="1"/>
      <c r="C2" s="1"/>
      <c r="D2" s="1"/>
      <c r="E2" s="1"/>
      <c r="F2" s="1"/>
    </row>
    <row r="3" spans="1:7" ht="30" customHeight="1" thickBot="1" x14ac:dyDescent="0.3">
      <c r="A3" s="410" t="s">
        <v>153</v>
      </c>
      <c r="B3" s="411"/>
      <c r="C3" s="411"/>
      <c r="D3" s="411"/>
      <c r="E3" s="411"/>
      <c r="F3" s="318"/>
    </row>
    <row r="4" spans="1:7" ht="42" customHeight="1" thickBot="1" x14ac:dyDescent="0.3">
      <c r="A4" s="341" t="s">
        <v>134</v>
      </c>
      <c r="B4" s="342" t="s">
        <v>154</v>
      </c>
      <c r="C4" s="342" t="s">
        <v>155</v>
      </c>
      <c r="D4" s="342" t="s">
        <v>156</v>
      </c>
      <c r="E4" s="343" t="s">
        <v>157</v>
      </c>
      <c r="F4" s="319"/>
    </row>
    <row r="5" spans="1:7" ht="59.25" customHeight="1" x14ac:dyDescent="0.25">
      <c r="A5" s="325" t="s">
        <v>158</v>
      </c>
      <c r="B5" s="320">
        <v>1</v>
      </c>
      <c r="C5" s="307"/>
      <c r="D5" s="310">
        <f>C5*0.2</f>
        <v>0</v>
      </c>
      <c r="E5" s="311">
        <f>C5+D5</f>
        <v>0</v>
      </c>
      <c r="F5" s="319"/>
    </row>
    <row r="6" spans="1:7" ht="59.25" customHeight="1" x14ac:dyDescent="0.25">
      <c r="A6" s="321" t="s">
        <v>159</v>
      </c>
      <c r="B6" s="340">
        <v>1</v>
      </c>
      <c r="C6" s="305"/>
      <c r="D6" s="33">
        <f t="shared" ref="D6:D8" si="0">C6*0.2</f>
        <v>0</v>
      </c>
      <c r="E6" s="316">
        <f t="shared" ref="E6:E8" si="1">C6+D6</f>
        <v>0</v>
      </c>
      <c r="F6" s="319"/>
    </row>
    <row r="7" spans="1:7" ht="70.5" customHeight="1" thickBot="1" x14ac:dyDescent="0.3">
      <c r="A7" s="335" t="s">
        <v>160</v>
      </c>
      <c r="B7" s="336">
        <v>1</v>
      </c>
      <c r="C7" s="306"/>
      <c r="D7" s="199">
        <f t="shared" si="0"/>
        <v>0</v>
      </c>
      <c r="E7" s="312">
        <f t="shared" si="1"/>
        <v>0</v>
      </c>
      <c r="F7" s="319"/>
    </row>
    <row r="8" spans="1:7" ht="30" customHeight="1" thickBot="1" x14ac:dyDescent="0.3">
      <c r="A8" s="406" t="s">
        <v>68</v>
      </c>
      <c r="B8" s="407"/>
      <c r="C8" s="267">
        <f>SUM(C5:C7)</f>
        <v>0</v>
      </c>
      <c r="D8" s="267">
        <f t="shared" si="0"/>
        <v>0</v>
      </c>
      <c r="E8" s="268">
        <f t="shared" si="1"/>
        <v>0</v>
      </c>
      <c r="F8" s="322"/>
    </row>
    <row r="9" spans="1:7" ht="30" customHeight="1" x14ac:dyDescent="0.25">
      <c r="A9" s="318"/>
      <c r="B9" s="318"/>
      <c r="C9" s="318"/>
      <c r="D9" s="318"/>
      <c r="E9" s="318"/>
      <c r="F9" s="323"/>
    </row>
    <row r="10" spans="1:7" ht="30" customHeight="1" x14ac:dyDescent="0.25">
      <c r="A10" s="414" t="s">
        <v>161</v>
      </c>
      <c r="B10" s="415"/>
      <c r="C10" s="415"/>
      <c r="D10" s="415"/>
      <c r="E10" s="318"/>
      <c r="F10" s="322"/>
    </row>
    <row r="11" spans="1:7" ht="30" customHeight="1" thickBot="1" x14ac:dyDescent="0.3">
      <c r="A11" s="82" t="s">
        <v>162</v>
      </c>
      <c r="B11" s="83" t="s">
        <v>163</v>
      </c>
      <c r="C11" s="82" t="s">
        <v>156</v>
      </c>
      <c r="D11" s="83" t="s">
        <v>164</v>
      </c>
      <c r="E11" s="324"/>
      <c r="F11" s="324"/>
      <c r="G11" s="279"/>
    </row>
    <row r="12" spans="1:7" ht="47.25" customHeight="1" x14ac:dyDescent="0.25">
      <c r="A12" s="325" t="s">
        <v>165</v>
      </c>
      <c r="B12" s="307"/>
      <c r="C12" s="310">
        <f>B12*0.2</f>
        <v>0</v>
      </c>
      <c r="D12" s="311">
        <f>B12+C12</f>
        <v>0</v>
      </c>
      <c r="E12" s="324"/>
      <c r="F12" s="324"/>
      <c r="G12" s="279"/>
    </row>
    <row r="13" spans="1:7" ht="50.25" customHeight="1" x14ac:dyDescent="0.25">
      <c r="A13" s="326" t="s">
        <v>166</v>
      </c>
      <c r="B13" s="305"/>
      <c r="C13" s="33">
        <f t="shared" ref="C13:C15" si="2">B13*0.2</f>
        <v>0</v>
      </c>
      <c r="D13" s="316">
        <f t="shared" ref="D13:D15" si="3">B13+C13</f>
        <v>0</v>
      </c>
      <c r="E13" s="324"/>
      <c r="F13" s="324"/>
      <c r="G13" s="279"/>
    </row>
    <row r="14" spans="1:7" ht="50.25" customHeight="1" x14ac:dyDescent="0.25">
      <c r="A14" s="327" t="s">
        <v>167</v>
      </c>
      <c r="B14" s="305"/>
      <c r="C14" s="33">
        <f t="shared" si="2"/>
        <v>0</v>
      </c>
      <c r="D14" s="316">
        <f t="shared" si="3"/>
        <v>0</v>
      </c>
      <c r="E14" s="324"/>
      <c r="F14" s="324"/>
      <c r="G14" s="279"/>
    </row>
    <row r="15" spans="1:7" ht="30" customHeight="1" thickBot="1" x14ac:dyDescent="0.3">
      <c r="A15" s="328" t="s">
        <v>168</v>
      </c>
      <c r="B15" s="317"/>
      <c r="C15" s="308">
        <f t="shared" si="2"/>
        <v>0</v>
      </c>
      <c r="D15" s="309">
        <f t="shared" si="3"/>
        <v>0</v>
      </c>
      <c r="E15" s="324"/>
      <c r="F15" s="324"/>
      <c r="G15" s="279"/>
    </row>
    <row r="16" spans="1:7" ht="30" customHeight="1" thickBot="1" x14ac:dyDescent="0.3">
      <c r="A16" s="313" t="s">
        <v>169</v>
      </c>
      <c r="B16" s="314">
        <f>SUM(B12:B15)</f>
        <v>0</v>
      </c>
      <c r="C16" s="314">
        <f>B16*0.2</f>
        <v>0</v>
      </c>
      <c r="D16" s="315">
        <f>C16+B16</f>
        <v>0</v>
      </c>
      <c r="E16" s="329"/>
      <c r="F16" s="329"/>
      <c r="G16" s="280"/>
    </row>
    <row r="17" spans="1:6" ht="30" customHeight="1" x14ac:dyDescent="0.25">
      <c r="A17" s="330"/>
      <c r="B17" s="330"/>
      <c r="C17" s="330"/>
      <c r="D17" s="330"/>
      <c r="E17" s="330"/>
      <c r="F17" s="330"/>
    </row>
    <row r="18" spans="1:6" ht="30" customHeight="1" x14ac:dyDescent="0.25">
      <c r="A18" s="281" t="s">
        <v>170</v>
      </c>
      <c r="B18" s="281"/>
      <c r="C18" s="412" t="s">
        <v>171</v>
      </c>
      <c r="D18" s="412"/>
      <c r="E18" s="412"/>
      <c r="F18" s="412"/>
    </row>
    <row r="19" spans="1:6" ht="30" customHeight="1" x14ac:dyDescent="0.25">
      <c r="A19" s="281"/>
      <c r="B19" s="281"/>
      <c r="C19" s="412"/>
      <c r="D19" s="412"/>
      <c r="E19" s="412"/>
      <c r="F19" s="412"/>
    </row>
    <row r="20" spans="1:6" ht="30" customHeight="1" x14ac:dyDescent="0.25">
      <c r="A20" s="413" t="s">
        <v>172</v>
      </c>
      <c r="B20" s="413"/>
      <c r="C20" s="331" t="s">
        <v>173</v>
      </c>
      <c r="D20" s="332"/>
      <c r="E20" s="1"/>
      <c r="F20" s="285"/>
    </row>
    <row r="21" spans="1:6" ht="30" customHeight="1" x14ac:dyDescent="0.25">
      <c r="A21" s="282"/>
      <c r="B21" s="282"/>
      <c r="C21" s="285"/>
      <c r="D21" s="285"/>
      <c r="E21" s="285"/>
      <c r="F21" s="285"/>
    </row>
    <row r="22" spans="1:6" ht="30" customHeight="1" x14ac:dyDescent="0.25">
      <c r="A22" s="283"/>
      <c r="B22" s="283"/>
      <c r="C22" s="1"/>
      <c r="D22" s="1"/>
      <c r="E22" s="1"/>
      <c r="F22" s="1"/>
    </row>
    <row r="23" spans="1:6" ht="30" customHeight="1" x14ac:dyDescent="0.25">
      <c r="A23" s="284"/>
      <c r="B23" s="1"/>
      <c r="C23" s="1"/>
      <c r="D23" s="1"/>
      <c r="E23" s="1"/>
      <c r="F23" s="1"/>
    </row>
    <row r="24" spans="1:6" ht="30" customHeight="1" x14ac:dyDescent="0.25">
      <c r="A24" s="284"/>
    </row>
    <row r="25" spans="1:6" ht="30" customHeight="1" x14ac:dyDescent="0.25">
      <c r="A25" s="284"/>
    </row>
    <row r="26" spans="1:6" ht="30" customHeight="1" x14ac:dyDescent="0.25">
      <c r="B26" s="284"/>
    </row>
    <row r="27" spans="1:6" ht="30" customHeight="1" x14ac:dyDescent="0.25"/>
    <row r="28" spans="1:6" ht="30" customHeight="1" x14ac:dyDescent="0.25"/>
    <row r="29" spans="1:6" ht="30" customHeight="1" x14ac:dyDescent="0.25"/>
    <row r="30" spans="1:6" ht="30" customHeight="1" x14ac:dyDescent="0.25"/>
    <row r="31" spans="1:6" ht="30" customHeight="1" x14ac:dyDescent="0.25"/>
    <row r="32" spans="1:6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</sheetData>
  <mergeCells count="5">
    <mergeCell ref="A3:E3"/>
    <mergeCell ref="A8:B8"/>
    <mergeCell ref="C18:F19"/>
    <mergeCell ref="A20:B20"/>
    <mergeCell ref="A10:D10"/>
  </mergeCells>
  <printOptions horizontalCentered="1" verticalCentered="1"/>
  <pageMargins left="0.70866141732283472" right="0.70866141732283472" top="1.1417322834645669" bottom="0.74803149606299213" header="0.31496062992125984" footer="0.31496062992125984"/>
  <pageSetup paperSize="9" scale="68" orientation="portrait" r:id="rId1"/>
  <headerFooter>
    <oddHeader>&amp;LCPAM RED&amp;C&amp;K000000Marché MAINTENANCES TECHNIQUES ET ENTRETIEN 
Lot 10 Maintenance cellules HT - courants forts du siège de la CPAM du Havre
Annexe 2 - DPGF&amp;R&amp;D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zoomScaleNormal="100" workbookViewId="0">
      <selection activeCell="J9" sqref="J9"/>
    </sheetView>
  </sheetViews>
  <sheetFormatPr baseColWidth="10" defaultRowHeight="15" x14ac:dyDescent="0.25"/>
  <cols>
    <col min="1" max="6" width="16.7109375" customWidth="1"/>
  </cols>
  <sheetData>
    <row r="1" spans="1:6" ht="18" x14ac:dyDescent="0.25">
      <c r="A1" s="5" t="s">
        <v>179</v>
      </c>
      <c r="B1" s="304" t="s">
        <v>180</v>
      </c>
      <c r="C1" s="1"/>
      <c r="D1" s="1"/>
      <c r="E1" s="1"/>
      <c r="F1" s="1"/>
    </row>
    <row r="2" spans="1:6" ht="28.5" x14ac:dyDescent="0.25">
      <c r="A2" s="1"/>
      <c r="B2" s="1"/>
      <c r="C2" s="1"/>
      <c r="D2" s="1"/>
      <c r="E2" s="286" t="s">
        <v>111</v>
      </c>
      <c r="F2" s="1"/>
    </row>
    <row r="3" spans="1:6" ht="15.75" thickBot="1" x14ac:dyDescent="0.3">
      <c r="A3" s="1"/>
      <c r="B3" s="1"/>
      <c r="C3" s="1"/>
      <c r="D3" s="1"/>
      <c r="E3" s="1"/>
      <c r="F3" s="1"/>
    </row>
    <row r="4" spans="1:6" ht="30" customHeight="1" thickBot="1" x14ac:dyDescent="0.3">
      <c r="A4" s="416" t="s">
        <v>153</v>
      </c>
      <c r="B4" s="417"/>
      <c r="C4" s="417"/>
      <c r="D4" s="417"/>
      <c r="E4" s="418"/>
      <c r="F4" s="318"/>
    </row>
    <row r="5" spans="1:6" ht="30" customHeight="1" thickBot="1" x14ac:dyDescent="0.3">
      <c r="A5" s="337" t="s">
        <v>134</v>
      </c>
      <c r="B5" s="338" t="s">
        <v>154</v>
      </c>
      <c r="C5" s="338" t="s">
        <v>155</v>
      </c>
      <c r="D5" s="338" t="s">
        <v>156</v>
      </c>
      <c r="E5" s="339" t="s">
        <v>157</v>
      </c>
      <c r="F5" s="319"/>
    </row>
    <row r="6" spans="1:6" ht="30" customHeight="1" x14ac:dyDescent="0.25">
      <c r="A6" s="333" t="s">
        <v>174</v>
      </c>
      <c r="B6" s="334">
        <v>1</v>
      </c>
      <c r="C6" s="307"/>
      <c r="D6" s="310">
        <f>C6*0.2</f>
        <v>0</v>
      </c>
      <c r="E6" s="311">
        <f>C6+D6</f>
        <v>0</v>
      </c>
      <c r="F6" s="319"/>
    </row>
    <row r="7" spans="1:6" ht="30" customHeight="1" thickBot="1" x14ac:dyDescent="0.3">
      <c r="A7" s="335" t="s">
        <v>175</v>
      </c>
      <c r="B7" s="336">
        <v>1</v>
      </c>
      <c r="C7" s="306"/>
      <c r="D7" s="199">
        <f>C7*0.2</f>
        <v>0</v>
      </c>
      <c r="E7" s="312">
        <f>C7+D7</f>
        <v>0</v>
      </c>
      <c r="F7" s="318"/>
    </row>
    <row r="8" spans="1:6" ht="30" customHeight="1" thickBot="1" x14ac:dyDescent="0.3">
      <c r="A8" s="419" t="s">
        <v>68</v>
      </c>
      <c r="B8" s="420"/>
      <c r="C8" s="314">
        <f>SUM(C6:C7)</f>
        <v>0</v>
      </c>
      <c r="D8" s="314">
        <f>C8*0.2</f>
        <v>0</v>
      </c>
      <c r="E8" s="315">
        <f>D8+C8</f>
        <v>0</v>
      </c>
      <c r="F8" s="322"/>
    </row>
    <row r="9" spans="1:6" ht="30" customHeight="1" x14ac:dyDescent="0.25">
      <c r="A9" s="318"/>
      <c r="B9" s="318"/>
      <c r="C9" s="318"/>
      <c r="D9" s="318"/>
      <c r="E9" s="318"/>
      <c r="F9" s="323"/>
    </row>
    <row r="10" spans="1:6" ht="30" customHeight="1" x14ac:dyDescent="0.25">
      <c r="A10" s="1"/>
      <c r="B10" s="1"/>
      <c r="C10" s="1"/>
      <c r="D10" s="1"/>
      <c r="E10" s="1"/>
      <c r="F10" s="1"/>
    </row>
    <row r="11" spans="1:6" ht="30" customHeight="1" x14ac:dyDescent="0.25">
      <c r="A11" s="285" t="s">
        <v>170</v>
      </c>
      <c r="B11" s="285"/>
      <c r="C11" s="413" t="s">
        <v>176</v>
      </c>
      <c r="D11" s="413"/>
      <c r="E11" s="413"/>
      <c r="F11" s="413"/>
    </row>
    <row r="12" spans="1:6" ht="30" customHeight="1" x14ac:dyDescent="0.25">
      <c r="A12" s="285"/>
      <c r="B12" s="285"/>
      <c r="C12" s="413"/>
      <c r="D12" s="413"/>
      <c r="E12" s="413"/>
      <c r="F12" s="413"/>
    </row>
    <row r="13" spans="1:6" ht="30" customHeight="1" x14ac:dyDescent="0.25">
      <c r="A13" s="413" t="s">
        <v>172</v>
      </c>
      <c r="B13" s="413"/>
      <c r="C13" s="285"/>
      <c r="D13" s="285"/>
      <c r="E13" s="1"/>
      <c r="F13" s="285"/>
    </row>
    <row r="14" spans="1:6" ht="30" customHeight="1" x14ac:dyDescent="0.25">
      <c r="A14" s="282"/>
      <c r="B14" s="282"/>
      <c r="C14" s="285"/>
      <c r="D14" s="285"/>
      <c r="E14" s="285"/>
      <c r="F14" s="285"/>
    </row>
    <row r="15" spans="1:6" ht="30" customHeight="1" x14ac:dyDescent="0.25">
      <c r="A15" s="283"/>
      <c r="B15" s="283"/>
    </row>
    <row r="16" spans="1:6" ht="30" customHeight="1" x14ac:dyDescent="0.25">
      <c r="A16" s="284"/>
    </row>
    <row r="17" spans="1:2" ht="30" customHeight="1" x14ac:dyDescent="0.25">
      <c r="A17" s="284"/>
    </row>
    <row r="18" spans="1:2" ht="30" customHeight="1" x14ac:dyDescent="0.25">
      <c r="A18" s="284"/>
    </row>
    <row r="19" spans="1:2" ht="30" customHeight="1" x14ac:dyDescent="0.25">
      <c r="B19" s="284"/>
    </row>
    <row r="20" spans="1:2" ht="30" customHeight="1" x14ac:dyDescent="0.25"/>
    <row r="21" spans="1:2" ht="30" customHeight="1" x14ac:dyDescent="0.25"/>
    <row r="22" spans="1:2" ht="30" customHeight="1" x14ac:dyDescent="0.25"/>
    <row r="23" spans="1:2" ht="30" customHeight="1" x14ac:dyDescent="0.25"/>
    <row r="24" spans="1:2" ht="30" customHeight="1" x14ac:dyDescent="0.25"/>
    <row r="25" spans="1:2" ht="30" customHeight="1" x14ac:dyDescent="0.25"/>
    <row r="26" spans="1:2" ht="30" customHeight="1" x14ac:dyDescent="0.25"/>
    <row r="27" spans="1:2" ht="30" customHeight="1" x14ac:dyDescent="0.25"/>
    <row r="28" spans="1:2" ht="30" customHeight="1" x14ac:dyDescent="0.25"/>
    <row r="29" spans="1:2" ht="30" customHeight="1" x14ac:dyDescent="0.25"/>
    <row r="30" spans="1:2" ht="30" customHeight="1" x14ac:dyDescent="0.25"/>
    <row r="31" spans="1:2" ht="30" customHeight="1" x14ac:dyDescent="0.25"/>
    <row r="32" spans="1: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</sheetData>
  <mergeCells count="4">
    <mergeCell ref="A4:E4"/>
    <mergeCell ref="C11:F12"/>
    <mergeCell ref="A13:B13"/>
    <mergeCell ref="A8:B8"/>
  </mergeCells>
  <printOptions horizontalCentered="1" verticalCentered="1"/>
  <pageMargins left="0.70866141732283472" right="0.70866141732283472" top="1.1417322834645669" bottom="0.74803149606299213" header="0.31496062992125984" footer="0.31496062992125984"/>
  <pageSetup paperSize="9" scale="86" orientation="portrait" r:id="rId1"/>
  <headerFooter>
    <oddHeader>&amp;LCPAM LE HAVRE&amp;CMarché MAINTENANCES TECHNIQUES ET ENTRETIEN 
Lot 11 Maintenance Climatisation, Ventilation et Chauffage des sites de la CPAM LE HAVRE
Annexe 2 - DPGF&amp;R&amp;D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zoomScaleNormal="100" workbookViewId="0">
      <pane ySplit="4" topLeftCell="A24" activePane="bottomLeft" state="frozen"/>
      <selection activeCell="E13" sqref="E13"/>
      <selection pane="bottomLeft"/>
    </sheetView>
  </sheetViews>
  <sheetFormatPr baseColWidth="10" defaultColWidth="11.42578125" defaultRowHeight="14.25" x14ac:dyDescent="0.2"/>
  <cols>
    <col min="1" max="1" width="17.7109375" style="1" customWidth="1"/>
    <col min="2" max="2" width="65.7109375" style="1" customWidth="1"/>
    <col min="3" max="6" width="15.7109375" style="1" customWidth="1"/>
    <col min="7" max="16384" width="11.42578125" style="1"/>
  </cols>
  <sheetData>
    <row r="1" spans="1:6" ht="30" customHeight="1" x14ac:dyDescent="0.2">
      <c r="A1" s="5" t="str">
        <f>"Lot 1 - "&amp;Sommaire!B4</f>
        <v>Lot 1 - Entretien et nettoyage des toitures terrasses</v>
      </c>
      <c r="C1" s="179" t="s">
        <v>111</v>
      </c>
    </row>
    <row r="2" spans="1:6" ht="15" customHeight="1" thickBot="1" x14ac:dyDescent="0.25">
      <c r="A2" s="43"/>
      <c r="B2" s="6"/>
    </row>
    <row r="3" spans="1:6" s="46" customFormat="1" ht="24.95" customHeight="1" thickBot="1" x14ac:dyDescent="0.3">
      <c r="A3" s="345" t="s">
        <v>64</v>
      </c>
      <c r="B3" s="346"/>
      <c r="C3" s="346"/>
      <c r="D3" s="346"/>
      <c r="E3" s="346"/>
      <c r="F3" s="347"/>
    </row>
    <row r="4" spans="1:6" ht="50.1" customHeight="1" x14ac:dyDescent="0.2">
      <c r="A4" s="82" t="s">
        <v>134</v>
      </c>
      <c r="B4" s="159" t="s">
        <v>135</v>
      </c>
      <c r="C4" s="83" t="s">
        <v>112</v>
      </c>
      <c r="D4" s="83" t="s">
        <v>86</v>
      </c>
      <c r="E4" s="83" t="s">
        <v>113</v>
      </c>
      <c r="F4" s="84" t="s">
        <v>87</v>
      </c>
    </row>
    <row r="5" spans="1:6" s="9" customFormat="1" ht="20.100000000000001" customHeight="1" x14ac:dyDescent="0.2">
      <c r="A5" s="47" t="s">
        <v>0</v>
      </c>
      <c r="B5" s="14"/>
      <c r="C5" s="42"/>
      <c r="D5" s="42"/>
      <c r="E5" s="42"/>
      <c r="F5" s="48"/>
    </row>
    <row r="6" spans="1:6" ht="20.100000000000001" customHeight="1" x14ac:dyDescent="0.2">
      <c r="A6" s="350" t="s">
        <v>1</v>
      </c>
      <c r="B6" s="41" t="s">
        <v>2</v>
      </c>
      <c r="C6" s="86"/>
      <c r="D6" s="226"/>
      <c r="E6" s="31"/>
      <c r="F6" s="227"/>
    </row>
    <row r="7" spans="1:6" ht="20.100000000000001" customHeight="1" x14ac:dyDescent="0.2">
      <c r="A7" s="350"/>
      <c r="B7" s="24" t="s">
        <v>3</v>
      </c>
      <c r="C7" s="180"/>
      <c r="D7" s="174">
        <f>2*C7</f>
        <v>0</v>
      </c>
      <c r="E7" s="174">
        <f>0.2*D7</f>
        <v>0</v>
      </c>
      <c r="F7" s="228">
        <f>D7+E7</f>
        <v>0</v>
      </c>
    </row>
    <row r="8" spans="1:6" ht="20.100000000000001" customHeight="1" x14ac:dyDescent="0.2">
      <c r="A8" s="350"/>
      <c r="B8" s="25" t="s">
        <v>4</v>
      </c>
      <c r="C8" s="181"/>
      <c r="D8" s="175">
        <f t="shared" ref="D8:D9" si="0">2*C8</f>
        <v>0</v>
      </c>
      <c r="E8" s="29">
        <f>0.2*D8</f>
        <v>0</v>
      </c>
      <c r="F8" s="229">
        <f>D8+E8</f>
        <v>0</v>
      </c>
    </row>
    <row r="9" spans="1:6" ht="20.100000000000001" customHeight="1" x14ac:dyDescent="0.2">
      <c r="A9" s="350"/>
      <c r="B9" s="10" t="s">
        <v>5</v>
      </c>
      <c r="C9" s="182"/>
      <c r="D9" s="176">
        <f t="shared" si="0"/>
        <v>0</v>
      </c>
      <c r="E9" s="30">
        <f>0.2*D9</f>
        <v>0</v>
      </c>
      <c r="F9" s="230">
        <f>D9+E9</f>
        <v>0</v>
      </c>
    </row>
    <row r="10" spans="1:6" ht="20.100000000000001" customHeight="1" x14ac:dyDescent="0.2">
      <c r="A10" s="350"/>
      <c r="B10" s="11" t="s">
        <v>6</v>
      </c>
      <c r="C10" s="31"/>
      <c r="D10" s="177"/>
      <c r="E10" s="31"/>
      <c r="F10" s="227"/>
    </row>
    <row r="11" spans="1:6" ht="20.100000000000001" customHeight="1" x14ac:dyDescent="0.2">
      <c r="A11" s="350"/>
      <c r="B11" s="12" t="s">
        <v>7</v>
      </c>
      <c r="C11" s="182"/>
      <c r="D11" s="176">
        <f>2*C11</f>
        <v>0</v>
      </c>
      <c r="E11" s="30">
        <f>0.2*D11</f>
        <v>0</v>
      </c>
      <c r="F11" s="230">
        <f>D11+E11</f>
        <v>0</v>
      </c>
    </row>
    <row r="12" spans="1:6" ht="20.100000000000001" customHeight="1" x14ac:dyDescent="0.2">
      <c r="A12" s="350"/>
      <c r="B12" s="11" t="s">
        <v>8</v>
      </c>
      <c r="C12" s="31"/>
      <c r="D12" s="177"/>
      <c r="E12" s="31"/>
      <c r="F12" s="227"/>
    </row>
    <row r="13" spans="1:6" ht="20.100000000000001" customHeight="1" thickBot="1" x14ac:dyDescent="0.25">
      <c r="A13" s="350"/>
      <c r="B13" s="34" t="s">
        <v>9</v>
      </c>
      <c r="C13" s="183"/>
      <c r="D13" s="178">
        <f t="shared" ref="D13:D18" si="1">2*C13</f>
        <v>0</v>
      </c>
      <c r="E13" s="35">
        <f t="shared" ref="E13:E18" si="2">0.2*D13</f>
        <v>0</v>
      </c>
      <c r="F13" s="231">
        <f t="shared" ref="F13:F18" si="3">D13+E13</f>
        <v>0</v>
      </c>
    </row>
    <row r="14" spans="1:6" ht="20.100000000000001" customHeight="1" thickTop="1" x14ac:dyDescent="0.2">
      <c r="A14" s="353"/>
      <c r="B14" s="125" t="s">
        <v>63</v>
      </c>
      <c r="C14" s="126">
        <f>SUBTOTAL(9,C7:C13)</f>
        <v>0</v>
      </c>
      <c r="D14" s="126">
        <f t="shared" si="1"/>
        <v>0</v>
      </c>
      <c r="E14" s="126">
        <f t="shared" si="2"/>
        <v>0</v>
      </c>
      <c r="F14" s="232">
        <f t="shared" si="3"/>
        <v>0</v>
      </c>
    </row>
    <row r="15" spans="1:6" ht="20.100000000000001" customHeight="1" x14ac:dyDescent="0.2">
      <c r="A15" s="352" t="s">
        <v>10</v>
      </c>
      <c r="B15" s="8" t="s">
        <v>11</v>
      </c>
      <c r="C15" s="184"/>
      <c r="D15" s="33">
        <f t="shared" si="1"/>
        <v>0</v>
      </c>
      <c r="E15" s="33">
        <f t="shared" si="2"/>
        <v>0</v>
      </c>
      <c r="F15" s="50">
        <f t="shared" si="3"/>
        <v>0</v>
      </c>
    </row>
    <row r="16" spans="1:6" ht="20.100000000000001" customHeight="1" x14ac:dyDescent="0.2">
      <c r="A16" s="352"/>
      <c r="B16" s="8" t="s">
        <v>12</v>
      </c>
      <c r="C16" s="184"/>
      <c r="D16" s="33">
        <f t="shared" si="1"/>
        <v>0</v>
      </c>
      <c r="E16" s="33">
        <f t="shared" si="2"/>
        <v>0</v>
      </c>
      <c r="F16" s="50">
        <f t="shared" si="3"/>
        <v>0</v>
      </c>
    </row>
    <row r="17" spans="1:7" ht="20.100000000000001" customHeight="1" thickBot="1" x14ac:dyDescent="0.25">
      <c r="A17" s="352"/>
      <c r="B17" s="36" t="s">
        <v>13</v>
      </c>
      <c r="C17" s="185"/>
      <c r="D17" s="38">
        <f t="shared" si="1"/>
        <v>0</v>
      </c>
      <c r="E17" s="38">
        <f t="shared" si="2"/>
        <v>0</v>
      </c>
      <c r="F17" s="62">
        <f t="shared" si="3"/>
        <v>0</v>
      </c>
    </row>
    <row r="18" spans="1:7" ht="20.100000000000001" customHeight="1" thickTop="1" x14ac:dyDescent="0.2">
      <c r="A18" s="352"/>
      <c r="B18" s="125" t="s">
        <v>63</v>
      </c>
      <c r="C18" s="126">
        <f>SUBTOTAL(9,C15:C17)</f>
        <v>0</v>
      </c>
      <c r="D18" s="126">
        <f t="shared" si="1"/>
        <v>0</v>
      </c>
      <c r="E18" s="126">
        <f t="shared" si="2"/>
        <v>0</v>
      </c>
      <c r="F18" s="232">
        <f t="shared" si="3"/>
        <v>0</v>
      </c>
    </row>
    <row r="19" spans="1:7" ht="20.100000000000001" customHeight="1" x14ac:dyDescent="0.2">
      <c r="A19" s="352" t="s">
        <v>14</v>
      </c>
      <c r="B19" s="8" t="s">
        <v>15</v>
      </c>
      <c r="C19" s="184"/>
      <c r="D19" s="33">
        <f t="shared" ref="D19:D26" si="4">2*C19</f>
        <v>0</v>
      </c>
      <c r="E19" s="33">
        <f t="shared" ref="E19:E26" si="5">0.2*D19</f>
        <v>0</v>
      </c>
      <c r="F19" s="50">
        <f t="shared" ref="F19:F26" si="6">D19+E19</f>
        <v>0</v>
      </c>
    </row>
    <row r="20" spans="1:7" ht="20.100000000000001" customHeight="1" x14ac:dyDescent="0.2">
      <c r="A20" s="352"/>
      <c r="B20" s="8" t="s">
        <v>16</v>
      </c>
      <c r="C20" s="184"/>
      <c r="D20" s="33">
        <f t="shared" si="4"/>
        <v>0</v>
      </c>
      <c r="E20" s="33">
        <f t="shared" si="5"/>
        <v>0</v>
      </c>
      <c r="F20" s="50">
        <f t="shared" si="6"/>
        <v>0</v>
      </c>
    </row>
    <row r="21" spans="1:7" ht="20.100000000000001" customHeight="1" thickBot="1" x14ac:dyDescent="0.25">
      <c r="A21" s="352"/>
      <c r="B21" s="36" t="s">
        <v>17</v>
      </c>
      <c r="C21" s="185"/>
      <c r="D21" s="38">
        <f t="shared" si="4"/>
        <v>0</v>
      </c>
      <c r="E21" s="38">
        <f t="shared" si="5"/>
        <v>0</v>
      </c>
      <c r="F21" s="62">
        <f t="shared" si="6"/>
        <v>0</v>
      </c>
    </row>
    <row r="22" spans="1:7" ht="20.100000000000001" customHeight="1" thickTop="1" x14ac:dyDescent="0.2">
      <c r="A22" s="352"/>
      <c r="B22" s="125" t="s">
        <v>63</v>
      </c>
      <c r="C22" s="126">
        <f>SUBTOTAL(9,C19:C21)</f>
        <v>0</v>
      </c>
      <c r="D22" s="126">
        <f t="shared" si="4"/>
        <v>0</v>
      </c>
      <c r="E22" s="126">
        <f t="shared" si="5"/>
        <v>0</v>
      </c>
      <c r="F22" s="232">
        <f t="shared" si="6"/>
        <v>0</v>
      </c>
    </row>
    <row r="23" spans="1:7" ht="39.950000000000003" customHeight="1" x14ac:dyDescent="0.2">
      <c r="A23" s="51" t="s">
        <v>18</v>
      </c>
      <c r="B23" s="8" t="s">
        <v>19</v>
      </c>
      <c r="C23" s="184"/>
      <c r="D23" s="33">
        <f t="shared" si="4"/>
        <v>0</v>
      </c>
      <c r="E23" s="33">
        <f t="shared" si="5"/>
        <v>0</v>
      </c>
      <c r="F23" s="50">
        <f t="shared" si="6"/>
        <v>0</v>
      </c>
    </row>
    <row r="24" spans="1:7" ht="39.950000000000003" customHeight="1" x14ac:dyDescent="0.2">
      <c r="A24" s="51" t="s">
        <v>20</v>
      </c>
      <c r="B24" s="8" t="s">
        <v>21</v>
      </c>
      <c r="C24" s="184"/>
      <c r="D24" s="33">
        <f t="shared" si="4"/>
        <v>0</v>
      </c>
      <c r="E24" s="33">
        <f t="shared" si="5"/>
        <v>0</v>
      </c>
      <c r="F24" s="50">
        <f t="shared" si="6"/>
        <v>0</v>
      </c>
    </row>
    <row r="25" spans="1:7" ht="39.950000000000003" customHeight="1" thickBot="1" x14ac:dyDescent="0.25">
      <c r="A25" s="61" t="s">
        <v>22</v>
      </c>
      <c r="B25" s="36" t="s">
        <v>23</v>
      </c>
      <c r="C25" s="185"/>
      <c r="D25" s="38">
        <f t="shared" si="4"/>
        <v>0</v>
      </c>
      <c r="E25" s="38">
        <f t="shared" si="5"/>
        <v>0</v>
      </c>
      <c r="F25" s="62">
        <f t="shared" si="6"/>
        <v>0</v>
      </c>
    </row>
    <row r="26" spans="1:7" s="124" customFormat="1" ht="20.100000000000001" customHeight="1" thickTop="1" thickBot="1" x14ac:dyDescent="0.3">
      <c r="A26" s="156"/>
      <c r="B26" s="238" t="s">
        <v>68</v>
      </c>
      <c r="C26" s="239">
        <f>C14+C18+C22+C23+C24+C25</f>
        <v>0</v>
      </c>
      <c r="D26" s="239">
        <f t="shared" si="4"/>
        <v>0</v>
      </c>
      <c r="E26" s="239">
        <f t="shared" si="5"/>
        <v>0</v>
      </c>
      <c r="F26" s="240">
        <f t="shared" si="6"/>
        <v>0</v>
      </c>
    </row>
    <row r="27" spans="1:7" ht="20.100000000000001" customHeight="1" x14ac:dyDescent="0.2">
      <c r="A27" s="52" t="s">
        <v>24</v>
      </c>
      <c r="B27" s="26"/>
      <c r="C27" s="90"/>
      <c r="D27" s="90"/>
      <c r="E27" s="45"/>
      <c r="F27" s="53"/>
    </row>
    <row r="28" spans="1:7" ht="20.100000000000001" customHeight="1" x14ac:dyDescent="0.2">
      <c r="A28" s="349" t="s">
        <v>1</v>
      </c>
      <c r="B28" s="11" t="s">
        <v>35</v>
      </c>
      <c r="C28" s="31"/>
      <c r="D28" s="31"/>
      <c r="E28" s="31"/>
      <c r="F28" s="227"/>
    </row>
    <row r="29" spans="1:7" ht="20.100000000000001" customHeight="1" x14ac:dyDescent="0.2">
      <c r="A29" s="350"/>
      <c r="B29" s="128" t="s">
        <v>36</v>
      </c>
      <c r="C29" s="180"/>
      <c r="D29" s="28">
        <f t="shared" ref="D29:D32" si="7">2*C29</f>
        <v>0</v>
      </c>
      <c r="E29" s="28">
        <f t="shared" ref="E29:E32" si="8">0.2*D29</f>
        <v>0</v>
      </c>
      <c r="F29" s="228">
        <f t="shared" ref="F29:F32" si="9">D29+E29</f>
        <v>0</v>
      </c>
    </row>
    <row r="30" spans="1:7" ht="20.100000000000001" customHeight="1" x14ac:dyDescent="0.2">
      <c r="A30" s="350"/>
      <c r="B30" s="129" t="s">
        <v>39</v>
      </c>
      <c r="C30" s="181"/>
      <c r="D30" s="29">
        <f t="shared" si="7"/>
        <v>0</v>
      </c>
      <c r="E30" s="29">
        <f t="shared" si="8"/>
        <v>0</v>
      </c>
      <c r="F30" s="229">
        <f t="shared" si="9"/>
        <v>0</v>
      </c>
    </row>
    <row r="31" spans="1:7" ht="20.100000000000001" customHeight="1" thickBot="1" x14ac:dyDescent="0.25">
      <c r="A31" s="350"/>
      <c r="B31" s="39" t="s">
        <v>40</v>
      </c>
      <c r="C31" s="186"/>
      <c r="D31" s="40">
        <f t="shared" si="7"/>
        <v>0</v>
      </c>
      <c r="E31" s="40">
        <f t="shared" si="8"/>
        <v>0</v>
      </c>
      <c r="F31" s="233">
        <f t="shared" si="9"/>
        <v>0</v>
      </c>
      <c r="G31" s="7"/>
    </row>
    <row r="32" spans="1:7" ht="20.100000000000001" customHeight="1" thickTop="1" x14ac:dyDescent="0.2">
      <c r="A32" s="350"/>
      <c r="B32" s="125" t="s">
        <v>63</v>
      </c>
      <c r="C32" s="126">
        <f>SUBTOTAL(9,C29:C31)</f>
        <v>0</v>
      </c>
      <c r="D32" s="126">
        <f t="shared" si="7"/>
        <v>0</v>
      </c>
      <c r="E32" s="127">
        <f t="shared" si="8"/>
        <v>0</v>
      </c>
      <c r="F32" s="232">
        <f t="shared" si="9"/>
        <v>0</v>
      </c>
      <c r="G32" s="7"/>
    </row>
    <row r="33" spans="1:7" ht="20.100000000000001" customHeight="1" x14ac:dyDescent="0.2">
      <c r="A33" s="350"/>
      <c r="B33" s="11" t="s">
        <v>38</v>
      </c>
      <c r="C33" s="31"/>
      <c r="D33" s="31"/>
      <c r="E33" s="31"/>
      <c r="F33" s="227"/>
      <c r="G33" s="7"/>
    </row>
    <row r="34" spans="1:7" ht="20.100000000000001" customHeight="1" x14ac:dyDescent="0.2">
      <c r="A34" s="350"/>
      <c r="B34" s="12" t="s">
        <v>37</v>
      </c>
      <c r="C34" s="182"/>
      <c r="D34" s="30">
        <f>2*C34</f>
        <v>0</v>
      </c>
      <c r="E34" s="30">
        <f>0.2*D34</f>
        <v>0</v>
      </c>
      <c r="F34" s="230">
        <f>D34+E34</f>
        <v>0</v>
      </c>
    </row>
    <row r="35" spans="1:7" ht="20.100000000000001" customHeight="1" x14ac:dyDescent="0.2">
      <c r="A35" s="350"/>
      <c r="B35" s="11" t="s">
        <v>41</v>
      </c>
      <c r="C35" s="31"/>
      <c r="D35" s="31"/>
      <c r="E35" s="31"/>
      <c r="F35" s="227"/>
    </row>
    <row r="36" spans="1:7" ht="20.100000000000001" customHeight="1" thickBot="1" x14ac:dyDescent="0.25">
      <c r="A36" s="351"/>
      <c r="B36" s="34" t="s">
        <v>42</v>
      </c>
      <c r="C36" s="183"/>
      <c r="D36" s="35">
        <f>2*C36</f>
        <v>0</v>
      </c>
      <c r="E36" s="35">
        <f>0.2*D36</f>
        <v>0</v>
      </c>
      <c r="F36" s="231">
        <f>D36+E36</f>
        <v>0</v>
      </c>
    </row>
    <row r="37" spans="1:7" s="124" customFormat="1" ht="20.100000000000001" customHeight="1" thickTop="1" thickBot="1" x14ac:dyDescent="0.3">
      <c r="A37" s="115"/>
      <c r="B37" s="234" t="s">
        <v>68</v>
      </c>
      <c r="C37" s="235">
        <f>C32+C34+C36</f>
        <v>0</v>
      </c>
      <c r="D37" s="236">
        <f>2*C37</f>
        <v>0</v>
      </c>
      <c r="E37" s="235">
        <f>0.2*D37</f>
        <v>0</v>
      </c>
      <c r="F37" s="237">
        <f>D37+E37</f>
        <v>0</v>
      </c>
    </row>
    <row r="39" spans="1:7" ht="129.75" customHeight="1" x14ac:dyDescent="0.2">
      <c r="B39" s="3" t="s">
        <v>52</v>
      </c>
      <c r="C39" s="348" t="s">
        <v>51</v>
      </c>
      <c r="D39" s="348"/>
      <c r="E39" s="348"/>
      <c r="F39" s="348"/>
    </row>
    <row r="42" spans="1:7" x14ac:dyDescent="0.2">
      <c r="B42" s="7"/>
    </row>
  </sheetData>
  <sheetProtection formatColumns="0" selectLockedCells="1"/>
  <mergeCells count="6">
    <mergeCell ref="A3:F3"/>
    <mergeCell ref="C39:F39"/>
    <mergeCell ref="A28:A36"/>
    <mergeCell ref="A15:A18"/>
    <mergeCell ref="A19:A22"/>
    <mergeCell ref="A6:A14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5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rowBreaks count="1" manualBreakCount="1">
    <brk id="22" max="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workbookViewId="0">
      <pane ySplit="2" topLeftCell="A18" activePane="bottomLeft" state="frozen"/>
      <selection activeCell="E13" sqref="E13"/>
      <selection pane="bottomLeft" activeCell="A29" sqref="A29"/>
    </sheetView>
  </sheetViews>
  <sheetFormatPr baseColWidth="10" defaultColWidth="11.42578125" defaultRowHeight="14.25" x14ac:dyDescent="0.2"/>
  <cols>
    <col min="1" max="1" width="37.28515625" style="1" customWidth="1"/>
    <col min="2" max="7" width="15.7109375" style="1" customWidth="1"/>
    <col min="8" max="8" width="15.7109375" style="1" bestFit="1" customWidth="1"/>
    <col min="9" max="16384" width="11.42578125" style="1"/>
  </cols>
  <sheetData>
    <row r="1" spans="1:8" ht="30" customHeight="1" x14ac:dyDescent="0.2">
      <c r="A1" s="5" t="str">
        <f>"Lot 2 - "&amp;Sommaire!B5</f>
        <v>Lot 2 - Maintenance de la détection intrusion, du contrôle d’accès et de la vidéosurveillance</v>
      </c>
      <c r="H1" s="179" t="s">
        <v>111</v>
      </c>
    </row>
    <row r="2" spans="1:8" s="7" customFormat="1" ht="15" customHeight="1" thickBot="1" x14ac:dyDescent="0.25">
      <c r="A2" s="43"/>
    </row>
    <row r="3" spans="1:8" s="46" customFormat="1" ht="24.95" customHeight="1" thickBot="1" x14ac:dyDescent="0.3">
      <c r="A3" s="345" t="s">
        <v>64</v>
      </c>
      <c r="B3" s="346"/>
      <c r="C3" s="346"/>
      <c r="D3" s="347"/>
    </row>
    <row r="4" spans="1:8" ht="50.1" customHeight="1" x14ac:dyDescent="0.2">
      <c r="A4" s="82" t="s">
        <v>134</v>
      </c>
      <c r="B4" s="23" t="s">
        <v>114</v>
      </c>
      <c r="C4" s="83" t="s">
        <v>113</v>
      </c>
      <c r="D4" s="84" t="s">
        <v>87</v>
      </c>
    </row>
    <row r="5" spans="1:8" s="9" customFormat="1" ht="20.100000000000001" customHeight="1" x14ac:dyDescent="0.2">
      <c r="A5" s="47" t="s">
        <v>0</v>
      </c>
      <c r="B5" s="42"/>
      <c r="C5" s="42"/>
      <c r="D5" s="48"/>
    </row>
    <row r="6" spans="1:8" ht="20.100000000000001" customHeight="1" x14ac:dyDescent="0.2">
      <c r="A6" s="49" t="s">
        <v>1</v>
      </c>
      <c r="B6" s="187"/>
      <c r="C6" s="33">
        <f>IF(B6="",0,0.2*B6)</f>
        <v>0</v>
      </c>
      <c r="D6" s="50">
        <f>B6+C6</f>
        <v>0</v>
      </c>
    </row>
    <row r="7" spans="1:8" ht="20.100000000000001" customHeight="1" x14ac:dyDescent="0.2">
      <c r="A7" s="51" t="s">
        <v>10</v>
      </c>
      <c r="B7" s="187"/>
      <c r="C7" s="33">
        <f t="shared" ref="C7:C10" si="0">IF(B7="",0,0.2*B7)</f>
        <v>0</v>
      </c>
      <c r="D7" s="50">
        <f t="shared" ref="D7:D10" si="1">B7+C7</f>
        <v>0</v>
      </c>
    </row>
    <row r="8" spans="1:8" ht="20.100000000000001" customHeight="1" x14ac:dyDescent="0.2">
      <c r="A8" s="51" t="s">
        <v>14</v>
      </c>
      <c r="B8" s="187"/>
      <c r="C8" s="33">
        <f t="shared" si="0"/>
        <v>0</v>
      </c>
      <c r="D8" s="50">
        <f t="shared" si="1"/>
        <v>0</v>
      </c>
    </row>
    <row r="9" spans="1:8" ht="20.100000000000001" customHeight="1" thickBot="1" x14ac:dyDescent="0.25">
      <c r="A9" s="61" t="s">
        <v>25</v>
      </c>
      <c r="B9" s="188"/>
      <c r="C9" s="38">
        <f t="shared" si="0"/>
        <v>0</v>
      </c>
      <c r="D9" s="62">
        <f t="shared" si="1"/>
        <v>0</v>
      </c>
    </row>
    <row r="10" spans="1:8" ht="20.100000000000001" customHeight="1" thickTop="1" x14ac:dyDescent="0.2">
      <c r="A10" s="56" t="s">
        <v>68</v>
      </c>
      <c r="B10" s="58">
        <f>SUBTOTAL(9,B6:B9)</f>
        <v>0</v>
      </c>
      <c r="C10" s="59">
        <f t="shared" si="0"/>
        <v>0</v>
      </c>
      <c r="D10" s="60">
        <f t="shared" si="1"/>
        <v>0</v>
      </c>
    </row>
    <row r="11" spans="1:8" ht="20.100000000000001" customHeight="1" x14ac:dyDescent="0.2">
      <c r="A11" s="52" t="s">
        <v>24</v>
      </c>
      <c r="B11" s="45"/>
      <c r="C11" s="45"/>
      <c r="D11" s="53"/>
    </row>
    <row r="12" spans="1:8" ht="20.100000000000001" customHeight="1" x14ac:dyDescent="0.2">
      <c r="A12" s="54" t="s">
        <v>1</v>
      </c>
      <c r="B12" s="187"/>
      <c r="C12" s="33">
        <f t="shared" ref="C12:C15" si="2">IF(B12="",0,0.2*B12)</f>
        <v>0</v>
      </c>
      <c r="D12" s="50">
        <f t="shared" ref="D12:D15" si="3">B12+C12</f>
        <v>0</v>
      </c>
    </row>
    <row r="13" spans="1:8" ht="20.100000000000001" customHeight="1" x14ac:dyDescent="0.2">
      <c r="A13" s="55" t="s">
        <v>26</v>
      </c>
      <c r="B13" s="187"/>
      <c r="C13" s="33">
        <f t="shared" si="2"/>
        <v>0</v>
      </c>
      <c r="D13" s="50">
        <f t="shared" si="3"/>
        <v>0</v>
      </c>
    </row>
    <row r="14" spans="1:8" ht="20.100000000000001" customHeight="1" thickBot="1" x14ac:dyDescent="0.25">
      <c r="A14" s="65" t="s">
        <v>27</v>
      </c>
      <c r="B14" s="188"/>
      <c r="C14" s="38">
        <f t="shared" si="2"/>
        <v>0</v>
      </c>
      <c r="D14" s="62">
        <f t="shared" si="3"/>
        <v>0</v>
      </c>
    </row>
    <row r="15" spans="1:8" ht="20.100000000000001" customHeight="1" thickTop="1" thickBot="1" x14ac:dyDescent="0.25">
      <c r="A15" s="57" t="s">
        <v>68</v>
      </c>
      <c r="B15" s="191">
        <f>SUBTOTAL(9,B12:B14)</f>
        <v>0</v>
      </c>
      <c r="C15" s="192">
        <f t="shared" si="2"/>
        <v>0</v>
      </c>
      <c r="D15" s="193">
        <f t="shared" si="3"/>
        <v>0</v>
      </c>
    </row>
    <row r="16" spans="1:8" ht="15" customHeight="1" thickBot="1" x14ac:dyDescent="0.25">
      <c r="A16" s="43"/>
    </row>
    <row r="17" spans="1:7" s="46" customFormat="1" ht="24.95" customHeight="1" thickBot="1" x14ac:dyDescent="0.3">
      <c r="A17" s="354" t="s">
        <v>65</v>
      </c>
      <c r="B17" s="355"/>
      <c r="C17" s="355"/>
      <c r="D17" s="355"/>
      <c r="E17" s="355"/>
      <c r="F17" s="355"/>
      <c r="G17" s="356"/>
    </row>
    <row r="18" spans="1:7" ht="50.1" customHeight="1" x14ac:dyDescent="0.2">
      <c r="A18" s="81" t="s">
        <v>134</v>
      </c>
      <c r="B18" s="82" t="s">
        <v>66</v>
      </c>
      <c r="C18" s="83" t="s">
        <v>113</v>
      </c>
      <c r="D18" s="84" t="s">
        <v>67</v>
      </c>
      <c r="E18" s="82" t="s">
        <v>115</v>
      </c>
      <c r="F18" s="83" t="s">
        <v>113</v>
      </c>
      <c r="G18" s="84" t="s">
        <v>116</v>
      </c>
    </row>
    <row r="19" spans="1:7" s="9" customFormat="1" ht="20.100000000000001" customHeight="1" x14ac:dyDescent="0.2">
      <c r="A19" s="71" t="s">
        <v>0</v>
      </c>
      <c r="B19" s="68"/>
      <c r="C19" s="42"/>
      <c r="D19" s="48"/>
      <c r="E19" s="68"/>
      <c r="F19" s="42"/>
      <c r="G19" s="48"/>
    </row>
    <row r="20" spans="1:7" ht="20.100000000000001" customHeight="1" x14ac:dyDescent="0.2">
      <c r="A20" s="72" t="s">
        <v>1</v>
      </c>
      <c r="B20" s="189"/>
      <c r="C20" s="33">
        <f>IF(B20="",0,0.2*B20)</f>
        <v>0</v>
      </c>
      <c r="D20" s="50">
        <f>B20+C20</f>
        <v>0</v>
      </c>
      <c r="E20" s="189"/>
      <c r="F20" s="33">
        <f t="shared" ref="F20:F23" si="4">IF(E20="",0,0.2*E20)</f>
        <v>0</v>
      </c>
      <c r="G20" s="50">
        <f t="shared" ref="G20:G23" si="5">E20+F20</f>
        <v>0</v>
      </c>
    </row>
    <row r="21" spans="1:7" ht="20.100000000000001" customHeight="1" x14ac:dyDescent="0.2">
      <c r="A21" s="73" t="s">
        <v>10</v>
      </c>
      <c r="B21" s="189"/>
      <c r="C21" s="33">
        <f t="shared" ref="C21:C23" si="6">IF(B21="",0,0.2*B21)</f>
        <v>0</v>
      </c>
      <c r="D21" s="50">
        <f t="shared" ref="D21:D23" si="7">B21+C21</f>
        <v>0</v>
      </c>
      <c r="E21" s="189"/>
      <c r="F21" s="33">
        <f t="shared" si="4"/>
        <v>0</v>
      </c>
      <c r="G21" s="50">
        <f t="shared" si="5"/>
        <v>0</v>
      </c>
    </row>
    <row r="22" spans="1:7" ht="20.100000000000001" customHeight="1" x14ac:dyDescent="0.2">
      <c r="A22" s="73" t="s">
        <v>14</v>
      </c>
      <c r="B22" s="189"/>
      <c r="C22" s="33">
        <f t="shared" si="6"/>
        <v>0</v>
      </c>
      <c r="D22" s="50">
        <f t="shared" si="7"/>
        <v>0</v>
      </c>
      <c r="E22" s="189"/>
      <c r="F22" s="33">
        <f t="shared" si="4"/>
        <v>0</v>
      </c>
      <c r="G22" s="50">
        <f t="shared" si="5"/>
        <v>0</v>
      </c>
    </row>
    <row r="23" spans="1:7" ht="20.100000000000001" customHeight="1" thickBot="1" x14ac:dyDescent="0.25">
      <c r="A23" s="74" t="s">
        <v>25</v>
      </c>
      <c r="B23" s="190"/>
      <c r="C23" s="38">
        <f t="shared" si="6"/>
        <v>0</v>
      </c>
      <c r="D23" s="62">
        <f t="shared" si="7"/>
        <v>0</v>
      </c>
      <c r="E23" s="190"/>
      <c r="F23" s="38">
        <f t="shared" si="4"/>
        <v>0</v>
      </c>
      <c r="G23" s="62">
        <f t="shared" si="5"/>
        <v>0</v>
      </c>
    </row>
    <row r="24" spans="1:7" ht="20.100000000000001" customHeight="1" thickTop="1" x14ac:dyDescent="0.2">
      <c r="A24" s="76" t="s">
        <v>24</v>
      </c>
      <c r="B24" s="69"/>
      <c r="C24" s="45"/>
      <c r="D24" s="53"/>
      <c r="E24" s="69"/>
      <c r="F24" s="45"/>
      <c r="G24" s="53"/>
    </row>
    <row r="25" spans="1:7" ht="20.100000000000001" customHeight="1" x14ac:dyDescent="0.2">
      <c r="A25" s="77" t="s">
        <v>1</v>
      </c>
      <c r="B25" s="189"/>
      <c r="C25" s="33">
        <f>IF(B25="",0,0.2*B25)</f>
        <v>0</v>
      </c>
      <c r="D25" s="50">
        <f>B25+C25</f>
        <v>0</v>
      </c>
      <c r="E25" s="189"/>
      <c r="F25" s="33">
        <f t="shared" ref="F25:F27" si="8">IF(E25="",0,0.2*E25)</f>
        <v>0</v>
      </c>
      <c r="G25" s="50">
        <f t="shared" ref="G25:G27" si="9">E25+F25</f>
        <v>0</v>
      </c>
    </row>
    <row r="26" spans="1:7" ht="20.100000000000001" customHeight="1" x14ac:dyDescent="0.2">
      <c r="A26" s="78" t="s">
        <v>26</v>
      </c>
      <c r="B26" s="189"/>
      <c r="C26" s="33">
        <f>IF(B26="",0,0.2*B26)</f>
        <v>0</v>
      </c>
      <c r="D26" s="50">
        <f>B26+C26</f>
        <v>0</v>
      </c>
      <c r="E26" s="189"/>
      <c r="F26" s="33">
        <f t="shared" si="8"/>
        <v>0</v>
      </c>
      <c r="G26" s="50">
        <f t="shared" si="9"/>
        <v>0</v>
      </c>
    </row>
    <row r="27" spans="1:7" ht="20.100000000000001" customHeight="1" thickBot="1" x14ac:dyDescent="0.25">
      <c r="A27" s="197" t="s">
        <v>27</v>
      </c>
      <c r="B27" s="198"/>
      <c r="C27" s="199">
        <f>IF(B27="",0,0.2*B27)</f>
        <v>0</v>
      </c>
      <c r="D27" s="200">
        <f>B27+C27</f>
        <v>0</v>
      </c>
      <c r="E27" s="198"/>
      <c r="F27" s="199">
        <f t="shared" si="8"/>
        <v>0</v>
      </c>
      <c r="G27" s="200">
        <f t="shared" si="9"/>
        <v>0</v>
      </c>
    </row>
    <row r="29" spans="1:7" ht="129.75" customHeight="1" x14ac:dyDescent="0.2">
      <c r="A29" s="3" t="s">
        <v>52</v>
      </c>
      <c r="C29" s="348" t="s">
        <v>51</v>
      </c>
      <c r="D29" s="348"/>
      <c r="E29" s="348"/>
      <c r="F29" s="348"/>
    </row>
  </sheetData>
  <mergeCells count="3">
    <mergeCell ref="A3:D3"/>
    <mergeCell ref="A17:G17"/>
    <mergeCell ref="C29:F29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4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rowBreaks count="1" manualBreakCount="1">
    <brk id="16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zoomScaleNormal="100" workbookViewId="0">
      <pane ySplit="2" topLeftCell="A33" activePane="bottomLeft" state="frozen"/>
      <selection activeCell="E13" sqref="E13"/>
      <selection pane="bottomLeft" activeCell="L22" sqref="L22"/>
    </sheetView>
  </sheetViews>
  <sheetFormatPr baseColWidth="10" defaultColWidth="11.42578125" defaultRowHeight="14.25" x14ac:dyDescent="0.2"/>
  <cols>
    <col min="1" max="1" width="37.28515625" style="1" customWidth="1"/>
    <col min="2" max="7" width="15.7109375" style="1" customWidth="1"/>
    <col min="8" max="16384" width="11.42578125" style="1"/>
  </cols>
  <sheetData>
    <row r="1" spans="1:7" ht="30" customHeight="1" x14ac:dyDescent="0.2">
      <c r="A1" s="5" t="str">
        <f>"Lot 3 - "&amp;Sommaire!B6</f>
        <v>Lot 3 - Maintenance des systèmes de sécurité incendie</v>
      </c>
      <c r="E1" s="179" t="s">
        <v>111</v>
      </c>
    </row>
    <row r="2" spans="1:7" ht="15" customHeight="1" thickBot="1" x14ac:dyDescent="0.25">
      <c r="A2" s="43"/>
    </row>
    <row r="3" spans="1:7" s="46" customFormat="1" ht="24.95" customHeight="1" thickBot="1" x14ac:dyDescent="0.3">
      <c r="A3" s="345" t="s">
        <v>64</v>
      </c>
      <c r="B3" s="346"/>
      <c r="C3" s="346"/>
      <c r="D3" s="346"/>
      <c r="E3" s="346"/>
      <c r="F3" s="346"/>
      <c r="G3" s="347"/>
    </row>
    <row r="4" spans="1:7" ht="50.1" customHeight="1" x14ac:dyDescent="0.2">
      <c r="A4" s="357" t="s">
        <v>134</v>
      </c>
      <c r="B4" s="66" t="s">
        <v>73</v>
      </c>
      <c r="C4" s="66" t="s">
        <v>113</v>
      </c>
      <c r="D4" s="67" t="s">
        <v>61</v>
      </c>
      <c r="E4" s="66" t="s">
        <v>73</v>
      </c>
      <c r="F4" s="66" t="s">
        <v>113</v>
      </c>
      <c r="G4" s="67" t="s">
        <v>61</v>
      </c>
    </row>
    <row r="5" spans="1:7" ht="20.100000000000001" customHeight="1" x14ac:dyDescent="0.2">
      <c r="A5" s="358"/>
      <c r="B5" s="359" t="s">
        <v>71</v>
      </c>
      <c r="C5" s="360"/>
      <c r="D5" s="361"/>
      <c r="E5" s="359" t="s">
        <v>48</v>
      </c>
      <c r="F5" s="360"/>
      <c r="G5" s="361"/>
    </row>
    <row r="6" spans="1:7" s="9" customFormat="1" ht="20.100000000000001" customHeight="1" x14ac:dyDescent="0.2">
      <c r="A6" s="71" t="s">
        <v>0</v>
      </c>
      <c r="B6" s="68"/>
      <c r="C6" s="42"/>
      <c r="D6" s="48"/>
      <c r="E6" s="68"/>
      <c r="F6" s="42"/>
      <c r="G6" s="48"/>
    </row>
    <row r="7" spans="1:7" ht="20.100000000000001" customHeight="1" x14ac:dyDescent="0.2">
      <c r="A7" s="72" t="s">
        <v>1</v>
      </c>
      <c r="B7" s="189"/>
      <c r="C7" s="33">
        <f t="shared" ref="C7:C15" si="0">IF(B7="",0,0.2*B7)</f>
        <v>0</v>
      </c>
      <c r="D7" s="50">
        <f t="shared" ref="D7:D15" si="1">B7+C7</f>
        <v>0</v>
      </c>
      <c r="E7" s="287"/>
      <c r="F7" s="288">
        <f t="shared" ref="F7:F15" si="2">IF(E7="",0,0.2*E7)</f>
        <v>0</v>
      </c>
      <c r="G7" s="289">
        <f t="shared" ref="G7:G15" si="3">E7+F7</f>
        <v>0</v>
      </c>
    </row>
    <row r="8" spans="1:7" ht="20.100000000000001" customHeight="1" x14ac:dyDescent="0.2">
      <c r="A8" s="73" t="s">
        <v>10</v>
      </c>
      <c r="B8" s="189"/>
      <c r="C8" s="33">
        <f t="shared" si="0"/>
        <v>0</v>
      </c>
      <c r="D8" s="50">
        <f t="shared" si="1"/>
        <v>0</v>
      </c>
      <c r="E8" s="287"/>
      <c r="F8" s="288">
        <f t="shared" si="2"/>
        <v>0</v>
      </c>
      <c r="G8" s="289">
        <f t="shared" si="3"/>
        <v>0</v>
      </c>
    </row>
    <row r="9" spans="1:7" ht="20.100000000000001" customHeight="1" x14ac:dyDescent="0.2">
      <c r="A9" s="73" t="s">
        <v>14</v>
      </c>
      <c r="B9" s="189"/>
      <c r="C9" s="33">
        <f t="shared" si="0"/>
        <v>0</v>
      </c>
      <c r="D9" s="50">
        <f t="shared" si="1"/>
        <v>0</v>
      </c>
      <c r="E9" s="287"/>
      <c r="F9" s="288">
        <f t="shared" si="2"/>
        <v>0</v>
      </c>
      <c r="G9" s="289">
        <f t="shared" si="3"/>
        <v>0</v>
      </c>
    </row>
    <row r="10" spans="1:7" ht="20.100000000000001" customHeight="1" x14ac:dyDescent="0.2">
      <c r="A10" s="88" t="s">
        <v>25</v>
      </c>
      <c r="B10" s="194"/>
      <c r="C10" s="86">
        <f t="shared" si="0"/>
        <v>0</v>
      </c>
      <c r="D10" s="87">
        <f t="shared" si="1"/>
        <v>0</v>
      </c>
      <c r="E10" s="290"/>
      <c r="F10" s="291">
        <f t="shared" si="2"/>
        <v>0</v>
      </c>
      <c r="G10" s="292">
        <f t="shared" si="3"/>
        <v>0</v>
      </c>
    </row>
    <row r="11" spans="1:7" ht="20.100000000000001" customHeight="1" x14ac:dyDescent="0.2">
      <c r="A11" s="88" t="s">
        <v>18</v>
      </c>
      <c r="B11" s="194"/>
      <c r="C11" s="86">
        <f t="shared" si="0"/>
        <v>0</v>
      </c>
      <c r="D11" s="87">
        <f t="shared" si="1"/>
        <v>0</v>
      </c>
      <c r="E11" s="290"/>
      <c r="F11" s="291">
        <f t="shared" si="2"/>
        <v>0</v>
      </c>
      <c r="G11" s="292">
        <f t="shared" si="3"/>
        <v>0</v>
      </c>
    </row>
    <row r="12" spans="1:7" ht="20.100000000000001" customHeight="1" x14ac:dyDescent="0.2">
      <c r="A12" s="88" t="s">
        <v>49</v>
      </c>
      <c r="B12" s="194"/>
      <c r="C12" s="86">
        <f t="shared" si="0"/>
        <v>0</v>
      </c>
      <c r="D12" s="87">
        <f t="shared" si="1"/>
        <v>0</v>
      </c>
      <c r="E12" s="290"/>
      <c r="F12" s="291">
        <f t="shared" si="2"/>
        <v>0</v>
      </c>
      <c r="G12" s="292">
        <f t="shared" si="3"/>
        <v>0</v>
      </c>
    </row>
    <row r="13" spans="1:7" ht="20.100000000000001" customHeight="1" x14ac:dyDescent="0.2">
      <c r="A13" s="88" t="s">
        <v>20</v>
      </c>
      <c r="B13" s="194"/>
      <c r="C13" s="86">
        <f t="shared" si="0"/>
        <v>0</v>
      </c>
      <c r="D13" s="87">
        <f t="shared" si="1"/>
        <v>0</v>
      </c>
      <c r="E13" s="290"/>
      <c r="F13" s="291">
        <f t="shared" si="2"/>
        <v>0</v>
      </c>
      <c r="G13" s="292">
        <f t="shared" si="3"/>
        <v>0</v>
      </c>
    </row>
    <row r="14" spans="1:7" ht="20.100000000000001" customHeight="1" thickBot="1" x14ac:dyDescent="0.25">
      <c r="A14" s="74" t="s">
        <v>22</v>
      </c>
      <c r="B14" s="190"/>
      <c r="C14" s="38">
        <f t="shared" si="0"/>
        <v>0</v>
      </c>
      <c r="D14" s="62">
        <f t="shared" si="1"/>
        <v>0</v>
      </c>
      <c r="E14" s="293"/>
      <c r="F14" s="294">
        <f t="shared" si="2"/>
        <v>0</v>
      </c>
      <c r="G14" s="295">
        <f t="shared" si="3"/>
        <v>0</v>
      </c>
    </row>
    <row r="15" spans="1:7" ht="20.100000000000001" customHeight="1" thickTop="1" x14ac:dyDescent="0.2">
      <c r="A15" s="75" t="s">
        <v>68</v>
      </c>
      <c r="B15" s="58">
        <f>SUBTOTAL(9,B7:B14)</f>
        <v>0</v>
      </c>
      <c r="C15" s="59">
        <f t="shared" si="0"/>
        <v>0</v>
      </c>
      <c r="D15" s="60">
        <f t="shared" si="1"/>
        <v>0</v>
      </c>
      <c r="E15" s="296">
        <f>SUBTOTAL(9,E7:E14)</f>
        <v>0</v>
      </c>
      <c r="F15" s="297">
        <f t="shared" si="2"/>
        <v>0</v>
      </c>
      <c r="G15" s="298">
        <f t="shared" si="3"/>
        <v>0</v>
      </c>
    </row>
    <row r="16" spans="1:7" ht="20.100000000000001" customHeight="1" x14ac:dyDescent="0.2">
      <c r="A16" s="76" t="s">
        <v>24</v>
      </c>
      <c r="B16" s="69"/>
      <c r="C16" s="45"/>
      <c r="D16" s="53"/>
      <c r="E16" s="69"/>
      <c r="F16" s="45"/>
      <c r="G16" s="53"/>
    </row>
    <row r="17" spans="1:8" ht="20.100000000000001" customHeight="1" x14ac:dyDescent="0.2">
      <c r="A17" s="77" t="s">
        <v>1</v>
      </c>
      <c r="B17" s="189"/>
      <c r="C17" s="33">
        <f>IF(B17="",0,0.2*B17)</f>
        <v>0</v>
      </c>
      <c r="D17" s="50">
        <f>B17+C17</f>
        <v>0</v>
      </c>
      <c r="E17" s="189"/>
      <c r="F17" s="33">
        <f>E17/100*20</f>
        <v>0</v>
      </c>
      <c r="G17" s="50">
        <f>F17+E17</f>
        <v>0</v>
      </c>
    </row>
    <row r="18" spans="1:8" ht="20.100000000000001" customHeight="1" x14ac:dyDescent="0.2">
      <c r="A18" s="78" t="s">
        <v>26</v>
      </c>
      <c r="B18" s="189"/>
      <c r="C18" s="33">
        <f>IF(B18="",0,0.2*B18)</f>
        <v>0</v>
      </c>
      <c r="D18" s="50">
        <f>B18+C18</f>
        <v>0</v>
      </c>
      <c r="E18" s="189"/>
      <c r="F18" s="33">
        <f t="shared" ref="F18:F22" si="4">E18/100*20</f>
        <v>0</v>
      </c>
      <c r="G18" s="50">
        <f t="shared" ref="G18:G22" si="5">F18+E18</f>
        <v>0</v>
      </c>
    </row>
    <row r="19" spans="1:8" ht="20.100000000000001" customHeight="1" thickBot="1" x14ac:dyDescent="0.25">
      <c r="A19" s="79" t="s">
        <v>27</v>
      </c>
      <c r="B19" s="190"/>
      <c r="C19" s="38">
        <f>IF(B19="",0,0.2*B19)</f>
        <v>0</v>
      </c>
      <c r="D19" s="62">
        <f>B19+C19</f>
        <v>0</v>
      </c>
      <c r="E19" s="190"/>
      <c r="F19" s="33">
        <f t="shared" si="4"/>
        <v>0</v>
      </c>
      <c r="G19" s="50">
        <f t="shared" si="5"/>
        <v>0</v>
      </c>
    </row>
    <row r="20" spans="1:8" ht="20.100000000000001" customHeight="1" thickTop="1" thickBot="1" x14ac:dyDescent="0.25">
      <c r="A20" s="80" t="s">
        <v>68</v>
      </c>
      <c r="B20" s="70">
        <f>SUBTOTAL(9,B17:B19)</f>
        <v>0</v>
      </c>
      <c r="C20" s="63">
        <f>IF(B20="",0,0.2*B20)</f>
        <v>0</v>
      </c>
      <c r="D20" s="64">
        <f>B20+C20</f>
        <v>0</v>
      </c>
      <c r="E20" s="70">
        <f>SUBTOTAL(9,E17:E19)</f>
        <v>0</v>
      </c>
      <c r="F20" s="199">
        <f t="shared" si="4"/>
        <v>0</v>
      </c>
      <c r="G20" s="200">
        <f t="shared" si="5"/>
        <v>0</v>
      </c>
    </row>
    <row r="21" spans="1:8" ht="20.100000000000001" customHeight="1" x14ac:dyDescent="0.2">
      <c r="A21" s="299"/>
      <c r="B21" s="300"/>
      <c r="C21" s="300"/>
      <c r="D21" s="300"/>
      <c r="E21" s="300"/>
      <c r="F21" s="226"/>
      <c r="G21" s="226"/>
      <c r="H21" s="7"/>
    </row>
    <row r="22" spans="1:8" ht="31.5" customHeight="1" x14ac:dyDescent="0.2">
      <c r="A22" s="301" t="s">
        <v>181</v>
      </c>
      <c r="B22" s="302"/>
      <c r="C22" s="302"/>
      <c r="D22" s="302"/>
      <c r="E22" s="189"/>
      <c r="F22" s="33">
        <f t="shared" si="4"/>
        <v>0</v>
      </c>
      <c r="G22" s="303">
        <f t="shared" si="5"/>
        <v>0</v>
      </c>
    </row>
    <row r="23" spans="1:8" ht="20.100000000000001" customHeight="1" x14ac:dyDescent="0.2">
      <c r="A23" s="299"/>
      <c r="B23" s="300"/>
      <c r="C23" s="300"/>
      <c r="D23" s="300"/>
      <c r="E23" s="300"/>
      <c r="F23" s="300"/>
      <c r="G23" s="300"/>
    </row>
    <row r="24" spans="1:8" ht="15" customHeight="1" thickBot="1" x14ac:dyDescent="0.25">
      <c r="A24" s="43"/>
    </row>
    <row r="25" spans="1:8" s="46" customFormat="1" ht="24.95" customHeight="1" thickBot="1" x14ac:dyDescent="0.3">
      <c r="A25" s="345" t="s">
        <v>65</v>
      </c>
      <c r="B25" s="346"/>
      <c r="C25" s="346"/>
      <c r="D25" s="346"/>
      <c r="E25" s="346"/>
      <c r="F25" s="346"/>
      <c r="G25" s="347"/>
    </row>
    <row r="26" spans="1:8" ht="50.1" customHeight="1" x14ac:dyDescent="0.2">
      <c r="A26" s="81" t="s">
        <v>134</v>
      </c>
      <c r="B26" s="82" t="s">
        <v>66</v>
      </c>
      <c r="C26" s="66" t="s">
        <v>113</v>
      </c>
      <c r="D26" s="84" t="s">
        <v>67</v>
      </c>
      <c r="E26" s="82" t="s">
        <v>69</v>
      </c>
      <c r="F26" s="66" t="s">
        <v>113</v>
      </c>
      <c r="G26" s="84" t="s">
        <v>70</v>
      </c>
    </row>
    <row r="27" spans="1:8" s="9" customFormat="1" ht="20.100000000000001" customHeight="1" x14ac:dyDescent="0.2">
      <c r="A27" s="71" t="s">
        <v>0</v>
      </c>
      <c r="B27" s="68"/>
      <c r="C27" s="42"/>
      <c r="D27" s="48"/>
      <c r="E27" s="68"/>
      <c r="F27" s="42"/>
      <c r="G27" s="48"/>
    </row>
    <row r="28" spans="1:8" ht="20.100000000000001" customHeight="1" x14ac:dyDescent="0.2">
      <c r="A28" s="72" t="s">
        <v>1</v>
      </c>
      <c r="B28" s="189"/>
      <c r="C28" s="33">
        <f t="shared" ref="C28:C35" si="6">IF(B28="",0,0.2*B28)</f>
        <v>0</v>
      </c>
      <c r="D28" s="50">
        <f t="shared" ref="D28:D35" si="7">B28+C28</f>
        <v>0</v>
      </c>
      <c r="E28" s="189"/>
      <c r="F28" s="33">
        <f t="shared" ref="F28:F35" si="8">IF(E28="",0,0.2*E28)</f>
        <v>0</v>
      </c>
      <c r="G28" s="50">
        <f t="shared" ref="G28:G35" si="9">E28+F28</f>
        <v>0</v>
      </c>
    </row>
    <row r="29" spans="1:8" ht="20.100000000000001" customHeight="1" x14ac:dyDescent="0.2">
      <c r="A29" s="73" t="s">
        <v>10</v>
      </c>
      <c r="B29" s="189"/>
      <c r="C29" s="33">
        <f t="shared" si="6"/>
        <v>0</v>
      </c>
      <c r="D29" s="50">
        <f t="shared" si="7"/>
        <v>0</v>
      </c>
      <c r="E29" s="189"/>
      <c r="F29" s="33">
        <f t="shared" si="8"/>
        <v>0</v>
      </c>
      <c r="G29" s="50">
        <f t="shared" si="9"/>
        <v>0</v>
      </c>
    </row>
    <row r="30" spans="1:8" ht="20.100000000000001" customHeight="1" x14ac:dyDescent="0.2">
      <c r="A30" s="73" t="s">
        <v>14</v>
      </c>
      <c r="B30" s="189"/>
      <c r="C30" s="33">
        <f t="shared" si="6"/>
        <v>0</v>
      </c>
      <c r="D30" s="50">
        <f t="shared" si="7"/>
        <v>0</v>
      </c>
      <c r="E30" s="189"/>
      <c r="F30" s="33">
        <f t="shared" si="8"/>
        <v>0</v>
      </c>
      <c r="G30" s="50">
        <f t="shared" si="9"/>
        <v>0</v>
      </c>
    </row>
    <row r="31" spans="1:8" ht="20.100000000000001" customHeight="1" x14ac:dyDescent="0.2">
      <c r="A31" s="85" t="s">
        <v>25</v>
      </c>
      <c r="B31" s="189"/>
      <c r="C31" s="33">
        <f t="shared" si="6"/>
        <v>0</v>
      </c>
      <c r="D31" s="50">
        <f t="shared" si="7"/>
        <v>0</v>
      </c>
      <c r="E31" s="189"/>
      <c r="F31" s="33">
        <f t="shared" si="8"/>
        <v>0</v>
      </c>
      <c r="G31" s="50">
        <f t="shared" si="9"/>
        <v>0</v>
      </c>
    </row>
    <row r="32" spans="1:8" ht="20.100000000000001" customHeight="1" x14ac:dyDescent="0.2">
      <c r="A32" s="85" t="s">
        <v>18</v>
      </c>
      <c r="B32" s="189"/>
      <c r="C32" s="33">
        <f t="shared" si="6"/>
        <v>0</v>
      </c>
      <c r="D32" s="50">
        <f t="shared" si="7"/>
        <v>0</v>
      </c>
      <c r="E32" s="189"/>
      <c r="F32" s="33">
        <f t="shared" si="8"/>
        <v>0</v>
      </c>
      <c r="G32" s="50">
        <f t="shared" si="9"/>
        <v>0</v>
      </c>
    </row>
    <row r="33" spans="1:7" ht="20.100000000000001" customHeight="1" x14ac:dyDescent="0.2">
      <c r="A33" s="85" t="s">
        <v>49</v>
      </c>
      <c r="B33" s="189"/>
      <c r="C33" s="33">
        <f t="shared" si="6"/>
        <v>0</v>
      </c>
      <c r="D33" s="50">
        <f t="shared" si="7"/>
        <v>0</v>
      </c>
      <c r="E33" s="189"/>
      <c r="F33" s="33">
        <f t="shared" si="8"/>
        <v>0</v>
      </c>
      <c r="G33" s="50">
        <f t="shared" si="9"/>
        <v>0</v>
      </c>
    </row>
    <row r="34" spans="1:7" ht="20.100000000000001" customHeight="1" x14ac:dyDescent="0.2">
      <c r="A34" s="85" t="s">
        <v>20</v>
      </c>
      <c r="B34" s="189"/>
      <c r="C34" s="33">
        <f t="shared" si="6"/>
        <v>0</v>
      </c>
      <c r="D34" s="50">
        <f t="shared" si="7"/>
        <v>0</v>
      </c>
      <c r="E34" s="189"/>
      <c r="F34" s="33">
        <f t="shared" si="8"/>
        <v>0</v>
      </c>
      <c r="G34" s="50">
        <f t="shared" si="9"/>
        <v>0</v>
      </c>
    </row>
    <row r="35" spans="1:7" ht="20.100000000000001" customHeight="1" thickBot="1" x14ac:dyDescent="0.25">
      <c r="A35" s="61" t="s">
        <v>22</v>
      </c>
      <c r="B35" s="190"/>
      <c r="C35" s="38">
        <f t="shared" si="6"/>
        <v>0</v>
      </c>
      <c r="D35" s="62">
        <f t="shared" si="7"/>
        <v>0</v>
      </c>
      <c r="E35" s="190"/>
      <c r="F35" s="38">
        <f t="shared" si="8"/>
        <v>0</v>
      </c>
      <c r="G35" s="62">
        <f t="shared" si="9"/>
        <v>0</v>
      </c>
    </row>
    <row r="36" spans="1:7" ht="20.100000000000001" customHeight="1" thickTop="1" x14ac:dyDescent="0.2">
      <c r="A36" s="76" t="s">
        <v>24</v>
      </c>
      <c r="B36" s="69"/>
      <c r="C36" s="45"/>
      <c r="D36" s="53"/>
      <c r="E36" s="69"/>
      <c r="F36" s="45"/>
      <c r="G36" s="53"/>
    </row>
    <row r="37" spans="1:7" ht="20.100000000000001" customHeight="1" x14ac:dyDescent="0.2">
      <c r="A37" s="77" t="s">
        <v>1</v>
      </c>
      <c r="B37" s="189"/>
      <c r="C37" s="33">
        <f>IF(B37="",0,0.2*B37)</f>
        <v>0</v>
      </c>
      <c r="D37" s="50">
        <f>B37+C37</f>
        <v>0</v>
      </c>
      <c r="E37" s="189"/>
      <c r="F37" s="33">
        <f t="shared" ref="F37:F39" si="10">IF(E37="",0,0.2*E37)</f>
        <v>0</v>
      </c>
      <c r="G37" s="50">
        <f t="shared" ref="G37:G39" si="11">E37+F37</f>
        <v>0</v>
      </c>
    </row>
    <row r="38" spans="1:7" ht="20.100000000000001" customHeight="1" x14ac:dyDescent="0.2">
      <c r="A38" s="78" t="s">
        <v>26</v>
      </c>
      <c r="B38" s="189"/>
      <c r="C38" s="33">
        <f>IF(B38="",0,0.2*B38)</f>
        <v>0</v>
      </c>
      <c r="D38" s="50">
        <f>B38+C38</f>
        <v>0</v>
      </c>
      <c r="E38" s="189"/>
      <c r="F38" s="33">
        <f t="shared" si="10"/>
        <v>0</v>
      </c>
      <c r="G38" s="50">
        <f t="shared" si="11"/>
        <v>0</v>
      </c>
    </row>
    <row r="39" spans="1:7" ht="20.100000000000001" customHeight="1" thickBot="1" x14ac:dyDescent="0.25">
      <c r="A39" s="197" t="s">
        <v>27</v>
      </c>
      <c r="B39" s="198"/>
      <c r="C39" s="199">
        <f>IF(B39="",0,0.2*B39)</f>
        <v>0</v>
      </c>
      <c r="D39" s="200">
        <f>B39+C39</f>
        <v>0</v>
      </c>
      <c r="E39" s="198"/>
      <c r="F39" s="199">
        <f t="shared" si="10"/>
        <v>0</v>
      </c>
      <c r="G39" s="200">
        <f t="shared" si="11"/>
        <v>0</v>
      </c>
    </row>
    <row r="41" spans="1:7" ht="129.75" customHeight="1" x14ac:dyDescent="0.2">
      <c r="B41" s="3" t="s">
        <v>52</v>
      </c>
      <c r="C41" s="348" t="s">
        <v>51</v>
      </c>
      <c r="D41" s="348"/>
      <c r="E41" s="348"/>
      <c r="F41" s="348"/>
    </row>
  </sheetData>
  <mergeCells count="6">
    <mergeCell ref="C41:F41"/>
    <mergeCell ref="A25:G25"/>
    <mergeCell ref="A3:G3"/>
    <mergeCell ref="A4:A5"/>
    <mergeCell ref="E5:G5"/>
    <mergeCell ref="B5:D5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rowBreaks count="1" manualBreakCount="1">
    <brk id="2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zoomScaleNormal="100" workbookViewId="0">
      <pane ySplit="2" topLeftCell="A8" activePane="bottomLeft" state="frozen"/>
      <selection activeCell="E13" sqref="E13"/>
      <selection pane="bottomLeft" activeCell="A23" sqref="A23"/>
    </sheetView>
  </sheetViews>
  <sheetFormatPr baseColWidth="10" defaultColWidth="11.42578125" defaultRowHeight="14.25" x14ac:dyDescent="0.2"/>
  <cols>
    <col min="1" max="1" width="20" style="1" customWidth="1"/>
    <col min="2" max="2" width="17.5703125" style="1" customWidth="1"/>
    <col min="3" max="9" width="15.7109375" style="1" customWidth="1"/>
    <col min="10" max="16384" width="11.42578125" style="1"/>
  </cols>
  <sheetData>
    <row r="1" spans="1:9" ht="30" customHeight="1" x14ac:dyDescent="0.2">
      <c r="A1" s="5" t="str">
        <f>"Lot 4 - "&amp;Sommaire!B7</f>
        <v>Lot 4 - Maintenance des systèmes d'extinction automatique des locaux informatiques</v>
      </c>
      <c r="H1" s="179" t="s">
        <v>111</v>
      </c>
    </row>
    <row r="2" spans="1:9" ht="15" customHeight="1" thickBot="1" x14ac:dyDescent="0.25">
      <c r="A2" s="43"/>
    </row>
    <row r="3" spans="1:9" s="46" customFormat="1" ht="24.95" customHeight="1" thickBot="1" x14ac:dyDescent="0.3">
      <c r="A3" s="345" t="s">
        <v>64</v>
      </c>
      <c r="B3" s="346"/>
      <c r="C3" s="346"/>
      <c r="D3" s="346"/>
      <c r="E3" s="346"/>
      <c r="F3" s="347"/>
    </row>
    <row r="4" spans="1:9" ht="50.1" customHeight="1" x14ac:dyDescent="0.2">
      <c r="A4" s="82" t="s">
        <v>134</v>
      </c>
      <c r="B4" s="23" t="s">
        <v>75</v>
      </c>
      <c r="C4" s="23" t="s">
        <v>76</v>
      </c>
      <c r="D4" s="83" t="s">
        <v>60</v>
      </c>
      <c r="E4" s="66" t="s">
        <v>113</v>
      </c>
      <c r="F4" s="84" t="s">
        <v>61</v>
      </c>
    </row>
    <row r="5" spans="1:9" s="9" customFormat="1" ht="20.100000000000001" customHeight="1" x14ac:dyDescent="0.2">
      <c r="A5" s="47" t="s">
        <v>0</v>
      </c>
      <c r="B5" s="42"/>
      <c r="C5" s="42"/>
      <c r="D5" s="42"/>
      <c r="E5" s="42"/>
      <c r="F5" s="48"/>
    </row>
    <row r="6" spans="1:9" ht="20.100000000000001" customHeight="1" x14ac:dyDescent="0.2">
      <c r="A6" s="49" t="s">
        <v>1</v>
      </c>
      <c r="B6" s="187"/>
      <c r="C6" s="187"/>
      <c r="D6" s="32">
        <f>B6+C6</f>
        <v>0</v>
      </c>
      <c r="E6" s="33">
        <f>0.2*D6</f>
        <v>0</v>
      </c>
      <c r="F6" s="50">
        <f>D6+E6</f>
        <v>0</v>
      </c>
    </row>
    <row r="7" spans="1:9" ht="20.100000000000001" customHeight="1" x14ac:dyDescent="0.2">
      <c r="A7" s="51" t="s">
        <v>10</v>
      </c>
      <c r="B7" s="187"/>
      <c r="C7" s="187"/>
      <c r="D7" s="32">
        <f>B7+C7</f>
        <v>0</v>
      </c>
      <c r="E7" s="33">
        <f>0.2*D7</f>
        <v>0</v>
      </c>
      <c r="F7" s="50">
        <f>D7+E7</f>
        <v>0</v>
      </c>
    </row>
    <row r="8" spans="1:9" ht="20.100000000000001" customHeight="1" thickBot="1" x14ac:dyDescent="0.25">
      <c r="A8" s="61" t="s">
        <v>25</v>
      </c>
      <c r="B8" s="188"/>
      <c r="C8" s="188"/>
      <c r="D8" s="38">
        <f>B8+C8</f>
        <v>0</v>
      </c>
      <c r="E8" s="38">
        <f>0.2*D8</f>
        <v>0</v>
      </c>
      <c r="F8" s="62">
        <f>D8+E8</f>
        <v>0</v>
      </c>
    </row>
    <row r="9" spans="1:9" ht="20.100000000000001" customHeight="1" thickTop="1" x14ac:dyDescent="0.2">
      <c r="A9" s="56" t="s">
        <v>68</v>
      </c>
      <c r="B9" s="58">
        <f>SUBTOTAL(9,B6:B8)</f>
        <v>0</v>
      </c>
      <c r="C9" s="58">
        <f>SUBTOTAL(9,C6:C8)</f>
        <v>0</v>
      </c>
      <c r="D9" s="58">
        <f>B9+C9</f>
        <v>0</v>
      </c>
      <c r="E9" s="59">
        <f>0.2*D9</f>
        <v>0</v>
      </c>
      <c r="F9" s="60">
        <f>D9+E9</f>
        <v>0</v>
      </c>
    </row>
    <row r="10" spans="1:9" ht="20.100000000000001" customHeight="1" x14ac:dyDescent="0.2">
      <c r="A10" s="52" t="s">
        <v>24</v>
      </c>
      <c r="B10" s="45"/>
      <c r="C10" s="45"/>
      <c r="D10" s="45"/>
      <c r="E10" s="45"/>
      <c r="F10" s="53"/>
    </row>
    <row r="11" spans="1:9" ht="20.100000000000001" customHeight="1" thickBot="1" x14ac:dyDescent="0.25">
      <c r="A11" s="89" t="s">
        <v>1</v>
      </c>
      <c r="B11" s="188"/>
      <c r="C11" s="188"/>
      <c r="D11" s="37">
        <f>B11+C11</f>
        <v>0</v>
      </c>
      <c r="E11" s="38">
        <f>0.2*D11</f>
        <v>0</v>
      </c>
      <c r="F11" s="62">
        <f>D11+E11</f>
        <v>0</v>
      </c>
    </row>
    <row r="12" spans="1:9" ht="20.100000000000001" customHeight="1" thickTop="1" thickBot="1" x14ac:dyDescent="0.25">
      <c r="A12" s="202" t="s">
        <v>68</v>
      </c>
      <c r="B12" s="191">
        <f>SUBTOTAL(9,B1:B11)</f>
        <v>0</v>
      </c>
      <c r="C12" s="191">
        <f>SUBTOTAL(9,C11:C11)</f>
        <v>0</v>
      </c>
      <c r="D12" s="191">
        <f>B12+C12</f>
        <v>0</v>
      </c>
      <c r="E12" s="192">
        <f>0.2*D12</f>
        <v>0</v>
      </c>
      <c r="F12" s="193">
        <f>D12+E12</f>
        <v>0</v>
      </c>
    </row>
    <row r="13" spans="1:9" ht="15" customHeight="1" thickBot="1" x14ac:dyDescent="0.25">
      <c r="A13" s="43"/>
      <c r="B13" s="7"/>
      <c r="C13" s="7"/>
      <c r="D13" s="7"/>
      <c r="E13" s="7"/>
      <c r="F13" s="7"/>
      <c r="G13" s="7"/>
      <c r="H13" s="7"/>
      <c r="I13" s="7"/>
    </row>
    <row r="14" spans="1:9" s="46" customFormat="1" ht="24.95" customHeight="1" thickBot="1" x14ac:dyDescent="0.3">
      <c r="A14" s="345" t="s">
        <v>65</v>
      </c>
      <c r="B14" s="346"/>
      <c r="C14" s="346"/>
      <c r="D14" s="346"/>
      <c r="E14" s="346"/>
      <c r="F14" s="346"/>
      <c r="G14" s="346"/>
      <c r="H14" s="347"/>
      <c r="I14" s="195"/>
    </row>
    <row r="15" spans="1:9" ht="50.1" customHeight="1" x14ac:dyDescent="0.2">
      <c r="A15" s="81" t="s">
        <v>134</v>
      </c>
      <c r="B15" s="82" t="s">
        <v>66</v>
      </c>
      <c r="C15" s="83" t="s">
        <v>113</v>
      </c>
      <c r="D15" s="84" t="s">
        <v>67</v>
      </c>
      <c r="E15" s="82" t="s">
        <v>69</v>
      </c>
      <c r="F15" s="83" t="s">
        <v>113</v>
      </c>
      <c r="G15" s="84" t="s">
        <v>70</v>
      </c>
      <c r="H15" s="84" t="s">
        <v>110</v>
      </c>
    </row>
    <row r="16" spans="1:9" s="9" customFormat="1" ht="20.100000000000001" customHeight="1" x14ac:dyDescent="0.2">
      <c r="A16" s="71" t="s">
        <v>0</v>
      </c>
      <c r="B16" s="68"/>
      <c r="C16" s="42"/>
      <c r="D16" s="48"/>
      <c r="E16" s="68"/>
      <c r="F16" s="42"/>
      <c r="G16" s="48"/>
      <c r="H16" s="48"/>
    </row>
    <row r="17" spans="1:8" ht="20.100000000000001" customHeight="1" x14ac:dyDescent="0.2">
      <c r="A17" s="72" t="s">
        <v>1</v>
      </c>
      <c r="B17" s="189"/>
      <c r="C17" s="33">
        <f t="shared" ref="C17:C19" si="0">0.2*B17</f>
        <v>0</v>
      </c>
      <c r="D17" s="50">
        <f t="shared" ref="D17:D19" si="1">B17+C17</f>
        <v>0</v>
      </c>
      <c r="E17" s="189"/>
      <c r="F17" s="33">
        <f t="shared" ref="F17:F19" si="2">0.2*E17</f>
        <v>0</v>
      </c>
      <c r="G17" s="50">
        <f t="shared" ref="G17:G19" si="3">E17+F17</f>
        <v>0</v>
      </c>
      <c r="H17" s="203"/>
    </row>
    <row r="18" spans="1:8" ht="20.100000000000001" customHeight="1" x14ac:dyDescent="0.2">
      <c r="A18" s="73" t="s">
        <v>10</v>
      </c>
      <c r="B18" s="189"/>
      <c r="C18" s="33">
        <f t="shared" si="0"/>
        <v>0</v>
      </c>
      <c r="D18" s="50">
        <f t="shared" si="1"/>
        <v>0</v>
      </c>
      <c r="E18" s="189"/>
      <c r="F18" s="33">
        <f t="shared" si="2"/>
        <v>0</v>
      </c>
      <c r="G18" s="50">
        <f t="shared" si="3"/>
        <v>0</v>
      </c>
      <c r="H18" s="203"/>
    </row>
    <row r="19" spans="1:8" ht="20.100000000000001" customHeight="1" thickBot="1" x14ac:dyDescent="0.25">
      <c r="A19" s="74" t="s">
        <v>25</v>
      </c>
      <c r="B19" s="190"/>
      <c r="C19" s="38">
        <f t="shared" si="0"/>
        <v>0</v>
      </c>
      <c r="D19" s="62">
        <f t="shared" si="1"/>
        <v>0</v>
      </c>
      <c r="E19" s="190"/>
      <c r="F19" s="38">
        <f t="shared" si="2"/>
        <v>0</v>
      </c>
      <c r="G19" s="62">
        <f t="shared" si="3"/>
        <v>0</v>
      </c>
      <c r="H19" s="204"/>
    </row>
    <row r="20" spans="1:8" ht="20.100000000000001" customHeight="1" thickTop="1" x14ac:dyDescent="0.2">
      <c r="A20" s="76" t="s">
        <v>24</v>
      </c>
      <c r="B20" s="69"/>
      <c r="C20" s="45"/>
      <c r="D20" s="53"/>
      <c r="E20" s="69"/>
      <c r="F20" s="45"/>
      <c r="G20" s="53"/>
      <c r="H20" s="196"/>
    </row>
    <row r="21" spans="1:8" ht="20.100000000000001" customHeight="1" thickBot="1" x14ac:dyDescent="0.25">
      <c r="A21" s="201" t="s">
        <v>1</v>
      </c>
      <c r="B21" s="198"/>
      <c r="C21" s="199">
        <f>0.2*B21</f>
        <v>0</v>
      </c>
      <c r="D21" s="200">
        <f>B21+C21</f>
        <v>0</v>
      </c>
      <c r="E21" s="198"/>
      <c r="F21" s="199">
        <f>0.2*E21</f>
        <v>0</v>
      </c>
      <c r="G21" s="200">
        <f>E21+F21</f>
        <v>0</v>
      </c>
      <c r="H21" s="205"/>
    </row>
    <row r="23" spans="1:8" ht="129.75" customHeight="1" x14ac:dyDescent="0.2">
      <c r="B23" s="3" t="s">
        <v>52</v>
      </c>
      <c r="C23" s="348" t="s">
        <v>51</v>
      </c>
      <c r="D23" s="348"/>
      <c r="E23" s="348"/>
      <c r="F23" s="348"/>
    </row>
  </sheetData>
  <mergeCells count="3">
    <mergeCell ref="A3:F3"/>
    <mergeCell ref="A14:H14"/>
    <mergeCell ref="C23:F23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rowBreaks count="1" manualBreakCount="1">
    <brk id="1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0"/>
  <sheetViews>
    <sheetView showGridLines="0" zoomScaleNormal="100" workbookViewId="0">
      <pane ySplit="2" topLeftCell="A3" activePane="bottomLeft" state="frozen"/>
      <selection activeCell="E13" sqref="E13"/>
      <selection pane="bottomLeft" activeCell="B11" sqref="B11"/>
    </sheetView>
  </sheetViews>
  <sheetFormatPr baseColWidth="10" defaultColWidth="11.42578125" defaultRowHeight="14.25" x14ac:dyDescent="0.2"/>
  <cols>
    <col min="1" max="1" width="25.28515625" style="1" customWidth="1"/>
    <col min="2" max="2" width="85.5703125" style="1" bestFit="1" customWidth="1"/>
    <col min="3" max="16384" width="11.42578125" style="1"/>
  </cols>
  <sheetData>
    <row r="1" spans="1:7" ht="30" customHeight="1" x14ac:dyDescent="0.2">
      <c r="A1" s="5" t="str">
        <f>"Lot 5 - "&amp;Sommaire!B8</f>
        <v>Lot 5 - Fourniture et maintenance des moyens de lutte contre l’incendie</v>
      </c>
      <c r="C1" s="395" t="s">
        <v>133</v>
      </c>
      <c r="D1" s="395"/>
    </row>
    <row r="2" spans="1:7" ht="15" customHeight="1" thickBot="1" x14ac:dyDescent="0.25">
      <c r="A2" s="6"/>
      <c r="B2" s="6"/>
      <c r="C2" s="7"/>
    </row>
    <row r="3" spans="1:7" s="46" customFormat="1" ht="24.95" customHeight="1" thickBot="1" x14ac:dyDescent="0.3">
      <c r="A3" s="345" t="s">
        <v>64</v>
      </c>
      <c r="B3" s="346"/>
      <c r="C3" s="346"/>
      <c r="D3" s="346"/>
      <c r="E3" s="346"/>
      <c r="F3" s="346"/>
      <c r="G3" s="347"/>
    </row>
    <row r="4" spans="1:7" ht="45" x14ac:dyDescent="0.2">
      <c r="A4" s="82" t="s">
        <v>134</v>
      </c>
      <c r="B4" s="83" t="s">
        <v>79</v>
      </c>
      <c r="C4" s="83" t="s">
        <v>78</v>
      </c>
      <c r="D4" s="83" t="s">
        <v>72</v>
      </c>
      <c r="E4" s="83" t="s">
        <v>60</v>
      </c>
      <c r="F4" s="66" t="s">
        <v>113</v>
      </c>
      <c r="G4" s="84" t="s">
        <v>61</v>
      </c>
    </row>
    <row r="5" spans="1:7" ht="20.100000000000001" customHeight="1" thickBot="1" x14ac:dyDescent="0.25">
      <c r="A5" s="99" t="s">
        <v>0</v>
      </c>
      <c r="B5" s="13"/>
      <c r="C5" s="15"/>
      <c r="D5" s="42"/>
      <c r="E5" s="42"/>
      <c r="F5" s="42"/>
      <c r="G5" s="48"/>
    </row>
    <row r="6" spans="1:7" ht="20.100000000000001" customHeight="1" x14ac:dyDescent="0.2">
      <c r="A6" s="385" t="s">
        <v>1</v>
      </c>
      <c r="B6" s="20" t="s">
        <v>85</v>
      </c>
      <c r="C6" s="18"/>
      <c r="D6" s="91"/>
      <c r="E6" s="100"/>
      <c r="F6" s="27"/>
      <c r="G6" s="101"/>
    </row>
    <row r="7" spans="1:7" ht="20.100000000000001" customHeight="1" x14ac:dyDescent="0.2">
      <c r="A7" s="365"/>
      <c r="B7" s="92" t="s">
        <v>56</v>
      </c>
      <c r="C7" s="130">
        <v>136</v>
      </c>
      <c r="D7" s="208"/>
      <c r="E7" s="131">
        <f>C7*D7</f>
        <v>0</v>
      </c>
      <c r="F7" s="131">
        <f>0.2*E7</f>
        <v>0</v>
      </c>
      <c r="G7" s="132">
        <f>E7+F7</f>
        <v>0</v>
      </c>
    </row>
    <row r="8" spans="1:7" ht="20.100000000000001" customHeight="1" x14ac:dyDescent="0.2">
      <c r="A8" s="365"/>
      <c r="B8" s="92" t="s">
        <v>57</v>
      </c>
      <c r="C8" s="130">
        <v>2</v>
      </c>
      <c r="D8" s="208"/>
      <c r="E8" s="131">
        <f t="shared" ref="E8:E16" si="0">C8*D8</f>
        <v>0</v>
      </c>
      <c r="F8" s="131">
        <f t="shared" ref="F8:F17" si="1">0.2*E8</f>
        <v>0</v>
      </c>
      <c r="G8" s="132">
        <f t="shared" ref="G8:G17" si="2">E8+F8</f>
        <v>0</v>
      </c>
    </row>
    <row r="9" spans="1:7" ht="20.100000000000001" customHeight="1" x14ac:dyDescent="0.2">
      <c r="A9" s="365"/>
      <c r="B9" s="92" t="s">
        <v>80</v>
      </c>
      <c r="C9" s="130">
        <v>61</v>
      </c>
      <c r="D9" s="208"/>
      <c r="E9" s="131">
        <f t="shared" si="0"/>
        <v>0</v>
      </c>
      <c r="F9" s="131">
        <f t="shared" si="1"/>
        <v>0</v>
      </c>
      <c r="G9" s="132">
        <f t="shared" si="2"/>
        <v>0</v>
      </c>
    </row>
    <row r="10" spans="1:7" ht="20.100000000000001" customHeight="1" x14ac:dyDescent="0.2">
      <c r="A10" s="365"/>
      <c r="B10" s="92" t="s">
        <v>81</v>
      </c>
      <c r="C10" s="130">
        <v>15</v>
      </c>
      <c r="D10" s="208"/>
      <c r="E10" s="131">
        <f t="shared" si="0"/>
        <v>0</v>
      </c>
      <c r="F10" s="131">
        <f t="shared" si="1"/>
        <v>0</v>
      </c>
      <c r="G10" s="132">
        <f t="shared" si="2"/>
        <v>0</v>
      </c>
    </row>
    <row r="11" spans="1:7" ht="20.100000000000001" customHeight="1" x14ac:dyDescent="0.2">
      <c r="A11" s="365"/>
      <c r="B11" s="92" t="s">
        <v>54</v>
      </c>
      <c r="C11" s="130">
        <v>20</v>
      </c>
      <c r="D11" s="208"/>
      <c r="E11" s="131">
        <f t="shared" si="0"/>
        <v>0</v>
      </c>
      <c r="F11" s="131">
        <f t="shared" si="1"/>
        <v>0</v>
      </c>
      <c r="G11" s="132">
        <f t="shared" si="2"/>
        <v>0</v>
      </c>
    </row>
    <row r="12" spans="1:7" ht="20.100000000000001" customHeight="1" x14ac:dyDescent="0.2">
      <c r="A12" s="365"/>
      <c r="B12" s="92" t="s">
        <v>55</v>
      </c>
      <c r="C12" s="130">
        <v>1</v>
      </c>
      <c r="D12" s="208"/>
      <c r="E12" s="131">
        <f t="shared" si="0"/>
        <v>0</v>
      </c>
      <c r="F12" s="131">
        <f t="shared" si="1"/>
        <v>0</v>
      </c>
      <c r="G12" s="132">
        <f t="shared" si="2"/>
        <v>0</v>
      </c>
    </row>
    <row r="13" spans="1:7" ht="20.100000000000001" customHeight="1" x14ac:dyDescent="0.2">
      <c r="A13" s="365"/>
      <c r="B13" s="93" t="s">
        <v>53</v>
      </c>
      <c r="C13" s="133">
        <v>4</v>
      </c>
      <c r="D13" s="209"/>
      <c r="E13" s="134">
        <f t="shared" si="0"/>
        <v>0</v>
      </c>
      <c r="F13" s="134">
        <f t="shared" si="1"/>
        <v>0</v>
      </c>
      <c r="G13" s="135">
        <f t="shared" si="2"/>
        <v>0</v>
      </c>
    </row>
    <row r="14" spans="1:7" ht="20.100000000000001" customHeight="1" x14ac:dyDescent="0.2">
      <c r="A14" s="365"/>
      <c r="B14" s="136" t="s">
        <v>82</v>
      </c>
      <c r="C14" s="137">
        <v>10</v>
      </c>
      <c r="D14" s="210"/>
      <c r="E14" s="138">
        <f t="shared" si="0"/>
        <v>0</v>
      </c>
      <c r="F14" s="138">
        <f t="shared" si="1"/>
        <v>0</v>
      </c>
      <c r="G14" s="139">
        <f t="shared" si="2"/>
        <v>0</v>
      </c>
    </row>
    <row r="15" spans="1:7" ht="20.100000000000001" customHeight="1" x14ac:dyDescent="0.2">
      <c r="A15" s="365"/>
      <c r="B15" s="136" t="s">
        <v>83</v>
      </c>
      <c r="C15" s="140"/>
      <c r="D15" s="210"/>
      <c r="E15" s="138">
        <f t="shared" si="0"/>
        <v>0</v>
      </c>
      <c r="F15" s="138">
        <f t="shared" si="1"/>
        <v>0</v>
      </c>
      <c r="G15" s="139">
        <f t="shared" si="2"/>
        <v>0</v>
      </c>
    </row>
    <row r="16" spans="1:7" ht="20.100000000000001" customHeight="1" thickBot="1" x14ac:dyDescent="0.25">
      <c r="A16" s="365"/>
      <c r="B16" s="141" t="s">
        <v>84</v>
      </c>
      <c r="C16" s="142">
        <v>1</v>
      </c>
      <c r="D16" s="211"/>
      <c r="E16" s="143">
        <f t="shared" si="0"/>
        <v>0</v>
      </c>
      <c r="F16" s="143">
        <f t="shared" si="1"/>
        <v>0</v>
      </c>
      <c r="G16" s="144">
        <f t="shared" si="2"/>
        <v>0</v>
      </c>
    </row>
    <row r="17" spans="1:7" ht="20.100000000000001" customHeight="1" thickTop="1" thickBot="1" x14ac:dyDescent="0.25">
      <c r="A17" s="384"/>
      <c r="B17" s="396" t="s">
        <v>63</v>
      </c>
      <c r="C17" s="397"/>
      <c r="D17" s="398"/>
      <c r="E17" s="116">
        <f>SUBTOTAL(9,E7:E16)</f>
        <v>0</v>
      </c>
      <c r="F17" s="116">
        <f t="shared" si="1"/>
        <v>0</v>
      </c>
      <c r="G17" s="117">
        <f t="shared" si="2"/>
        <v>0</v>
      </c>
    </row>
    <row r="18" spans="1:7" ht="20.100000000000001" customHeight="1" x14ac:dyDescent="0.2">
      <c r="A18" s="364" t="s">
        <v>10</v>
      </c>
      <c r="B18" s="20" t="s">
        <v>85</v>
      </c>
      <c r="C18" s="18"/>
      <c r="D18" s="96"/>
      <c r="E18" s="96"/>
      <c r="F18" s="96"/>
      <c r="G18" s="103"/>
    </row>
    <row r="19" spans="1:7" ht="20.100000000000001" customHeight="1" x14ac:dyDescent="0.2">
      <c r="A19" s="365"/>
      <c r="B19" s="92" t="s">
        <v>56</v>
      </c>
      <c r="C19" s="130">
        <v>56</v>
      </c>
      <c r="D19" s="208"/>
      <c r="E19" s="131">
        <f t="shared" ref="E19:E24" si="3">C19*D19</f>
        <v>0</v>
      </c>
      <c r="F19" s="131">
        <f t="shared" ref="F19:F25" si="4">0.2*E19</f>
        <v>0</v>
      </c>
      <c r="G19" s="132">
        <f t="shared" ref="G19:G25" si="5">E19+F19</f>
        <v>0</v>
      </c>
    </row>
    <row r="20" spans="1:7" ht="20.100000000000001" customHeight="1" x14ac:dyDescent="0.2">
      <c r="A20" s="365"/>
      <c r="B20" s="92" t="s">
        <v>80</v>
      </c>
      <c r="C20" s="130">
        <v>30</v>
      </c>
      <c r="D20" s="208"/>
      <c r="E20" s="131">
        <f t="shared" si="3"/>
        <v>0</v>
      </c>
      <c r="F20" s="131">
        <f t="shared" si="4"/>
        <v>0</v>
      </c>
      <c r="G20" s="132">
        <f t="shared" si="5"/>
        <v>0</v>
      </c>
    </row>
    <row r="21" spans="1:7" ht="20.100000000000001" customHeight="1" x14ac:dyDescent="0.2">
      <c r="A21" s="365"/>
      <c r="B21" s="92" t="s">
        <v>81</v>
      </c>
      <c r="C21" s="130">
        <v>3</v>
      </c>
      <c r="D21" s="208"/>
      <c r="E21" s="131">
        <f t="shared" si="3"/>
        <v>0</v>
      </c>
      <c r="F21" s="131">
        <f t="shared" si="4"/>
        <v>0</v>
      </c>
      <c r="G21" s="132">
        <f t="shared" si="5"/>
        <v>0</v>
      </c>
    </row>
    <row r="22" spans="1:7" ht="20.100000000000001" customHeight="1" x14ac:dyDescent="0.2">
      <c r="A22" s="365"/>
      <c r="B22" s="92" t="s">
        <v>54</v>
      </c>
      <c r="C22" s="130">
        <v>15</v>
      </c>
      <c r="D22" s="208"/>
      <c r="E22" s="131">
        <f t="shared" si="3"/>
        <v>0</v>
      </c>
      <c r="F22" s="131">
        <f t="shared" si="4"/>
        <v>0</v>
      </c>
      <c r="G22" s="132">
        <f t="shared" si="5"/>
        <v>0</v>
      </c>
    </row>
    <row r="23" spans="1:7" ht="20.100000000000001" customHeight="1" x14ac:dyDescent="0.2">
      <c r="A23" s="365"/>
      <c r="B23" s="21" t="s">
        <v>82</v>
      </c>
      <c r="C23" s="22">
        <v>1</v>
      </c>
      <c r="D23" s="212"/>
      <c r="E23" s="95">
        <f t="shared" si="3"/>
        <v>0</v>
      </c>
      <c r="F23" s="95">
        <f t="shared" si="4"/>
        <v>0</v>
      </c>
      <c r="G23" s="102">
        <f t="shared" si="5"/>
        <v>0</v>
      </c>
    </row>
    <row r="24" spans="1:7" ht="20.100000000000001" customHeight="1" thickBot="1" x14ac:dyDescent="0.25">
      <c r="A24" s="365"/>
      <c r="B24" s="106" t="s">
        <v>83</v>
      </c>
      <c r="C24" s="107">
        <v>3</v>
      </c>
      <c r="D24" s="213"/>
      <c r="E24" s="108">
        <f t="shared" si="3"/>
        <v>0</v>
      </c>
      <c r="F24" s="108">
        <f t="shared" si="4"/>
        <v>0</v>
      </c>
      <c r="G24" s="109">
        <f t="shared" si="5"/>
        <v>0</v>
      </c>
    </row>
    <row r="25" spans="1:7" ht="20.100000000000001" customHeight="1" thickTop="1" thickBot="1" x14ac:dyDescent="0.25">
      <c r="A25" s="384"/>
      <c r="B25" s="396" t="s">
        <v>63</v>
      </c>
      <c r="C25" s="397"/>
      <c r="D25" s="398"/>
      <c r="E25" s="116">
        <f>SUBTOTAL(9,E19:E24)</f>
        <v>0</v>
      </c>
      <c r="F25" s="116">
        <f t="shared" si="4"/>
        <v>0</v>
      </c>
      <c r="G25" s="117">
        <f t="shared" si="5"/>
        <v>0</v>
      </c>
    </row>
    <row r="26" spans="1:7" ht="45" x14ac:dyDescent="0.2">
      <c r="A26" s="218"/>
      <c r="B26" s="66" t="s">
        <v>79</v>
      </c>
      <c r="C26" s="66" t="s">
        <v>78</v>
      </c>
      <c r="D26" s="66" t="s">
        <v>72</v>
      </c>
      <c r="E26" s="66" t="s">
        <v>60</v>
      </c>
      <c r="F26" s="66" t="s">
        <v>113</v>
      </c>
      <c r="G26" s="67" t="s">
        <v>61</v>
      </c>
    </row>
    <row r="27" spans="1:7" ht="20.100000000000001" customHeight="1" x14ac:dyDescent="0.2">
      <c r="A27" s="362" t="s">
        <v>14</v>
      </c>
      <c r="B27" s="217" t="s">
        <v>85</v>
      </c>
      <c r="C27" s="19"/>
      <c r="D27" s="98"/>
      <c r="E27" s="98"/>
      <c r="F27" s="98"/>
      <c r="G27" s="105"/>
    </row>
    <row r="28" spans="1:7" ht="20.100000000000001" customHeight="1" x14ac:dyDescent="0.2">
      <c r="A28" s="362"/>
      <c r="B28" s="92" t="s">
        <v>56</v>
      </c>
      <c r="C28" s="130">
        <v>12</v>
      </c>
      <c r="D28" s="208"/>
      <c r="E28" s="131">
        <f t="shared" ref="E28:E30" si="6">C28*D28</f>
        <v>0</v>
      </c>
      <c r="F28" s="131">
        <f t="shared" ref="F28:F31" si="7">0.2*E28</f>
        <v>0</v>
      </c>
      <c r="G28" s="132">
        <f t="shared" ref="G28:G31" si="8">E28+F28</f>
        <v>0</v>
      </c>
    </row>
    <row r="29" spans="1:7" ht="20.100000000000001" customHeight="1" x14ac:dyDescent="0.2">
      <c r="A29" s="362"/>
      <c r="B29" s="92" t="s">
        <v>80</v>
      </c>
      <c r="C29" s="130">
        <v>12</v>
      </c>
      <c r="D29" s="208"/>
      <c r="E29" s="131">
        <f t="shared" si="6"/>
        <v>0</v>
      </c>
      <c r="F29" s="131">
        <f t="shared" si="7"/>
        <v>0</v>
      </c>
      <c r="G29" s="132">
        <f t="shared" si="8"/>
        <v>0</v>
      </c>
    </row>
    <row r="30" spans="1:7" ht="20.100000000000001" customHeight="1" thickBot="1" x14ac:dyDescent="0.25">
      <c r="A30" s="362"/>
      <c r="B30" s="145" t="s">
        <v>54</v>
      </c>
      <c r="C30" s="146">
        <v>1</v>
      </c>
      <c r="D30" s="214"/>
      <c r="E30" s="147">
        <f t="shared" si="6"/>
        <v>0</v>
      </c>
      <c r="F30" s="147">
        <f t="shared" si="7"/>
        <v>0</v>
      </c>
      <c r="G30" s="148">
        <f t="shared" si="8"/>
        <v>0</v>
      </c>
    </row>
    <row r="31" spans="1:7" ht="20.100000000000001" customHeight="1" thickTop="1" thickBot="1" x14ac:dyDescent="0.25">
      <c r="A31" s="363"/>
      <c r="B31" s="389" t="s">
        <v>63</v>
      </c>
      <c r="C31" s="390"/>
      <c r="D31" s="391"/>
      <c r="E31" s="116">
        <f>SUBTOTAL(9,E28:E30)</f>
        <v>0</v>
      </c>
      <c r="F31" s="116">
        <f t="shared" si="7"/>
        <v>0</v>
      </c>
      <c r="G31" s="117">
        <f t="shared" si="8"/>
        <v>0</v>
      </c>
    </row>
    <row r="32" spans="1:7" ht="20.100000000000001" customHeight="1" x14ac:dyDescent="0.2">
      <c r="A32" s="364" t="s">
        <v>25</v>
      </c>
      <c r="B32" s="20" t="s">
        <v>85</v>
      </c>
      <c r="C32" s="17"/>
      <c r="D32" s="97"/>
      <c r="E32" s="97"/>
      <c r="F32" s="97"/>
      <c r="G32" s="104"/>
    </row>
    <row r="33" spans="1:7" ht="20.100000000000001" customHeight="1" x14ac:dyDescent="0.2">
      <c r="A33" s="365"/>
      <c r="B33" s="92" t="s">
        <v>56</v>
      </c>
      <c r="C33" s="130">
        <v>13</v>
      </c>
      <c r="D33" s="208"/>
      <c r="E33" s="131">
        <f t="shared" ref="E33:E37" si="9">C33*D33</f>
        <v>0</v>
      </c>
      <c r="F33" s="131">
        <f t="shared" ref="F33:F38" si="10">0.2*E33</f>
        <v>0</v>
      </c>
      <c r="G33" s="132">
        <f t="shared" ref="G33:G38" si="11">E33+F33</f>
        <v>0</v>
      </c>
    </row>
    <row r="34" spans="1:7" ht="20.100000000000001" customHeight="1" x14ac:dyDescent="0.2">
      <c r="A34" s="365"/>
      <c r="B34" s="92" t="s">
        <v>57</v>
      </c>
      <c r="C34" s="130">
        <v>2</v>
      </c>
      <c r="D34" s="208"/>
      <c r="E34" s="131">
        <f t="shared" si="9"/>
        <v>0</v>
      </c>
      <c r="F34" s="131">
        <f t="shared" si="10"/>
        <v>0</v>
      </c>
      <c r="G34" s="132">
        <f t="shared" si="11"/>
        <v>0</v>
      </c>
    </row>
    <row r="35" spans="1:7" ht="20.100000000000001" customHeight="1" x14ac:dyDescent="0.2">
      <c r="A35" s="365"/>
      <c r="B35" s="92" t="s">
        <v>80</v>
      </c>
      <c r="C35" s="130">
        <v>11</v>
      </c>
      <c r="D35" s="208"/>
      <c r="E35" s="131">
        <f t="shared" si="9"/>
        <v>0</v>
      </c>
      <c r="F35" s="131">
        <f t="shared" si="10"/>
        <v>0</v>
      </c>
      <c r="G35" s="132">
        <f t="shared" si="11"/>
        <v>0</v>
      </c>
    </row>
    <row r="36" spans="1:7" ht="20.100000000000001" customHeight="1" x14ac:dyDescent="0.2">
      <c r="A36" s="365"/>
      <c r="B36" s="92" t="s">
        <v>81</v>
      </c>
      <c r="C36" s="130">
        <v>1</v>
      </c>
      <c r="D36" s="208"/>
      <c r="E36" s="131">
        <f t="shared" si="9"/>
        <v>0</v>
      </c>
      <c r="F36" s="131">
        <f t="shared" si="10"/>
        <v>0</v>
      </c>
      <c r="G36" s="132">
        <f t="shared" si="11"/>
        <v>0</v>
      </c>
    </row>
    <row r="37" spans="1:7" ht="20.100000000000001" customHeight="1" thickBot="1" x14ac:dyDescent="0.25">
      <c r="A37" s="365"/>
      <c r="B37" s="106" t="s">
        <v>83</v>
      </c>
      <c r="C37" s="107">
        <v>2</v>
      </c>
      <c r="D37" s="213"/>
      <c r="E37" s="108">
        <f t="shared" si="9"/>
        <v>0</v>
      </c>
      <c r="F37" s="108">
        <f t="shared" si="10"/>
        <v>0</v>
      </c>
      <c r="G37" s="109">
        <f t="shared" si="11"/>
        <v>0</v>
      </c>
    </row>
    <row r="38" spans="1:7" ht="20.100000000000001" customHeight="1" thickTop="1" thickBot="1" x14ac:dyDescent="0.25">
      <c r="A38" s="384"/>
      <c r="B38" s="389" t="s">
        <v>63</v>
      </c>
      <c r="C38" s="390"/>
      <c r="D38" s="391"/>
      <c r="E38" s="116">
        <f>SUBTOTAL(9,E33:E37)</f>
        <v>0</v>
      </c>
      <c r="F38" s="116">
        <f t="shared" si="10"/>
        <v>0</v>
      </c>
      <c r="G38" s="117">
        <f t="shared" si="11"/>
        <v>0</v>
      </c>
    </row>
    <row r="39" spans="1:7" ht="20.100000000000001" customHeight="1" x14ac:dyDescent="0.2">
      <c r="A39" s="364" t="s">
        <v>18</v>
      </c>
      <c r="B39" s="20" t="s">
        <v>85</v>
      </c>
      <c r="C39" s="17"/>
      <c r="D39" s="97"/>
      <c r="E39" s="97"/>
      <c r="F39" s="97"/>
      <c r="G39" s="104"/>
    </row>
    <row r="40" spans="1:7" ht="20.100000000000001" customHeight="1" x14ac:dyDescent="0.2">
      <c r="A40" s="365"/>
      <c r="B40" s="92" t="s">
        <v>56</v>
      </c>
      <c r="C40" s="130">
        <v>10</v>
      </c>
      <c r="D40" s="208"/>
      <c r="E40" s="131">
        <f t="shared" ref="E40:E43" si="12">C40*D40</f>
        <v>0</v>
      </c>
      <c r="F40" s="131">
        <f t="shared" ref="F40:F44" si="13">0.2*E40</f>
        <v>0</v>
      </c>
      <c r="G40" s="132">
        <f t="shared" ref="G40:G44" si="14">E40+F40</f>
        <v>0</v>
      </c>
    </row>
    <row r="41" spans="1:7" ht="20.100000000000001" customHeight="1" x14ac:dyDescent="0.2">
      <c r="A41" s="365"/>
      <c r="B41" s="92" t="s">
        <v>57</v>
      </c>
      <c r="C41" s="130">
        <v>1</v>
      </c>
      <c r="D41" s="208"/>
      <c r="E41" s="131">
        <f t="shared" si="12"/>
        <v>0</v>
      </c>
      <c r="F41" s="131">
        <f t="shared" si="13"/>
        <v>0</v>
      </c>
      <c r="G41" s="132">
        <f t="shared" si="14"/>
        <v>0</v>
      </c>
    </row>
    <row r="42" spans="1:7" ht="20.100000000000001" customHeight="1" x14ac:dyDescent="0.2">
      <c r="A42" s="365"/>
      <c r="B42" s="92" t="s">
        <v>80</v>
      </c>
      <c r="C42" s="130">
        <v>6</v>
      </c>
      <c r="D42" s="208"/>
      <c r="E42" s="131">
        <f t="shared" si="12"/>
        <v>0</v>
      </c>
      <c r="F42" s="131">
        <f t="shared" si="13"/>
        <v>0</v>
      </c>
      <c r="G42" s="132">
        <f t="shared" si="14"/>
        <v>0</v>
      </c>
    </row>
    <row r="43" spans="1:7" ht="20.100000000000001" customHeight="1" thickBot="1" x14ac:dyDescent="0.25">
      <c r="A43" s="365"/>
      <c r="B43" s="145" t="s">
        <v>54</v>
      </c>
      <c r="C43" s="146">
        <v>1</v>
      </c>
      <c r="D43" s="214"/>
      <c r="E43" s="147">
        <f t="shared" si="12"/>
        <v>0</v>
      </c>
      <c r="F43" s="147">
        <f t="shared" si="13"/>
        <v>0</v>
      </c>
      <c r="G43" s="148">
        <f t="shared" si="14"/>
        <v>0</v>
      </c>
    </row>
    <row r="44" spans="1:7" ht="20.100000000000001" customHeight="1" thickTop="1" thickBot="1" x14ac:dyDescent="0.25">
      <c r="A44" s="384"/>
      <c r="B44" s="389" t="s">
        <v>63</v>
      </c>
      <c r="C44" s="390"/>
      <c r="D44" s="391"/>
      <c r="E44" s="116">
        <f>SUBTOTAL(9,E40:E43)</f>
        <v>0</v>
      </c>
      <c r="F44" s="116">
        <f t="shared" si="13"/>
        <v>0</v>
      </c>
      <c r="G44" s="117">
        <f t="shared" si="14"/>
        <v>0</v>
      </c>
    </row>
    <row r="45" spans="1:7" ht="45.75" thickBot="1" x14ac:dyDescent="0.25">
      <c r="A45" s="218" t="s">
        <v>134</v>
      </c>
      <c r="B45" s="66" t="s">
        <v>79</v>
      </c>
      <c r="C45" s="66" t="s">
        <v>78</v>
      </c>
      <c r="D45" s="66" t="s">
        <v>72</v>
      </c>
      <c r="E45" s="66" t="s">
        <v>60</v>
      </c>
      <c r="F45" s="66" t="s">
        <v>113</v>
      </c>
      <c r="G45" s="67" t="s">
        <v>61</v>
      </c>
    </row>
    <row r="46" spans="1:7" ht="20.100000000000001" customHeight="1" x14ac:dyDescent="0.2">
      <c r="A46" s="364" t="s">
        <v>49</v>
      </c>
      <c r="B46" s="20" t="s">
        <v>85</v>
      </c>
      <c r="C46" s="17"/>
      <c r="D46" s="97"/>
      <c r="E46" s="97"/>
      <c r="F46" s="97"/>
      <c r="G46" s="104"/>
    </row>
    <row r="47" spans="1:7" ht="20.100000000000001" customHeight="1" x14ac:dyDescent="0.2">
      <c r="A47" s="365"/>
      <c r="B47" s="92" t="s">
        <v>56</v>
      </c>
      <c r="C47" s="130">
        <v>1</v>
      </c>
      <c r="D47" s="208"/>
      <c r="E47" s="131">
        <f t="shared" ref="E47:E48" si="15">C47*D47</f>
        <v>0</v>
      </c>
      <c r="F47" s="131">
        <f t="shared" ref="F47:F49" si="16">0.2*E47</f>
        <v>0</v>
      </c>
      <c r="G47" s="132">
        <f t="shared" ref="G47:G49" si="17">E47+F47</f>
        <v>0</v>
      </c>
    </row>
    <row r="48" spans="1:7" ht="20.100000000000001" customHeight="1" thickBot="1" x14ac:dyDescent="0.25">
      <c r="A48" s="365"/>
      <c r="B48" s="145" t="s">
        <v>80</v>
      </c>
      <c r="C48" s="146">
        <v>3</v>
      </c>
      <c r="D48" s="214"/>
      <c r="E48" s="147">
        <f t="shared" si="15"/>
        <v>0</v>
      </c>
      <c r="F48" s="147">
        <f t="shared" si="16"/>
        <v>0</v>
      </c>
      <c r="G48" s="148">
        <f t="shared" si="17"/>
        <v>0</v>
      </c>
    </row>
    <row r="49" spans="1:7" ht="20.100000000000001" customHeight="1" thickTop="1" thickBot="1" x14ac:dyDescent="0.25">
      <c r="A49" s="384"/>
      <c r="B49" s="389" t="s">
        <v>63</v>
      </c>
      <c r="C49" s="390"/>
      <c r="D49" s="391"/>
      <c r="E49" s="116">
        <f>SUBTOTAL(9,E47:E48)</f>
        <v>0</v>
      </c>
      <c r="F49" s="116">
        <f t="shared" si="16"/>
        <v>0</v>
      </c>
      <c r="G49" s="117">
        <f t="shared" si="17"/>
        <v>0</v>
      </c>
    </row>
    <row r="50" spans="1:7" ht="20.100000000000001" customHeight="1" x14ac:dyDescent="0.2">
      <c r="A50" s="364" t="s">
        <v>20</v>
      </c>
      <c r="B50" s="20" t="s">
        <v>85</v>
      </c>
      <c r="C50" s="17"/>
      <c r="D50" s="97"/>
      <c r="E50" s="97"/>
      <c r="F50" s="97"/>
      <c r="G50" s="104"/>
    </row>
    <row r="51" spans="1:7" ht="20.100000000000001" customHeight="1" x14ac:dyDescent="0.2">
      <c r="A51" s="365"/>
      <c r="B51" s="92" t="s">
        <v>56</v>
      </c>
      <c r="C51" s="130">
        <v>4</v>
      </c>
      <c r="D51" s="208"/>
      <c r="E51" s="131">
        <f t="shared" ref="E51:E52" si="18">C51*D51</f>
        <v>0</v>
      </c>
      <c r="F51" s="131">
        <f t="shared" ref="F51:F53" si="19">0.2*E51</f>
        <v>0</v>
      </c>
      <c r="G51" s="132">
        <f t="shared" ref="G51:G53" si="20">E51+F51</f>
        <v>0</v>
      </c>
    </row>
    <row r="52" spans="1:7" ht="20.100000000000001" customHeight="1" thickBot="1" x14ac:dyDescent="0.25">
      <c r="A52" s="365"/>
      <c r="B52" s="145" t="s">
        <v>80</v>
      </c>
      <c r="C52" s="146">
        <v>6</v>
      </c>
      <c r="D52" s="214"/>
      <c r="E52" s="147">
        <f t="shared" si="18"/>
        <v>0</v>
      </c>
      <c r="F52" s="147">
        <f t="shared" si="19"/>
        <v>0</v>
      </c>
      <c r="G52" s="148">
        <f t="shared" si="20"/>
        <v>0</v>
      </c>
    </row>
    <row r="53" spans="1:7" ht="20.100000000000001" customHeight="1" thickTop="1" thickBot="1" x14ac:dyDescent="0.25">
      <c r="A53" s="384"/>
      <c r="B53" s="389" t="s">
        <v>63</v>
      </c>
      <c r="C53" s="390"/>
      <c r="D53" s="391"/>
      <c r="E53" s="116">
        <f>SUBTOTAL(9,E51:E52)</f>
        <v>0</v>
      </c>
      <c r="F53" s="116">
        <f t="shared" si="19"/>
        <v>0</v>
      </c>
      <c r="G53" s="117">
        <f t="shared" si="20"/>
        <v>0</v>
      </c>
    </row>
    <row r="54" spans="1:7" ht="20.100000000000001" customHeight="1" x14ac:dyDescent="0.2">
      <c r="A54" s="365" t="s">
        <v>22</v>
      </c>
      <c r="B54" s="92" t="s">
        <v>56</v>
      </c>
      <c r="C54" s="130">
        <v>3</v>
      </c>
      <c r="D54" s="208"/>
      <c r="E54" s="131">
        <f t="shared" ref="E54:E55" si="21">C54*D54</f>
        <v>0</v>
      </c>
      <c r="F54" s="131">
        <f t="shared" ref="F54:F57" si="22">0.2*E54</f>
        <v>0</v>
      </c>
      <c r="G54" s="132">
        <f t="shared" ref="G54:G57" si="23">E54+F54</f>
        <v>0</v>
      </c>
    </row>
    <row r="55" spans="1:7" ht="20.100000000000001" customHeight="1" thickBot="1" x14ac:dyDescent="0.25">
      <c r="A55" s="365"/>
      <c r="B55" s="145" t="s">
        <v>80</v>
      </c>
      <c r="C55" s="146">
        <v>2</v>
      </c>
      <c r="D55" s="214"/>
      <c r="E55" s="147">
        <f t="shared" si="21"/>
        <v>0</v>
      </c>
      <c r="F55" s="147">
        <f t="shared" si="22"/>
        <v>0</v>
      </c>
      <c r="G55" s="148">
        <f t="shared" si="23"/>
        <v>0</v>
      </c>
    </row>
    <row r="56" spans="1:7" ht="20.100000000000001" customHeight="1" thickTop="1" thickBot="1" x14ac:dyDescent="0.25">
      <c r="A56" s="366"/>
      <c r="B56" s="392" t="s">
        <v>63</v>
      </c>
      <c r="C56" s="393"/>
      <c r="D56" s="394"/>
      <c r="E56" s="116">
        <f>SUBTOTAL(9,E54:E55)</f>
        <v>0</v>
      </c>
      <c r="F56" s="118">
        <f t="shared" si="22"/>
        <v>0</v>
      </c>
      <c r="G56" s="119">
        <f t="shared" si="23"/>
        <v>0</v>
      </c>
    </row>
    <row r="57" spans="1:7" s="124" customFormat="1" ht="20.100000000000001" customHeight="1" thickTop="1" thickBot="1" x14ac:dyDescent="0.3">
      <c r="A57" s="115"/>
      <c r="B57" s="120"/>
      <c r="C57" s="120"/>
      <c r="D57" s="121" t="s">
        <v>68</v>
      </c>
      <c r="E57" s="122">
        <f>E17+E25+E31+E38+E44+E49+E53+E56</f>
        <v>0</v>
      </c>
      <c r="F57" s="122">
        <f t="shared" si="22"/>
        <v>0</v>
      </c>
      <c r="G57" s="123">
        <f t="shared" si="23"/>
        <v>0</v>
      </c>
    </row>
    <row r="58" spans="1:7" ht="20.100000000000001" customHeight="1" thickBot="1" x14ac:dyDescent="0.25">
      <c r="A58" s="110" t="s">
        <v>58</v>
      </c>
      <c r="B58" s="111"/>
      <c r="C58" s="112"/>
      <c r="D58" s="113" t="s">
        <v>62</v>
      </c>
      <c r="E58" s="113" t="s">
        <v>62</v>
      </c>
      <c r="F58" s="113" t="s">
        <v>62</v>
      </c>
      <c r="G58" s="114" t="s">
        <v>62</v>
      </c>
    </row>
    <row r="59" spans="1:7" ht="20.100000000000001" customHeight="1" x14ac:dyDescent="0.2">
      <c r="A59" s="385" t="s">
        <v>1</v>
      </c>
      <c r="B59" s="20" t="s">
        <v>85</v>
      </c>
      <c r="C59" s="18"/>
      <c r="D59" s="96"/>
      <c r="E59" s="96"/>
      <c r="F59" s="96"/>
      <c r="G59" s="103"/>
    </row>
    <row r="60" spans="1:7" ht="20.100000000000001" customHeight="1" x14ac:dyDescent="0.2">
      <c r="A60" s="365"/>
      <c r="B60" s="92" t="s">
        <v>56</v>
      </c>
      <c r="C60" s="130">
        <v>75</v>
      </c>
      <c r="D60" s="208"/>
      <c r="E60" s="131">
        <f t="shared" ref="E60:E67" si="24">C60*D60</f>
        <v>0</v>
      </c>
      <c r="F60" s="131">
        <f t="shared" ref="F60:F68" si="25">0.2*E60</f>
        <v>0</v>
      </c>
      <c r="G60" s="132">
        <f t="shared" ref="G60:G68" si="26">E60+F60</f>
        <v>0</v>
      </c>
    </row>
    <row r="61" spans="1:7" ht="20.100000000000001" customHeight="1" x14ac:dyDescent="0.2">
      <c r="A61" s="365"/>
      <c r="B61" s="92" t="s">
        <v>57</v>
      </c>
      <c r="C61" s="130">
        <v>2</v>
      </c>
      <c r="D61" s="208"/>
      <c r="E61" s="131">
        <f t="shared" si="24"/>
        <v>0</v>
      </c>
      <c r="F61" s="131">
        <f t="shared" si="25"/>
        <v>0</v>
      </c>
      <c r="G61" s="132">
        <f t="shared" si="26"/>
        <v>0</v>
      </c>
    </row>
    <row r="62" spans="1:7" ht="20.100000000000001" customHeight="1" x14ac:dyDescent="0.2">
      <c r="A62" s="365"/>
      <c r="B62" s="92" t="s">
        <v>80</v>
      </c>
      <c r="C62" s="130">
        <v>31</v>
      </c>
      <c r="D62" s="208"/>
      <c r="E62" s="131">
        <f t="shared" si="24"/>
        <v>0</v>
      </c>
      <c r="F62" s="131">
        <f t="shared" si="25"/>
        <v>0</v>
      </c>
      <c r="G62" s="132">
        <f t="shared" si="26"/>
        <v>0</v>
      </c>
    </row>
    <row r="63" spans="1:7" ht="20.100000000000001" customHeight="1" x14ac:dyDescent="0.2">
      <c r="A63" s="365"/>
      <c r="B63" s="92" t="s">
        <v>81</v>
      </c>
      <c r="C63" s="130">
        <v>9</v>
      </c>
      <c r="D63" s="208"/>
      <c r="E63" s="131">
        <f t="shared" si="24"/>
        <v>0</v>
      </c>
      <c r="F63" s="131">
        <f t="shared" si="25"/>
        <v>0</v>
      </c>
      <c r="G63" s="132">
        <f t="shared" si="26"/>
        <v>0</v>
      </c>
    </row>
    <row r="64" spans="1:7" ht="20.100000000000001" customHeight="1" x14ac:dyDescent="0.2">
      <c r="A64" s="365"/>
      <c r="B64" s="92" t="s">
        <v>54</v>
      </c>
      <c r="C64" s="130">
        <v>1</v>
      </c>
      <c r="D64" s="208"/>
      <c r="E64" s="131">
        <f t="shared" si="24"/>
        <v>0</v>
      </c>
      <c r="F64" s="131">
        <f t="shared" si="25"/>
        <v>0</v>
      </c>
      <c r="G64" s="132">
        <f t="shared" si="26"/>
        <v>0</v>
      </c>
    </row>
    <row r="65" spans="1:11" ht="20.100000000000001" customHeight="1" x14ac:dyDescent="0.2">
      <c r="A65" s="365"/>
      <c r="B65" s="21" t="s">
        <v>83</v>
      </c>
      <c r="C65" s="22">
        <v>4</v>
      </c>
      <c r="D65" s="212"/>
      <c r="E65" s="95">
        <f t="shared" si="24"/>
        <v>0</v>
      </c>
      <c r="F65" s="95">
        <f t="shared" si="25"/>
        <v>0</v>
      </c>
      <c r="G65" s="102">
        <f t="shared" si="26"/>
        <v>0</v>
      </c>
    </row>
    <row r="66" spans="1:11" ht="20.100000000000001" customHeight="1" x14ac:dyDescent="0.2">
      <c r="A66" s="365"/>
      <c r="B66" s="273" t="s">
        <v>152</v>
      </c>
      <c r="C66" s="274">
        <v>1</v>
      </c>
      <c r="D66" s="275"/>
      <c r="E66" s="276">
        <f t="shared" si="24"/>
        <v>0</v>
      </c>
      <c r="F66" s="276">
        <f t="shared" si="25"/>
        <v>0</v>
      </c>
      <c r="G66" s="277">
        <f t="shared" si="26"/>
        <v>0</v>
      </c>
    </row>
    <row r="67" spans="1:11" ht="20.100000000000001" customHeight="1" thickBot="1" x14ac:dyDescent="0.25">
      <c r="A67" s="365"/>
      <c r="B67" s="106" t="s">
        <v>84</v>
      </c>
      <c r="C67" s="107">
        <v>3</v>
      </c>
      <c r="D67" s="213"/>
      <c r="E67" s="108">
        <f t="shared" si="24"/>
        <v>0</v>
      </c>
      <c r="F67" s="108">
        <f t="shared" si="25"/>
        <v>0</v>
      </c>
      <c r="G67" s="109">
        <f t="shared" si="26"/>
        <v>0</v>
      </c>
    </row>
    <row r="68" spans="1:11" ht="20.100000000000001" customHeight="1" thickTop="1" thickBot="1" x14ac:dyDescent="0.25">
      <c r="A68" s="384"/>
      <c r="B68" s="389" t="s">
        <v>63</v>
      </c>
      <c r="C68" s="390"/>
      <c r="D68" s="391"/>
      <c r="E68" s="116">
        <f>SUBTOTAL(9,E60:E67)</f>
        <v>0</v>
      </c>
      <c r="F68" s="116">
        <f t="shared" si="25"/>
        <v>0</v>
      </c>
      <c r="G68" s="117">
        <f t="shared" si="26"/>
        <v>0</v>
      </c>
    </row>
    <row r="69" spans="1:11" ht="45" x14ac:dyDescent="0.2">
      <c r="A69" s="218" t="s">
        <v>134</v>
      </c>
      <c r="B69" s="66" t="s">
        <v>79</v>
      </c>
      <c r="C69" s="66" t="s">
        <v>78</v>
      </c>
      <c r="D69" s="66" t="s">
        <v>72</v>
      </c>
      <c r="E69" s="66" t="s">
        <v>60</v>
      </c>
      <c r="F69" s="66" t="s">
        <v>113</v>
      </c>
      <c r="G69" s="67" t="s">
        <v>61</v>
      </c>
    </row>
    <row r="70" spans="1:11" ht="20.100000000000001" customHeight="1" x14ac:dyDescent="0.2">
      <c r="A70" s="365" t="s">
        <v>26</v>
      </c>
      <c r="B70" s="217" t="s">
        <v>85</v>
      </c>
      <c r="C70" s="19"/>
      <c r="D70" s="98"/>
      <c r="E70" s="98"/>
      <c r="F70" s="98"/>
      <c r="G70" s="105"/>
    </row>
    <row r="71" spans="1:11" ht="20.100000000000001" customHeight="1" x14ac:dyDescent="0.2">
      <c r="A71" s="365"/>
      <c r="B71" s="92" t="s">
        <v>56</v>
      </c>
      <c r="C71" s="130">
        <v>2</v>
      </c>
      <c r="D71" s="208"/>
      <c r="E71" s="131">
        <f t="shared" ref="E71:E72" si="27">C71*D71</f>
        <v>0</v>
      </c>
      <c r="F71" s="131">
        <f t="shared" ref="F71:F73" si="28">0.2*E71</f>
        <v>0</v>
      </c>
      <c r="G71" s="132">
        <f t="shared" ref="G71:G73" si="29">E71+F71</f>
        <v>0</v>
      </c>
    </row>
    <row r="72" spans="1:11" ht="20.100000000000001" customHeight="1" thickBot="1" x14ac:dyDescent="0.25">
      <c r="A72" s="365"/>
      <c r="B72" s="145" t="s">
        <v>80</v>
      </c>
      <c r="C72" s="146">
        <v>2</v>
      </c>
      <c r="D72" s="214"/>
      <c r="E72" s="147">
        <f t="shared" si="27"/>
        <v>0</v>
      </c>
      <c r="F72" s="147">
        <f t="shared" si="28"/>
        <v>0</v>
      </c>
      <c r="G72" s="148">
        <f t="shared" si="29"/>
        <v>0</v>
      </c>
    </row>
    <row r="73" spans="1:11" ht="20.100000000000001" customHeight="1" thickTop="1" thickBot="1" x14ac:dyDescent="0.25">
      <c r="A73" s="384"/>
      <c r="B73" s="386" t="s">
        <v>63</v>
      </c>
      <c r="C73" s="387"/>
      <c r="D73" s="388"/>
      <c r="E73" s="116">
        <f>SUBTOTAL(9,E71:E72)</f>
        <v>0</v>
      </c>
      <c r="F73" s="149">
        <f t="shared" si="28"/>
        <v>0</v>
      </c>
      <c r="G73" s="150">
        <f t="shared" si="29"/>
        <v>0</v>
      </c>
    </row>
    <row r="74" spans="1:11" ht="20.100000000000001" customHeight="1" x14ac:dyDescent="0.2">
      <c r="A74" s="364" t="s">
        <v>27</v>
      </c>
      <c r="B74" s="94" t="s">
        <v>85</v>
      </c>
      <c r="C74" s="151"/>
      <c r="D74" s="152"/>
      <c r="E74" s="152"/>
      <c r="F74" s="152"/>
      <c r="G74" s="153"/>
    </row>
    <row r="75" spans="1:11" ht="20.100000000000001" customHeight="1" x14ac:dyDescent="0.2">
      <c r="A75" s="365"/>
      <c r="B75" s="92" t="s">
        <v>56</v>
      </c>
      <c r="C75" s="130">
        <v>1</v>
      </c>
      <c r="D75" s="208"/>
      <c r="E75" s="131">
        <f t="shared" ref="E75:E76" si="30">C75*D75</f>
        <v>0</v>
      </c>
      <c r="F75" s="131">
        <f t="shared" ref="F75:F78" si="31">0.2*E75</f>
        <v>0</v>
      </c>
      <c r="G75" s="132">
        <f t="shared" ref="G75:G78" si="32">E75+F75</f>
        <v>0</v>
      </c>
    </row>
    <row r="76" spans="1:11" ht="20.100000000000001" customHeight="1" thickBot="1" x14ac:dyDescent="0.25">
      <c r="A76" s="365"/>
      <c r="B76" s="145" t="s">
        <v>80</v>
      </c>
      <c r="C76" s="146">
        <v>2</v>
      </c>
      <c r="D76" s="214"/>
      <c r="E76" s="147">
        <f t="shared" si="30"/>
        <v>0</v>
      </c>
      <c r="F76" s="147">
        <f t="shared" si="31"/>
        <v>0</v>
      </c>
      <c r="G76" s="148">
        <f t="shared" si="32"/>
        <v>0</v>
      </c>
    </row>
    <row r="77" spans="1:11" ht="20.100000000000001" customHeight="1" thickTop="1" thickBot="1" x14ac:dyDescent="0.25">
      <c r="A77" s="366"/>
      <c r="B77" s="370" t="s">
        <v>63</v>
      </c>
      <c r="C77" s="371"/>
      <c r="D77" s="372"/>
      <c r="E77" s="116">
        <f>SUBTOTAL(9,E75:E76)</f>
        <v>0</v>
      </c>
      <c r="F77" s="154">
        <f t="shared" si="31"/>
        <v>0</v>
      </c>
      <c r="G77" s="155">
        <f t="shared" si="32"/>
        <v>0</v>
      </c>
    </row>
    <row r="78" spans="1:11" s="124" customFormat="1" ht="20.100000000000001" customHeight="1" thickTop="1" thickBot="1" x14ac:dyDescent="0.3">
      <c r="A78" s="156"/>
      <c r="B78" s="120"/>
      <c r="C78" s="120"/>
      <c r="D78" s="121" t="s">
        <v>68</v>
      </c>
      <c r="E78" s="122">
        <f>E68+E73+E77</f>
        <v>0</v>
      </c>
      <c r="F78" s="122">
        <f t="shared" si="31"/>
        <v>0</v>
      </c>
      <c r="G78" s="123">
        <f t="shared" si="32"/>
        <v>0</v>
      </c>
    </row>
    <row r="79" spans="1:11" ht="15" customHeight="1" thickBot="1" x14ac:dyDescent="0.25">
      <c r="A79" s="43"/>
      <c r="B79" s="7"/>
      <c r="C79" s="7"/>
      <c r="D79" s="7"/>
      <c r="E79" s="7"/>
      <c r="F79" s="7"/>
      <c r="G79" s="7"/>
      <c r="H79" s="7"/>
      <c r="I79" s="7"/>
      <c r="J79" s="7"/>
      <c r="K79" s="7"/>
    </row>
    <row r="80" spans="1:11" s="46" customFormat="1" ht="24.75" customHeight="1" thickBot="1" x14ac:dyDescent="0.3">
      <c r="A80" s="367" t="s">
        <v>89</v>
      </c>
      <c r="B80" s="368"/>
      <c r="C80" s="368"/>
      <c r="D80" s="368"/>
      <c r="E80" s="368"/>
      <c r="F80" s="368"/>
      <c r="G80" s="369"/>
    </row>
    <row r="81" spans="1:7" s="46" customFormat="1" ht="36.75" customHeight="1" x14ac:dyDescent="0.25">
      <c r="A81" s="373" t="s">
        <v>125</v>
      </c>
      <c r="B81" s="374"/>
      <c r="C81" s="374"/>
      <c r="D81" s="374"/>
      <c r="E81" s="374"/>
      <c r="F81" s="374"/>
      <c r="G81" s="375"/>
    </row>
    <row r="82" spans="1:7" ht="45" x14ac:dyDescent="0.2">
      <c r="A82" s="82" t="s">
        <v>134</v>
      </c>
      <c r="B82" s="382" t="s">
        <v>43</v>
      </c>
      <c r="C82" s="360"/>
      <c r="D82" s="383"/>
      <c r="E82" s="83" t="s">
        <v>72</v>
      </c>
      <c r="F82" s="83" t="s">
        <v>113</v>
      </c>
      <c r="G82" s="84" t="s">
        <v>61</v>
      </c>
    </row>
    <row r="83" spans="1:7" ht="20.100000000000001" customHeight="1" x14ac:dyDescent="0.2">
      <c r="A83" s="173" t="s">
        <v>88</v>
      </c>
      <c r="B83" s="160" t="s">
        <v>100</v>
      </c>
      <c r="C83" s="161"/>
      <c r="D83" s="162"/>
      <c r="E83" s="210"/>
      <c r="F83" s="138">
        <f>0.2*E83</f>
        <v>0</v>
      </c>
      <c r="G83" s="139">
        <f>E83+F83</f>
        <v>0</v>
      </c>
    </row>
    <row r="84" spans="1:7" ht="20.100000000000001" customHeight="1" x14ac:dyDescent="0.2">
      <c r="A84" s="169"/>
      <c r="B84" s="160" t="s">
        <v>92</v>
      </c>
      <c r="C84" s="161"/>
      <c r="D84" s="162"/>
      <c r="E84" s="210"/>
      <c r="F84" s="138">
        <f t="shared" ref="F84:F138" si="33">0.2*E84</f>
        <v>0</v>
      </c>
      <c r="G84" s="139">
        <f t="shared" ref="G84:G138" si="34">E84+F84</f>
        <v>0</v>
      </c>
    </row>
    <row r="85" spans="1:7" ht="20.100000000000001" customHeight="1" x14ac:dyDescent="0.2">
      <c r="A85" s="169"/>
      <c r="B85" s="160" t="s">
        <v>93</v>
      </c>
      <c r="C85" s="161"/>
      <c r="D85" s="162"/>
      <c r="E85" s="210"/>
      <c r="F85" s="138">
        <f t="shared" si="33"/>
        <v>0</v>
      </c>
      <c r="G85" s="139">
        <f t="shared" si="34"/>
        <v>0</v>
      </c>
    </row>
    <row r="86" spans="1:7" ht="20.100000000000001" customHeight="1" x14ac:dyDescent="0.2">
      <c r="A86" s="169"/>
      <c r="B86" s="160" t="s">
        <v>106</v>
      </c>
      <c r="C86" s="161"/>
      <c r="D86" s="162"/>
      <c r="E86" s="210"/>
      <c r="F86" s="138">
        <f t="shared" si="33"/>
        <v>0</v>
      </c>
      <c r="G86" s="139">
        <f t="shared" si="34"/>
        <v>0</v>
      </c>
    </row>
    <row r="87" spans="1:7" ht="20.100000000000001" customHeight="1" x14ac:dyDescent="0.2">
      <c r="A87" s="169"/>
      <c r="B87" s="160" t="s">
        <v>94</v>
      </c>
      <c r="C87" s="161"/>
      <c r="D87" s="162"/>
      <c r="E87" s="210"/>
      <c r="F87" s="138">
        <f t="shared" si="33"/>
        <v>0</v>
      </c>
      <c r="G87" s="139">
        <f t="shared" si="34"/>
        <v>0</v>
      </c>
    </row>
    <row r="88" spans="1:7" ht="20.100000000000001" customHeight="1" x14ac:dyDescent="0.2">
      <c r="A88" s="169"/>
      <c r="B88" s="160" t="s">
        <v>101</v>
      </c>
      <c r="C88" s="161"/>
      <c r="D88" s="162"/>
      <c r="E88" s="210"/>
      <c r="F88" s="138">
        <f t="shared" si="33"/>
        <v>0</v>
      </c>
      <c r="G88" s="139">
        <f t="shared" si="34"/>
        <v>0</v>
      </c>
    </row>
    <row r="89" spans="1:7" ht="20.100000000000001" customHeight="1" x14ac:dyDescent="0.2">
      <c r="A89" s="169"/>
      <c r="B89" s="160" t="s">
        <v>102</v>
      </c>
      <c r="C89" s="161"/>
      <c r="D89" s="162"/>
      <c r="E89" s="210"/>
      <c r="F89" s="138">
        <f t="shared" si="33"/>
        <v>0</v>
      </c>
      <c r="G89" s="139">
        <f t="shared" si="34"/>
        <v>0</v>
      </c>
    </row>
    <row r="90" spans="1:7" ht="20.100000000000001" customHeight="1" x14ac:dyDescent="0.2">
      <c r="A90" s="169"/>
      <c r="B90" s="160" t="s">
        <v>95</v>
      </c>
      <c r="C90" s="161"/>
      <c r="D90" s="162"/>
      <c r="E90" s="210"/>
      <c r="F90" s="138">
        <f t="shared" si="33"/>
        <v>0</v>
      </c>
      <c r="G90" s="139">
        <f t="shared" si="34"/>
        <v>0</v>
      </c>
    </row>
    <row r="91" spans="1:7" ht="20.100000000000001" customHeight="1" x14ac:dyDescent="0.2">
      <c r="A91" s="169"/>
      <c r="B91" s="160" t="s">
        <v>96</v>
      </c>
      <c r="C91" s="161"/>
      <c r="D91" s="162"/>
      <c r="E91" s="210"/>
      <c r="F91" s="138">
        <f t="shared" si="33"/>
        <v>0</v>
      </c>
      <c r="G91" s="139">
        <f t="shared" si="34"/>
        <v>0</v>
      </c>
    </row>
    <row r="92" spans="1:7" ht="20.100000000000001" customHeight="1" x14ac:dyDescent="0.2">
      <c r="A92" s="169"/>
      <c r="B92" s="160" t="s">
        <v>97</v>
      </c>
      <c r="C92" s="161"/>
      <c r="D92" s="162"/>
      <c r="E92" s="210"/>
      <c r="F92" s="138">
        <f t="shared" si="33"/>
        <v>0</v>
      </c>
      <c r="G92" s="139">
        <f t="shared" si="34"/>
        <v>0</v>
      </c>
    </row>
    <row r="93" spans="1:7" ht="20.100000000000001" customHeight="1" x14ac:dyDescent="0.2">
      <c r="A93" s="169"/>
      <c r="B93" s="160" t="s">
        <v>98</v>
      </c>
      <c r="C93" s="161"/>
      <c r="D93" s="162"/>
      <c r="E93" s="210"/>
      <c r="F93" s="138">
        <f t="shared" si="33"/>
        <v>0</v>
      </c>
      <c r="G93" s="139">
        <f t="shared" si="34"/>
        <v>0</v>
      </c>
    </row>
    <row r="94" spans="1:7" ht="20.100000000000001" customHeight="1" x14ac:dyDescent="0.2">
      <c r="A94" s="169"/>
      <c r="B94" s="160" t="s">
        <v>99</v>
      </c>
      <c r="C94" s="161"/>
      <c r="D94" s="162"/>
      <c r="E94" s="210"/>
      <c r="F94" s="138">
        <f t="shared" si="33"/>
        <v>0</v>
      </c>
      <c r="G94" s="139">
        <f t="shared" si="34"/>
        <v>0</v>
      </c>
    </row>
    <row r="95" spans="1:7" ht="20.100000000000001" customHeight="1" x14ac:dyDescent="0.2">
      <c r="A95" s="169"/>
      <c r="B95" s="160" t="s">
        <v>103</v>
      </c>
      <c r="C95" s="161"/>
      <c r="D95" s="162"/>
      <c r="E95" s="210"/>
      <c r="F95" s="138">
        <f t="shared" si="33"/>
        <v>0</v>
      </c>
      <c r="G95" s="139">
        <f t="shared" si="34"/>
        <v>0</v>
      </c>
    </row>
    <row r="96" spans="1:7" ht="20.100000000000001" customHeight="1" x14ac:dyDescent="0.2">
      <c r="A96" s="169"/>
      <c r="B96" s="160" t="s">
        <v>121</v>
      </c>
      <c r="C96" s="161"/>
      <c r="D96" s="162"/>
      <c r="E96" s="210"/>
      <c r="F96" s="138">
        <f t="shared" si="33"/>
        <v>0</v>
      </c>
      <c r="G96" s="139">
        <f t="shared" si="34"/>
        <v>0</v>
      </c>
    </row>
    <row r="97" spans="1:7" ht="20.100000000000001" customHeight="1" x14ac:dyDescent="0.2">
      <c r="A97" s="169"/>
      <c r="B97" s="160" t="s">
        <v>122</v>
      </c>
      <c r="C97" s="161"/>
      <c r="D97" s="162"/>
      <c r="E97" s="210"/>
      <c r="F97" s="138">
        <f t="shared" si="33"/>
        <v>0</v>
      </c>
      <c r="G97" s="139">
        <f t="shared" si="34"/>
        <v>0</v>
      </c>
    </row>
    <row r="98" spans="1:7" ht="20.100000000000001" customHeight="1" x14ac:dyDescent="0.2">
      <c r="A98" s="169"/>
      <c r="B98" s="160" t="s">
        <v>104</v>
      </c>
      <c r="C98" s="161"/>
      <c r="D98" s="162"/>
      <c r="E98" s="210"/>
      <c r="F98" s="138">
        <f t="shared" si="33"/>
        <v>0</v>
      </c>
      <c r="G98" s="139">
        <f t="shared" si="34"/>
        <v>0</v>
      </c>
    </row>
    <row r="99" spans="1:7" ht="20.100000000000001" customHeight="1" x14ac:dyDescent="0.2">
      <c r="A99" s="169"/>
      <c r="B99" s="160" t="s">
        <v>105</v>
      </c>
      <c r="C99" s="161"/>
      <c r="D99" s="162"/>
      <c r="E99" s="210"/>
      <c r="F99" s="138">
        <f t="shared" si="33"/>
        <v>0</v>
      </c>
      <c r="G99" s="139">
        <f t="shared" si="34"/>
        <v>0</v>
      </c>
    </row>
    <row r="100" spans="1:7" ht="20.100000000000001" customHeight="1" x14ac:dyDescent="0.2">
      <c r="A100" s="169"/>
      <c r="B100" s="160" t="s">
        <v>126</v>
      </c>
      <c r="C100" s="161"/>
      <c r="D100" s="162"/>
      <c r="E100" s="210"/>
      <c r="F100" s="138">
        <f t="shared" si="33"/>
        <v>0</v>
      </c>
      <c r="G100" s="139">
        <f t="shared" si="34"/>
        <v>0</v>
      </c>
    </row>
    <row r="101" spans="1:7" ht="20.100000000000001" customHeight="1" x14ac:dyDescent="0.2">
      <c r="A101" s="169"/>
      <c r="B101" s="160" t="s">
        <v>127</v>
      </c>
      <c r="C101" s="161"/>
      <c r="D101" s="162"/>
      <c r="E101" s="210"/>
      <c r="F101" s="138">
        <f t="shared" si="33"/>
        <v>0</v>
      </c>
      <c r="G101" s="139">
        <f t="shared" ref="G101:G104" si="35">E101+F101</f>
        <v>0</v>
      </c>
    </row>
    <row r="102" spans="1:7" ht="20.100000000000001" customHeight="1" x14ac:dyDescent="0.2">
      <c r="A102" s="169"/>
      <c r="B102" s="160" t="s">
        <v>128</v>
      </c>
      <c r="C102" s="161"/>
      <c r="D102" s="162"/>
      <c r="E102" s="210"/>
      <c r="F102" s="138">
        <f t="shared" si="33"/>
        <v>0</v>
      </c>
      <c r="G102" s="139">
        <f t="shared" si="35"/>
        <v>0</v>
      </c>
    </row>
    <row r="103" spans="1:7" ht="20.100000000000001" customHeight="1" x14ac:dyDescent="0.2">
      <c r="A103" s="169"/>
      <c r="B103" s="160" t="s">
        <v>129</v>
      </c>
      <c r="C103" s="161"/>
      <c r="D103" s="162"/>
      <c r="E103" s="210"/>
      <c r="F103" s="138">
        <f t="shared" si="33"/>
        <v>0</v>
      </c>
      <c r="G103" s="139">
        <f t="shared" ref="G103" si="36">E103+F103</f>
        <v>0</v>
      </c>
    </row>
    <row r="104" spans="1:7" ht="20.100000000000001" customHeight="1" x14ac:dyDescent="0.2">
      <c r="A104" s="169"/>
      <c r="B104" s="160" t="s">
        <v>130</v>
      </c>
      <c r="C104" s="161"/>
      <c r="D104" s="162"/>
      <c r="E104" s="210"/>
      <c r="F104" s="138">
        <f t="shared" si="33"/>
        <v>0</v>
      </c>
      <c r="G104" s="139">
        <f t="shared" si="35"/>
        <v>0</v>
      </c>
    </row>
    <row r="105" spans="1:7" ht="45" x14ac:dyDescent="0.2">
      <c r="A105" s="82" t="s">
        <v>134</v>
      </c>
      <c r="B105" s="382" t="s">
        <v>43</v>
      </c>
      <c r="C105" s="360"/>
      <c r="D105" s="383"/>
      <c r="E105" s="83" t="s">
        <v>72</v>
      </c>
      <c r="F105" s="83" t="s">
        <v>113</v>
      </c>
      <c r="G105" s="84" t="s">
        <v>61</v>
      </c>
    </row>
    <row r="106" spans="1:7" ht="20.100000000000001" customHeight="1" x14ac:dyDescent="0.2">
      <c r="A106" s="169"/>
      <c r="B106" s="160" t="s">
        <v>131</v>
      </c>
      <c r="C106" s="161"/>
      <c r="D106" s="162"/>
      <c r="E106" s="210"/>
      <c r="F106" s="138">
        <f t="shared" si="33"/>
        <v>0</v>
      </c>
      <c r="G106" s="139">
        <f t="shared" si="34"/>
        <v>0</v>
      </c>
    </row>
    <row r="107" spans="1:7" ht="20.100000000000001" customHeight="1" x14ac:dyDescent="0.2">
      <c r="A107" s="169"/>
      <c r="B107" s="160" t="s">
        <v>132</v>
      </c>
      <c r="C107" s="161"/>
      <c r="D107" s="162"/>
      <c r="E107" s="210"/>
      <c r="F107" s="138">
        <f t="shared" si="33"/>
        <v>0</v>
      </c>
      <c r="G107" s="139">
        <f t="shared" ref="G107" si="37">E107+F107</f>
        <v>0</v>
      </c>
    </row>
    <row r="108" spans="1:7" ht="20.100000000000001" customHeight="1" x14ac:dyDescent="0.2">
      <c r="A108" s="169"/>
      <c r="B108" s="379"/>
      <c r="C108" s="380"/>
      <c r="D108" s="381"/>
      <c r="E108" s="210"/>
      <c r="F108" s="138">
        <f t="shared" si="33"/>
        <v>0</v>
      </c>
      <c r="G108" s="139">
        <f t="shared" si="34"/>
        <v>0</v>
      </c>
    </row>
    <row r="109" spans="1:7" ht="20.100000000000001" customHeight="1" x14ac:dyDescent="0.2">
      <c r="A109" s="169"/>
      <c r="B109" s="379"/>
      <c r="C109" s="380"/>
      <c r="D109" s="381"/>
      <c r="E109" s="210"/>
      <c r="F109" s="138">
        <f t="shared" si="33"/>
        <v>0</v>
      </c>
      <c r="G109" s="139">
        <f t="shared" si="34"/>
        <v>0</v>
      </c>
    </row>
    <row r="110" spans="1:7" ht="20.100000000000001" customHeight="1" x14ac:dyDescent="0.2">
      <c r="A110" s="169"/>
      <c r="B110" s="379"/>
      <c r="C110" s="380"/>
      <c r="D110" s="381"/>
      <c r="E110" s="210"/>
      <c r="F110" s="138">
        <f t="shared" si="33"/>
        <v>0</v>
      </c>
      <c r="G110" s="139">
        <f t="shared" ref="G110" si="38">E110+F110</f>
        <v>0</v>
      </c>
    </row>
    <row r="111" spans="1:7" ht="20.100000000000001" customHeight="1" x14ac:dyDescent="0.2">
      <c r="A111" s="169"/>
      <c r="B111" s="379"/>
      <c r="C111" s="380"/>
      <c r="D111" s="381"/>
      <c r="E111" s="210"/>
      <c r="F111" s="138">
        <f t="shared" si="33"/>
        <v>0</v>
      </c>
      <c r="G111" s="139">
        <f t="shared" si="34"/>
        <v>0</v>
      </c>
    </row>
    <row r="112" spans="1:7" ht="20.100000000000001" customHeight="1" x14ac:dyDescent="0.2">
      <c r="A112" s="169"/>
      <c r="B112" s="379"/>
      <c r="C112" s="380"/>
      <c r="D112" s="381"/>
      <c r="E112" s="210"/>
      <c r="F112" s="138">
        <f t="shared" si="33"/>
        <v>0</v>
      </c>
      <c r="G112" s="139">
        <f t="shared" ref="G112" si="39">E112+F112</f>
        <v>0</v>
      </c>
    </row>
    <row r="113" spans="1:7" ht="20.100000000000001" customHeight="1" x14ac:dyDescent="0.2">
      <c r="A113" s="169"/>
      <c r="B113" s="379"/>
      <c r="C113" s="380"/>
      <c r="D113" s="381"/>
      <c r="E113" s="210"/>
      <c r="F113" s="138">
        <f t="shared" si="33"/>
        <v>0</v>
      </c>
      <c r="G113" s="139">
        <f t="shared" si="34"/>
        <v>0</v>
      </c>
    </row>
    <row r="114" spans="1:7" ht="20.100000000000001" customHeight="1" thickBot="1" x14ac:dyDescent="0.25">
      <c r="A114" s="170"/>
      <c r="B114" s="379"/>
      <c r="C114" s="380"/>
      <c r="D114" s="381"/>
      <c r="E114" s="215"/>
      <c r="F114" s="157">
        <f t="shared" si="33"/>
        <v>0</v>
      </c>
      <c r="G114" s="158">
        <f t="shared" si="34"/>
        <v>0</v>
      </c>
    </row>
    <row r="115" spans="1:7" ht="20.100000000000001" customHeight="1" x14ac:dyDescent="0.2">
      <c r="A115" s="171" t="s">
        <v>90</v>
      </c>
      <c r="B115" s="166" t="s">
        <v>117</v>
      </c>
      <c r="C115" s="167"/>
      <c r="D115" s="168"/>
      <c r="E115" s="216"/>
      <c r="F115" s="206">
        <f t="shared" si="33"/>
        <v>0</v>
      </c>
      <c r="G115" s="207">
        <f t="shared" si="34"/>
        <v>0</v>
      </c>
    </row>
    <row r="116" spans="1:7" ht="20.100000000000001" customHeight="1" x14ac:dyDescent="0.2">
      <c r="A116" s="172"/>
      <c r="B116" s="160" t="s">
        <v>118</v>
      </c>
      <c r="C116" s="161"/>
      <c r="D116" s="162"/>
      <c r="E116" s="210"/>
      <c r="F116" s="138">
        <f t="shared" si="33"/>
        <v>0</v>
      </c>
      <c r="G116" s="139">
        <f t="shared" si="34"/>
        <v>0</v>
      </c>
    </row>
    <row r="117" spans="1:7" ht="20.100000000000001" customHeight="1" x14ac:dyDescent="0.2">
      <c r="A117" s="172"/>
      <c r="B117" s="160" t="s">
        <v>119</v>
      </c>
      <c r="C117" s="161"/>
      <c r="D117" s="162"/>
      <c r="E117" s="210"/>
      <c r="F117" s="138">
        <f t="shared" si="33"/>
        <v>0</v>
      </c>
      <c r="G117" s="139">
        <f t="shared" si="34"/>
        <v>0</v>
      </c>
    </row>
    <row r="118" spans="1:7" ht="20.100000000000001" customHeight="1" x14ac:dyDescent="0.2">
      <c r="A118" s="172"/>
      <c r="B118" s="160" t="s">
        <v>120</v>
      </c>
      <c r="C118" s="161"/>
      <c r="D118" s="162"/>
      <c r="E118" s="210"/>
      <c r="F118" s="138">
        <f t="shared" si="33"/>
        <v>0</v>
      </c>
      <c r="G118" s="139">
        <f t="shared" si="34"/>
        <v>0</v>
      </c>
    </row>
    <row r="119" spans="1:7" ht="20.100000000000001" customHeight="1" x14ac:dyDescent="0.2">
      <c r="A119" s="172"/>
      <c r="B119" s="160" t="s">
        <v>107</v>
      </c>
      <c r="C119" s="161"/>
      <c r="D119" s="162"/>
      <c r="E119" s="210"/>
      <c r="F119" s="138">
        <f t="shared" si="33"/>
        <v>0</v>
      </c>
      <c r="G119" s="139">
        <f t="shared" si="34"/>
        <v>0</v>
      </c>
    </row>
    <row r="120" spans="1:7" ht="20.100000000000001" customHeight="1" x14ac:dyDescent="0.2">
      <c r="A120" s="172"/>
      <c r="B120" s="160" t="s">
        <v>108</v>
      </c>
      <c r="C120" s="161"/>
      <c r="D120" s="162"/>
      <c r="E120" s="210"/>
      <c r="F120" s="138">
        <f t="shared" si="33"/>
        <v>0</v>
      </c>
      <c r="G120" s="139">
        <f t="shared" si="34"/>
        <v>0</v>
      </c>
    </row>
    <row r="121" spans="1:7" ht="20.100000000000001" customHeight="1" x14ac:dyDescent="0.2">
      <c r="A121" s="172"/>
      <c r="B121" s="160" t="s">
        <v>109</v>
      </c>
      <c r="C121" s="161"/>
      <c r="D121" s="162"/>
      <c r="E121" s="210"/>
      <c r="F121" s="138">
        <f t="shared" si="33"/>
        <v>0</v>
      </c>
      <c r="G121" s="139">
        <f t="shared" si="34"/>
        <v>0</v>
      </c>
    </row>
    <row r="122" spans="1:7" ht="20.100000000000001" customHeight="1" x14ac:dyDescent="0.2">
      <c r="A122" s="172"/>
      <c r="B122" s="160" t="s">
        <v>123</v>
      </c>
      <c r="C122" s="161"/>
      <c r="D122" s="162"/>
      <c r="E122" s="210"/>
      <c r="F122" s="138">
        <f t="shared" si="33"/>
        <v>0</v>
      </c>
      <c r="G122" s="139">
        <f t="shared" si="34"/>
        <v>0</v>
      </c>
    </row>
    <row r="123" spans="1:7" ht="20.100000000000001" customHeight="1" x14ac:dyDescent="0.2">
      <c r="A123" s="172"/>
      <c r="B123" s="160" t="s">
        <v>124</v>
      </c>
      <c r="C123" s="161"/>
      <c r="D123" s="162"/>
      <c r="E123" s="210"/>
      <c r="F123" s="138">
        <f t="shared" si="33"/>
        <v>0</v>
      </c>
      <c r="G123" s="139">
        <f t="shared" si="34"/>
        <v>0</v>
      </c>
    </row>
    <row r="124" spans="1:7" ht="20.100000000000001" customHeight="1" x14ac:dyDescent="0.2">
      <c r="A124" s="172"/>
      <c r="B124" s="379"/>
      <c r="C124" s="380"/>
      <c r="D124" s="381"/>
      <c r="E124" s="210"/>
      <c r="F124" s="138">
        <f t="shared" si="33"/>
        <v>0</v>
      </c>
      <c r="G124" s="139">
        <f t="shared" si="34"/>
        <v>0</v>
      </c>
    </row>
    <row r="125" spans="1:7" ht="20.100000000000001" customHeight="1" x14ac:dyDescent="0.2">
      <c r="A125" s="172"/>
      <c r="B125" s="379"/>
      <c r="C125" s="380"/>
      <c r="D125" s="381"/>
      <c r="E125" s="210"/>
      <c r="F125" s="138">
        <f t="shared" si="33"/>
        <v>0</v>
      </c>
      <c r="G125" s="139">
        <f t="shared" si="34"/>
        <v>0</v>
      </c>
    </row>
    <row r="126" spans="1:7" ht="20.100000000000001" customHeight="1" x14ac:dyDescent="0.2">
      <c r="A126" s="172"/>
      <c r="B126" s="379"/>
      <c r="C126" s="380"/>
      <c r="D126" s="381"/>
      <c r="E126" s="210"/>
      <c r="F126" s="138">
        <f t="shared" si="33"/>
        <v>0</v>
      </c>
      <c r="G126" s="139">
        <f t="shared" ref="G126" si="40">E126+F126</f>
        <v>0</v>
      </c>
    </row>
    <row r="127" spans="1:7" ht="20.100000000000001" customHeight="1" x14ac:dyDescent="0.2">
      <c r="A127" s="172"/>
      <c r="B127" s="379"/>
      <c r="C127" s="380"/>
      <c r="D127" s="381"/>
      <c r="E127" s="210"/>
      <c r="F127" s="138">
        <f t="shared" si="33"/>
        <v>0</v>
      </c>
      <c r="G127" s="139">
        <f t="shared" si="34"/>
        <v>0</v>
      </c>
    </row>
    <row r="128" spans="1:7" ht="20.100000000000001" customHeight="1" x14ac:dyDescent="0.2">
      <c r="A128" s="172"/>
      <c r="B128" s="379"/>
      <c r="C128" s="380"/>
      <c r="D128" s="381"/>
      <c r="E128" s="210"/>
      <c r="F128" s="138">
        <f t="shared" si="33"/>
        <v>0</v>
      </c>
      <c r="G128" s="139">
        <f t="shared" ref="G128" si="41">E128+F128</f>
        <v>0</v>
      </c>
    </row>
    <row r="129" spans="1:7" ht="20.100000000000001" customHeight="1" x14ac:dyDescent="0.2">
      <c r="A129" s="172"/>
      <c r="B129" s="379"/>
      <c r="C129" s="380"/>
      <c r="D129" s="381"/>
      <c r="E129" s="210"/>
      <c r="F129" s="138">
        <f t="shared" si="33"/>
        <v>0</v>
      </c>
      <c r="G129" s="139">
        <f t="shared" si="34"/>
        <v>0</v>
      </c>
    </row>
    <row r="130" spans="1:7" ht="20.100000000000001" customHeight="1" x14ac:dyDescent="0.2">
      <c r="A130" s="172"/>
      <c r="B130" s="376"/>
      <c r="C130" s="377"/>
      <c r="D130" s="378"/>
      <c r="E130" s="219"/>
      <c r="F130" s="220">
        <f t="shared" si="33"/>
        <v>0</v>
      </c>
      <c r="G130" s="221">
        <f t="shared" si="34"/>
        <v>0</v>
      </c>
    </row>
    <row r="131" spans="1:7" ht="45" x14ac:dyDescent="0.2">
      <c r="A131" s="23" t="s">
        <v>134</v>
      </c>
      <c r="B131" s="382" t="s">
        <v>43</v>
      </c>
      <c r="C131" s="360"/>
      <c r="D131" s="383"/>
      <c r="E131" s="23" t="s">
        <v>72</v>
      </c>
      <c r="F131" s="23" t="s">
        <v>113</v>
      </c>
      <c r="G131" s="23" t="s">
        <v>61</v>
      </c>
    </row>
    <row r="132" spans="1:7" ht="20.100000000000001" customHeight="1" x14ac:dyDescent="0.2">
      <c r="A132" s="362" t="s">
        <v>91</v>
      </c>
      <c r="B132" s="222" t="s">
        <v>56</v>
      </c>
      <c r="C132" s="223"/>
      <c r="D132" s="224"/>
      <c r="E132" s="225"/>
      <c r="F132" s="206">
        <f t="shared" si="33"/>
        <v>0</v>
      </c>
      <c r="G132" s="207">
        <f t="shared" si="34"/>
        <v>0</v>
      </c>
    </row>
    <row r="133" spans="1:7" ht="20.100000000000001" customHeight="1" x14ac:dyDescent="0.2">
      <c r="A133" s="362"/>
      <c r="B133" s="160" t="s">
        <v>57</v>
      </c>
      <c r="C133" s="161"/>
      <c r="D133" s="162"/>
      <c r="E133" s="210"/>
      <c r="F133" s="138">
        <f t="shared" si="33"/>
        <v>0</v>
      </c>
      <c r="G133" s="139">
        <f t="shared" si="34"/>
        <v>0</v>
      </c>
    </row>
    <row r="134" spans="1:7" ht="20.100000000000001" customHeight="1" x14ac:dyDescent="0.2">
      <c r="A134" s="362"/>
      <c r="B134" s="160" t="s">
        <v>80</v>
      </c>
      <c r="C134" s="161"/>
      <c r="D134" s="162"/>
      <c r="E134" s="210"/>
      <c r="F134" s="138">
        <f t="shared" si="33"/>
        <v>0</v>
      </c>
      <c r="G134" s="139">
        <f t="shared" si="34"/>
        <v>0</v>
      </c>
    </row>
    <row r="135" spans="1:7" ht="20.100000000000001" customHeight="1" x14ac:dyDescent="0.2">
      <c r="A135" s="362"/>
      <c r="B135" s="160" t="s">
        <v>81</v>
      </c>
      <c r="C135" s="161"/>
      <c r="D135" s="162"/>
      <c r="E135" s="210"/>
      <c r="F135" s="138">
        <f t="shared" si="33"/>
        <v>0</v>
      </c>
      <c r="G135" s="139">
        <f t="shared" si="34"/>
        <v>0</v>
      </c>
    </row>
    <row r="136" spans="1:7" ht="20.100000000000001" customHeight="1" x14ac:dyDescent="0.2">
      <c r="A136" s="362"/>
      <c r="B136" s="160" t="s">
        <v>54</v>
      </c>
      <c r="C136" s="161"/>
      <c r="D136" s="162"/>
      <c r="E136" s="210"/>
      <c r="F136" s="138">
        <f t="shared" si="33"/>
        <v>0</v>
      </c>
      <c r="G136" s="139">
        <f t="shared" si="34"/>
        <v>0</v>
      </c>
    </row>
    <row r="137" spans="1:7" ht="20.100000000000001" customHeight="1" x14ac:dyDescent="0.2">
      <c r="A137" s="362"/>
      <c r="B137" s="160" t="s">
        <v>55</v>
      </c>
      <c r="C137" s="161"/>
      <c r="D137" s="162"/>
      <c r="E137" s="210"/>
      <c r="F137" s="138">
        <f t="shared" si="33"/>
        <v>0</v>
      </c>
      <c r="G137" s="139">
        <f t="shared" si="34"/>
        <v>0</v>
      </c>
    </row>
    <row r="138" spans="1:7" ht="20.100000000000001" customHeight="1" thickBot="1" x14ac:dyDescent="0.25">
      <c r="A138" s="363"/>
      <c r="B138" s="163" t="s">
        <v>53</v>
      </c>
      <c r="C138" s="164"/>
      <c r="D138" s="165"/>
      <c r="E138" s="215"/>
      <c r="F138" s="157">
        <f t="shared" si="33"/>
        <v>0</v>
      </c>
      <c r="G138" s="158">
        <f t="shared" si="34"/>
        <v>0</v>
      </c>
    </row>
    <row r="140" spans="1:7" ht="129.75" customHeight="1" x14ac:dyDescent="0.2">
      <c r="B140" s="3" t="s">
        <v>52</v>
      </c>
      <c r="C140" s="348" t="s">
        <v>51</v>
      </c>
      <c r="D140" s="348"/>
      <c r="E140" s="348"/>
      <c r="F140" s="348"/>
    </row>
  </sheetData>
  <mergeCells count="45">
    <mergeCell ref="C1:D1"/>
    <mergeCell ref="B124:D124"/>
    <mergeCell ref="B129:D129"/>
    <mergeCell ref="B108:D108"/>
    <mergeCell ref="B113:D113"/>
    <mergeCell ref="B114:D114"/>
    <mergeCell ref="B112:D112"/>
    <mergeCell ref="B111:D111"/>
    <mergeCell ref="B110:D110"/>
    <mergeCell ref="B109:D109"/>
    <mergeCell ref="B128:D128"/>
    <mergeCell ref="A3:G3"/>
    <mergeCell ref="B17:D17"/>
    <mergeCell ref="B25:D25"/>
    <mergeCell ref="A27:A31"/>
    <mergeCell ref="B31:D31"/>
    <mergeCell ref="A18:A25"/>
    <mergeCell ref="A6:A17"/>
    <mergeCell ref="B73:D73"/>
    <mergeCell ref="B68:D68"/>
    <mergeCell ref="A59:A68"/>
    <mergeCell ref="A70:A73"/>
    <mergeCell ref="B38:D38"/>
    <mergeCell ref="B44:D44"/>
    <mergeCell ref="B49:D49"/>
    <mergeCell ref="B53:D53"/>
    <mergeCell ref="B56:D56"/>
    <mergeCell ref="A50:A53"/>
    <mergeCell ref="A46:A49"/>
    <mergeCell ref="A39:A44"/>
    <mergeCell ref="A32:A38"/>
    <mergeCell ref="A54:A56"/>
    <mergeCell ref="C140:F140"/>
    <mergeCell ref="A132:A138"/>
    <mergeCell ref="A74:A77"/>
    <mergeCell ref="A80:G80"/>
    <mergeCell ref="B77:D77"/>
    <mergeCell ref="A81:G81"/>
    <mergeCell ref="B130:D130"/>
    <mergeCell ref="B127:D127"/>
    <mergeCell ref="B126:D126"/>
    <mergeCell ref="B125:D125"/>
    <mergeCell ref="B131:D131"/>
    <mergeCell ref="B105:D105"/>
    <mergeCell ref="B82:D82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2" fitToHeight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rowBreaks count="4" manualBreakCount="4">
    <brk id="25" max="16383" man="1"/>
    <brk id="44" max="16383" man="1"/>
    <brk id="68" max="16383" man="1"/>
    <brk id="7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zoomScaleNormal="100" workbookViewId="0">
      <pane ySplit="2" topLeftCell="A3" activePane="bottomLeft" state="frozen"/>
      <selection activeCell="E13" sqref="E13"/>
      <selection pane="bottomLeft" activeCell="A22" sqref="A22"/>
    </sheetView>
  </sheetViews>
  <sheetFormatPr baseColWidth="10" defaultColWidth="11.42578125" defaultRowHeight="14.25" x14ac:dyDescent="0.2"/>
  <cols>
    <col min="1" max="1" width="37.28515625" style="1" customWidth="1"/>
    <col min="2" max="8" width="15.7109375" style="1" customWidth="1"/>
    <col min="9" max="16384" width="11.42578125" style="1"/>
  </cols>
  <sheetData>
    <row r="1" spans="1:8" ht="42.75" x14ac:dyDescent="0.2">
      <c r="A1" s="5" t="str">
        <f>"Lot 6 - "&amp;Sommaire!B9</f>
        <v>Lot 6 - Maintenance des bornes de recharge électrique</v>
      </c>
      <c r="E1" s="278" t="s">
        <v>111</v>
      </c>
    </row>
    <row r="2" spans="1:8" ht="15" customHeight="1" thickBot="1" x14ac:dyDescent="0.25">
      <c r="A2" s="43"/>
    </row>
    <row r="3" spans="1:8" s="46" customFormat="1" ht="24.95" customHeight="1" thickBot="1" x14ac:dyDescent="0.3">
      <c r="A3" s="345" t="s">
        <v>64</v>
      </c>
      <c r="B3" s="346"/>
      <c r="C3" s="346"/>
      <c r="D3" s="347"/>
    </row>
    <row r="4" spans="1:8" ht="50.1" customHeight="1" x14ac:dyDescent="0.2">
      <c r="A4" s="82" t="s">
        <v>134</v>
      </c>
      <c r="B4" s="23" t="s">
        <v>74</v>
      </c>
      <c r="C4" s="66" t="s">
        <v>113</v>
      </c>
      <c r="D4" s="84" t="s">
        <v>61</v>
      </c>
    </row>
    <row r="5" spans="1:8" s="9" customFormat="1" ht="20.100000000000001" customHeight="1" x14ac:dyDescent="0.2">
      <c r="A5" s="47" t="s">
        <v>0</v>
      </c>
      <c r="B5" s="42"/>
      <c r="C5" s="42"/>
      <c r="D5" s="48"/>
    </row>
    <row r="6" spans="1:8" ht="20.100000000000001" customHeight="1" x14ac:dyDescent="0.2">
      <c r="A6" s="49" t="s">
        <v>1</v>
      </c>
      <c r="B6" s="187"/>
      <c r="C6" s="33">
        <f>0.2*B6</f>
        <v>0</v>
      </c>
      <c r="D6" s="50">
        <f>B6+C6</f>
        <v>0</v>
      </c>
    </row>
    <row r="7" spans="1:8" ht="20.100000000000001" customHeight="1" x14ac:dyDescent="0.2">
      <c r="A7" s="51" t="s">
        <v>10</v>
      </c>
      <c r="B7" s="187"/>
      <c r="C7" s="33">
        <f t="shared" ref="C7:C9" si="0">0.2*B7</f>
        <v>0</v>
      </c>
      <c r="D7" s="50">
        <f t="shared" ref="D7:D9" si="1">B7+C7</f>
        <v>0</v>
      </c>
    </row>
    <row r="8" spans="1:8" ht="20.100000000000001" customHeight="1" thickBot="1" x14ac:dyDescent="0.25">
      <c r="A8" s="61" t="s">
        <v>14</v>
      </c>
      <c r="B8" s="188"/>
      <c r="C8" s="38">
        <f t="shared" si="0"/>
        <v>0</v>
      </c>
      <c r="D8" s="62">
        <f t="shared" si="1"/>
        <v>0</v>
      </c>
    </row>
    <row r="9" spans="1:8" ht="20.100000000000001" customHeight="1" thickTop="1" x14ac:dyDescent="0.2">
      <c r="A9" s="56" t="s">
        <v>68</v>
      </c>
      <c r="B9" s="58">
        <f>SUBTOTAL(9,B6:B8)</f>
        <v>0</v>
      </c>
      <c r="C9" s="59">
        <f t="shared" si="0"/>
        <v>0</v>
      </c>
      <c r="D9" s="60">
        <f t="shared" si="1"/>
        <v>0</v>
      </c>
    </row>
    <row r="10" spans="1:8" ht="20.100000000000001" customHeight="1" x14ac:dyDescent="0.2">
      <c r="A10" s="52" t="s">
        <v>24</v>
      </c>
      <c r="B10" s="45"/>
      <c r="C10" s="45"/>
      <c r="D10" s="53"/>
    </row>
    <row r="11" spans="1:8" ht="20.100000000000001" customHeight="1" thickBot="1" x14ac:dyDescent="0.25">
      <c r="A11" s="89" t="s">
        <v>1</v>
      </c>
      <c r="B11" s="188"/>
      <c r="C11" s="38">
        <f t="shared" ref="C11:C12" si="2">0.2*B11</f>
        <v>0</v>
      </c>
      <c r="D11" s="62">
        <f t="shared" ref="D11:D12" si="3">B11+C11</f>
        <v>0</v>
      </c>
    </row>
    <row r="12" spans="1:8" ht="20.100000000000001" customHeight="1" thickTop="1" thickBot="1" x14ac:dyDescent="0.25">
      <c r="A12" s="57" t="s">
        <v>68</v>
      </c>
      <c r="B12" s="191">
        <f>SUBTOTAL(9,B1:B11)</f>
        <v>0</v>
      </c>
      <c r="C12" s="63">
        <f t="shared" si="2"/>
        <v>0</v>
      </c>
      <c r="D12" s="64">
        <f t="shared" si="3"/>
        <v>0</v>
      </c>
    </row>
    <row r="13" spans="1:8" ht="15" customHeight="1" thickBot="1" x14ac:dyDescent="0.25">
      <c r="A13" s="43"/>
    </row>
    <row r="14" spans="1:8" s="46" customFormat="1" ht="24.95" customHeight="1" thickBot="1" x14ac:dyDescent="0.3">
      <c r="A14" s="345" t="s">
        <v>65</v>
      </c>
      <c r="B14" s="346"/>
      <c r="C14" s="346"/>
      <c r="D14" s="346"/>
      <c r="E14" s="346"/>
      <c r="F14" s="346"/>
      <c r="G14" s="347"/>
      <c r="H14" s="195"/>
    </row>
    <row r="15" spans="1:8" ht="50.1" customHeight="1" x14ac:dyDescent="0.2">
      <c r="A15" s="81" t="s">
        <v>134</v>
      </c>
      <c r="B15" s="82" t="s">
        <v>66</v>
      </c>
      <c r="C15" s="66" t="s">
        <v>113</v>
      </c>
      <c r="D15" s="84" t="s">
        <v>67</v>
      </c>
      <c r="E15" s="82" t="s">
        <v>69</v>
      </c>
      <c r="F15" s="66" t="s">
        <v>113</v>
      </c>
      <c r="G15" s="84" t="s">
        <v>70</v>
      </c>
    </row>
    <row r="16" spans="1:8" s="9" customFormat="1" ht="20.100000000000001" customHeight="1" x14ac:dyDescent="0.2">
      <c r="A16" s="71" t="s">
        <v>0</v>
      </c>
      <c r="B16" s="68"/>
      <c r="C16" s="42"/>
      <c r="D16" s="48"/>
      <c r="E16" s="68"/>
      <c r="F16" s="42"/>
      <c r="G16" s="48"/>
    </row>
    <row r="17" spans="1:7" ht="20.100000000000001" customHeight="1" x14ac:dyDescent="0.2">
      <c r="A17" s="72" t="s">
        <v>1</v>
      </c>
      <c r="B17" s="189"/>
      <c r="C17" s="33">
        <f t="shared" ref="C17:C19" si="4">0.2*B17</f>
        <v>0</v>
      </c>
      <c r="D17" s="50">
        <f t="shared" ref="D17:D19" si="5">B17+C17</f>
        <v>0</v>
      </c>
      <c r="E17" s="189"/>
      <c r="F17" s="33">
        <f t="shared" ref="F17:F19" si="6">0.2*E17</f>
        <v>0</v>
      </c>
      <c r="G17" s="50">
        <f t="shared" ref="G17:G19" si="7">E17+F17</f>
        <v>0</v>
      </c>
    </row>
    <row r="18" spans="1:7" ht="20.100000000000001" customHeight="1" x14ac:dyDescent="0.2">
      <c r="A18" s="73" t="s">
        <v>10</v>
      </c>
      <c r="B18" s="189"/>
      <c r="C18" s="33">
        <f t="shared" si="4"/>
        <v>0</v>
      </c>
      <c r="D18" s="50">
        <f t="shared" si="5"/>
        <v>0</v>
      </c>
      <c r="E18" s="189"/>
      <c r="F18" s="33">
        <f t="shared" si="6"/>
        <v>0</v>
      </c>
      <c r="G18" s="50">
        <f t="shared" si="7"/>
        <v>0</v>
      </c>
    </row>
    <row r="19" spans="1:7" ht="20.100000000000001" customHeight="1" thickBot="1" x14ac:dyDescent="0.25">
      <c r="A19" s="74" t="s">
        <v>14</v>
      </c>
      <c r="B19" s="190"/>
      <c r="C19" s="38">
        <f t="shared" si="4"/>
        <v>0</v>
      </c>
      <c r="D19" s="62">
        <f t="shared" si="5"/>
        <v>0</v>
      </c>
      <c r="E19" s="190"/>
      <c r="F19" s="38">
        <f t="shared" si="6"/>
        <v>0</v>
      </c>
      <c r="G19" s="62">
        <f t="shared" si="7"/>
        <v>0</v>
      </c>
    </row>
    <row r="20" spans="1:7" ht="20.100000000000001" customHeight="1" thickTop="1" x14ac:dyDescent="0.2">
      <c r="A20" s="76" t="s">
        <v>24</v>
      </c>
      <c r="B20" s="69"/>
      <c r="C20" s="45"/>
      <c r="D20" s="53"/>
      <c r="E20" s="69"/>
      <c r="F20" s="45"/>
      <c r="G20" s="53"/>
    </row>
    <row r="21" spans="1:7" ht="20.100000000000001" customHeight="1" thickBot="1" x14ac:dyDescent="0.25">
      <c r="A21" s="201" t="s">
        <v>1</v>
      </c>
      <c r="B21" s="198"/>
      <c r="C21" s="199">
        <f>0.2*B21</f>
        <v>0</v>
      </c>
      <c r="D21" s="200">
        <f>B21+C21</f>
        <v>0</v>
      </c>
      <c r="E21" s="198"/>
      <c r="F21" s="199">
        <f>0.2*E21</f>
        <v>0</v>
      </c>
      <c r="G21" s="200">
        <f>E21+F21</f>
        <v>0</v>
      </c>
    </row>
    <row r="23" spans="1:7" ht="129.75" customHeight="1" x14ac:dyDescent="0.2">
      <c r="B23" s="3" t="s">
        <v>52</v>
      </c>
      <c r="C23" s="348" t="s">
        <v>51</v>
      </c>
      <c r="D23" s="348"/>
      <c r="E23" s="348"/>
      <c r="F23" s="348"/>
    </row>
  </sheetData>
  <mergeCells count="3">
    <mergeCell ref="A3:D3"/>
    <mergeCell ref="A14:G14"/>
    <mergeCell ref="C23:F23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0" fitToWidth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zoomScaleNormal="100" workbookViewId="0">
      <pane ySplit="2" topLeftCell="A3" activePane="bottomLeft" state="frozen"/>
      <selection activeCell="E13" sqref="E13"/>
      <selection pane="bottomLeft" activeCell="D25" sqref="D25"/>
    </sheetView>
  </sheetViews>
  <sheetFormatPr baseColWidth="10" defaultColWidth="11.42578125" defaultRowHeight="14.25" x14ac:dyDescent="0.2"/>
  <cols>
    <col min="1" max="1" width="16.85546875" style="243" customWidth="1"/>
    <col min="2" max="2" width="35" style="243" customWidth="1"/>
    <col min="3" max="8" width="15.7109375" style="243" customWidth="1"/>
    <col min="9" max="16384" width="11.42578125" style="243"/>
  </cols>
  <sheetData>
    <row r="1" spans="1:8" ht="42.75" x14ac:dyDescent="0.2">
      <c r="A1" s="242" t="str">
        <f>"Lot 7 - "&amp;Sommaire!B10</f>
        <v>Lot 7 - Entretien des canalisations eaux usées et eaux pluviales</v>
      </c>
      <c r="F1" s="278" t="s">
        <v>111</v>
      </c>
    </row>
    <row r="2" spans="1:8" ht="15" customHeight="1" thickBot="1" x14ac:dyDescent="0.25">
      <c r="A2" s="244"/>
    </row>
    <row r="3" spans="1:8" ht="20.100000000000001" customHeight="1" thickBot="1" x14ac:dyDescent="0.25">
      <c r="A3" s="401" t="s">
        <v>64</v>
      </c>
      <c r="B3" s="402"/>
      <c r="C3" s="402"/>
      <c r="D3" s="402"/>
      <c r="E3" s="402"/>
      <c r="F3" s="403"/>
    </row>
    <row r="4" spans="1:8" ht="50.1" customHeight="1" x14ac:dyDescent="0.2">
      <c r="A4" s="245" t="s">
        <v>134</v>
      </c>
      <c r="B4" s="246" t="s">
        <v>135</v>
      </c>
      <c r="C4" s="247" t="s">
        <v>112</v>
      </c>
      <c r="D4" s="247" t="s">
        <v>86</v>
      </c>
      <c r="E4" s="247" t="s">
        <v>113</v>
      </c>
      <c r="F4" s="248" t="s">
        <v>87</v>
      </c>
    </row>
    <row r="5" spans="1:8" ht="20.100000000000001" customHeight="1" x14ac:dyDescent="0.2">
      <c r="A5" s="249" t="s">
        <v>0</v>
      </c>
      <c r="B5" s="250"/>
      <c r="C5" s="251"/>
      <c r="D5" s="251"/>
      <c r="E5" s="251"/>
      <c r="F5" s="252"/>
    </row>
    <row r="6" spans="1:8" ht="30" customHeight="1" x14ac:dyDescent="0.2">
      <c r="A6" s="404" t="s">
        <v>1</v>
      </c>
      <c r="B6" s="253" t="s">
        <v>140</v>
      </c>
      <c r="C6" s="184"/>
      <c r="D6" s="254">
        <f>2*C6</f>
        <v>0</v>
      </c>
      <c r="E6" s="254">
        <f t="shared" ref="E6:E11" si="0">0.2*D6</f>
        <v>0</v>
      </c>
      <c r="F6" s="265">
        <f t="shared" ref="F6:F11" si="1">D6+E6</f>
        <v>0</v>
      </c>
    </row>
    <row r="7" spans="1:8" ht="30" customHeight="1" x14ac:dyDescent="0.2">
      <c r="A7" s="404"/>
      <c r="B7" s="253" t="s">
        <v>141</v>
      </c>
      <c r="C7" s="184"/>
      <c r="D7" s="254">
        <f>2*C7</f>
        <v>0</v>
      </c>
      <c r="E7" s="254">
        <f t="shared" si="0"/>
        <v>0</v>
      </c>
      <c r="F7" s="265">
        <f t="shared" si="1"/>
        <v>0</v>
      </c>
    </row>
    <row r="8" spans="1:8" ht="30" customHeight="1" x14ac:dyDescent="0.2">
      <c r="A8" s="404"/>
      <c r="B8" s="253" t="s">
        <v>142</v>
      </c>
      <c r="C8" s="184"/>
      <c r="D8" s="254">
        <f t="shared" ref="D8:D9" si="2">2*C8</f>
        <v>0</v>
      </c>
      <c r="E8" s="255">
        <f t="shared" si="0"/>
        <v>0</v>
      </c>
      <c r="F8" s="265">
        <f t="shared" si="1"/>
        <v>0</v>
      </c>
    </row>
    <row r="9" spans="1:8" ht="30" customHeight="1" x14ac:dyDescent="0.2">
      <c r="A9" s="404"/>
      <c r="B9" s="253" t="s">
        <v>143</v>
      </c>
      <c r="C9" s="184"/>
      <c r="D9" s="254">
        <f t="shared" si="2"/>
        <v>0</v>
      </c>
      <c r="E9" s="255">
        <f t="shared" si="0"/>
        <v>0</v>
      </c>
      <c r="F9" s="265">
        <f t="shared" si="1"/>
        <v>0</v>
      </c>
    </row>
    <row r="10" spans="1:8" ht="30" customHeight="1" x14ac:dyDescent="0.2">
      <c r="A10" s="404"/>
      <c r="B10" s="253" t="s">
        <v>146</v>
      </c>
      <c r="C10" s="184"/>
      <c r="D10" s="254">
        <f>2*C10</f>
        <v>0</v>
      </c>
      <c r="E10" s="254">
        <f t="shared" si="0"/>
        <v>0</v>
      </c>
      <c r="F10" s="265">
        <f t="shared" si="1"/>
        <v>0</v>
      </c>
    </row>
    <row r="11" spans="1:8" ht="30" customHeight="1" x14ac:dyDescent="0.2">
      <c r="A11" s="404"/>
      <c r="B11" s="253" t="s">
        <v>144</v>
      </c>
      <c r="C11" s="184"/>
      <c r="D11" s="254">
        <f>2*C11</f>
        <v>0</v>
      </c>
      <c r="E11" s="255">
        <f t="shared" si="0"/>
        <v>0</v>
      </c>
      <c r="F11" s="265">
        <f t="shared" si="1"/>
        <v>0</v>
      </c>
    </row>
    <row r="12" spans="1:8" ht="30" customHeight="1" thickBot="1" x14ac:dyDescent="0.25">
      <c r="A12" s="405"/>
      <c r="B12" s="256" t="s">
        <v>145</v>
      </c>
      <c r="C12" s="185"/>
      <c r="D12" s="257">
        <f t="shared" ref="D12:D13" si="3">2*C12</f>
        <v>0</v>
      </c>
      <c r="E12" s="258">
        <f t="shared" ref="E12:E13" si="4">0.2*D12</f>
        <v>0</v>
      </c>
      <c r="F12" s="266">
        <f t="shared" ref="F12:F13" si="5">D12+E12</f>
        <v>0</v>
      </c>
    </row>
    <row r="13" spans="1:8" ht="30" customHeight="1" thickTop="1" thickBot="1" x14ac:dyDescent="0.25">
      <c r="A13" s="406" t="s">
        <v>68</v>
      </c>
      <c r="B13" s="407"/>
      <c r="C13" s="267">
        <f>SUBTOTAL(9,C6:C12)</f>
        <v>0</v>
      </c>
      <c r="D13" s="267">
        <f t="shared" si="3"/>
        <v>0</v>
      </c>
      <c r="E13" s="267">
        <f t="shared" si="4"/>
        <v>0</v>
      </c>
      <c r="F13" s="268">
        <f t="shared" si="5"/>
        <v>0</v>
      </c>
    </row>
    <row r="14" spans="1:8" ht="15" customHeight="1" thickBot="1" x14ac:dyDescent="0.25">
      <c r="A14" s="244"/>
    </row>
    <row r="15" spans="1:8" s="259" customFormat="1" ht="24.95" customHeight="1" thickBot="1" x14ac:dyDescent="0.3">
      <c r="A15" s="401" t="s">
        <v>65</v>
      </c>
      <c r="B15" s="402"/>
      <c r="C15" s="402"/>
      <c r="D15" s="402"/>
      <c r="E15" s="402"/>
      <c r="F15" s="402"/>
      <c r="G15" s="402"/>
      <c r="H15" s="403"/>
    </row>
    <row r="16" spans="1:8" ht="50.1" customHeight="1" x14ac:dyDescent="0.2">
      <c r="A16" s="408" t="s">
        <v>134</v>
      </c>
      <c r="B16" s="409"/>
      <c r="C16" s="245" t="s">
        <v>66</v>
      </c>
      <c r="D16" s="247" t="s">
        <v>113</v>
      </c>
      <c r="E16" s="248" t="s">
        <v>67</v>
      </c>
      <c r="F16" s="245" t="s">
        <v>69</v>
      </c>
      <c r="G16" s="247" t="s">
        <v>113</v>
      </c>
      <c r="H16" s="248" t="s">
        <v>70</v>
      </c>
    </row>
    <row r="17" spans="1:8" s="262" customFormat="1" ht="20.100000000000001" customHeight="1" x14ac:dyDescent="0.2">
      <c r="A17" s="260" t="s">
        <v>0</v>
      </c>
      <c r="B17" s="260"/>
      <c r="C17" s="261"/>
      <c r="D17" s="251"/>
      <c r="E17" s="252"/>
      <c r="F17" s="261"/>
      <c r="G17" s="251"/>
      <c r="H17" s="252"/>
    </row>
    <row r="18" spans="1:8" ht="30" customHeight="1" thickBot="1" x14ac:dyDescent="0.25">
      <c r="A18" s="399" t="s">
        <v>1</v>
      </c>
      <c r="B18" s="400"/>
      <c r="C18" s="198"/>
      <c r="D18" s="263">
        <f t="shared" ref="D18" si="6">0.2*C18</f>
        <v>0</v>
      </c>
      <c r="E18" s="264">
        <f t="shared" ref="E18" si="7">C18+D18</f>
        <v>0</v>
      </c>
      <c r="F18" s="198"/>
      <c r="G18" s="263">
        <f t="shared" ref="G18" si="8">0.2*F18</f>
        <v>0</v>
      </c>
      <c r="H18" s="264">
        <f>F18+G18</f>
        <v>0</v>
      </c>
    </row>
    <row r="20" spans="1:8" s="1" customFormat="1" ht="129.75" customHeight="1" x14ac:dyDescent="0.2">
      <c r="B20" s="3" t="s">
        <v>52</v>
      </c>
      <c r="C20" s="348" t="s">
        <v>51</v>
      </c>
      <c r="D20" s="348"/>
      <c r="E20" s="348"/>
      <c r="F20" s="348"/>
    </row>
  </sheetData>
  <mergeCells count="7">
    <mergeCell ref="C20:F20"/>
    <mergeCell ref="A18:B18"/>
    <mergeCell ref="A3:F3"/>
    <mergeCell ref="A6:A12"/>
    <mergeCell ref="A13:B13"/>
    <mergeCell ref="A16:B16"/>
    <mergeCell ref="A15:H15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6" fitToWidth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zoomScaleNormal="100" workbookViewId="0">
      <pane ySplit="2" topLeftCell="A3" activePane="bottomLeft" state="frozen"/>
      <selection activeCell="E13" sqref="E13"/>
      <selection pane="bottomLeft" activeCell="A8" sqref="A8:F8"/>
    </sheetView>
  </sheetViews>
  <sheetFormatPr baseColWidth="10" defaultColWidth="11.42578125" defaultRowHeight="14.25" x14ac:dyDescent="0.2"/>
  <cols>
    <col min="1" max="1" width="16.85546875" style="243" customWidth="1"/>
    <col min="2" max="2" width="35" style="243" customWidth="1"/>
    <col min="3" max="8" width="15.7109375" style="243" customWidth="1"/>
    <col min="9" max="16384" width="11.42578125" style="243"/>
  </cols>
  <sheetData>
    <row r="1" spans="1:8" ht="45.75" customHeight="1" x14ac:dyDescent="0.2">
      <c r="A1" s="242" t="str">
        <f>"Lot 8 - "&amp;Sommaire!B11</f>
        <v>Lot 8 - Dératisation et désourisation</v>
      </c>
      <c r="F1" s="278" t="s">
        <v>111</v>
      </c>
    </row>
    <row r="2" spans="1:8" ht="15" customHeight="1" thickBot="1" x14ac:dyDescent="0.25">
      <c r="A2" s="244"/>
    </row>
    <row r="3" spans="1:8" ht="20.100000000000001" customHeight="1" thickBot="1" x14ac:dyDescent="0.25">
      <c r="A3" s="401" t="s">
        <v>64</v>
      </c>
      <c r="B3" s="402"/>
      <c r="C3" s="402"/>
      <c r="D3" s="402"/>
      <c r="E3" s="402"/>
      <c r="F3" s="403"/>
    </row>
    <row r="4" spans="1:8" ht="50.1" customHeight="1" x14ac:dyDescent="0.2">
      <c r="A4" s="245" t="s">
        <v>134</v>
      </c>
      <c r="B4" s="246" t="s">
        <v>79</v>
      </c>
      <c r="C4" s="247" t="s">
        <v>112</v>
      </c>
      <c r="D4" s="247" t="s">
        <v>86</v>
      </c>
      <c r="E4" s="247" t="s">
        <v>113</v>
      </c>
      <c r="F4" s="248" t="s">
        <v>87</v>
      </c>
    </row>
    <row r="5" spans="1:8" ht="20.100000000000001" customHeight="1" x14ac:dyDescent="0.2">
      <c r="A5" s="249" t="s">
        <v>0</v>
      </c>
      <c r="B5" s="250"/>
      <c r="C5" s="251"/>
      <c r="D5" s="251"/>
      <c r="E5" s="251"/>
      <c r="F5" s="252"/>
    </row>
    <row r="6" spans="1:8" ht="30" customHeight="1" x14ac:dyDescent="0.2">
      <c r="A6" s="404" t="s">
        <v>1</v>
      </c>
      <c r="B6" s="253" t="s">
        <v>147</v>
      </c>
      <c r="C6" s="184"/>
      <c r="D6" s="254">
        <f>2*C6</f>
        <v>0</v>
      </c>
      <c r="E6" s="254">
        <f>0.2*D6</f>
        <v>0</v>
      </c>
      <c r="F6" s="265">
        <f>D6+E6</f>
        <v>0</v>
      </c>
    </row>
    <row r="7" spans="1:8" ht="30" customHeight="1" thickBot="1" x14ac:dyDescent="0.25">
      <c r="A7" s="405"/>
      <c r="B7" s="256" t="s">
        <v>148</v>
      </c>
      <c r="C7" s="185"/>
      <c r="D7" s="257">
        <f t="shared" ref="D7:D8" si="0">2*C7</f>
        <v>0</v>
      </c>
      <c r="E7" s="258">
        <f t="shared" ref="E7:E8" si="1">0.2*D7</f>
        <v>0</v>
      </c>
      <c r="F7" s="266">
        <f t="shared" ref="F7:F8" si="2">D7+E7</f>
        <v>0</v>
      </c>
    </row>
    <row r="8" spans="1:8" ht="30" customHeight="1" thickTop="1" thickBot="1" x14ac:dyDescent="0.25">
      <c r="A8" s="406" t="s">
        <v>68</v>
      </c>
      <c r="B8" s="407"/>
      <c r="C8" s="267">
        <f>SUBTOTAL(9,C6:C7)</f>
        <v>0</v>
      </c>
      <c r="D8" s="267">
        <f t="shared" si="0"/>
        <v>0</v>
      </c>
      <c r="E8" s="267">
        <f t="shared" si="1"/>
        <v>0</v>
      </c>
      <c r="F8" s="268">
        <f t="shared" si="2"/>
        <v>0</v>
      </c>
    </row>
    <row r="9" spans="1:8" ht="15" customHeight="1" thickBot="1" x14ac:dyDescent="0.25">
      <c r="A9" s="244"/>
    </row>
    <row r="10" spans="1:8" s="259" customFormat="1" ht="24.95" customHeight="1" thickBot="1" x14ac:dyDescent="0.3">
      <c r="A10" s="401" t="s">
        <v>65</v>
      </c>
      <c r="B10" s="402"/>
      <c r="C10" s="402"/>
      <c r="D10" s="402"/>
      <c r="E10" s="402"/>
      <c r="F10" s="402"/>
      <c r="G10" s="402"/>
      <c r="H10" s="403"/>
    </row>
    <row r="11" spans="1:8" ht="50.1" customHeight="1" x14ac:dyDescent="0.2">
      <c r="A11" s="408" t="s">
        <v>134</v>
      </c>
      <c r="B11" s="409"/>
      <c r="C11" s="245" t="s">
        <v>66</v>
      </c>
      <c r="D11" s="247" t="s">
        <v>113</v>
      </c>
      <c r="E11" s="248" t="s">
        <v>67</v>
      </c>
      <c r="F11" s="245" t="s">
        <v>69</v>
      </c>
      <c r="G11" s="247" t="s">
        <v>113</v>
      </c>
      <c r="H11" s="248" t="s">
        <v>70</v>
      </c>
    </row>
    <row r="12" spans="1:8" s="262" customFormat="1" ht="20.100000000000001" customHeight="1" x14ac:dyDescent="0.2">
      <c r="A12" s="260" t="s">
        <v>0</v>
      </c>
      <c r="B12" s="260"/>
      <c r="C12" s="261"/>
      <c r="D12" s="251"/>
      <c r="E12" s="252"/>
      <c r="F12" s="261"/>
      <c r="G12" s="251"/>
      <c r="H12" s="252"/>
    </row>
    <row r="13" spans="1:8" ht="30" customHeight="1" thickBot="1" x14ac:dyDescent="0.25">
      <c r="A13" s="399" t="s">
        <v>1</v>
      </c>
      <c r="B13" s="400"/>
      <c r="C13" s="198"/>
      <c r="D13" s="263">
        <f t="shared" ref="D13" si="3">0.2*C13</f>
        <v>0</v>
      </c>
      <c r="E13" s="264">
        <f t="shared" ref="E13" si="4">C13+D13</f>
        <v>0</v>
      </c>
      <c r="F13" s="198"/>
      <c r="G13" s="263">
        <f t="shared" ref="G13" si="5">0.2*F13</f>
        <v>0</v>
      </c>
      <c r="H13" s="264">
        <f>F13+G13</f>
        <v>0</v>
      </c>
    </row>
    <row r="15" spans="1:8" s="1" customFormat="1" ht="129.75" customHeight="1" x14ac:dyDescent="0.2">
      <c r="B15" s="3" t="s">
        <v>52</v>
      </c>
      <c r="C15" s="348" t="s">
        <v>51</v>
      </c>
      <c r="D15" s="348"/>
      <c r="E15" s="348"/>
      <c r="F15" s="348"/>
    </row>
  </sheetData>
  <mergeCells count="7">
    <mergeCell ref="C15:F15"/>
    <mergeCell ref="A13:B13"/>
    <mergeCell ref="A3:F3"/>
    <mergeCell ref="A6:A7"/>
    <mergeCell ref="A8:B8"/>
    <mergeCell ref="A10:H10"/>
    <mergeCell ref="A11:B11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0" fitToWidth="0" orientation="landscape" r:id="rId1"/>
  <headerFooter>
    <oddHeader>&amp;L&amp;G&amp;C&amp;"Arial,Normal"Marché MAINTENANCES TECHNIQUES ET ENTRETIEN
ANNEXE 2 - DPGF&amp;R&amp;"Arial,Normal"12/12/2024</oddHeader>
    <oddFooter>&amp;C&amp;"Arial,Normal"&amp;10Page &amp;"Arial,Gras"&amp;P &amp;"Arial,Normal"sur &amp;"Arial,Gras"&amp;N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17</vt:i4>
      </vt:variant>
    </vt:vector>
  </HeadingPairs>
  <TitlesOfParts>
    <vt:vector size="29" baseType="lpstr">
      <vt:lpstr>Sommaire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'Lot 1'!_Toc183098072</vt:lpstr>
      <vt:lpstr>'Lot 2'!_Toc183098072</vt:lpstr>
      <vt:lpstr>'Lot 3'!_Toc183098072</vt:lpstr>
      <vt:lpstr>'Lot 4'!_Toc183098072</vt:lpstr>
      <vt:lpstr>'Lot 6'!_Toc183098072</vt:lpstr>
      <vt:lpstr>'Lot 9'!_Toc183098072</vt:lpstr>
      <vt:lpstr>'Lot 1'!Impression_des_titres</vt:lpstr>
      <vt:lpstr>'Lot 2'!Impression_des_titres</vt:lpstr>
      <vt:lpstr>'Lot 3'!Impression_des_titres</vt:lpstr>
      <vt:lpstr>'Lot 4'!Impression_des_titres</vt:lpstr>
      <vt:lpstr>'Lot 5'!Impression_des_titres</vt:lpstr>
      <vt:lpstr>'Lot 6'!Impression_des_titres</vt:lpstr>
      <vt:lpstr>'Lot 7'!Impression_des_titres</vt:lpstr>
      <vt:lpstr>'Lot 8'!Impression_des_titres</vt:lpstr>
      <vt:lpstr>'Lot 9'!Impression_des_titres</vt:lpstr>
      <vt:lpstr>'Lot 1'!Zone_d_impression</vt:lpstr>
      <vt:lpstr>'Lot 9'!Zone_d_impression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RIDOU DANIELLE (CPAM RED)</dc:creator>
  <cp:lastModifiedBy>RECULARD ANNE (CPAM ROUEN-ELBEUF-DIEPPE)</cp:lastModifiedBy>
  <cp:lastPrinted>2024-12-17T08:43:46Z</cp:lastPrinted>
  <dcterms:created xsi:type="dcterms:W3CDTF">2024-12-03T07:30:28Z</dcterms:created>
  <dcterms:modified xsi:type="dcterms:W3CDTF">2025-01-06T10:38:01Z</dcterms:modified>
</cp:coreProperties>
</file>