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APleOPEMarchs/Documents partages/DCE_2024-233_DIAG STRUCTURE/3. Préparation/"/>
    </mc:Choice>
  </mc:AlternateContent>
  <xr:revisionPtr revIDLastSave="398" documentId="13_ncr:1_{750E4D18-3A49-4C2C-AA65-B14A6AD0FA43}" xr6:coauthVersionLast="47" xr6:coauthVersionMax="47" xr10:uidLastSave="{B47FA533-430D-423C-8D7D-DF7E914BF6F6}"/>
  <bookViews>
    <workbookView xWindow="-108" yWindow="-108" windowWidth="23256" windowHeight="12456" activeTab="3" xr2:uid="{00000000-000D-0000-FFFF-FFFF00000000}"/>
  </bookViews>
  <sheets>
    <sheet name="BPU" sheetId="8" r:id="rId1"/>
    <sheet name="décomposition" sheetId="5" state="hidden" r:id="rId2"/>
    <sheet name="BTP" sheetId="9" r:id="rId3"/>
    <sheet name="DQE " sheetId="12" r:id="rId4"/>
  </sheets>
  <definedNames>
    <definedName name="_xlnm.Print_Area" localSheetId="0">BPU!$A$1:$E$18</definedName>
    <definedName name="_xlnm.Print_Area" localSheetId="2">BTP!$A$1:$F$7</definedName>
    <definedName name="_xlnm.Print_Area" localSheetId="3">'DQE '!$A$1:$AO$46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2" l="1"/>
  <c r="E28" i="12"/>
  <c r="C26" i="9"/>
  <c r="E34" i="12"/>
  <c r="C27" i="9"/>
  <c r="E35" i="12"/>
  <c r="C25" i="9"/>
  <c r="E36" i="12"/>
  <c r="E37" i="12"/>
  <c r="E38" i="12"/>
  <c r="E39" i="12"/>
  <c r="E40" i="12"/>
  <c r="E41" i="12"/>
  <c r="E42" i="12"/>
  <c r="E43" i="12"/>
  <c r="E44" i="12"/>
  <c r="E33" i="12"/>
  <c r="E45" i="12"/>
  <c r="E10" i="12"/>
  <c r="E11" i="12"/>
  <c r="E12" i="12"/>
  <c r="E13" i="12"/>
  <c r="E14" i="12"/>
  <c r="E15" i="12"/>
  <c r="E16" i="12"/>
  <c r="E17" i="12"/>
  <c r="E18" i="12"/>
  <c r="E20" i="12"/>
  <c r="E21" i="12"/>
  <c r="E22" i="12"/>
  <c r="E23" i="12"/>
  <c r="E24" i="12"/>
  <c r="E25" i="12"/>
  <c r="E26" i="12"/>
  <c r="E27" i="12"/>
  <c r="E29" i="12"/>
  <c r="E30" i="12"/>
  <c r="E46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10" i="12"/>
  <c r="V21" i="5"/>
  <c r="V52" i="5"/>
  <c r="W52" i="5"/>
  <c r="T21" i="5"/>
  <c r="T52" i="5"/>
  <c r="U52" i="5"/>
  <c r="R21" i="5"/>
  <c r="R52" i="5"/>
  <c r="S52" i="5"/>
  <c r="P21" i="5"/>
  <c r="L21" i="5"/>
  <c r="L52" i="5"/>
  <c r="M52" i="5"/>
  <c r="J21" i="5"/>
  <c r="J52" i="5"/>
  <c r="K52" i="5"/>
  <c r="H21" i="5"/>
  <c r="H52" i="5"/>
  <c r="I52" i="5"/>
  <c r="F21" i="5"/>
  <c r="D21" i="5"/>
  <c r="P52" i="5"/>
  <c r="Q52" i="5"/>
  <c r="O52" i="5"/>
  <c r="N52" i="5"/>
  <c r="F52" i="5"/>
  <c r="G52" i="5"/>
  <c r="D52" i="5"/>
  <c r="E52" i="5"/>
  <c r="AE31" i="5"/>
  <c r="AD31" i="5"/>
  <c r="Z31" i="5"/>
  <c r="AE30" i="5"/>
  <c r="AD30" i="5"/>
  <c r="Z30" i="5"/>
  <c r="AE29" i="5"/>
  <c r="AD29" i="5"/>
  <c r="Z29" i="5"/>
  <c r="AE28" i="5"/>
  <c r="AD28" i="5"/>
  <c r="Z28" i="5"/>
  <c r="AB26" i="5"/>
  <c r="Z26" i="5"/>
  <c r="AA26" i="5"/>
  <c r="AE20" i="5"/>
  <c r="AD20" i="5"/>
  <c r="Z20" i="5"/>
  <c r="AE19" i="5"/>
  <c r="AD19" i="5"/>
  <c r="Z19" i="5"/>
  <c r="AE18" i="5"/>
  <c r="AD18" i="5"/>
  <c r="Z18" i="5"/>
  <c r="AE17" i="5"/>
  <c r="AD17" i="5"/>
  <c r="Z17" i="5"/>
  <c r="AE16" i="5"/>
  <c r="AD16" i="5"/>
  <c r="Z16" i="5"/>
  <c r="AE15" i="5"/>
  <c r="AD15" i="5"/>
  <c r="Z15" i="5"/>
  <c r="AE14" i="5"/>
  <c r="AD14" i="5"/>
  <c r="Z14" i="5"/>
  <c r="AE13" i="5"/>
  <c r="AD13" i="5"/>
  <c r="Z13" i="5"/>
  <c r="D55" i="5"/>
  <c r="D56" i="5"/>
  <c r="D58" i="5"/>
  <c r="F55" i="5"/>
  <c r="F56" i="5"/>
</calcChain>
</file>

<file path=xl/sharedStrings.xml><?xml version="1.0" encoding="utf-8"?>
<sst xmlns="http://schemas.openxmlformats.org/spreadsheetml/2006/main" count="192" uniqueCount="127">
  <si>
    <t>Etablissement Public d’Aménagement Euroméditerranée</t>
  </si>
  <si>
    <t>Bordereau des Prix Unitaires</t>
  </si>
  <si>
    <t xml:space="preserve">Mission de diagnostic structure, de mise en sécurité de bâtiments et de maîtrise d’œuvre associée </t>
  </si>
  <si>
    <t>Intitulé</t>
  </si>
  <si>
    <t>Unité</t>
  </si>
  <si>
    <t>Montant € HT</t>
  </si>
  <si>
    <t>2.1.A</t>
  </si>
  <si>
    <t>Diagnostic initial - Batiment d'habitation de R à R+3</t>
  </si>
  <si>
    <t>Le diagnostic</t>
  </si>
  <si>
    <t>2.1.B</t>
  </si>
  <si>
    <t>Diagnostic initial - Batiment d'habitation de R+4 à R+7</t>
  </si>
  <si>
    <t>2.1.C</t>
  </si>
  <si>
    <t>Diagnostic initial - Batiment de bureau /Ancien ERP de moins de 1000 m²SDP</t>
  </si>
  <si>
    <t>2.1.D</t>
  </si>
  <si>
    <t>Diagnostic initial - Batiment de bureau /Ancien ERP de 1000 à 5000 m² SDP</t>
  </si>
  <si>
    <t>2.1.E</t>
  </si>
  <si>
    <t>Diagnostic initial - Halle de marché couvert/ Hangard/ Garages</t>
  </si>
  <si>
    <t>2.2.A</t>
  </si>
  <si>
    <t>Diagnostic complémentaire - Mise au norme - Batiment d'habitation de R à R+3</t>
  </si>
  <si>
    <t>2.2.B</t>
  </si>
  <si>
    <t>Diagnostic complémentaire - Mise au norme - Batiment d'habitation de R+4 à R+7</t>
  </si>
  <si>
    <t>2.2.C</t>
  </si>
  <si>
    <t>Diagnostic complémentaire - Mise au norme - Batiment de bureau /Ancien ERP de moins de 1000 m²SDP</t>
  </si>
  <si>
    <t>2.2.D</t>
  </si>
  <si>
    <t>Diagnostic complémentaire - Mise au norme - Batiment de bureau /Ancien ERP de 1000 à 5000 m² SDP</t>
  </si>
  <si>
    <t>2.2.E</t>
  </si>
  <si>
    <t>Diagnostic complémentaire - Mise au norme - Halle de marché couvert/ Hangard/ Garages</t>
  </si>
  <si>
    <t>2.3.A</t>
  </si>
  <si>
    <t>Diagnostic complémentaire - Structurel - Batiment d'habitation de R à R+3</t>
  </si>
  <si>
    <t>2.3.B</t>
  </si>
  <si>
    <t>Diagnostic complémentaire - Structurel - Batiment d'habitation de R+4 à R+7</t>
  </si>
  <si>
    <t>2.3.C</t>
  </si>
  <si>
    <t>Diagnostic complémentaire - Structurel - Batiment de bureau /Ancien ERP de moins de 1000 m²SDP</t>
  </si>
  <si>
    <t>2.3.D</t>
  </si>
  <si>
    <t>Diagnostic complémentaire - Structurel - Batiment de bureau /Ancien ERP de 1000 à 5000 m² SDP</t>
  </si>
  <si>
    <t>2.3.E</t>
  </si>
  <si>
    <t>Diagnostic complémentaire - Structurel - Halle de marché couvert/ Hangard/ Garages</t>
  </si>
  <si>
    <t>2.4</t>
  </si>
  <si>
    <t>Passage de drone</t>
  </si>
  <si>
    <t>le passage</t>
  </si>
  <si>
    <t>2.5</t>
  </si>
  <si>
    <t>Dcélaration de travaux</t>
  </si>
  <si>
    <t>La déclaration</t>
  </si>
  <si>
    <t>2.6</t>
  </si>
  <si>
    <t>Mission d'intervention d'urgence</t>
  </si>
  <si>
    <t>Demi-journée</t>
  </si>
  <si>
    <t>2.7</t>
  </si>
  <si>
    <t>Ingénieur</t>
  </si>
  <si>
    <t>2.8</t>
  </si>
  <si>
    <t>Journée</t>
  </si>
  <si>
    <t>Bordereau des Taux Plafonds</t>
  </si>
  <si>
    <t>Nature d'ouvrage - Superstructure</t>
  </si>
  <si>
    <t>Taux indicatif plafond</t>
  </si>
  <si>
    <t>Coefficient de complexité plafond</t>
  </si>
  <si>
    <t>Travaux jusqu'à 25 K € H.T.</t>
  </si>
  <si>
    <t>Travaux &gt; à 25 K € H.T. jusqu'à 90 K € H.T.</t>
  </si>
  <si>
    <t>Travaux &gt; à 90K € H.T. jusqu'à 150 K € H.T.</t>
  </si>
  <si>
    <t>Travaux &gt; à 150 K € H.T. jusqu'à 300K € H.T.</t>
  </si>
  <si>
    <t>Pourcentage de rémunération par éléments de mission</t>
  </si>
  <si>
    <t>APS</t>
  </si>
  <si>
    <t>APD</t>
  </si>
  <si>
    <t>PRO</t>
  </si>
  <si>
    <t>ACT - accord-cadre "Travaux d’entretien et de mise en sécurité du patrimoine immobilier de l’EPAEM "</t>
  </si>
  <si>
    <t>ACT - travaux spécifique conclu sans publicité ni mise en concurrence</t>
  </si>
  <si>
    <t>ACT - travaux spécifique conclu selon procédure de mise en concurrence</t>
  </si>
  <si>
    <t>VISA</t>
  </si>
  <si>
    <t>DET</t>
  </si>
  <si>
    <t>AOR</t>
  </si>
  <si>
    <t>Total si ACT via accord-cadre "Travaux d’entretien et de mise en sécurité du patrimoine immobilier de l’EPAEM "</t>
  </si>
  <si>
    <t>Total si ACT via travaux spécifique conclu sans publicité ni mise en concurrence</t>
  </si>
  <si>
    <t>Total si ACT via travaux spécifique conclu selon procédure de mise en concurrence</t>
  </si>
  <si>
    <t>MS7 JARDIN DES FABRIQUES - PRESTATIONS JOURS - PROPOSITION MOE</t>
  </si>
  <si>
    <t>Date</t>
  </si>
  <si>
    <t>Objet</t>
  </si>
  <si>
    <t>Remarques</t>
  </si>
  <si>
    <t>ILEX</t>
  </si>
  <si>
    <t>EGIS</t>
  </si>
  <si>
    <t>Directeur d'étude</t>
  </si>
  <si>
    <t>Directeur d'étude 
1/2 journée</t>
  </si>
  <si>
    <t>Chef de projet</t>
  </si>
  <si>
    <t>Chef de projet 
1/2 journée</t>
  </si>
  <si>
    <t>Paysagiste, concepteur lumière, architecte</t>
  </si>
  <si>
    <t>Projeteur</t>
  </si>
  <si>
    <t>Chargé d'études VRD-Aménagements urbains</t>
  </si>
  <si>
    <t>Jours</t>
  </si>
  <si>
    <t>PU</t>
  </si>
  <si>
    <t>Element de mission</t>
  </si>
  <si>
    <t>Montant</t>
  </si>
  <si>
    <t>EP</t>
  </si>
  <si>
    <t>AVP</t>
  </si>
  <si>
    <t xml:space="preserve">ACT (TF) - avenant 3 lots </t>
  </si>
  <si>
    <t>ACT (TO) - Appel d'offres</t>
  </si>
  <si>
    <t>OPC (total)</t>
  </si>
  <si>
    <t xml:space="preserve">total </t>
  </si>
  <si>
    <t>part €</t>
  </si>
  <si>
    <t>OPC 1</t>
  </si>
  <si>
    <t>OPC 2</t>
  </si>
  <si>
    <t>OPC 3</t>
  </si>
  <si>
    <t>OPC 4</t>
  </si>
  <si>
    <t xml:space="preserve">Sous-total </t>
  </si>
  <si>
    <t>Sous-total ILEX</t>
  </si>
  <si>
    <t>Sous-total EGIS</t>
  </si>
  <si>
    <t>TOTAL</t>
  </si>
  <si>
    <t>Détail Quantitatif Estimatif</t>
  </si>
  <si>
    <t>PARTIE A BONS DE COMMANDE</t>
  </si>
  <si>
    <t>Prix unitaire</t>
  </si>
  <si>
    <t>Quantités</t>
  </si>
  <si>
    <t>Ingénieur - demi-journée</t>
  </si>
  <si>
    <t>Ingénieur- journée</t>
  </si>
  <si>
    <t>TOTAL PARTIE A BONS DE COMMANDE</t>
  </si>
  <si>
    <t>PARTIE A MARCHES SUBSEQUENTS (MISSIONS DE MOE)</t>
  </si>
  <si>
    <t>Taux de rémunération</t>
  </si>
  <si>
    <t>Marché subséquent n°1 - ACT via accord-cadre "Travaux d’entretien et de mise en sécurité du patrimoine immobilier de l’EPAEM "</t>
  </si>
  <si>
    <t xml:space="preserve">Cette décomposition des marchés subséquents est fictive, elle permet d'établir un montant estimatif de référence pour l'analyse des offres. </t>
  </si>
  <si>
    <t>Marché subséquent n°2 - ACT via travaux spécifique conclu sans publicité ni mise en concurrence</t>
  </si>
  <si>
    <t>Marché subséquent n°3 - ACT via travaux spécifique conclu selon procédure de mise en concurrence</t>
  </si>
  <si>
    <t>Marché subséquent n°4 - ACT via accord-cadre "Travaux d’entretien et de mise en sécurité du patrimoine immobilier de l’EPAEM "</t>
  </si>
  <si>
    <t>Marché subséquent n°5 - ACT via travaux spécifique conclu sans publicité ni mise en concurrence</t>
  </si>
  <si>
    <t>Marché subséquent n°6 - ACT via travaux spécifique conclu selon procédure de mise en concurrence</t>
  </si>
  <si>
    <t>Marché subséquent n°7 - ACT via accord-cadre "Travaux d’entretien et de mise en sécurité du patrimoine immobilier de l’EPAEM "</t>
  </si>
  <si>
    <t>Marché subséquent n°8 - ACT via travaux spécifique conclu sans publicité ni mise en concurrence</t>
  </si>
  <si>
    <t>Marché subséquent n°9 - ACT via travaux spécifique conclu selon procédure de mise en concurrence</t>
  </si>
  <si>
    <t>Marché subséquent n°10 - ACT via accord-cadre "Travaux d’entretien et de mise en sécurité du patrimoine immobilier de l’EPAEM "</t>
  </si>
  <si>
    <t>Marché subséquent n°11 - ACT via travaux spécifique conclu sans publicité ni mise en concurrence</t>
  </si>
  <si>
    <t>Marché subséquent n°12 - ACT via travaux spécifique conclu selon procédure de mise en concurrence</t>
  </si>
  <si>
    <t>TOTAL PARTIE A MARCHES SUBSEQUENTS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</si>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</sst>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0.0"/>
    <numFmt numFmtId="167" formatCode="#,##0.00_ ;\-#,##0.00\ 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SolexRegular"/>
    </font>
    <font>
      <b/>
      <sz val="18"/>
      <name val="SolexRegular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2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2"/>
      <color theme="1"/>
      <name val="Arial Narrow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2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1"/>
        <bgColor indexed="64"/>
      </patternFill>
    </fill>
    <fill>
      <patternFill patternType="lightUp">
        <bgColor theme="1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4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165" fontId="0" fillId="0" borderId="0" xfId="0" applyNumberFormat="1"/>
    <xf numFmtId="0" fontId="11" fillId="0" borderId="0" xfId="0" applyFont="1"/>
    <xf numFmtId="166" fontId="0" fillId="0" borderId="0" xfId="0" applyNumberFormat="1" applyAlignment="1">
      <alignment horizontal="center"/>
    </xf>
    <xf numFmtId="0" fontId="11" fillId="4" borderId="7" xfId="0" applyFont="1" applyFill="1" applyBorder="1"/>
    <xf numFmtId="0" fontId="0" fillId="0" borderId="8" xfId="0" applyBorder="1"/>
    <xf numFmtId="166" fontId="11" fillId="5" borderId="5" xfId="0" applyNumberFormat="1" applyFont="1" applyFill="1" applyBorder="1" applyAlignment="1">
      <alignment horizontal="center"/>
    </xf>
    <xf numFmtId="0" fontId="11" fillId="6" borderId="6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0" fillId="0" borderId="9" xfId="0" applyBorder="1"/>
    <xf numFmtId="166" fontId="11" fillId="5" borderId="10" xfId="0" applyNumberFormat="1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0" fillId="0" borderId="12" xfId="0" applyBorder="1"/>
    <xf numFmtId="166" fontId="0" fillId="0" borderId="13" xfId="0" applyNumberFormat="1" applyBorder="1" applyAlignment="1">
      <alignment horizontal="center"/>
    </xf>
    <xf numFmtId="0" fontId="0" fillId="0" borderId="13" xfId="0" applyBorder="1"/>
    <xf numFmtId="16" fontId="0" fillId="0" borderId="8" xfId="0" applyNumberFormat="1" applyBorder="1"/>
    <xf numFmtId="166" fontId="0" fillId="5" borderId="5" xfId="0" applyNumberFormat="1" applyFill="1" applyBorder="1" applyAlignment="1">
      <alignment horizontal="center"/>
    </xf>
    <xf numFmtId="166" fontId="0" fillId="5" borderId="14" xfId="0" applyNumberFormat="1" applyFill="1" applyBorder="1" applyAlignment="1">
      <alignment horizontal="center"/>
    </xf>
    <xf numFmtId="2" fontId="0" fillId="5" borderId="5" xfId="0" applyNumberFormat="1" applyFill="1" applyBorder="1"/>
    <xf numFmtId="2" fontId="0" fillId="5" borderId="14" xfId="0" applyNumberFormat="1" applyFill="1" applyBorder="1"/>
    <xf numFmtId="2" fontId="0" fillId="7" borderId="5" xfId="0" applyNumberFormat="1" applyFill="1" applyBorder="1" applyAlignment="1">
      <alignment horizontal="center"/>
    </xf>
    <xf numFmtId="0" fontId="12" fillId="0" borderId="8" xfId="0" applyFont="1" applyBorder="1"/>
    <xf numFmtId="2" fontId="0" fillId="5" borderId="5" xfId="0" applyNumberFormat="1" applyFill="1" applyBorder="1" applyAlignment="1">
      <alignment horizontal="center"/>
    </xf>
    <xf numFmtId="44" fontId="0" fillId="0" borderId="0" xfId="2" applyFont="1"/>
    <xf numFmtId="2" fontId="0" fillId="5" borderId="14" xfId="0" applyNumberFormat="1" applyFill="1" applyBorder="1" applyAlignment="1">
      <alignment horizontal="center"/>
    </xf>
    <xf numFmtId="0" fontId="11" fillId="4" borderId="12" xfId="0" applyFont="1" applyFill="1" applyBorder="1" applyAlignment="1">
      <alignment horizontal="right"/>
    </xf>
    <xf numFmtId="166" fontId="0" fillId="5" borderId="2" xfId="0" applyNumberFormat="1" applyFill="1" applyBorder="1" applyAlignment="1">
      <alignment horizontal="center"/>
    </xf>
    <xf numFmtId="164" fontId="0" fillId="6" borderId="16" xfId="0" applyNumberFormat="1" applyFill="1" applyBorder="1"/>
    <xf numFmtId="166" fontId="0" fillId="5" borderId="17" xfId="0" applyNumberFormat="1" applyFill="1" applyBorder="1" applyAlignment="1">
      <alignment horizontal="center"/>
    </xf>
    <xf numFmtId="164" fontId="0" fillId="6" borderId="18" xfId="0" applyNumberFormat="1" applyFill="1" applyBorder="1"/>
    <xf numFmtId="2" fontId="0" fillId="6" borderId="16" xfId="0" applyNumberFormat="1" applyFill="1" applyBorder="1"/>
    <xf numFmtId="2" fontId="0" fillId="5" borderId="2" xfId="0" applyNumberFormat="1" applyFill="1" applyBorder="1"/>
    <xf numFmtId="2" fontId="0" fillId="5" borderId="17" xfId="0" applyNumberFormat="1" applyFill="1" applyBorder="1"/>
    <xf numFmtId="0" fontId="0" fillId="6" borderId="3" xfId="0" applyFill="1" applyBorder="1"/>
    <xf numFmtId="2" fontId="0" fillId="4" borderId="2" xfId="0" applyNumberFormat="1" applyFill="1" applyBorder="1"/>
    <xf numFmtId="2" fontId="0" fillId="4" borderId="3" xfId="0" applyNumberFormat="1" applyFill="1" applyBorder="1"/>
    <xf numFmtId="164" fontId="0" fillId="4" borderId="3" xfId="0" applyNumberFormat="1" applyFill="1" applyBorder="1"/>
    <xf numFmtId="2" fontId="0" fillId="4" borderId="16" xfId="0" applyNumberFormat="1" applyFill="1" applyBorder="1"/>
    <xf numFmtId="0" fontId="0" fillId="0" borderId="19" xfId="0" applyBorder="1"/>
    <xf numFmtId="0" fontId="11" fillId="6" borderId="20" xfId="0" applyFont="1" applyFill="1" applyBorder="1" applyAlignment="1">
      <alignment horizontal="right"/>
    </xf>
    <xf numFmtId="10" fontId="0" fillId="0" borderId="0" xfId="5" applyNumberFormat="1" applyFont="1" applyAlignment="1">
      <alignment horizontal="center"/>
    </xf>
    <xf numFmtId="0" fontId="11" fillId="2" borderId="12" xfId="0" applyFont="1" applyFill="1" applyBorder="1" applyAlignment="1">
      <alignment horizontal="right"/>
    </xf>
    <xf numFmtId="0" fontId="11" fillId="8" borderId="12" xfId="0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0" fontId="0" fillId="0" borderId="0" xfId="0" applyNumberFormat="1"/>
    <xf numFmtId="0" fontId="3" fillId="0" borderId="28" xfId="0" applyFont="1" applyBorder="1" applyAlignment="1">
      <alignment wrapText="1"/>
    </xf>
    <xf numFmtId="10" fontId="3" fillId="10" borderId="29" xfId="0" applyNumberFormat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10" fontId="3" fillId="10" borderId="30" xfId="0" applyNumberFormat="1" applyFont="1" applyFill="1" applyBorder="1" applyAlignment="1">
      <alignment horizontal="center" vertical="center" wrapText="1"/>
    </xf>
    <xf numFmtId="10" fontId="3" fillId="9" borderId="4" xfId="4" applyNumberFormat="1" applyFont="1" applyFill="1" applyBorder="1" applyAlignment="1">
      <alignment horizontal="center" vertical="center"/>
    </xf>
    <xf numFmtId="164" fontId="2" fillId="6" borderId="6" xfId="1" applyFont="1" applyFill="1" applyBorder="1"/>
    <xf numFmtId="164" fontId="2" fillId="6" borderId="15" xfId="1" applyFont="1" applyFill="1" applyBorder="1"/>
    <xf numFmtId="164" fontId="2" fillId="6" borderId="4" xfId="1" applyFont="1" applyFill="1" applyBorder="1"/>
    <xf numFmtId="164" fontId="2" fillId="2" borderId="4" xfId="1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/>
    </xf>
    <xf numFmtId="2" fontId="2" fillId="6" borderId="6" xfId="1" applyNumberFormat="1" applyFont="1" applyFill="1" applyBorder="1"/>
    <xf numFmtId="2" fontId="2" fillId="6" borderId="15" xfId="1" applyNumberFormat="1" applyFont="1" applyFill="1" applyBorder="1"/>
    <xf numFmtId="2" fontId="2" fillId="6" borderId="4" xfId="1" applyNumberFormat="1" applyFont="1" applyFill="1" applyBorder="1"/>
    <xf numFmtId="2" fontId="2" fillId="2" borderId="4" xfId="1" applyNumberFormat="1" applyFont="1" applyFill="1" applyBorder="1" applyAlignment="1">
      <alignment horizontal="center"/>
    </xf>
    <xf numFmtId="0" fontId="4" fillId="0" borderId="19" xfId="0" applyFont="1" applyBorder="1" applyAlignment="1">
      <alignment wrapText="1"/>
    </xf>
    <xf numFmtId="0" fontId="4" fillId="0" borderId="0" xfId="0" applyFont="1" applyAlignment="1">
      <alignment wrapText="1"/>
    </xf>
    <xf numFmtId="0" fontId="2" fillId="0" borderId="0" xfId="6"/>
    <xf numFmtId="0" fontId="13" fillId="0" borderId="0" xfId="6" applyFont="1" applyAlignment="1">
      <alignment horizontal="center" vertical="center" wrapText="1"/>
    </xf>
    <xf numFmtId="0" fontId="13" fillId="0" borderId="0" xfId="6" applyFont="1" applyAlignment="1">
      <alignment vertical="center"/>
    </xf>
    <xf numFmtId="0" fontId="7" fillId="0" borderId="0" xfId="6" applyFont="1" applyAlignment="1">
      <alignment horizontal="center" vertical="center" wrapText="1"/>
    </xf>
    <xf numFmtId="0" fontId="2" fillId="0" borderId="5" xfId="6" applyBorder="1" applyAlignment="1">
      <alignment horizontal="left" vertical="center" wrapText="1"/>
    </xf>
    <xf numFmtId="0" fontId="13" fillId="0" borderId="24" xfId="6" applyFont="1" applyBorder="1" applyAlignment="1">
      <alignment horizontal="center" vertical="center"/>
    </xf>
    <xf numFmtId="1" fontId="13" fillId="0" borderId="23" xfId="6" applyNumberFormat="1" applyFont="1" applyBorder="1" applyAlignment="1">
      <alignment horizontal="center" vertical="center"/>
    </xf>
    <xf numFmtId="0" fontId="13" fillId="0" borderId="22" xfId="6" applyFont="1" applyBorder="1" applyAlignment="1">
      <alignment horizontal="center" vertical="center" wrapText="1"/>
    </xf>
    <xf numFmtId="165" fontId="13" fillId="12" borderId="21" xfId="6" applyNumberFormat="1" applyFont="1" applyFill="1" applyBorder="1" applyAlignment="1">
      <alignment horizontal="center" vertical="center" wrapText="1"/>
    </xf>
    <xf numFmtId="165" fontId="2" fillId="9" borderId="6" xfId="6" applyNumberFormat="1" applyFill="1" applyBorder="1" applyAlignment="1">
      <alignment horizontal="center" vertical="center"/>
    </xf>
    <xf numFmtId="165" fontId="13" fillId="12" borderId="4" xfId="6" applyNumberFormat="1" applyFont="1" applyFill="1" applyBorder="1" applyAlignment="1">
      <alignment horizontal="center" vertical="center" wrapText="1"/>
    </xf>
    <xf numFmtId="0" fontId="13" fillId="9" borderId="5" xfId="6" applyFont="1" applyFill="1" applyBorder="1" applyAlignment="1">
      <alignment horizontal="center" vertical="center" wrapText="1"/>
    </xf>
    <xf numFmtId="1" fontId="2" fillId="0" borderId="4" xfId="6" applyNumberFormat="1" applyBorder="1" applyAlignment="1">
      <alignment horizontal="center" vertical="center"/>
    </xf>
    <xf numFmtId="0" fontId="2" fillId="0" borderId="0" xfId="6" applyAlignment="1">
      <alignment wrapText="1"/>
    </xf>
    <xf numFmtId="0" fontId="7" fillId="0" borderId="0" xfId="6" applyFont="1" applyAlignment="1">
      <alignment vertical="center" wrapText="1"/>
    </xf>
    <xf numFmtId="0" fontId="6" fillId="0" borderId="0" xfId="6" applyFont="1" applyAlignment="1">
      <alignment vertical="center" wrapText="1"/>
    </xf>
    <xf numFmtId="0" fontId="5" fillId="0" borderId="0" xfId="6" applyFont="1" applyAlignment="1">
      <alignment vertical="center"/>
    </xf>
    <xf numFmtId="165" fontId="2" fillId="0" borderId="6" xfId="7" applyNumberFormat="1" applyBorder="1" applyAlignment="1">
      <alignment horizontal="center" vertical="center"/>
    </xf>
    <xf numFmtId="44" fontId="2" fillId="0" borderId="0" xfId="8" applyFont="1"/>
    <xf numFmtId="0" fontId="3" fillId="0" borderId="10" xfId="0" applyFont="1" applyBorder="1" applyAlignment="1">
      <alignment horizontal="left" vertical="center" wrapText="1"/>
    </xf>
    <xf numFmtId="0" fontId="0" fillId="0" borderId="4" xfId="0" applyBorder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vertical="center" wrapText="1"/>
    </xf>
    <xf numFmtId="0" fontId="13" fillId="11" borderId="23" xfId="0" applyFont="1" applyFill="1" applyBorder="1" applyAlignment="1">
      <alignment horizontal="center" vertical="center" wrapText="1"/>
    </xf>
    <xf numFmtId="0" fontId="13" fillId="11" borderId="21" xfId="0" applyFont="1" applyFill="1" applyBorder="1" applyAlignment="1">
      <alignment vertical="center" wrapText="1"/>
    </xf>
    <xf numFmtId="10" fontId="3" fillId="9" borderId="21" xfId="4" applyNumberFormat="1" applyFont="1" applyFill="1" applyBorder="1" applyAlignment="1">
      <alignment horizontal="center" vertical="center"/>
    </xf>
    <xf numFmtId="0" fontId="13" fillId="0" borderId="33" xfId="6" applyFont="1" applyBorder="1" applyAlignment="1">
      <alignment horizontal="center" vertical="center" wrapText="1"/>
    </xf>
    <xf numFmtId="165" fontId="2" fillId="0" borderId="14" xfId="6" applyNumberFormat="1" applyBorder="1" applyAlignment="1">
      <alignment horizontal="center" vertical="center" wrapText="1"/>
    </xf>
    <xf numFmtId="0" fontId="13" fillId="11" borderId="14" xfId="6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wrapText="1"/>
    </xf>
    <xf numFmtId="10" fontId="14" fillId="0" borderId="2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wrapText="1"/>
    </xf>
    <xf numFmtId="10" fontId="14" fillId="0" borderId="6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wrapText="1"/>
    </xf>
    <xf numFmtId="10" fontId="14" fillId="0" borderId="11" xfId="0" applyNumberFormat="1" applyFont="1" applyBorder="1" applyAlignment="1">
      <alignment horizontal="center" vertical="center"/>
    </xf>
    <xf numFmtId="165" fontId="2" fillId="0" borderId="1" xfId="6" applyNumberFormat="1" applyBorder="1" applyAlignment="1">
      <alignment horizontal="center" vertical="center"/>
    </xf>
    <xf numFmtId="165" fontId="2" fillId="0" borderId="32" xfId="6" applyNumberFormat="1" applyBorder="1" applyAlignment="1">
      <alignment horizontal="center" vertical="center"/>
    </xf>
    <xf numFmtId="10" fontId="2" fillId="0" borderId="31" xfId="4" applyNumberFormat="1" applyFont="1" applyBorder="1" applyAlignment="1">
      <alignment horizontal="center" vertical="center" wrapText="1"/>
    </xf>
    <xf numFmtId="0" fontId="2" fillId="0" borderId="0" xfId="6" applyAlignment="1">
      <alignment horizontal="center" vertical="center"/>
    </xf>
    <xf numFmtId="0" fontId="13" fillId="9" borderId="10" xfId="6" applyFont="1" applyFill="1" applyBorder="1" applyAlignment="1">
      <alignment horizontal="center" vertical="center" wrapText="1"/>
    </xf>
    <xf numFmtId="0" fontId="13" fillId="11" borderId="34" xfId="6" applyFont="1" applyFill="1" applyBorder="1" applyAlignment="1">
      <alignment horizontal="center" vertical="center" wrapText="1"/>
    </xf>
    <xf numFmtId="165" fontId="2" fillId="9" borderId="11" xfId="6" applyNumberFormat="1" applyFill="1" applyBorder="1" applyAlignment="1">
      <alignment horizontal="center" vertical="center"/>
    </xf>
    <xf numFmtId="9" fontId="0" fillId="0" borderId="0" xfId="4" applyFont="1"/>
    <xf numFmtId="2" fontId="1" fillId="6" borderId="6" xfId="1" applyNumberFormat="1" applyFont="1" applyFill="1" applyBorder="1"/>
    <xf numFmtId="2" fontId="1" fillId="6" borderId="15" xfId="1" applyNumberFormat="1" applyFont="1" applyFill="1" applyBorder="1"/>
    <xf numFmtId="2" fontId="1" fillId="6" borderId="4" xfId="1" applyNumberFormat="1" applyFont="1" applyFill="1" applyBorder="1"/>
    <xf numFmtId="2" fontId="1" fillId="2" borderId="4" xfId="1" applyNumberFormat="1" applyFont="1" applyFill="1" applyBorder="1" applyAlignment="1">
      <alignment horizontal="center"/>
    </xf>
    <xf numFmtId="164" fontId="1" fillId="2" borderId="6" xfId="1" applyFont="1" applyFill="1" applyBorder="1" applyAlignment="1">
      <alignment horizontal="center"/>
    </xf>
    <xf numFmtId="0" fontId="0" fillId="13" borderId="0" xfId="0" applyFill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7" fontId="0" fillId="6" borderId="12" xfId="0" applyNumberFormat="1" applyFill="1" applyBorder="1" applyAlignment="1">
      <alignment horizontal="center"/>
    </xf>
    <xf numFmtId="167" fontId="0" fillId="6" borderId="25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4" fontId="0" fillId="2" borderId="25" xfId="0" applyNumberFormat="1" applyFill="1" applyBorder="1" applyAlignment="1">
      <alignment horizontal="center"/>
    </xf>
    <xf numFmtId="4" fontId="11" fillId="8" borderId="12" xfId="0" applyNumberFormat="1" applyFont="1" applyFill="1" applyBorder="1" applyAlignment="1">
      <alignment horizontal="center"/>
    </xf>
    <xf numFmtId="4" fontId="11" fillId="8" borderId="25" xfId="0" applyNumberFormat="1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 vertical="top" wrapText="1"/>
    </xf>
    <xf numFmtId="0" fontId="11" fillId="6" borderId="26" xfId="0" applyFont="1" applyFill="1" applyBorder="1" applyAlignment="1">
      <alignment horizontal="center" vertical="top" wrapText="1"/>
    </xf>
    <xf numFmtId="0" fontId="11" fillId="6" borderId="12" xfId="0" applyFont="1" applyFill="1" applyBorder="1" applyAlignment="1">
      <alignment horizontal="center"/>
    </xf>
    <xf numFmtId="0" fontId="11" fillId="6" borderId="13" xfId="0" applyFont="1" applyFill="1" applyBorder="1" applyAlignment="1">
      <alignment horizontal="center"/>
    </xf>
    <xf numFmtId="0" fontId="11" fillId="6" borderId="25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 vertical="top"/>
    </xf>
    <xf numFmtId="0" fontId="11" fillId="6" borderId="26" xfId="0" applyFont="1" applyFill="1" applyBorder="1" applyAlignment="1">
      <alignment horizontal="center" vertical="top"/>
    </xf>
    <xf numFmtId="0" fontId="11" fillId="2" borderId="7" xfId="0" applyFont="1" applyFill="1" applyBorder="1" applyAlignment="1">
      <alignment horizontal="center" vertical="top" wrapText="1"/>
    </xf>
    <xf numFmtId="0" fontId="11" fillId="2" borderId="26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/>
    </xf>
    <xf numFmtId="0" fontId="11" fillId="2" borderId="26" xfId="0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13" fillId="13" borderId="6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18" fillId="0" borderId="0" xfId="6" applyFont="1" applyAlignment="1">
      <alignment horizontal="center" vertical="center" textRotation="90" wrapText="1"/>
    </xf>
    <xf numFmtId="0" fontId="7" fillId="0" borderId="0" xfId="6" applyFont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0" fontId="5" fillId="0" borderId="0" xfId="6" applyFont="1" applyAlignment="1">
      <alignment horizontal="center" vertical="center"/>
    </xf>
    <xf numFmtId="165" fontId="17" fillId="11" borderId="12" xfId="6" applyNumberFormat="1" applyFont="1" applyFill="1" applyBorder="1" applyAlignment="1">
      <alignment horizontal="center" vertical="center" wrapText="1"/>
    </xf>
    <xf numFmtId="165" fontId="17" fillId="11" borderId="13" xfId="6" applyNumberFormat="1" applyFont="1" applyFill="1" applyBorder="1" applyAlignment="1">
      <alignment horizontal="center" vertical="center" wrapText="1"/>
    </xf>
    <xf numFmtId="165" fontId="17" fillId="11" borderId="25" xfId="6" applyNumberFormat="1" applyFont="1" applyFill="1" applyBorder="1" applyAlignment="1">
      <alignment horizontal="center" vertical="center" wrapText="1"/>
    </xf>
    <xf numFmtId="0" fontId="17" fillId="11" borderId="36" xfId="6" applyFont="1" applyFill="1" applyBorder="1" applyAlignment="1">
      <alignment horizontal="center" vertical="center" wrapText="1"/>
    </xf>
    <xf numFmtId="0" fontId="17" fillId="11" borderId="35" xfId="6" applyFont="1" applyFill="1" applyBorder="1" applyAlignment="1">
      <alignment horizontal="center" vertical="center" wrapText="1"/>
    </xf>
    <xf numFmtId="0" fontId="17" fillId="11" borderId="37" xfId="6" applyFont="1" applyFill="1" applyBorder="1" applyAlignment="1">
      <alignment horizontal="center" vertical="center" wrapText="1"/>
    </xf>
  </cellXfs>
  <cellStyles count="16">
    <cellStyle name="Milliers 2" xfId="1" xr:uid="{00000000-0005-0000-0000-000000000000}"/>
    <cellStyle name="Milliers 2 2" xfId="9" xr:uid="{82844D0D-F7B3-4AD2-A4E0-F5CF7EF2EFFB}"/>
    <cellStyle name="Milliers 3" xfId="14" xr:uid="{57283CCD-16C7-45F6-B89A-7ABE83CE8380}"/>
    <cellStyle name="Monétaire" xfId="8" builtinId="4"/>
    <cellStyle name="Monétaire 2" xfId="2" xr:uid="{00000000-0005-0000-0000-000001000000}"/>
    <cellStyle name="Monétaire 2 2" xfId="10" xr:uid="{9C99C49D-B784-4373-AC31-60BE400481F0}"/>
    <cellStyle name="Monétaire 3" xfId="15" xr:uid="{9D074FE0-B934-44B5-A719-3AF452AFC1D3}"/>
    <cellStyle name="Monétaire 4" xfId="12" xr:uid="{6E45CEED-35B6-4275-9C10-03C4CF649613}"/>
    <cellStyle name="Normal" xfId="0" builtinId="0"/>
    <cellStyle name="Normal 2" xfId="3" xr:uid="{00000000-0005-0000-0000-000003000000}"/>
    <cellStyle name="Normal 2 2" xfId="7" xr:uid="{4F332F27-51B2-44AB-955A-FD92661DDB20}"/>
    <cellStyle name="Normal 3" xfId="6" xr:uid="{F6E573AB-9EBF-4F86-8E10-3491702AE919}"/>
    <cellStyle name="Normal 3 2" xfId="13" xr:uid="{3103C497-FBEA-4586-8D9D-9138DF1619E0}"/>
    <cellStyle name="Pourcentage" xfId="4" builtinId="5"/>
    <cellStyle name="Pourcentage 2" xfId="5" xr:uid="{00000000-0005-0000-0000-000005000000}"/>
    <cellStyle name="Pourcentage 2 2" xfId="11" xr:uid="{1C6D97A4-0CE9-4A34-BBF5-EBDBAAFD3FA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1546186</xdr:colOff>
      <xdr:row>0</xdr:row>
      <xdr:rowOff>42919</xdr:rowOff>
    </xdr:from>
    <xdr:to>
      <xdr:col>3</xdr:col>
      <xdr:colOff>25997</xdr:colOff>
      <xdr:row>4</xdr:row>
      <xdr:rowOff>126402</xdr:rowOff>
    </xdr:to>
    <xdr:pic>
      <xdr:nvPicPr>
        <xdr:cNvPr id="2" name="Image 1" descr="Une image contenant Police, texte, Graphique, graphisme&#10;&#10;Description générée automatiquement">
          <a:extLst>
            <a:ext uri="{FF2B5EF4-FFF2-40B4-BE49-F238E27FC236}">
              <a16:creationId xmlns:a16="http://schemas.microsoft.com/office/drawing/2014/main" id="{9A9C7BCC-A726-358E-5F40-513448B24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8686" y="42919"/>
          <a:ext cx="3275929" cy="755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1788795</xdr:colOff>
      <xdr:row>0</xdr:row>
      <xdr:rowOff>24765</xdr:rowOff>
    </xdr:from>
    <xdr:to>
      <xdr:col>3</xdr:col>
      <xdr:colOff>483199</xdr:colOff>
      <xdr:row>4</xdr:row>
      <xdr:rowOff>98611</xdr:rowOff>
    </xdr:to>
    <xdr:pic>
      <xdr:nvPicPr>
        <xdr:cNvPr id="3" name="Image 2" descr="Une image contenant Police, texte, Graphique, graphisme&#10;&#10;Description générée automatiquement">
          <a:extLst>
            <a:ext uri="{FF2B5EF4-FFF2-40B4-BE49-F238E27FC236}">
              <a16:creationId xmlns:a16="http://schemas.microsoft.com/office/drawing/2014/main" id="{A42C0E54-C674-47B6-B0AF-ACE7EDB38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9345" y="24765"/>
          <a:ext cx="3275929" cy="7596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1783080</xdr:colOff>
      <xdr:row>0</xdr:row>
      <xdr:rowOff>30480</xdr:rowOff>
    </xdr:from>
    <xdr:to>
      <xdr:col>3</xdr:col>
      <xdr:colOff>721324</xdr:colOff>
      <xdr:row>4</xdr:row>
      <xdr:rowOff>96706</xdr:rowOff>
    </xdr:to>
    <xdr:pic>
      <xdr:nvPicPr>
        <xdr:cNvPr id="3" name="Image 2" descr="Une image contenant Police, texte, Graphique, graphisme&#10;&#10;Description générée automatiquement">
          <a:extLst>
            <a:ext uri="{FF2B5EF4-FFF2-40B4-BE49-F238E27FC236}">
              <a16:creationId xmlns:a16="http://schemas.microsoft.com/office/drawing/2014/main" id="{903181F8-CE1C-4AD6-9397-3B054E7B3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3630" y="30480"/>
          <a:ext cx="3281644" cy="752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28"/>
  <sheetViews>
    <sheetView topLeftCell="A16" zoomScale="85" zoomScaleNormal="85" workbookViewId="0">
      <selection activeCell="C22" sqref="C22"/>
    </sheetView>
  </sheetViews>
  <sheetFormatPr baseColWidth="10" defaultColWidth="9.109375" defaultRowHeight="13.2"/>
  <cols>
    <col min="1" max="1" width="3.88671875" customWidth="1"/>
    <col min="2" max="2" width="10" customWidth="1"/>
    <col min="3" max="3" width="69.88671875" customWidth="1"/>
    <col min="4" max="4" width="15.5546875" customWidth="1"/>
    <col min="5" max="5" width="17.44140625" customWidth="1"/>
    <col min="6" max="244" width="11.44140625" customWidth="1"/>
  </cols>
  <sheetData>
    <row r="1" spans="2:10" ht="13.8">
      <c r="C1" s="122" t="s">
        <v>0</v>
      </c>
      <c r="D1" s="122"/>
      <c r="E1" s="122"/>
    </row>
    <row r="5" spans="2:10" ht="22.8">
      <c r="C5" s="123" t="s">
        <v>1</v>
      </c>
      <c r="D5" s="123"/>
      <c r="E5" s="123"/>
    </row>
    <row r="6" spans="2:10" ht="49.5" customHeight="1">
      <c r="C6" s="124" t="s">
        <v>2</v>
      </c>
      <c r="D6" s="124"/>
      <c r="E6" s="124"/>
    </row>
    <row r="8" spans="2:10" ht="15.6">
      <c r="B8" s="86"/>
      <c r="C8" s="87" t="s">
        <v>3</v>
      </c>
      <c r="D8" s="87" t="s">
        <v>4</v>
      </c>
      <c r="E8" s="88" t="s">
        <v>5</v>
      </c>
    </row>
    <row r="9" spans="2:10" ht="21" customHeight="1">
      <c r="B9" s="89" t="s">
        <v>6</v>
      </c>
      <c r="C9" s="90" t="s">
        <v>7</v>
      </c>
      <c r="D9" s="89" t="s">
        <v>8</v>
      </c>
      <c r="E9" s="91"/>
      <c r="F9" s="1"/>
      <c r="G9" s="1"/>
      <c r="H9" s="1"/>
      <c r="I9" s="1"/>
      <c r="J9" s="1"/>
    </row>
    <row r="10" spans="2:10" ht="21" customHeight="1">
      <c r="B10" s="89" t="s">
        <v>9</v>
      </c>
      <c r="C10" s="90" t="s">
        <v>10</v>
      </c>
      <c r="D10" s="89" t="s">
        <v>8</v>
      </c>
      <c r="E10" s="91"/>
      <c r="F10" s="1"/>
      <c r="G10" s="1"/>
      <c r="H10" s="1"/>
      <c r="I10" s="1"/>
    </row>
    <row r="11" spans="2:10" ht="19.5" customHeight="1">
      <c r="B11" s="89" t="s">
        <v>11</v>
      </c>
      <c r="C11" s="90" t="s">
        <v>12</v>
      </c>
      <c r="D11" s="89" t="s">
        <v>8</v>
      </c>
      <c r="E11" s="91"/>
      <c r="F11" s="1"/>
      <c r="G11" s="1"/>
      <c r="H11" s="1"/>
      <c r="I11" s="1"/>
    </row>
    <row r="12" spans="2:10" ht="21" customHeight="1">
      <c r="B12" s="89" t="s">
        <v>13</v>
      </c>
      <c r="C12" s="90" t="s">
        <v>14</v>
      </c>
      <c r="D12" s="89" t="s">
        <v>8</v>
      </c>
      <c r="E12" s="91"/>
      <c r="F12" s="1"/>
      <c r="G12" s="1"/>
      <c r="H12" s="1"/>
      <c r="I12" s="1"/>
    </row>
    <row r="13" spans="2:10" ht="21.75" customHeight="1">
      <c r="B13" s="89" t="s">
        <v>15</v>
      </c>
      <c r="C13" s="90" t="s">
        <v>16</v>
      </c>
      <c r="D13" s="89" t="s">
        <v>8</v>
      </c>
      <c r="E13" s="91"/>
      <c r="F13" s="1"/>
      <c r="G13" s="1"/>
      <c r="H13" s="1"/>
      <c r="I13" s="1"/>
    </row>
    <row r="14" spans="2:10" ht="21.75" customHeight="1">
      <c r="B14" s="89" t="s">
        <v>17</v>
      </c>
      <c r="C14" s="90" t="s">
        <v>18</v>
      </c>
      <c r="D14" s="89" t="s">
        <v>8</v>
      </c>
      <c r="E14" s="91"/>
      <c r="F14" s="1"/>
      <c r="G14" s="1"/>
      <c r="H14" s="1"/>
      <c r="I14" s="1"/>
    </row>
    <row r="15" spans="2:10" ht="21.75" customHeight="1">
      <c r="B15" s="89" t="s">
        <v>19</v>
      </c>
      <c r="C15" s="90" t="s">
        <v>20</v>
      </c>
      <c r="D15" s="89" t="s">
        <v>8</v>
      </c>
      <c r="E15" s="91"/>
      <c r="F15" s="1"/>
      <c r="G15" s="1"/>
      <c r="H15" s="1"/>
      <c r="I15" s="1"/>
      <c r="J15" s="1"/>
    </row>
    <row r="16" spans="2:10" ht="31.2">
      <c r="B16" s="89" t="s">
        <v>21</v>
      </c>
      <c r="C16" s="90" t="s">
        <v>22</v>
      </c>
      <c r="D16" s="89" t="s">
        <v>8</v>
      </c>
      <c r="E16" s="91"/>
      <c r="F16" s="1"/>
      <c r="G16" s="1"/>
      <c r="H16" s="1"/>
      <c r="I16" s="1"/>
      <c r="J16" s="1"/>
    </row>
    <row r="17" spans="2:7" ht="31.2">
      <c r="B17" s="89" t="s">
        <v>23</v>
      </c>
      <c r="C17" s="90" t="s">
        <v>24</v>
      </c>
      <c r="D17" s="89" t="s">
        <v>8</v>
      </c>
      <c r="E17" s="91"/>
      <c r="G17" s="1"/>
    </row>
    <row r="18" spans="2:7" ht="31.2">
      <c r="B18" s="89" t="s">
        <v>25</v>
      </c>
      <c r="C18" s="90" t="s">
        <v>26</v>
      </c>
      <c r="D18" s="89" t="s">
        <v>8</v>
      </c>
      <c r="E18" s="91"/>
      <c r="G18" s="1"/>
    </row>
    <row r="19" spans="2:7" ht="15.6">
      <c r="B19" s="89" t="s">
        <v>27</v>
      </c>
      <c r="C19" s="90" t="s">
        <v>28</v>
      </c>
      <c r="D19" s="89" t="s">
        <v>8</v>
      </c>
      <c r="E19" s="91"/>
      <c r="G19" s="1"/>
    </row>
    <row r="20" spans="2:7" ht="15.6">
      <c r="B20" s="89" t="s">
        <v>29</v>
      </c>
      <c r="C20" s="90" t="s">
        <v>30</v>
      </c>
      <c r="D20" s="89" t="s">
        <v>8</v>
      </c>
      <c r="E20" s="91"/>
      <c r="G20" s="1"/>
    </row>
    <row r="21" spans="2:7" ht="31.2">
      <c r="B21" s="89" t="s">
        <v>31</v>
      </c>
      <c r="C21" s="90" t="s">
        <v>32</v>
      </c>
      <c r="D21" s="89" t="s">
        <v>8</v>
      </c>
      <c r="E21" s="91"/>
      <c r="G21" s="1"/>
    </row>
    <row r="22" spans="2:7" ht="31.2">
      <c r="B22" s="89" t="s">
        <v>33</v>
      </c>
      <c r="C22" s="90" t="s">
        <v>34</v>
      </c>
      <c r="D22" s="89" t="s">
        <v>8</v>
      </c>
      <c r="E22" s="91"/>
      <c r="G22" s="1"/>
    </row>
    <row r="23" spans="2:7" ht="31.2">
      <c r="B23" s="89" t="s">
        <v>35</v>
      </c>
      <c r="C23" s="90" t="s">
        <v>36</v>
      </c>
      <c r="D23" s="89" t="s">
        <v>8</v>
      </c>
      <c r="E23" s="91"/>
      <c r="G23" s="1"/>
    </row>
    <row r="24" spans="2:7" ht="15.6">
      <c r="B24" s="89" t="s">
        <v>37</v>
      </c>
      <c r="C24" s="90" t="s">
        <v>38</v>
      </c>
      <c r="D24" s="89" t="s">
        <v>39</v>
      </c>
      <c r="E24" s="91"/>
      <c r="F24" s="121"/>
      <c r="G24" s="121"/>
    </row>
    <row r="25" spans="2:7" ht="15.6">
      <c r="B25" s="89" t="s">
        <v>40</v>
      </c>
      <c r="C25" s="90" t="s">
        <v>41</v>
      </c>
      <c r="D25" s="89" t="s">
        <v>42</v>
      </c>
      <c r="E25" s="91"/>
    </row>
    <row r="26" spans="2:7" ht="15.6">
      <c r="B26" s="89" t="s">
        <v>43</v>
      </c>
      <c r="C26" s="90" t="s">
        <v>44</v>
      </c>
      <c r="D26" s="89" t="s">
        <v>45</v>
      </c>
      <c r="E26" s="91"/>
    </row>
    <row r="27" spans="2:7" ht="15.6">
      <c r="B27" s="89" t="s">
        <v>46</v>
      </c>
      <c r="C27" s="90" t="s">
        <v>47</v>
      </c>
      <c r="D27" s="89" t="s">
        <v>45</v>
      </c>
      <c r="E27" s="91"/>
    </row>
    <row r="28" spans="2:7" ht="15.6">
      <c r="B28" s="89" t="s">
        <v>48</v>
      </c>
      <c r="C28" s="90" t="s">
        <v>47</v>
      </c>
      <c r="D28" s="89" t="s">
        <v>49</v>
      </c>
      <c r="E28" s="91"/>
    </row>
  </sheetData>
  <mergeCells count="3">
    <mergeCell ref="C1:E1"/>
    <mergeCell ref="C5:E5"/>
    <mergeCell ref="C6:E6"/>
  </mergeCells>
  <phoneticPr fontId="9" type="noConversion"/>
  <pageMargins left="0.7" right="0.7" top="0.75" bottom="0.75" header="0.3" footer="0.3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58"/>
  <sheetViews>
    <sheetView zoomScale="70" zoomScaleNormal="70" workbookViewId="0">
      <selection activeCell="V21" sqref="V21"/>
    </sheetView>
  </sheetViews>
  <sheetFormatPr baseColWidth="10" defaultColWidth="9.109375" defaultRowHeight="13.2"/>
  <cols>
    <col min="1" max="1" width="10.5546875" customWidth="1"/>
    <col min="2" max="2" width="28.5546875" customWidth="1"/>
    <col min="3" max="3" width="15.44140625" customWidth="1"/>
    <col min="4" max="4" width="13" style="3" customWidth="1"/>
    <col min="5" max="5" width="13" customWidth="1"/>
    <col min="6" max="6" width="13" style="3" customWidth="1"/>
    <col min="7" max="7" width="13" customWidth="1"/>
    <col min="8" max="8" width="13" style="3" customWidth="1"/>
    <col min="9" max="11" width="13" customWidth="1"/>
    <col min="12" max="12" width="13" style="3" customWidth="1"/>
    <col min="13" max="23" width="13" customWidth="1"/>
    <col min="24" max="25" width="11.44140625" customWidth="1"/>
    <col min="26" max="28" width="14.88671875" customWidth="1"/>
    <col min="29" max="29" width="11.44140625" customWidth="1"/>
    <col min="30" max="31" width="14.109375" customWidth="1"/>
    <col min="32" max="256" width="11.44140625" customWidth="1"/>
  </cols>
  <sheetData>
    <row r="1" spans="1:31" ht="14.4">
      <c r="A1" s="2" t="s">
        <v>71</v>
      </c>
    </row>
    <row r="2" spans="1:31" ht="15" thickBot="1">
      <c r="A2" s="2"/>
    </row>
    <row r="3" spans="1:31" ht="15" thickBot="1">
      <c r="A3" s="4" t="s">
        <v>72</v>
      </c>
      <c r="B3" s="4" t="s">
        <v>73</v>
      </c>
      <c r="C3" s="4" t="s">
        <v>74</v>
      </c>
      <c r="D3" s="133" t="s">
        <v>75</v>
      </c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5"/>
      <c r="P3" s="136" t="s">
        <v>76</v>
      </c>
      <c r="Q3" s="137"/>
      <c r="R3" s="137"/>
      <c r="S3" s="137"/>
      <c r="T3" s="137"/>
      <c r="U3" s="137"/>
      <c r="V3" s="137"/>
      <c r="W3" s="138"/>
    </row>
    <row r="4" spans="1:31" ht="30.75" customHeight="1">
      <c r="A4" s="5"/>
      <c r="B4" s="5"/>
      <c r="C4" s="5"/>
      <c r="D4" s="139" t="s">
        <v>77</v>
      </c>
      <c r="E4" s="140"/>
      <c r="F4" s="131" t="s">
        <v>78</v>
      </c>
      <c r="G4" s="132"/>
      <c r="H4" s="139" t="s">
        <v>79</v>
      </c>
      <c r="I4" s="140"/>
      <c r="J4" s="131" t="s">
        <v>80</v>
      </c>
      <c r="K4" s="132"/>
      <c r="L4" s="131" t="s">
        <v>81</v>
      </c>
      <c r="M4" s="132"/>
      <c r="N4" s="139" t="s">
        <v>82</v>
      </c>
      <c r="O4" s="140"/>
      <c r="P4" s="143" t="s">
        <v>79</v>
      </c>
      <c r="Q4" s="144"/>
      <c r="R4" s="143" t="s">
        <v>80</v>
      </c>
      <c r="S4" s="144"/>
      <c r="T4" s="141" t="s">
        <v>83</v>
      </c>
      <c r="U4" s="142"/>
      <c r="V4" s="143" t="s">
        <v>82</v>
      </c>
      <c r="W4" s="144"/>
    </row>
    <row r="5" spans="1:31" ht="14.4">
      <c r="A5" s="5"/>
      <c r="B5" s="5"/>
      <c r="C5" s="5"/>
      <c r="D5" s="6" t="s">
        <v>84</v>
      </c>
      <c r="E5" s="7" t="s">
        <v>85</v>
      </c>
      <c r="F5" s="6" t="s">
        <v>84</v>
      </c>
      <c r="G5" s="7" t="s">
        <v>85</v>
      </c>
      <c r="H5" s="6" t="s">
        <v>84</v>
      </c>
      <c r="I5" s="7" t="s">
        <v>85</v>
      </c>
      <c r="J5" s="6" t="s">
        <v>84</v>
      </c>
      <c r="K5" s="7" t="s">
        <v>85</v>
      </c>
      <c r="L5" s="6" t="s">
        <v>84</v>
      </c>
      <c r="M5" s="7" t="s">
        <v>85</v>
      </c>
      <c r="N5" s="6" t="s">
        <v>84</v>
      </c>
      <c r="O5" s="7" t="s">
        <v>85</v>
      </c>
      <c r="P5" s="8" t="s">
        <v>84</v>
      </c>
      <c r="Q5" s="9" t="s">
        <v>85</v>
      </c>
      <c r="R5" s="8" t="s">
        <v>84</v>
      </c>
      <c r="S5" s="9" t="s">
        <v>85</v>
      </c>
      <c r="T5" s="8" t="s">
        <v>84</v>
      </c>
      <c r="U5" s="9" t="s">
        <v>85</v>
      </c>
      <c r="V5" s="8" t="s">
        <v>84</v>
      </c>
      <c r="W5" s="9" t="s">
        <v>85</v>
      </c>
    </row>
    <row r="6" spans="1:31" ht="15" thickBot="1">
      <c r="A6" s="10"/>
      <c r="B6" s="10"/>
      <c r="C6" s="10"/>
      <c r="D6" s="11"/>
      <c r="E6" s="12">
        <v>950</v>
      </c>
      <c r="F6" s="11"/>
      <c r="G6" s="12">
        <v>550</v>
      </c>
      <c r="H6" s="11"/>
      <c r="I6" s="12">
        <v>780</v>
      </c>
      <c r="J6" s="13"/>
      <c r="K6" s="12">
        <v>450</v>
      </c>
      <c r="L6" s="11"/>
      <c r="M6" s="12">
        <v>680</v>
      </c>
      <c r="N6" s="13"/>
      <c r="O6" s="12">
        <v>550</v>
      </c>
      <c r="P6" s="14"/>
      <c r="Q6" s="15">
        <v>780</v>
      </c>
      <c r="R6" s="14"/>
      <c r="S6" s="15">
        <v>450</v>
      </c>
      <c r="T6" s="14"/>
      <c r="U6" s="15">
        <v>680</v>
      </c>
      <c r="V6" s="14"/>
      <c r="W6" s="15">
        <v>550</v>
      </c>
    </row>
    <row r="7" spans="1:31" ht="13.8" thickBot="1">
      <c r="A7" s="16"/>
      <c r="B7" s="16"/>
      <c r="C7" s="16"/>
      <c r="D7" s="17"/>
      <c r="E7" s="18"/>
      <c r="F7" s="17"/>
      <c r="G7" s="18"/>
      <c r="H7" s="17"/>
      <c r="I7" s="18"/>
      <c r="J7" s="18"/>
      <c r="K7" s="18"/>
      <c r="L7" s="17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1:31">
      <c r="A8" s="19"/>
      <c r="B8" s="5"/>
      <c r="C8" s="5"/>
      <c r="D8" s="20"/>
      <c r="E8" s="55"/>
      <c r="F8" s="21"/>
      <c r="G8" s="56"/>
      <c r="H8" s="20"/>
      <c r="I8" s="55"/>
      <c r="J8" s="22"/>
      <c r="K8" s="55"/>
      <c r="L8" s="20"/>
      <c r="M8" s="55"/>
      <c r="N8" s="23"/>
      <c r="O8" s="57"/>
      <c r="P8" s="24"/>
      <c r="Q8" s="58"/>
      <c r="R8" s="24"/>
      <c r="S8" s="58"/>
      <c r="T8" s="24"/>
      <c r="U8" s="58"/>
      <c r="V8" s="24"/>
      <c r="W8" s="59"/>
    </row>
    <row r="9" spans="1:31" ht="15.6">
      <c r="A9" s="19"/>
      <c r="B9" s="25"/>
      <c r="C9" s="5"/>
      <c r="D9" s="20"/>
      <c r="E9" s="55"/>
      <c r="F9" s="21"/>
      <c r="G9" s="56"/>
      <c r="H9" s="20"/>
      <c r="I9" s="55"/>
      <c r="J9" s="22"/>
      <c r="K9" s="55"/>
      <c r="L9" s="20"/>
      <c r="M9" s="55"/>
      <c r="N9" s="23"/>
      <c r="O9" s="57"/>
      <c r="P9" s="24"/>
      <c r="Q9" s="58"/>
      <c r="R9" s="24"/>
      <c r="S9" s="58"/>
      <c r="T9" s="24"/>
      <c r="U9" s="58"/>
      <c r="V9" s="24"/>
      <c r="W9" s="59"/>
    </row>
    <row r="10" spans="1:31">
      <c r="A10" s="19"/>
      <c r="B10" s="5"/>
      <c r="C10" s="5"/>
      <c r="D10" s="20"/>
      <c r="E10" s="55"/>
      <c r="F10" s="21"/>
      <c r="G10" s="56"/>
      <c r="H10" s="20"/>
      <c r="I10" s="55"/>
      <c r="J10" s="22"/>
      <c r="K10" s="55"/>
      <c r="L10" s="20"/>
      <c r="M10" s="55"/>
      <c r="N10" s="23"/>
      <c r="O10" s="57"/>
      <c r="P10" s="24"/>
      <c r="Q10" s="58"/>
      <c r="R10" s="24"/>
      <c r="S10" s="58"/>
      <c r="T10" s="24"/>
      <c r="U10" s="58"/>
      <c r="V10" s="24"/>
      <c r="W10" s="59"/>
    </row>
    <row r="11" spans="1:31">
      <c r="A11" s="19"/>
      <c r="B11" s="5"/>
      <c r="C11" s="5"/>
      <c r="D11" s="20"/>
      <c r="E11" s="55"/>
      <c r="F11" s="21"/>
      <c r="G11" s="56"/>
      <c r="H11" s="20"/>
      <c r="I11" s="55"/>
      <c r="J11" s="22"/>
      <c r="K11" s="55"/>
      <c r="L11" s="20"/>
      <c r="M11" s="55"/>
      <c r="N11" s="23"/>
      <c r="O11" s="57"/>
      <c r="P11" s="24"/>
      <c r="Q11" s="58"/>
      <c r="R11" s="24"/>
      <c r="S11" s="58"/>
      <c r="T11" s="24"/>
      <c r="U11" s="58"/>
      <c r="V11" s="24"/>
      <c r="W11" s="59"/>
    </row>
    <row r="12" spans="1:31">
      <c r="A12" s="19"/>
      <c r="B12" s="5"/>
      <c r="C12" s="5"/>
      <c r="D12" s="20"/>
      <c r="E12" s="55"/>
      <c r="F12" s="21"/>
      <c r="G12" s="56"/>
      <c r="H12" s="20"/>
      <c r="I12" s="55"/>
      <c r="J12" s="22"/>
      <c r="K12" s="55"/>
      <c r="L12" s="20"/>
      <c r="M12" s="55"/>
      <c r="N12" s="23"/>
      <c r="O12" s="57"/>
      <c r="P12" s="24"/>
      <c r="Q12" s="58"/>
      <c r="R12" s="24"/>
      <c r="S12" s="58"/>
      <c r="T12" s="24"/>
      <c r="U12" s="58"/>
      <c r="V12" s="24"/>
      <c r="W12" s="59"/>
      <c r="Y12" t="s">
        <v>86</v>
      </c>
      <c r="Z12" t="s">
        <v>5</v>
      </c>
      <c r="AA12" t="s">
        <v>87</v>
      </c>
      <c r="AB12" t="s">
        <v>87</v>
      </c>
      <c r="AD12" t="s">
        <v>75</v>
      </c>
      <c r="AE12" t="s">
        <v>76</v>
      </c>
    </row>
    <row r="13" spans="1:31">
      <c r="A13" s="19"/>
      <c r="B13" s="5" t="s">
        <v>88</v>
      </c>
      <c r="C13" s="5"/>
      <c r="D13" s="20">
        <v>4</v>
      </c>
      <c r="E13" s="55"/>
      <c r="F13" s="21">
        <v>4</v>
      </c>
      <c r="G13" s="56"/>
      <c r="H13" s="20">
        <v>12.5</v>
      </c>
      <c r="I13" s="55"/>
      <c r="J13" s="22">
        <v>3</v>
      </c>
      <c r="K13" s="55"/>
      <c r="L13" s="26">
        <v>5.9119999999999999</v>
      </c>
      <c r="M13" s="55"/>
      <c r="N13" s="23"/>
      <c r="O13" s="57"/>
      <c r="P13" s="24">
        <v>3</v>
      </c>
      <c r="Q13" s="58"/>
      <c r="R13" s="24">
        <v>2</v>
      </c>
      <c r="S13" s="58"/>
      <c r="T13" s="24">
        <v>11</v>
      </c>
      <c r="U13" s="58"/>
      <c r="V13" s="24">
        <v>7.609</v>
      </c>
      <c r="W13" s="59"/>
      <c r="Y13" t="s">
        <v>88</v>
      </c>
      <c r="Z13" s="27">
        <f>AA13+AB13</f>
        <v>36025</v>
      </c>
      <c r="AA13" s="27">
        <v>21120</v>
      </c>
      <c r="AB13" s="27">
        <v>14905</v>
      </c>
      <c r="AD13" s="27">
        <f>D13*$E$6+F13*$G$6+H13*$I$6+J13*$K$6+L13*$M$6+N13*$O$6</f>
        <v>21120.16</v>
      </c>
      <c r="AE13" s="27">
        <f>P13*$Q$6+R13*$S$6+T13*$U$6+V13*$W$6</f>
        <v>14904.95</v>
      </c>
    </row>
    <row r="14" spans="1:31">
      <c r="A14" s="19"/>
      <c r="B14" s="5" t="s">
        <v>89</v>
      </c>
      <c r="C14" s="5"/>
      <c r="D14" s="26">
        <v>3</v>
      </c>
      <c r="E14" s="60"/>
      <c r="F14" s="28">
        <v>2</v>
      </c>
      <c r="G14" s="61"/>
      <c r="H14" s="26">
        <v>5.585</v>
      </c>
      <c r="I14" s="60"/>
      <c r="J14" s="22">
        <v>2</v>
      </c>
      <c r="K14" s="60"/>
      <c r="L14" s="26">
        <v>3</v>
      </c>
      <c r="M14" s="60"/>
      <c r="N14" s="23"/>
      <c r="O14" s="62"/>
      <c r="P14" s="24">
        <v>3</v>
      </c>
      <c r="Q14" s="63"/>
      <c r="R14" s="24">
        <v>2</v>
      </c>
      <c r="S14" s="63"/>
      <c r="T14" s="24">
        <v>4</v>
      </c>
      <c r="U14" s="63"/>
      <c r="V14" s="24">
        <v>2.2360000000000002</v>
      </c>
      <c r="W14" s="59"/>
      <c r="Y14" t="s">
        <v>89</v>
      </c>
      <c r="Z14" s="27">
        <f t="shared" ref="Z14:Z20" si="0">AA14+AB14</f>
        <v>18435.9375</v>
      </c>
      <c r="AA14" s="27">
        <v>11245.921875</v>
      </c>
      <c r="AB14" s="27">
        <v>7190.015625</v>
      </c>
      <c r="AD14" s="27">
        <f>D14*$E$6+F14*$G$6+H14*$I$6+J14*$K$6+L14*$M$6+N14*$O$6</f>
        <v>11246.3</v>
      </c>
      <c r="AE14" s="27">
        <f>P14*$Q$6+R14*$S$6+T14*$U$6+V14*$W$6</f>
        <v>7189.8</v>
      </c>
    </row>
    <row r="15" spans="1:31">
      <c r="A15" s="19"/>
      <c r="B15" s="5" t="s">
        <v>61</v>
      </c>
      <c r="C15" s="5"/>
      <c r="D15" s="26">
        <v>2</v>
      </c>
      <c r="E15" s="60"/>
      <c r="F15" s="28">
        <v>2</v>
      </c>
      <c r="G15" s="61"/>
      <c r="H15" s="26">
        <v>3.262</v>
      </c>
      <c r="I15" s="60"/>
      <c r="J15" s="22">
        <v>2</v>
      </c>
      <c r="K15" s="60"/>
      <c r="L15" s="26">
        <v>3.8010000000000002</v>
      </c>
      <c r="M15" s="60"/>
      <c r="N15" s="23"/>
      <c r="O15" s="62"/>
      <c r="P15" s="24">
        <v>5</v>
      </c>
      <c r="Q15" s="63"/>
      <c r="R15" s="24">
        <v>2</v>
      </c>
      <c r="S15" s="63"/>
      <c r="T15" s="24">
        <v>6</v>
      </c>
      <c r="U15" s="63"/>
      <c r="V15" s="24">
        <v>5.61565568181818</v>
      </c>
      <c r="W15" s="59"/>
      <c r="Y15" t="s">
        <v>61</v>
      </c>
      <c r="Z15" s="27">
        <f t="shared" si="0"/>
        <v>20997.5625</v>
      </c>
      <c r="AA15" s="27">
        <v>9028.9518750000007</v>
      </c>
      <c r="AB15" s="27">
        <v>11968.610624999999</v>
      </c>
      <c r="AD15" s="27">
        <f t="shared" ref="AD15:AD31" si="1">D15*$E$6+F15*$G$6+H15*$I$6+J15*$K$6+L15*$M$6+N15*$O$6</f>
        <v>9029.0400000000009</v>
      </c>
      <c r="AE15" s="27">
        <f t="shared" ref="AE15:AE31" si="2">P15*$Q$6+R15*$S$6+T15*$U$6+V15*$W$6</f>
        <v>11968.610624999999</v>
      </c>
    </row>
    <row r="16" spans="1:31" ht="14.4">
      <c r="A16" s="19"/>
      <c r="B16" s="5" t="s">
        <v>90</v>
      </c>
      <c r="C16" s="5"/>
      <c r="D16" s="26"/>
      <c r="E16" s="116"/>
      <c r="F16" s="28"/>
      <c r="G16" s="117"/>
      <c r="H16" s="26">
        <v>0.15703305288461539</v>
      </c>
      <c r="I16" s="116"/>
      <c r="J16" s="22"/>
      <c r="K16" s="116"/>
      <c r="L16" s="26"/>
      <c r="M16" s="116"/>
      <c r="N16" s="23"/>
      <c r="O16" s="118"/>
      <c r="P16" s="24">
        <v>1</v>
      </c>
      <c r="Q16" s="119"/>
      <c r="R16" s="24"/>
      <c r="S16" s="63"/>
      <c r="T16" s="24">
        <v>2</v>
      </c>
      <c r="U16" s="119"/>
      <c r="V16" s="24">
        <v>0.34041789772727249</v>
      </c>
      <c r="W16" s="120"/>
      <c r="Y16" t="s">
        <v>90</v>
      </c>
      <c r="Z16" s="27">
        <f t="shared" si="0"/>
        <v>2449.7156249999998</v>
      </c>
      <c r="AA16" s="27">
        <v>122.48578125</v>
      </c>
      <c r="AB16" s="27">
        <v>2327.2298437499999</v>
      </c>
      <c r="AD16" s="27">
        <f t="shared" si="1"/>
        <v>122.48578125</v>
      </c>
      <c r="AE16" s="27">
        <f t="shared" si="2"/>
        <v>2327.2298437499999</v>
      </c>
    </row>
    <row r="17" spans="1:31">
      <c r="A17" s="19"/>
      <c r="B17" s="5" t="s">
        <v>65</v>
      </c>
      <c r="C17" s="5"/>
      <c r="D17" s="26"/>
      <c r="E17" s="60"/>
      <c r="F17" s="28"/>
      <c r="G17" s="61"/>
      <c r="H17" s="26">
        <v>1.8058801081730766</v>
      </c>
      <c r="I17" s="60"/>
      <c r="J17" s="22"/>
      <c r="K17" s="60"/>
      <c r="L17" s="26"/>
      <c r="M17" s="60"/>
      <c r="N17" s="23"/>
      <c r="O17" s="62"/>
      <c r="P17" s="24">
        <v>2</v>
      </c>
      <c r="Q17" s="63"/>
      <c r="R17" s="24"/>
      <c r="S17" s="63"/>
      <c r="T17" s="24">
        <v>2</v>
      </c>
      <c r="U17" s="63"/>
      <c r="V17" s="24">
        <v>1.0378995738636363</v>
      </c>
      <c r="W17" s="59"/>
      <c r="Y17" t="s">
        <v>65</v>
      </c>
      <c r="Z17" s="27">
        <f t="shared" si="0"/>
        <v>4899.4312499999996</v>
      </c>
      <c r="AA17" s="27">
        <v>1408.5864843749998</v>
      </c>
      <c r="AB17" s="27">
        <v>3490.844765625</v>
      </c>
      <c r="AD17" s="27">
        <f t="shared" si="1"/>
        <v>1408.5864843749998</v>
      </c>
      <c r="AE17" s="27">
        <f t="shared" si="2"/>
        <v>3490.844765625</v>
      </c>
    </row>
    <row r="18" spans="1:31">
      <c r="A18" s="19"/>
      <c r="B18" s="5" t="s">
        <v>66</v>
      </c>
      <c r="C18" s="5"/>
      <c r="D18" s="26"/>
      <c r="E18" s="60"/>
      <c r="F18" s="28"/>
      <c r="G18" s="61"/>
      <c r="H18" s="26">
        <v>8.2100624799679487</v>
      </c>
      <c r="I18" s="60"/>
      <c r="J18" s="22"/>
      <c r="K18" s="60"/>
      <c r="L18" s="26">
        <v>2</v>
      </c>
      <c r="M18" s="60"/>
      <c r="N18" s="23"/>
      <c r="O18" s="62"/>
      <c r="P18" s="24">
        <v>16.068967968750002</v>
      </c>
      <c r="Q18" s="63"/>
      <c r="R18" s="24"/>
      <c r="S18" s="63"/>
      <c r="T18" s="24"/>
      <c r="U18" s="63"/>
      <c r="V18" s="24"/>
      <c r="W18" s="59"/>
      <c r="Y18" t="s">
        <v>66</v>
      </c>
      <c r="Z18" s="27">
        <f t="shared" si="0"/>
        <v>20297.643750000003</v>
      </c>
      <c r="AA18" s="27">
        <v>7763.8487343750003</v>
      </c>
      <c r="AB18" s="27">
        <v>12533.795015625001</v>
      </c>
      <c r="AD18" s="27">
        <f t="shared" si="1"/>
        <v>7763.8487343750003</v>
      </c>
      <c r="AE18" s="27">
        <f t="shared" si="2"/>
        <v>12533.795015625001</v>
      </c>
    </row>
    <row r="19" spans="1:31">
      <c r="A19" s="19"/>
      <c r="B19" s="5" t="s">
        <v>67</v>
      </c>
      <c r="C19" s="5"/>
      <c r="D19" s="26"/>
      <c r="E19" s="60"/>
      <c r="F19" s="28"/>
      <c r="G19" s="61"/>
      <c r="H19" s="26">
        <v>0.31406610576923077</v>
      </c>
      <c r="I19" s="60"/>
      <c r="J19" s="22"/>
      <c r="K19" s="60"/>
      <c r="L19" s="26"/>
      <c r="M19" s="60"/>
      <c r="N19" s="23"/>
      <c r="O19" s="62"/>
      <c r="P19" s="24">
        <v>5.9672560096153839</v>
      </c>
      <c r="Q19" s="63"/>
      <c r="R19" s="24"/>
      <c r="S19" s="63"/>
      <c r="T19" s="24"/>
      <c r="U19" s="63"/>
      <c r="V19" s="24"/>
      <c r="W19" s="59"/>
      <c r="Y19" t="s">
        <v>67</v>
      </c>
      <c r="Z19" s="27">
        <f t="shared" si="0"/>
        <v>4899.4312499999996</v>
      </c>
      <c r="AA19" s="27">
        <v>244.9715625</v>
      </c>
      <c r="AB19" s="27">
        <v>4654.4596874999997</v>
      </c>
      <c r="AD19" s="27">
        <f t="shared" si="1"/>
        <v>244.9715625</v>
      </c>
      <c r="AE19" s="27">
        <f t="shared" si="2"/>
        <v>4654.4596874999997</v>
      </c>
    </row>
    <row r="20" spans="1:31">
      <c r="A20" s="5"/>
      <c r="B20" s="5" t="s">
        <v>91</v>
      </c>
      <c r="C20" s="5"/>
      <c r="D20" s="26"/>
      <c r="E20" s="60"/>
      <c r="F20" s="28"/>
      <c r="G20" s="61"/>
      <c r="H20" s="26">
        <v>0.15703305288461539</v>
      </c>
      <c r="I20" s="60"/>
      <c r="J20" s="22"/>
      <c r="K20" s="60"/>
      <c r="L20" s="26"/>
      <c r="M20" s="60"/>
      <c r="N20" s="23"/>
      <c r="O20" s="62"/>
      <c r="P20" s="24">
        <v>2.983628004807692</v>
      </c>
      <c r="Q20" s="63"/>
      <c r="R20" s="24"/>
      <c r="S20" s="63"/>
      <c r="T20" s="24"/>
      <c r="U20" s="63"/>
      <c r="V20" s="24"/>
      <c r="W20" s="59"/>
      <c r="Y20" t="s">
        <v>91</v>
      </c>
      <c r="Z20" s="27">
        <f t="shared" si="0"/>
        <v>2449.7156249999998</v>
      </c>
      <c r="AA20" s="27">
        <v>122.48578125</v>
      </c>
      <c r="AB20" s="27">
        <v>2327.2298437499999</v>
      </c>
      <c r="AD20" s="27">
        <f t="shared" si="1"/>
        <v>122.48578125</v>
      </c>
      <c r="AE20" s="27">
        <f t="shared" si="2"/>
        <v>2327.2298437499999</v>
      </c>
    </row>
    <row r="21" spans="1:31">
      <c r="A21" s="5"/>
      <c r="B21" s="5" t="s">
        <v>92</v>
      </c>
      <c r="C21" s="5"/>
      <c r="D21" s="26">
        <f>SUM(D28:D31)</f>
        <v>0</v>
      </c>
      <c r="E21" s="60"/>
      <c r="F21" s="26">
        <f>SUM(F28:F31)</f>
        <v>0</v>
      </c>
      <c r="G21" s="61"/>
      <c r="H21" s="26">
        <f>SUM(H28:H31)</f>
        <v>0.86250000000000016</v>
      </c>
      <c r="I21" s="60"/>
      <c r="J21" s="26">
        <f>SUM(J28:J31)</f>
        <v>0</v>
      </c>
      <c r="K21" s="60"/>
      <c r="L21" s="26">
        <f>SUM(L28:L31)</f>
        <v>0</v>
      </c>
      <c r="M21" s="60"/>
      <c r="N21" s="23"/>
      <c r="O21" s="62"/>
      <c r="P21" s="26">
        <f>SUM(P28:P31)</f>
        <v>16.387500000000003</v>
      </c>
      <c r="Q21" s="63"/>
      <c r="R21" s="26">
        <f>SUM(R28:R31)</f>
        <v>0</v>
      </c>
      <c r="S21" s="63"/>
      <c r="T21" s="26">
        <f>SUM(T28:T31)</f>
        <v>0</v>
      </c>
      <c r="U21" s="63"/>
      <c r="V21" s="26">
        <f>SUM(V28:V31)</f>
        <v>0</v>
      </c>
      <c r="W21" s="59"/>
      <c r="Z21" s="27"/>
      <c r="AA21" s="27"/>
      <c r="AB21" s="27"/>
      <c r="AD21" s="27"/>
      <c r="AE21" s="27"/>
    </row>
    <row r="22" spans="1:31">
      <c r="A22" s="5"/>
      <c r="B22" s="5"/>
      <c r="C22" s="5"/>
      <c r="D22" s="26"/>
      <c r="E22" s="60"/>
      <c r="F22" s="28"/>
      <c r="G22" s="61"/>
      <c r="H22" s="26"/>
      <c r="I22" s="60"/>
      <c r="J22" s="22"/>
      <c r="K22" s="60"/>
      <c r="L22" s="26"/>
      <c r="M22" s="60"/>
      <c r="N22" s="23"/>
      <c r="O22" s="62"/>
      <c r="P22" s="24"/>
      <c r="Q22" s="63"/>
      <c r="R22" s="24"/>
      <c r="S22" s="63"/>
      <c r="T22" s="24"/>
      <c r="U22" s="63"/>
      <c r="V22" s="24"/>
      <c r="W22" s="59"/>
      <c r="Z22" s="27"/>
      <c r="AA22" s="27"/>
      <c r="AB22" s="27"/>
      <c r="AD22" s="27"/>
      <c r="AE22" s="27"/>
    </row>
    <row r="23" spans="1:31">
      <c r="A23" s="5"/>
      <c r="B23" s="5"/>
      <c r="C23" s="5"/>
      <c r="D23" s="26"/>
      <c r="E23" s="60"/>
      <c r="F23" s="28"/>
      <c r="G23" s="61"/>
      <c r="H23" s="26"/>
      <c r="I23" s="60"/>
      <c r="J23" s="22"/>
      <c r="K23" s="60"/>
      <c r="L23" s="26"/>
      <c r="M23" s="60"/>
      <c r="N23" s="23"/>
      <c r="O23" s="62"/>
      <c r="P23" s="24"/>
      <c r="Q23" s="63"/>
      <c r="R23" s="24"/>
      <c r="S23" s="63"/>
      <c r="T23" s="24"/>
      <c r="U23" s="63"/>
      <c r="V23" s="24"/>
      <c r="W23" s="59"/>
      <c r="Z23" s="27"/>
      <c r="AA23" s="27"/>
      <c r="AB23" s="27"/>
      <c r="AD23" s="27"/>
      <c r="AE23" s="27"/>
    </row>
    <row r="24" spans="1:31">
      <c r="A24" s="5"/>
      <c r="B24" s="5"/>
      <c r="C24" s="5"/>
      <c r="D24" s="26"/>
      <c r="E24" s="60"/>
      <c r="F24" s="28"/>
      <c r="G24" s="61"/>
      <c r="H24" s="26"/>
      <c r="I24" s="60"/>
      <c r="J24" s="22"/>
      <c r="K24" s="60"/>
      <c r="L24" s="26"/>
      <c r="M24" s="60"/>
      <c r="N24" s="23"/>
      <c r="O24" s="62"/>
      <c r="P24" s="24"/>
      <c r="Q24" s="63"/>
      <c r="R24" s="24"/>
      <c r="S24" s="63"/>
      <c r="T24" s="24"/>
      <c r="U24" s="63"/>
      <c r="V24" s="24"/>
      <c r="W24" s="59"/>
      <c r="Z24" s="27"/>
      <c r="AA24" s="27"/>
      <c r="AB24" s="27"/>
      <c r="AD24" s="27"/>
      <c r="AE24" s="27"/>
    </row>
    <row r="25" spans="1:31">
      <c r="A25" s="5"/>
      <c r="B25" s="5"/>
      <c r="C25" s="5"/>
      <c r="D25" s="26"/>
      <c r="E25" s="60"/>
      <c r="F25" s="28"/>
      <c r="G25" s="61"/>
      <c r="H25" s="26"/>
      <c r="I25" s="60"/>
      <c r="J25" s="22"/>
      <c r="K25" s="60"/>
      <c r="L25" s="26"/>
      <c r="M25" s="60"/>
      <c r="N25" s="23"/>
      <c r="O25" s="62"/>
      <c r="P25" s="24"/>
      <c r="Q25" s="63"/>
      <c r="R25" s="24"/>
      <c r="S25" s="63"/>
      <c r="T25" s="24"/>
      <c r="U25" s="63"/>
      <c r="V25" s="24"/>
      <c r="W25" s="59"/>
      <c r="Z25" s="27" t="s">
        <v>93</v>
      </c>
      <c r="AA25" s="27" t="s">
        <v>94</v>
      </c>
      <c r="AB25" s="27" t="s">
        <v>94</v>
      </c>
      <c r="AD25" s="27"/>
      <c r="AE25" s="27"/>
    </row>
    <row r="26" spans="1:31">
      <c r="A26" s="5"/>
      <c r="B26" s="5"/>
      <c r="C26" s="5"/>
      <c r="D26" s="26"/>
      <c r="E26" s="60"/>
      <c r="F26" s="28"/>
      <c r="G26" s="61"/>
      <c r="H26" s="26"/>
      <c r="I26" s="60"/>
      <c r="J26" s="22"/>
      <c r="K26" s="60"/>
      <c r="L26" s="26"/>
      <c r="M26" s="60"/>
      <c r="N26" s="23"/>
      <c r="O26" s="62"/>
      <c r="P26" s="24"/>
      <c r="Q26" s="63"/>
      <c r="R26" s="24"/>
      <c r="S26" s="63"/>
      <c r="T26" s="24"/>
      <c r="U26" s="63"/>
      <c r="V26" s="24"/>
      <c r="W26" s="59"/>
      <c r="Z26" s="27">
        <f t="shared" ref="Z26:Z31" si="3">AA26+AB26</f>
        <v>13455</v>
      </c>
      <c r="AA26" s="27">
        <f>SUM(AA28:AA31)</f>
        <v>672.75000000000023</v>
      </c>
      <c r="AB26" s="27">
        <f>SUM(AB28:AB31)</f>
        <v>12782.25</v>
      </c>
      <c r="AD26" s="27"/>
      <c r="AE26" s="27"/>
    </row>
    <row r="27" spans="1:31">
      <c r="A27" s="5"/>
      <c r="B27" s="5"/>
      <c r="C27" s="5"/>
      <c r="D27" s="26"/>
      <c r="E27" s="60"/>
      <c r="F27" s="28"/>
      <c r="G27" s="61"/>
      <c r="H27" s="26"/>
      <c r="I27" s="60"/>
      <c r="J27" s="22"/>
      <c r="K27" s="60"/>
      <c r="L27" s="26"/>
      <c r="M27" s="60"/>
      <c r="N27" s="23"/>
      <c r="O27" s="62"/>
      <c r="P27" s="24"/>
      <c r="Q27" s="63"/>
      <c r="R27" s="24"/>
      <c r="S27" s="63"/>
      <c r="T27" s="24"/>
      <c r="U27" s="63"/>
      <c r="V27" s="24"/>
      <c r="W27" s="59"/>
      <c r="Z27" s="27"/>
      <c r="AA27" s="27"/>
      <c r="AB27" s="27"/>
      <c r="AD27" s="27"/>
      <c r="AE27" s="27"/>
    </row>
    <row r="28" spans="1:31">
      <c r="A28" s="5"/>
      <c r="B28" s="5" t="s">
        <v>95</v>
      </c>
      <c r="C28" s="5"/>
      <c r="D28" s="26"/>
      <c r="E28" s="60"/>
      <c r="F28" s="28"/>
      <c r="G28" s="61"/>
      <c r="H28" s="26">
        <v>0.12937500000000002</v>
      </c>
      <c r="I28" s="60"/>
      <c r="J28" s="22"/>
      <c r="K28" s="60"/>
      <c r="L28" s="26"/>
      <c r="M28" s="60"/>
      <c r="N28" s="23"/>
      <c r="O28" s="62"/>
      <c r="P28" s="24">
        <v>2.4581250000000003</v>
      </c>
      <c r="Q28" s="63"/>
      <c r="R28" s="24"/>
      <c r="S28" s="63"/>
      <c r="T28" s="24"/>
      <c r="U28" s="63"/>
      <c r="V28" s="24"/>
      <c r="W28" s="59"/>
      <c r="Y28" t="s">
        <v>95</v>
      </c>
      <c r="Z28" s="27">
        <f t="shared" si="3"/>
        <v>2018.25</v>
      </c>
      <c r="AA28" s="27">
        <v>100.91250000000002</v>
      </c>
      <c r="AB28" s="27">
        <v>1917.3375000000001</v>
      </c>
      <c r="AD28" s="27">
        <f t="shared" si="1"/>
        <v>100.91250000000001</v>
      </c>
      <c r="AE28" s="27">
        <f t="shared" si="2"/>
        <v>1917.3375000000003</v>
      </c>
    </row>
    <row r="29" spans="1:31">
      <c r="A29" s="5"/>
      <c r="B29" s="5" t="s">
        <v>96</v>
      </c>
      <c r="C29" s="5"/>
      <c r="D29" s="26"/>
      <c r="E29" s="60"/>
      <c r="F29" s="28"/>
      <c r="G29" s="61"/>
      <c r="H29" s="26">
        <v>0.12937500000000002</v>
      </c>
      <c r="I29" s="60"/>
      <c r="J29" s="22"/>
      <c r="K29" s="60"/>
      <c r="L29" s="26"/>
      <c r="M29" s="60"/>
      <c r="N29" s="23"/>
      <c r="O29" s="62"/>
      <c r="P29" s="24">
        <v>2.4581250000000003</v>
      </c>
      <c r="Q29" s="63"/>
      <c r="R29" s="24"/>
      <c r="S29" s="63"/>
      <c r="T29" s="24"/>
      <c r="U29" s="63"/>
      <c r="V29" s="24"/>
      <c r="W29" s="59"/>
      <c r="Y29" t="s">
        <v>96</v>
      </c>
      <c r="Z29" s="27">
        <f t="shared" si="3"/>
        <v>2018.25</v>
      </c>
      <c r="AA29" s="27">
        <v>100.91250000000002</v>
      </c>
      <c r="AB29" s="27">
        <v>1917.3375000000001</v>
      </c>
      <c r="AD29" s="27">
        <f t="shared" si="1"/>
        <v>100.91250000000001</v>
      </c>
      <c r="AE29" s="27">
        <f t="shared" si="2"/>
        <v>1917.3375000000003</v>
      </c>
    </row>
    <row r="30" spans="1:31">
      <c r="A30" s="5"/>
      <c r="B30" s="5" t="s">
        <v>97</v>
      </c>
      <c r="C30" s="5"/>
      <c r="D30" s="26"/>
      <c r="E30" s="60"/>
      <c r="F30" s="28"/>
      <c r="G30" s="61"/>
      <c r="H30" s="26">
        <v>0.56062500000000015</v>
      </c>
      <c r="I30" s="60"/>
      <c r="J30" s="22"/>
      <c r="K30" s="60"/>
      <c r="L30" s="26"/>
      <c r="M30" s="60"/>
      <c r="N30" s="23"/>
      <c r="O30" s="62"/>
      <c r="P30" s="24">
        <v>10.651875000000002</v>
      </c>
      <c r="Q30" s="63"/>
      <c r="R30" s="24"/>
      <c r="S30" s="63"/>
      <c r="T30" s="24"/>
      <c r="U30" s="63"/>
      <c r="V30" s="24"/>
      <c r="W30" s="59"/>
      <c r="Y30" t="s">
        <v>97</v>
      </c>
      <c r="Z30" s="27">
        <f t="shared" si="3"/>
        <v>8745.7500000000018</v>
      </c>
      <c r="AA30" s="27">
        <v>437.28750000000014</v>
      </c>
      <c r="AB30" s="27">
        <v>8308.4625000000015</v>
      </c>
      <c r="AD30" s="27">
        <f t="shared" si="1"/>
        <v>437.28750000000014</v>
      </c>
      <c r="AE30" s="27">
        <f t="shared" si="2"/>
        <v>8308.4625000000015</v>
      </c>
    </row>
    <row r="31" spans="1:31">
      <c r="A31" s="5"/>
      <c r="B31" s="5" t="s">
        <v>98</v>
      </c>
      <c r="C31" s="5"/>
      <c r="D31" s="26"/>
      <c r="E31" s="60"/>
      <c r="F31" s="28"/>
      <c r="G31" s="61"/>
      <c r="H31" s="26">
        <v>4.3125000000000011E-2</v>
      </c>
      <c r="I31" s="60"/>
      <c r="J31" s="22"/>
      <c r="K31" s="60"/>
      <c r="L31" s="26"/>
      <c r="M31" s="60"/>
      <c r="N31" s="23"/>
      <c r="O31" s="62"/>
      <c r="P31" s="24">
        <v>0.81937500000000008</v>
      </c>
      <c r="Q31" s="63"/>
      <c r="R31" s="24"/>
      <c r="S31" s="63"/>
      <c r="T31" s="24"/>
      <c r="U31" s="63"/>
      <c r="V31" s="24"/>
      <c r="W31" s="59"/>
      <c r="Y31" t="s">
        <v>98</v>
      </c>
      <c r="Z31" s="27">
        <f t="shared" si="3"/>
        <v>672.75000000000011</v>
      </c>
      <c r="AA31" s="27">
        <v>33.63750000000001</v>
      </c>
      <c r="AB31" s="27">
        <v>639.11250000000007</v>
      </c>
      <c r="AD31" s="27">
        <f t="shared" si="1"/>
        <v>33.63750000000001</v>
      </c>
      <c r="AE31" s="27">
        <f t="shared" si="2"/>
        <v>639.11250000000007</v>
      </c>
    </row>
    <row r="32" spans="1:31">
      <c r="A32" s="5"/>
      <c r="B32" s="5"/>
      <c r="C32" s="5"/>
      <c r="D32" s="20"/>
      <c r="E32" s="55"/>
      <c r="F32" s="21"/>
      <c r="G32" s="56"/>
      <c r="H32" s="20"/>
      <c r="I32" s="55"/>
      <c r="J32" s="22"/>
      <c r="K32" s="55"/>
      <c r="L32" s="20"/>
      <c r="M32" s="55"/>
      <c r="N32" s="23"/>
      <c r="O32" s="57"/>
      <c r="P32" s="24"/>
      <c r="Q32" s="58"/>
      <c r="R32" s="24"/>
      <c r="S32" s="58"/>
      <c r="T32" s="24"/>
      <c r="U32" s="58"/>
      <c r="V32" s="24"/>
      <c r="W32" s="59"/>
    </row>
    <row r="33" spans="1:23" ht="15.6">
      <c r="A33" s="5"/>
      <c r="B33" s="25"/>
      <c r="C33" s="5"/>
      <c r="D33" s="20"/>
      <c r="E33" s="55"/>
      <c r="F33" s="21"/>
      <c r="G33" s="56"/>
      <c r="H33" s="20"/>
      <c r="I33" s="55"/>
      <c r="J33" s="22"/>
      <c r="K33" s="55"/>
      <c r="L33" s="20"/>
      <c r="M33" s="55"/>
      <c r="N33" s="23"/>
      <c r="O33" s="57"/>
      <c r="P33" s="24"/>
      <c r="Q33" s="58"/>
      <c r="R33" s="24"/>
      <c r="S33" s="58"/>
      <c r="T33" s="24"/>
      <c r="U33" s="58"/>
      <c r="V33" s="24"/>
      <c r="W33" s="59"/>
    </row>
    <row r="34" spans="1:23">
      <c r="A34" s="5"/>
      <c r="B34" s="5"/>
      <c r="C34" s="5"/>
      <c r="D34" s="20"/>
      <c r="E34" s="55"/>
      <c r="F34" s="21"/>
      <c r="G34" s="56"/>
      <c r="H34" s="20"/>
      <c r="I34" s="55"/>
      <c r="J34" s="22"/>
      <c r="K34" s="55"/>
      <c r="L34" s="20"/>
      <c r="M34" s="55"/>
      <c r="N34" s="23"/>
      <c r="O34" s="57"/>
      <c r="P34" s="24"/>
      <c r="Q34" s="58"/>
      <c r="R34" s="24"/>
      <c r="S34" s="58"/>
      <c r="T34" s="24"/>
      <c r="U34" s="58"/>
      <c r="V34" s="24"/>
      <c r="W34" s="59"/>
    </row>
    <row r="35" spans="1:23">
      <c r="A35" s="5"/>
      <c r="B35" s="5"/>
      <c r="C35" s="5"/>
      <c r="D35" s="20"/>
      <c r="E35" s="55"/>
      <c r="F35" s="21"/>
      <c r="G35" s="56"/>
      <c r="H35" s="20"/>
      <c r="I35" s="55"/>
      <c r="J35" s="22"/>
      <c r="K35" s="55"/>
      <c r="L35" s="20"/>
      <c r="M35" s="55"/>
      <c r="N35" s="23"/>
      <c r="O35" s="57"/>
      <c r="P35" s="24"/>
      <c r="Q35" s="58"/>
      <c r="R35" s="24"/>
      <c r="S35" s="58"/>
      <c r="T35" s="24"/>
      <c r="U35" s="58"/>
      <c r="V35" s="24"/>
      <c r="W35" s="59"/>
    </row>
    <row r="36" spans="1:23">
      <c r="A36" s="5"/>
      <c r="B36" s="5"/>
      <c r="C36" s="5"/>
      <c r="D36" s="20"/>
      <c r="E36" s="55"/>
      <c r="F36" s="21"/>
      <c r="G36" s="56"/>
      <c r="H36" s="20"/>
      <c r="I36" s="55"/>
      <c r="J36" s="22"/>
      <c r="K36" s="55"/>
      <c r="L36" s="20"/>
      <c r="M36" s="55"/>
      <c r="N36" s="23"/>
      <c r="O36" s="57"/>
      <c r="P36" s="24"/>
      <c r="Q36" s="58"/>
      <c r="R36" s="24"/>
      <c r="S36" s="58"/>
      <c r="T36" s="24"/>
      <c r="U36" s="58"/>
      <c r="V36" s="24"/>
      <c r="W36" s="59"/>
    </row>
    <row r="37" spans="1:23">
      <c r="A37" s="5"/>
      <c r="B37" s="5"/>
      <c r="C37" s="5"/>
      <c r="D37" s="20"/>
      <c r="E37" s="55"/>
      <c r="F37" s="21"/>
      <c r="G37" s="56"/>
      <c r="H37" s="20"/>
      <c r="I37" s="55"/>
      <c r="J37" s="22"/>
      <c r="K37" s="55"/>
      <c r="L37" s="20"/>
      <c r="M37" s="55"/>
      <c r="N37" s="23"/>
      <c r="O37" s="57"/>
      <c r="P37" s="24"/>
      <c r="Q37" s="58"/>
      <c r="R37" s="24"/>
      <c r="S37" s="58"/>
      <c r="T37" s="24"/>
      <c r="U37" s="58"/>
      <c r="V37" s="24"/>
      <c r="W37" s="59"/>
    </row>
    <row r="38" spans="1:23">
      <c r="A38" s="5"/>
      <c r="B38" s="5"/>
      <c r="C38" s="5"/>
      <c r="D38" s="20"/>
      <c r="E38" s="55"/>
      <c r="F38" s="21"/>
      <c r="G38" s="56"/>
      <c r="H38" s="20"/>
      <c r="I38" s="55"/>
      <c r="J38" s="22"/>
      <c r="K38" s="55"/>
      <c r="L38" s="20"/>
      <c r="M38" s="55"/>
      <c r="N38" s="23"/>
      <c r="O38" s="57"/>
      <c r="P38" s="24"/>
      <c r="Q38" s="58"/>
      <c r="R38" s="24"/>
      <c r="S38" s="58"/>
      <c r="T38" s="24"/>
      <c r="U38" s="58"/>
      <c r="V38" s="24"/>
      <c r="W38" s="59"/>
    </row>
    <row r="39" spans="1:23" ht="15.6">
      <c r="A39" s="5"/>
      <c r="B39" s="25"/>
      <c r="C39" s="5"/>
      <c r="D39" s="20"/>
      <c r="E39" s="55"/>
      <c r="F39" s="21"/>
      <c r="G39" s="56"/>
      <c r="H39" s="20"/>
      <c r="I39" s="55"/>
      <c r="J39" s="22"/>
      <c r="K39" s="55"/>
      <c r="L39" s="20"/>
      <c r="M39" s="55"/>
      <c r="N39" s="23"/>
      <c r="O39" s="57"/>
      <c r="P39" s="24"/>
      <c r="Q39" s="58"/>
      <c r="R39" s="24"/>
      <c r="S39" s="58"/>
      <c r="T39" s="24"/>
      <c r="U39" s="58"/>
      <c r="V39" s="24"/>
      <c r="W39" s="59"/>
    </row>
    <row r="40" spans="1:23">
      <c r="A40" s="5"/>
      <c r="B40" s="5"/>
      <c r="C40" s="5"/>
      <c r="D40" s="20"/>
      <c r="E40" s="55"/>
      <c r="F40" s="21"/>
      <c r="G40" s="56"/>
      <c r="H40" s="20"/>
      <c r="I40" s="55"/>
      <c r="J40" s="22"/>
      <c r="K40" s="55"/>
      <c r="L40" s="20"/>
      <c r="M40" s="55"/>
      <c r="N40" s="23"/>
      <c r="O40" s="57"/>
      <c r="P40" s="24"/>
      <c r="Q40" s="58"/>
      <c r="R40" s="24"/>
      <c r="S40" s="58"/>
      <c r="T40" s="24"/>
      <c r="U40" s="58"/>
      <c r="V40" s="24"/>
      <c r="W40" s="59"/>
    </row>
    <row r="41" spans="1:23">
      <c r="A41" s="5"/>
      <c r="B41" s="5"/>
      <c r="C41" s="5"/>
      <c r="D41" s="20"/>
      <c r="E41" s="55"/>
      <c r="F41" s="21"/>
      <c r="G41" s="56"/>
      <c r="H41" s="20"/>
      <c r="I41" s="55"/>
      <c r="J41" s="22"/>
      <c r="K41" s="55"/>
      <c r="L41" s="20"/>
      <c r="M41" s="55"/>
      <c r="N41" s="23"/>
      <c r="O41" s="57"/>
      <c r="P41" s="24"/>
      <c r="Q41" s="58"/>
      <c r="R41" s="24"/>
      <c r="S41" s="58"/>
      <c r="T41" s="24"/>
      <c r="U41" s="58"/>
      <c r="V41" s="24"/>
      <c r="W41" s="59"/>
    </row>
    <row r="42" spans="1:23">
      <c r="A42" s="5"/>
      <c r="B42" s="5"/>
      <c r="C42" s="5"/>
      <c r="D42" s="20"/>
      <c r="E42" s="55"/>
      <c r="F42" s="21"/>
      <c r="G42" s="56"/>
      <c r="H42" s="20"/>
      <c r="I42" s="55"/>
      <c r="J42" s="22"/>
      <c r="K42" s="55"/>
      <c r="L42" s="20"/>
      <c r="M42" s="55"/>
      <c r="N42" s="23"/>
      <c r="O42" s="57"/>
      <c r="P42" s="24"/>
      <c r="Q42" s="58"/>
      <c r="R42" s="24"/>
      <c r="S42" s="58"/>
      <c r="T42" s="24"/>
      <c r="U42" s="58"/>
      <c r="V42" s="24"/>
      <c r="W42" s="59"/>
    </row>
    <row r="43" spans="1:23" ht="15.6">
      <c r="A43" s="5"/>
      <c r="B43" s="25"/>
      <c r="C43" s="5"/>
      <c r="D43" s="20"/>
      <c r="E43" s="55"/>
      <c r="F43" s="21"/>
      <c r="G43" s="56"/>
      <c r="H43" s="20"/>
      <c r="I43" s="55"/>
      <c r="J43" s="22"/>
      <c r="K43" s="55"/>
      <c r="L43" s="20"/>
      <c r="M43" s="55"/>
      <c r="N43" s="23"/>
      <c r="O43" s="57"/>
      <c r="P43" s="24"/>
      <c r="Q43" s="58"/>
      <c r="R43" s="24"/>
      <c r="S43" s="58"/>
      <c r="T43" s="24"/>
      <c r="U43" s="58"/>
      <c r="V43" s="24"/>
      <c r="W43" s="59"/>
    </row>
    <row r="44" spans="1:23">
      <c r="A44" s="5"/>
      <c r="B44" s="5"/>
      <c r="C44" s="5"/>
      <c r="D44" s="20"/>
      <c r="E44" s="55"/>
      <c r="F44" s="21"/>
      <c r="G44" s="56"/>
      <c r="H44" s="20"/>
      <c r="I44" s="55"/>
      <c r="J44" s="22"/>
      <c r="K44" s="55"/>
      <c r="L44" s="20"/>
      <c r="M44" s="55"/>
      <c r="N44" s="23"/>
      <c r="O44" s="57"/>
      <c r="P44" s="24"/>
      <c r="Q44" s="58"/>
      <c r="R44" s="24"/>
      <c r="S44" s="58"/>
      <c r="T44" s="24"/>
      <c r="U44" s="58"/>
      <c r="V44" s="24"/>
      <c r="W44" s="59"/>
    </row>
    <row r="45" spans="1:23">
      <c r="A45" s="10"/>
      <c r="B45" s="10"/>
      <c r="C45" s="10"/>
      <c r="D45" s="20"/>
      <c r="E45" s="55"/>
      <c r="F45" s="21"/>
      <c r="G45" s="56"/>
      <c r="H45" s="20"/>
      <c r="I45" s="55"/>
      <c r="J45" s="22"/>
      <c r="K45" s="55"/>
      <c r="L45" s="20"/>
      <c r="M45" s="55"/>
      <c r="N45" s="23"/>
      <c r="O45" s="57"/>
      <c r="P45" s="24"/>
      <c r="Q45" s="58"/>
      <c r="R45" s="24"/>
      <c r="S45" s="58"/>
      <c r="T45" s="24"/>
      <c r="U45" s="58"/>
      <c r="V45" s="24"/>
      <c r="W45" s="59"/>
    </row>
    <row r="46" spans="1:23">
      <c r="A46" s="10"/>
      <c r="B46" s="10"/>
      <c r="C46" s="10"/>
      <c r="D46" s="20"/>
      <c r="E46" s="55"/>
      <c r="F46" s="21"/>
      <c r="G46" s="56"/>
      <c r="H46" s="20"/>
      <c r="I46" s="55"/>
      <c r="J46" s="22"/>
      <c r="K46" s="55"/>
      <c r="L46" s="20"/>
      <c r="M46" s="55"/>
      <c r="N46" s="23"/>
      <c r="O46" s="57"/>
      <c r="P46" s="24"/>
      <c r="Q46" s="58"/>
      <c r="R46" s="24"/>
      <c r="S46" s="58"/>
      <c r="T46" s="24"/>
      <c r="U46" s="58"/>
      <c r="V46" s="24"/>
      <c r="W46" s="59"/>
    </row>
    <row r="47" spans="1:23" ht="15.6">
      <c r="A47" s="10"/>
      <c r="B47" s="25"/>
      <c r="C47" s="10"/>
      <c r="D47" s="20"/>
      <c r="E47" s="55"/>
      <c r="F47" s="21"/>
      <c r="G47" s="56"/>
      <c r="H47" s="20"/>
      <c r="I47" s="55"/>
      <c r="J47" s="22"/>
      <c r="K47" s="55"/>
      <c r="L47" s="20"/>
      <c r="M47" s="55"/>
      <c r="N47" s="23"/>
      <c r="O47" s="57"/>
      <c r="P47" s="24"/>
      <c r="Q47" s="58"/>
      <c r="R47" s="24"/>
      <c r="S47" s="58"/>
      <c r="T47" s="24"/>
      <c r="U47" s="58"/>
      <c r="V47" s="24"/>
      <c r="W47" s="59"/>
    </row>
    <row r="48" spans="1:23">
      <c r="A48" s="10"/>
      <c r="B48" s="10"/>
      <c r="C48" s="10"/>
      <c r="D48" s="20"/>
      <c r="E48" s="55"/>
      <c r="F48" s="21"/>
      <c r="G48" s="56"/>
      <c r="H48" s="20"/>
      <c r="I48" s="55"/>
      <c r="J48" s="22"/>
      <c r="K48" s="55"/>
      <c r="L48" s="20"/>
      <c r="M48" s="55"/>
      <c r="N48" s="23"/>
      <c r="O48" s="57"/>
      <c r="P48" s="24"/>
      <c r="Q48" s="58"/>
      <c r="R48" s="24"/>
      <c r="S48" s="58"/>
      <c r="T48" s="24"/>
      <c r="U48" s="58"/>
      <c r="V48" s="24"/>
      <c r="W48" s="59"/>
    </row>
    <row r="49" spans="1:23">
      <c r="A49" s="10"/>
      <c r="B49" s="10"/>
      <c r="C49" s="10"/>
      <c r="D49" s="20"/>
      <c r="E49" s="55"/>
      <c r="F49" s="21"/>
      <c r="G49" s="56"/>
      <c r="H49" s="20"/>
      <c r="I49" s="55"/>
      <c r="J49" s="22"/>
      <c r="K49" s="55"/>
      <c r="L49" s="20"/>
      <c r="M49" s="55"/>
      <c r="N49" s="23"/>
      <c r="O49" s="57"/>
      <c r="P49" s="24"/>
      <c r="Q49" s="58"/>
      <c r="R49" s="24"/>
      <c r="S49" s="58"/>
      <c r="T49" s="24"/>
      <c r="U49" s="58"/>
      <c r="V49" s="24"/>
      <c r="W49" s="59"/>
    </row>
    <row r="50" spans="1:23">
      <c r="A50" s="10"/>
      <c r="B50" s="10"/>
      <c r="C50" s="10"/>
      <c r="D50" s="20"/>
      <c r="E50" s="55"/>
      <c r="F50" s="21"/>
      <c r="G50" s="56"/>
      <c r="H50" s="20"/>
      <c r="I50" s="55"/>
      <c r="J50" s="22"/>
      <c r="K50" s="55"/>
      <c r="L50" s="20"/>
      <c r="M50" s="55"/>
      <c r="N50" s="23"/>
      <c r="O50" s="57"/>
      <c r="P50" s="24"/>
      <c r="Q50" s="58"/>
      <c r="R50" s="24"/>
      <c r="S50" s="58"/>
      <c r="T50" s="24"/>
      <c r="U50" s="58"/>
      <c r="V50" s="24"/>
      <c r="W50" s="59"/>
    </row>
    <row r="51" spans="1:23" ht="13.8" thickBot="1">
      <c r="A51" s="5"/>
      <c r="B51" s="5"/>
      <c r="C51" s="5"/>
      <c r="D51" s="20"/>
      <c r="E51" s="55"/>
      <c r="F51" s="21"/>
      <c r="G51" s="56"/>
      <c r="H51" s="20"/>
      <c r="I51" s="55"/>
      <c r="J51" s="22"/>
      <c r="K51" s="55"/>
      <c r="L51" s="20"/>
      <c r="M51" s="55"/>
      <c r="N51" s="23"/>
      <c r="O51" s="57"/>
      <c r="P51" s="24"/>
      <c r="Q51" s="58"/>
      <c r="R51" s="24"/>
      <c r="S51" s="58"/>
      <c r="T51" s="24"/>
      <c r="U51" s="58"/>
      <c r="V51" s="24"/>
      <c r="W51" s="59"/>
    </row>
    <row r="52" spans="1:23" ht="15" thickBot="1">
      <c r="A52" s="29"/>
      <c r="B52" s="29"/>
      <c r="C52" s="29" t="s">
        <v>99</v>
      </c>
      <c r="D52" s="30">
        <f>SUM(D8:D51)</f>
        <v>9</v>
      </c>
      <c r="E52" s="31">
        <f>D52*E6</f>
        <v>8550</v>
      </c>
      <c r="F52" s="32">
        <f>SUM(F8:F51)</f>
        <v>8</v>
      </c>
      <c r="G52" s="33">
        <f>F52*G6</f>
        <v>4400</v>
      </c>
      <c r="H52" s="30">
        <f>SUM(H8:H51)</f>
        <v>33.716074799679497</v>
      </c>
      <c r="I52" s="34">
        <f>H52*I6</f>
        <v>26298.538343750006</v>
      </c>
      <c r="J52" s="35">
        <f>SUM(J8:J51)</f>
        <v>7</v>
      </c>
      <c r="K52" s="34">
        <f>J52*K6</f>
        <v>3150</v>
      </c>
      <c r="L52" s="30">
        <f>SUM(L8:L51)</f>
        <v>14.712999999999999</v>
      </c>
      <c r="M52" s="34">
        <f>L52*M6</f>
        <v>10004.84</v>
      </c>
      <c r="N52" s="36">
        <f>SUM(N8:N51)</f>
        <v>0</v>
      </c>
      <c r="O52" s="37">
        <f>SUBTOTAL(9,O9:O51)</f>
        <v>0</v>
      </c>
      <c r="P52" s="38">
        <f>SUM(P8:P51)</f>
        <v>71.794851983173075</v>
      </c>
      <c r="Q52" s="39">
        <f>P52*Q6</f>
        <v>55999.984546874999</v>
      </c>
      <c r="R52" s="38">
        <f>SUM(R8:R51)</f>
        <v>6</v>
      </c>
      <c r="S52" s="40">
        <f>R52*S6</f>
        <v>2700</v>
      </c>
      <c r="T52" s="38">
        <f>SUM(T8:T51)</f>
        <v>25</v>
      </c>
      <c r="U52" s="39">
        <f>T52*U6</f>
        <v>17000</v>
      </c>
      <c r="V52" s="38">
        <f>SUM(V8:V51)</f>
        <v>16.838973153409089</v>
      </c>
      <c r="W52" s="41">
        <f>V52*W6</f>
        <v>9261.4352343749997</v>
      </c>
    </row>
    <row r="53" spans="1:23">
      <c r="A53" s="42"/>
      <c r="B53" s="42"/>
      <c r="C53" s="42"/>
    </row>
    <row r="54" spans="1:23" s="3" customFormat="1" ht="13.8" thickBot="1">
      <c r="A54"/>
      <c r="B54"/>
      <c r="C54"/>
      <c r="E54"/>
      <c r="G54"/>
      <c r="I54"/>
      <c r="J54"/>
      <c r="K54"/>
      <c r="M54"/>
      <c r="N54"/>
      <c r="O54"/>
      <c r="P54"/>
      <c r="Q54"/>
      <c r="R54"/>
      <c r="S54"/>
      <c r="T54"/>
      <c r="U54"/>
      <c r="V54"/>
      <c r="W54"/>
    </row>
    <row r="55" spans="1:23" s="3" customFormat="1" ht="15" thickBot="1">
      <c r="A55" s="43"/>
      <c r="B55" s="43"/>
      <c r="C55" s="43" t="s">
        <v>100</v>
      </c>
      <c r="D55" s="125">
        <f>SUM(E52+G52+I52+K52+M52+O52)</f>
        <v>52403.37834375001</v>
      </c>
      <c r="E55" s="126"/>
      <c r="F55" s="44">
        <f>D55/$D$58</f>
        <v>0.38149059336194469</v>
      </c>
      <c r="G55"/>
      <c r="I55"/>
      <c r="J55"/>
      <c r="K55"/>
      <c r="M55"/>
      <c r="N55"/>
      <c r="O55"/>
      <c r="P55"/>
      <c r="Q55"/>
      <c r="R55"/>
      <c r="S55"/>
      <c r="T55"/>
      <c r="U55"/>
      <c r="V55"/>
      <c r="W55"/>
    </row>
    <row r="56" spans="1:23" s="3" customFormat="1" ht="15" thickBot="1">
      <c r="A56" s="45"/>
      <c r="B56" s="45"/>
      <c r="C56" s="45" t="s">
        <v>101</v>
      </c>
      <c r="D56" s="127">
        <f>SUM(Q52+S52+U52+W52)</f>
        <v>84961.419781250006</v>
      </c>
      <c r="E56" s="128"/>
      <c r="F56" s="44">
        <f>D56/$D$58</f>
        <v>0.6185094066380552</v>
      </c>
      <c r="G56"/>
      <c r="I56"/>
      <c r="J56"/>
      <c r="K56"/>
      <c r="M56"/>
      <c r="N56"/>
      <c r="O56"/>
      <c r="P56"/>
      <c r="Q56"/>
      <c r="R56"/>
      <c r="S56"/>
      <c r="T56"/>
      <c r="U56"/>
      <c r="V56"/>
      <c r="W56"/>
    </row>
    <row r="57" spans="1:23" s="3" customFormat="1" ht="13.8" thickBot="1">
      <c r="A57"/>
      <c r="B57"/>
      <c r="C57"/>
      <c r="E57"/>
      <c r="G57"/>
      <c r="I57"/>
      <c r="J57"/>
      <c r="K57"/>
      <c r="M57"/>
      <c r="N57"/>
      <c r="O57"/>
      <c r="P57"/>
      <c r="Q57"/>
      <c r="R57"/>
      <c r="S57"/>
      <c r="T57"/>
      <c r="U57"/>
      <c r="V57"/>
      <c r="W57"/>
    </row>
    <row r="58" spans="1:23" s="3" customFormat="1" ht="15" thickBot="1">
      <c r="A58" s="46"/>
      <c r="B58" s="46"/>
      <c r="C58" s="46" t="s">
        <v>102</v>
      </c>
      <c r="D58" s="129">
        <f>SUM(D55:E56)</f>
        <v>137364.79812500003</v>
      </c>
      <c r="E58" s="130"/>
      <c r="G58"/>
      <c r="I58"/>
      <c r="J58"/>
      <c r="K58"/>
      <c r="M58"/>
      <c r="N58"/>
      <c r="O58"/>
      <c r="P58"/>
      <c r="Q58"/>
      <c r="R58"/>
      <c r="S58"/>
      <c r="T58"/>
      <c r="U58"/>
      <c r="V58"/>
      <c r="W58"/>
    </row>
  </sheetData>
  <mergeCells count="15">
    <mergeCell ref="D3:O3"/>
    <mergeCell ref="P3:W3"/>
    <mergeCell ref="D4:E4"/>
    <mergeCell ref="F4:G4"/>
    <mergeCell ref="H4:I4"/>
    <mergeCell ref="T4:U4"/>
    <mergeCell ref="V4:W4"/>
    <mergeCell ref="N4:O4"/>
    <mergeCell ref="P4:Q4"/>
    <mergeCell ref="R4:S4"/>
    <mergeCell ref="D55:E55"/>
    <mergeCell ref="D56:E56"/>
    <mergeCell ref="D58:E58"/>
    <mergeCell ref="J4:K4"/>
    <mergeCell ref="L4:M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27"/>
  <sheetViews>
    <sheetView topLeftCell="A15" zoomScaleNormal="100" workbookViewId="0">
      <selection activeCell="B6" sqref="B6:E6"/>
    </sheetView>
  </sheetViews>
  <sheetFormatPr baseColWidth="10" defaultColWidth="9.109375" defaultRowHeight="13.2"/>
  <cols>
    <col min="1" max="1" width="8.5546875" customWidth="1"/>
    <col min="2" max="2" width="53.88671875" customWidth="1"/>
    <col min="3" max="3" width="12.88671875" customWidth="1"/>
    <col min="4" max="4" width="17.109375" customWidth="1"/>
    <col min="5" max="5" width="17.5546875" customWidth="1"/>
    <col min="6" max="6" width="11.44140625" customWidth="1"/>
    <col min="7" max="7" width="16" customWidth="1"/>
    <col min="8" max="256" width="11.44140625" customWidth="1"/>
  </cols>
  <sheetData>
    <row r="1" spans="2:6" ht="13.8">
      <c r="B1" s="122" t="s">
        <v>0</v>
      </c>
      <c r="C1" s="122"/>
      <c r="D1" s="122"/>
      <c r="E1" s="122"/>
    </row>
    <row r="5" spans="2:6" ht="22.8">
      <c r="B5" s="123" t="s">
        <v>50</v>
      </c>
      <c r="C5" s="123"/>
      <c r="D5" s="123"/>
      <c r="E5" s="123"/>
    </row>
    <row r="6" spans="2:6" ht="49.5" customHeight="1">
      <c r="B6" s="124" t="s">
        <v>2</v>
      </c>
      <c r="C6" s="124"/>
      <c r="D6" s="124"/>
      <c r="E6" s="124"/>
    </row>
    <row r="7" spans="2:6" ht="13.5" customHeight="1" thickBot="1">
      <c r="B7" s="47"/>
      <c r="C7" s="47"/>
      <c r="D7" s="47"/>
      <c r="E7" s="47"/>
    </row>
    <row r="8" spans="2:6" ht="42" customHeight="1">
      <c r="B8" s="92" t="s">
        <v>51</v>
      </c>
      <c r="C8" s="96"/>
      <c r="D8" s="93" t="s">
        <v>52</v>
      </c>
      <c r="E8" s="94" t="s">
        <v>53</v>
      </c>
    </row>
    <row r="9" spans="2:6" ht="15.6">
      <c r="B9" s="48" t="s">
        <v>54</v>
      </c>
      <c r="C9" s="95"/>
      <c r="D9" s="54"/>
      <c r="E9" s="147"/>
      <c r="F9" s="115"/>
    </row>
    <row r="10" spans="2:6" ht="15.6">
      <c r="B10" s="48" t="s">
        <v>55</v>
      </c>
      <c r="C10" s="95"/>
      <c r="D10" s="54"/>
      <c r="E10" s="147"/>
      <c r="F10" s="115"/>
    </row>
    <row r="11" spans="2:6" ht="15.6">
      <c r="B11" s="48" t="s">
        <v>56</v>
      </c>
      <c r="C11" s="95"/>
      <c r="D11" s="54"/>
      <c r="E11" s="147"/>
      <c r="F11" s="115"/>
    </row>
    <row r="12" spans="2:6" ht="16.2" thickBot="1">
      <c r="B12" s="85" t="s">
        <v>57</v>
      </c>
      <c r="C12" s="97"/>
      <c r="D12" s="98"/>
      <c r="E12" s="148"/>
      <c r="F12" s="115"/>
    </row>
    <row r="13" spans="2:6" ht="13.8" thickBot="1"/>
    <row r="14" spans="2:6" ht="15.6">
      <c r="B14" s="145" t="s">
        <v>58</v>
      </c>
      <c r="C14" s="146"/>
      <c r="D14" s="64"/>
      <c r="E14" s="65"/>
    </row>
    <row r="15" spans="2:6" ht="15.6">
      <c r="B15" s="50" t="s">
        <v>59</v>
      </c>
      <c r="C15" s="51"/>
    </row>
    <row r="16" spans="2:6" ht="15.6">
      <c r="B16" s="50" t="s">
        <v>60</v>
      </c>
      <c r="C16" s="51"/>
    </row>
    <row r="17" spans="2:4" ht="15.6">
      <c r="B17" s="50" t="s">
        <v>61</v>
      </c>
      <c r="C17" s="51"/>
    </row>
    <row r="18" spans="2:4" ht="31.2">
      <c r="B18" s="50" t="s">
        <v>62</v>
      </c>
      <c r="C18" s="51"/>
      <c r="D18" s="49"/>
    </row>
    <row r="19" spans="2:4" ht="31.2">
      <c r="B19" s="50" t="s">
        <v>63</v>
      </c>
      <c r="C19" s="51"/>
      <c r="D19" s="49"/>
    </row>
    <row r="20" spans="2:4" ht="31.2">
      <c r="B20" s="50" t="s">
        <v>64</v>
      </c>
      <c r="C20" s="51"/>
      <c r="D20" s="49"/>
    </row>
    <row r="21" spans="2:4" ht="15.6">
      <c r="B21" s="50" t="s">
        <v>65</v>
      </c>
      <c r="C21" s="51"/>
    </row>
    <row r="22" spans="2:4" ht="15.6">
      <c r="B22" s="50" t="s">
        <v>66</v>
      </c>
      <c r="C22" s="51"/>
    </row>
    <row r="23" spans="2:4" ht="16.2" thickBot="1">
      <c r="B23" s="52" t="s">
        <v>67</v>
      </c>
      <c r="C23" s="53"/>
      <c r="D23" s="49"/>
    </row>
    <row r="24" spans="2:4" ht="13.8" thickBot="1"/>
    <row r="25" spans="2:4" ht="31.2">
      <c r="B25" s="102" t="s">
        <v>68</v>
      </c>
      <c r="C25" s="103">
        <f>C15+C16+C17+C18+C21+C22+C23</f>
        <v>0</v>
      </c>
    </row>
    <row r="26" spans="2:4" ht="31.2">
      <c r="B26" s="104" t="s">
        <v>69</v>
      </c>
      <c r="C26" s="105">
        <f>C15+C16+C17+C19+C21+C22+C23</f>
        <v>0</v>
      </c>
    </row>
    <row r="27" spans="2:4" ht="31.8" thickBot="1">
      <c r="B27" s="106" t="s">
        <v>70</v>
      </c>
      <c r="C27" s="107">
        <f>C15+C16+C17+C20+C21+C22+C23</f>
        <v>0</v>
      </c>
    </row>
  </sheetData>
  <mergeCells count="5">
    <mergeCell ref="B14:C14"/>
    <mergeCell ref="B1:E1"/>
    <mergeCell ref="B5:E5"/>
    <mergeCell ref="B6:E6"/>
    <mergeCell ref="E9:E12"/>
  </mergeCells>
  <pageMargins left="0.7" right="0.7" top="0.75" bottom="0.75" header="0.3" footer="0.3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A548-1E4A-4980-8314-F363E17A4968}">
  <dimension ref="B1:I46"/>
  <sheetViews>
    <sheetView tabSelected="1" topLeftCell="A41" zoomScaleNormal="100" zoomScaleSheetLayoutView="100" workbookViewId="0">
      <selection activeCell="C33" sqref="C33:C44"/>
    </sheetView>
  </sheetViews>
  <sheetFormatPr baseColWidth="10" defaultColWidth="9.33203125" defaultRowHeight="13.2"/>
  <cols>
    <col min="1" max="1" width="8.5546875" style="66" customWidth="1"/>
    <col min="2" max="2" width="44.33203125" style="66" customWidth="1"/>
    <col min="3" max="3" width="19" style="66" customWidth="1"/>
    <col min="4" max="4" width="16.6640625" style="66" customWidth="1"/>
    <col min="5" max="5" width="18.33203125" style="66" customWidth="1"/>
    <col min="6" max="6" width="4.5546875" style="66" customWidth="1"/>
    <col min="7" max="7" width="12" style="66" customWidth="1"/>
    <col min="8" max="8" width="13.109375" style="66" customWidth="1"/>
    <col min="9" max="9" width="15.109375" style="66" customWidth="1"/>
    <col min="10" max="10" width="14.33203125" style="66" customWidth="1"/>
    <col min="11" max="11" width="13.6640625" style="66" customWidth="1"/>
    <col min="12" max="12" width="19.6640625" style="66" customWidth="1"/>
    <col min="13" max="13" width="8.6640625" style="66" customWidth="1"/>
    <col min="14" max="14" width="14.88671875" style="66" customWidth="1"/>
    <col min="15" max="15" width="11.5546875" style="66" customWidth="1"/>
    <col min="16" max="16" width="13.33203125" style="66" customWidth="1"/>
    <col min="17" max="17" width="12.88671875" style="66" customWidth="1"/>
    <col min="18" max="18" width="14" style="66" customWidth="1"/>
    <col min="19" max="19" width="12.33203125" style="66" bestFit="1" customWidth="1"/>
    <col min="20" max="20" width="14.88671875" style="66" customWidth="1"/>
    <col min="21" max="21" width="11.44140625" style="66" customWidth="1"/>
    <col min="22" max="22" width="10.33203125" style="66" bestFit="1" customWidth="1"/>
    <col min="23" max="23" width="16.109375" style="66" customWidth="1"/>
    <col min="24" max="24" width="6.44140625" style="66" customWidth="1"/>
    <col min="25" max="25" width="14.109375" style="66" customWidth="1"/>
    <col min="26" max="26" width="11.6640625" style="66" customWidth="1"/>
    <col min="27" max="27" width="11.44140625" style="66" customWidth="1"/>
    <col min="28" max="28" width="11.6640625" style="66" bestFit="1" customWidth="1"/>
    <col min="29" max="29" width="11.44140625" style="66" customWidth="1"/>
    <col min="30" max="30" width="13.33203125" style="66" bestFit="1" customWidth="1"/>
    <col min="31" max="31" width="11.44140625" style="66" customWidth="1"/>
    <col min="32" max="32" width="10" style="66" customWidth="1"/>
    <col min="33" max="34" width="11.44140625" style="66" customWidth="1"/>
    <col min="35" max="35" width="12.5546875" style="66" bestFit="1" customWidth="1"/>
    <col min="36" max="36" width="11.44140625" style="66" customWidth="1"/>
    <col min="37" max="37" width="11.6640625" style="66" bestFit="1" customWidth="1"/>
    <col min="38" max="41" width="11.44140625" style="66" customWidth="1"/>
    <col min="42" max="43" width="14.33203125" style="66" customWidth="1"/>
    <col min="44" max="44" width="11.44140625" style="66" customWidth="1"/>
    <col min="45" max="45" width="13.33203125" style="66" bestFit="1" customWidth="1"/>
    <col min="46" max="235" width="11.44140625" style="66" customWidth="1"/>
    <col min="236" max="16384" width="9.33203125" style="66"/>
  </cols>
  <sheetData>
    <row r="1" spans="2:9" ht="13.8">
      <c r="B1" s="152" t="s">
        <v>0</v>
      </c>
      <c r="C1" s="152"/>
      <c r="D1" s="152"/>
      <c r="E1" s="152"/>
      <c r="F1" s="82"/>
      <c r="G1" s="82"/>
    </row>
    <row r="5" spans="2:9" ht="22.8">
      <c r="B5" s="151" t="s">
        <v>103</v>
      </c>
      <c r="C5" s="151"/>
      <c r="D5" s="151"/>
      <c r="E5" s="151"/>
      <c r="F5" s="81"/>
      <c r="G5" s="81"/>
    </row>
    <row r="6" spans="2:9" ht="49.5" customHeight="1">
      <c r="B6" s="150" t="s">
        <v>2</v>
      </c>
      <c r="C6" s="150"/>
      <c r="D6" s="150"/>
      <c r="E6" s="150"/>
      <c r="F6" s="80"/>
      <c r="G6" s="80"/>
    </row>
    <row r="7" spans="2:9" ht="18" customHeight="1" thickBot="1">
      <c r="B7" s="69"/>
      <c r="C7" s="69"/>
      <c r="D7" s="69"/>
      <c r="E7" s="69"/>
      <c r="F7" s="69"/>
      <c r="G7" s="69"/>
    </row>
    <row r="8" spans="2:9" ht="18.75" customHeight="1" thickBot="1">
      <c r="B8" s="153" t="s">
        <v>104</v>
      </c>
      <c r="C8" s="154"/>
      <c r="D8" s="154"/>
      <c r="E8" s="155"/>
      <c r="F8" s="67"/>
      <c r="G8" s="69"/>
    </row>
    <row r="9" spans="2:9">
      <c r="B9" s="73"/>
      <c r="C9" s="99" t="s">
        <v>105</v>
      </c>
      <c r="D9" s="72" t="s">
        <v>106</v>
      </c>
      <c r="E9" s="71" t="s">
        <v>5</v>
      </c>
    </row>
    <row r="10" spans="2:9" ht="26.4" customHeight="1">
      <c r="B10" s="70" t="str">
        <f>BPU!C9</f>
        <v>Diagnostic initial - Batiment d'habitation de R à R+3</v>
      </c>
      <c r="C10" s="100"/>
      <c r="D10" s="78">
        <v>20</v>
      </c>
      <c r="E10" s="83">
        <f>C10*D10</f>
        <v>0</v>
      </c>
      <c r="G10" s="84"/>
      <c r="H10" s="79"/>
      <c r="I10" s="79"/>
    </row>
    <row r="11" spans="2:9" ht="26.4">
      <c r="B11" s="70" t="str">
        <f>BPU!C10</f>
        <v>Diagnostic initial - Batiment d'habitation de R+4 à R+7</v>
      </c>
      <c r="C11" s="100"/>
      <c r="D11" s="78">
        <v>4</v>
      </c>
      <c r="E11" s="83">
        <f t="shared" ref="E11:E29" si="0">C11*D11</f>
        <v>0</v>
      </c>
      <c r="G11" s="84"/>
    </row>
    <row r="12" spans="2:9" ht="26.4">
      <c r="B12" s="70" t="str">
        <f>BPU!C11</f>
        <v>Diagnostic initial - Batiment de bureau /Ancien ERP de moins de 1000 m²SDP</v>
      </c>
      <c r="C12" s="100"/>
      <c r="D12" s="78">
        <v>2</v>
      </c>
      <c r="E12" s="83">
        <f t="shared" si="0"/>
        <v>0</v>
      </c>
      <c r="G12" s="84"/>
    </row>
    <row r="13" spans="2:9" ht="26.4">
      <c r="B13" s="70" t="str">
        <f>BPU!C12</f>
        <v>Diagnostic initial - Batiment de bureau /Ancien ERP de 1000 à 5000 m² SDP</v>
      </c>
      <c r="C13" s="100"/>
      <c r="D13" s="78">
        <v>1</v>
      </c>
      <c r="E13" s="83">
        <f t="shared" si="0"/>
        <v>0</v>
      </c>
      <c r="G13" s="84"/>
    </row>
    <row r="14" spans="2:9" ht="26.4">
      <c r="B14" s="70" t="str">
        <f>BPU!C13</f>
        <v>Diagnostic initial - Halle de marché couvert/ Hangard/ Garages</v>
      </c>
      <c r="C14" s="100"/>
      <c r="D14" s="111">
        <v>4</v>
      </c>
      <c r="E14" s="83">
        <f t="shared" ref="E14:E19" si="1">C14*D15</f>
        <v>0</v>
      </c>
      <c r="G14" s="84"/>
    </row>
    <row r="15" spans="2:9" ht="26.4">
      <c r="B15" s="70" t="str">
        <f>BPU!C14</f>
        <v>Diagnostic complémentaire - Mise au norme - Batiment d'habitation de R à R+3</v>
      </c>
      <c r="C15" s="100"/>
      <c r="D15" s="78">
        <v>2</v>
      </c>
      <c r="E15" s="83">
        <f t="shared" si="1"/>
        <v>0</v>
      </c>
      <c r="G15" s="84"/>
    </row>
    <row r="16" spans="2:9" ht="26.4">
      <c r="B16" s="70" t="str">
        <f>BPU!C15</f>
        <v>Diagnostic complémentaire - Mise au norme - Batiment d'habitation de R+4 à R+7</v>
      </c>
      <c r="C16" s="100"/>
      <c r="D16" s="78">
        <v>1</v>
      </c>
      <c r="E16" s="83">
        <f t="shared" si="1"/>
        <v>0</v>
      </c>
      <c r="G16" s="84"/>
    </row>
    <row r="17" spans="2:7" ht="39.6">
      <c r="B17" s="70" t="str">
        <f>BPU!C16</f>
        <v>Diagnostic complémentaire - Mise au norme - Batiment de bureau /Ancien ERP de moins de 1000 m²SDP</v>
      </c>
      <c r="C17" s="100"/>
      <c r="D17" s="78">
        <v>1</v>
      </c>
      <c r="E17" s="83">
        <f t="shared" si="1"/>
        <v>0</v>
      </c>
      <c r="G17" s="84"/>
    </row>
    <row r="18" spans="2:7" ht="39.6">
      <c r="B18" s="70" t="str">
        <f>BPU!C17</f>
        <v>Diagnostic complémentaire - Mise au norme - Batiment de bureau /Ancien ERP de 1000 à 5000 m² SDP</v>
      </c>
      <c r="C18" s="100"/>
      <c r="D18" s="78">
        <v>1</v>
      </c>
      <c r="E18" s="83">
        <f t="shared" si="1"/>
        <v>0</v>
      </c>
      <c r="G18" s="84"/>
    </row>
    <row r="19" spans="2:7" ht="26.4">
      <c r="B19" s="70" t="str">
        <f>BPU!C18</f>
        <v>Diagnostic complémentaire - Mise au norme - Halle de marché couvert/ Hangard/ Garages</v>
      </c>
      <c r="C19" s="100"/>
      <c r="D19" s="78">
        <v>1</v>
      </c>
      <c r="E19" s="83">
        <f t="shared" si="1"/>
        <v>0</v>
      </c>
      <c r="G19" s="84"/>
    </row>
    <row r="20" spans="2:7" ht="26.4">
      <c r="B20" s="70" t="str">
        <f>BPU!C19</f>
        <v>Diagnostic complémentaire - Structurel - Batiment d'habitation de R à R+3</v>
      </c>
      <c r="C20" s="100"/>
      <c r="D20" s="78">
        <v>3</v>
      </c>
      <c r="E20" s="83">
        <f t="shared" si="0"/>
        <v>0</v>
      </c>
      <c r="G20" s="84"/>
    </row>
    <row r="21" spans="2:7" ht="26.4">
      <c r="B21" s="70" t="str">
        <f>BPU!C20</f>
        <v>Diagnostic complémentaire - Structurel - Batiment d'habitation de R+4 à R+7</v>
      </c>
      <c r="C21" s="100"/>
      <c r="D21" s="78">
        <v>1</v>
      </c>
      <c r="E21" s="83">
        <f t="shared" si="0"/>
        <v>0</v>
      </c>
      <c r="G21" s="84"/>
    </row>
    <row r="22" spans="2:7" ht="26.4">
      <c r="B22" s="70" t="str">
        <f>BPU!C21</f>
        <v>Diagnostic complémentaire - Structurel - Batiment de bureau /Ancien ERP de moins de 1000 m²SDP</v>
      </c>
      <c r="C22" s="100"/>
      <c r="D22" s="78">
        <v>1</v>
      </c>
      <c r="E22" s="83">
        <f t="shared" si="0"/>
        <v>0</v>
      </c>
      <c r="G22" s="84"/>
    </row>
    <row r="23" spans="2:7" ht="26.4">
      <c r="B23" s="70" t="str">
        <f>BPU!C22</f>
        <v>Diagnostic complémentaire - Structurel - Batiment de bureau /Ancien ERP de 1000 à 5000 m² SDP</v>
      </c>
      <c r="C23" s="100"/>
      <c r="D23" s="78">
        <v>1</v>
      </c>
      <c r="E23" s="83">
        <f t="shared" si="0"/>
        <v>0</v>
      </c>
      <c r="G23" s="84"/>
    </row>
    <row r="24" spans="2:7" ht="26.4">
      <c r="B24" s="70" t="str">
        <f>BPU!C23</f>
        <v>Diagnostic complémentaire - Structurel - Halle de marché couvert/ Hangard/ Garages</v>
      </c>
      <c r="C24" s="100"/>
      <c r="D24" s="78">
        <v>3</v>
      </c>
      <c r="E24" s="83">
        <f t="shared" si="0"/>
        <v>0</v>
      </c>
      <c r="G24" s="84"/>
    </row>
    <row r="25" spans="2:7">
      <c r="B25" s="70" t="str">
        <f>BPU!C24</f>
        <v>Passage de drone</v>
      </c>
      <c r="C25" s="100"/>
      <c r="D25" s="78">
        <v>20</v>
      </c>
      <c r="E25" s="83">
        <f t="shared" si="0"/>
        <v>0</v>
      </c>
      <c r="G25" s="84"/>
    </row>
    <row r="26" spans="2:7">
      <c r="B26" s="70" t="str">
        <f>BPU!C25</f>
        <v>Dcélaration de travaux</v>
      </c>
      <c r="C26" s="100"/>
      <c r="D26" s="78">
        <v>2</v>
      </c>
      <c r="E26" s="83">
        <f t="shared" si="0"/>
        <v>0</v>
      </c>
      <c r="G26" s="84"/>
    </row>
    <row r="27" spans="2:7">
      <c r="B27" s="70" t="str">
        <f>BPU!C26</f>
        <v>Mission d'intervention d'urgence</v>
      </c>
      <c r="C27" s="100"/>
      <c r="D27" s="78">
        <v>10</v>
      </c>
      <c r="E27" s="83">
        <f t="shared" si="0"/>
        <v>0</v>
      </c>
      <c r="G27" s="84"/>
    </row>
    <row r="28" spans="2:7">
      <c r="B28" s="70" t="s">
        <v>107</v>
      </c>
      <c r="C28" s="100"/>
      <c r="D28" s="78">
        <v>10</v>
      </c>
      <c r="E28" s="83">
        <f t="shared" si="0"/>
        <v>0</v>
      </c>
      <c r="G28" s="84"/>
    </row>
    <row r="29" spans="2:7">
      <c r="B29" s="70" t="s">
        <v>108</v>
      </c>
      <c r="C29" s="100"/>
      <c r="D29" s="78">
        <v>10</v>
      </c>
      <c r="E29" s="83">
        <f t="shared" si="0"/>
        <v>0</v>
      </c>
      <c r="G29" s="84"/>
    </row>
    <row r="30" spans="2:7">
      <c r="B30" s="77" t="s">
        <v>109</v>
      </c>
      <c r="C30" s="101"/>
      <c r="D30" s="76"/>
      <c r="E30" s="75">
        <f>SUM(E10:E29)</f>
        <v>0</v>
      </c>
      <c r="G30" s="84"/>
    </row>
    <row r="31" spans="2:7" ht="13.8" thickBot="1">
      <c r="B31" s="156" t="s">
        <v>110</v>
      </c>
      <c r="C31" s="157"/>
      <c r="D31" s="157"/>
      <c r="E31" s="158"/>
      <c r="F31" s="68"/>
      <c r="G31" s="84"/>
    </row>
    <row r="32" spans="2:7" ht="26.4">
      <c r="B32" s="73"/>
      <c r="C32" s="99" t="s">
        <v>111</v>
      </c>
      <c r="D32" s="72" t="s">
        <v>106</v>
      </c>
      <c r="E32" s="71" t="s">
        <v>5</v>
      </c>
      <c r="F32" s="68"/>
    </row>
    <row r="33" spans="2:7" ht="39.6">
      <c r="B33" s="70" t="s">
        <v>112</v>
      </c>
      <c r="C33" s="110"/>
      <c r="D33" s="108">
        <v>20000</v>
      </c>
      <c r="E33" s="109">
        <f t="shared" ref="E33:E44" si="2">D33*C33</f>
        <v>0</v>
      </c>
      <c r="F33" s="68"/>
      <c r="G33" s="149" t="s">
        <v>113</v>
      </c>
    </row>
    <row r="34" spans="2:7" ht="26.4">
      <c r="B34" s="70" t="s">
        <v>114</v>
      </c>
      <c r="C34" s="110"/>
      <c r="D34" s="108">
        <v>20000</v>
      </c>
      <c r="E34" s="109">
        <f t="shared" si="2"/>
        <v>0</v>
      </c>
      <c r="F34" s="68"/>
      <c r="G34" s="149"/>
    </row>
    <row r="35" spans="2:7" ht="26.4">
      <c r="B35" s="70" t="s">
        <v>115</v>
      </c>
      <c r="C35" s="110"/>
      <c r="D35" s="108">
        <v>20000</v>
      </c>
      <c r="E35" s="109">
        <f t="shared" si="2"/>
        <v>0</v>
      </c>
      <c r="F35" s="68"/>
      <c r="G35" s="149"/>
    </row>
    <row r="36" spans="2:7" ht="39.6">
      <c r="B36" s="70" t="s">
        <v>116</v>
      </c>
      <c r="C36" s="110"/>
      <c r="D36" s="108">
        <v>80000</v>
      </c>
      <c r="E36" s="109">
        <f t="shared" si="2"/>
        <v>0</v>
      </c>
      <c r="F36" s="68"/>
      <c r="G36" s="149"/>
    </row>
    <row r="37" spans="2:7" ht="26.4">
      <c r="B37" s="70" t="s">
        <v>117</v>
      </c>
      <c r="C37" s="110"/>
      <c r="D37" s="108">
        <v>80000</v>
      </c>
      <c r="E37" s="109">
        <f t="shared" si="2"/>
        <v>0</v>
      </c>
      <c r="F37" s="68"/>
      <c r="G37" s="149"/>
    </row>
    <row r="38" spans="2:7" ht="26.4">
      <c r="B38" s="70" t="s">
        <v>118</v>
      </c>
      <c r="C38" s="110"/>
      <c r="D38" s="108">
        <v>80000</v>
      </c>
      <c r="E38" s="109">
        <f t="shared" si="2"/>
        <v>0</v>
      </c>
      <c r="F38" s="68"/>
      <c r="G38" s="149"/>
    </row>
    <row r="39" spans="2:7" ht="39.6">
      <c r="B39" s="70" t="s">
        <v>119</v>
      </c>
      <c r="C39" s="110"/>
      <c r="D39" s="108">
        <v>120000</v>
      </c>
      <c r="E39" s="109">
        <f t="shared" si="2"/>
        <v>0</v>
      </c>
      <c r="F39" s="68"/>
      <c r="G39" s="149"/>
    </row>
    <row r="40" spans="2:7" ht="26.4">
      <c r="B40" s="70" t="s">
        <v>120</v>
      </c>
      <c r="C40" s="110"/>
      <c r="D40" s="108">
        <v>120000</v>
      </c>
      <c r="E40" s="109">
        <f t="shared" si="2"/>
        <v>0</v>
      </c>
      <c r="F40" s="68"/>
      <c r="G40" s="149"/>
    </row>
    <row r="41" spans="2:7" ht="26.4">
      <c r="B41" s="70" t="s">
        <v>121</v>
      </c>
      <c r="C41" s="110"/>
      <c r="D41" s="108">
        <v>120000</v>
      </c>
      <c r="E41" s="109">
        <f t="shared" si="2"/>
        <v>0</v>
      </c>
      <c r="F41" s="68"/>
      <c r="G41" s="149"/>
    </row>
    <row r="42" spans="2:7" ht="39.6">
      <c r="B42" s="70" t="s">
        <v>122</v>
      </c>
      <c r="C42" s="110"/>
      <c r="D42" s="108">
        <v>250000</v>
      </c>
      <c r="E42" s="109">
        <f t="shared" si="2"/>
        <v>0</v>
      </c>
      <c r="F42" s="68"/>
      <c r="G42" s="149"/>
    </row>
    <row r="43" spans="2:7" ht="39.6">
      <c r="B43" s="70" t="s">
        <v>123</v>
      </c>
      <c r="C43" s="110"/>
      <c r="D43" s="108">
        <v>250000</v>
      </c>
      <c r="E43" s="109">
        <f t="shared" si="2"/>
        <v>0</v>
      </c>
      <c r="F43" s="68"/>
      <c r="G43" s="149"/>
    </row>
    <row r="44" spans="2:7" ht="39.6">
      <c r="B44" s="70" t="s">
        <v>124</v>
      </c>
      <c r="C44" s="110"/>
      <c r="D44" s="108">
        <v>250000</v>
      </c>
      <c r="E44" s="109">
        <f t="shared" si="2"/>
        <v>0</v>
      </c>
      <c r="F44" s="68"/>
      <c r="G44" s="149"/>
    </row>
    <row r="45" spans="2:7">
      <c r="B45" s="77" t="s">
        <v>125</v>
      </c>
      <c r="C45" s="101"/>
      <c r="D45" s="76"/>
      <c r="E45" s="75">
        <f>SUM(E33:E44)</f>
        <v>0</v>
      </c>
      <c r="F45" s="68"/>
    </row>
    <row r="46" spans="2:7" ht="13.8" thickBot="1">
      <c r="B46" s="112" t="s">
        <v>126</v>
      </c>
      <c r="C46" s="113"/>
      <c r="D46" s="74"/>
      <c r="E46" s="114">
        <f>E45+E30</f>
        <v>0</v>
      </c>
      <c r="F46" s="68"/>
    </row>
  </sheetData>
  <mergeCells count="6">
    <mergeCell ref="G33:G44"/>
    <mergeCell ref="B6:E6"/>
    <mergeCell ref="B5:E5"/>
    <mergeCell ref="B1:E1"/>
    <mergeCell ref="B8:E8"/>
    <mergeCell ref="B31:E31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43" fitToHeight="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e428f-a604-4ab4-a76f-0d535b5e42a6">
      <Terms xmlns="http://schemas.microsoft.com/office/infopath/2007/PartnerControls"/>
    </lcf76f155ced4ddcb4097134ff3c332f>
    <TaxCatchAll xmlns="f050c1af-32bb-4813-a83e-7edf209bee23" xsi:nil="true"/>
    <SharedWithUsers xmlns="f050c1af-32bb-4813-a83e-7edf209bee23">
      <UserInfo>
        <DisplayName>SharingLinks.05c38852-27d0-435e-9977-a5ee4054633e.OrganizationEdit.7e265976-b7cc-4d14-940f-0c26d3d7002b</DisplayName>
        <AccountId>36</AccountId>
        <AccountType/>
      </UserInfo>
      <UserInfo>
        <DisplayName>Magali PERNIN</DisplayName>
        <AccountId>9</AccountId>
        <AccountType/>
      </UserInfo>
      <UserInfo>
        <DisplayName>Edouard RAULINE</DisplayName>
        <AccountId>32</AccountId>
        <AccountType/>
      </UserInfo>
      <UserInfo>
        <DisplayName>Anyssa TAYACHI</DisplayName>
        <AccountId>14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628242BE124BA3E64340338C8AFE" ma:contentTypeVersion="13" ma:contentTypeDescription="Crée un document." ma:contentTypeScope="" ma:versionID="e3fa667e913707b48df70999d7f08286">
  <xsd:schema xmlns:xsd="http://www.w3.org/2001/XMLSchema" xmlns:xs="http://www.w3.org/2001/XMLSchema" xmlns:p="http://schemas.microsoft.com/office/2006/metadata/properties" xmlns:ns2="d64e428f-a604-4ab4-a76f-0d535b5e42a6" xmlns:ns3="f050c1af-32bb-4813-a83e-7edf209bee23" targetNamespace="http://schemas.microsoft.com/office/2006/metadata/properties" ma:root="true" ma:fieldsID="cc0d4fcb60ea5c581a908f5b330d6a5e" ns2:_="" ns3:_="">
    <xsd:import namespace="d64e428f-a604-4ab4-a76f-0d535b5e42a6"/>
    <xsd:import namespace="f050c1af-32bb-4813-a83e-7edf209bee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e428f-a604-4ab4-a76f-0d535b5e4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0c1af-32bb-4813-a83e-7edf209bee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a202988-6f9b-407f-a4f6-d7b6fc106c5b}" ma:internalName="TaxCatchAll" ma:showField="CatchAllData" ma:web="f050c1af-32bb-4813-a83e-7edf209bee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1A7E30-0D50-4137-A4EB-1A47817C7C23}">
  <ds:schemaRefs>
    <ds:schemaRef ds:uri="http://www.w3.org/XML/1998/namespace"/>
    <ds:schemaRef ds:uri="http://purl.org/dc/elements/1.1/"/>
    <ds:schemaRef ds:uri="http://schemas.microsoft.com/office/2006/documentManagement/types"/>
    <ds:schemaRef ds:uri="f050c1af-32bb-4813-a83e-7edf209bee23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d64e428f-a604-4ab4-a76f-0d535b5e42a6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86A3647-A270-4E4B-8417-02E96C00B9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e428f-a604-4ab4-a76f-0d535b5e42a6"/>
    <ds:schemaRef ds:uri="f050c1af-32bb-4813-a83e-7edf209bee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C8D1B4-13A1-435A-BAB8-8D48E0DCED1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FB41844-3214-487D-A4A5-A277CA620E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BPU</vt:lpstr>
      <vt:lpstr>décomposition</vt:lpstr>
      <vt:lpstr>BTP</vt:lpstr>
      <vt:lpstr>DQE </vt:lpstr>
      <vt:lpstr>BPU!Zone_d_impression</vt:lpstr>
      <vt:lpstr>BTP!Zone_d_impression</vt:lpstr>
      <vt:lpstr>'DQE '!Zone_d_impression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Anyssa TAYACHI</cp:lastModifiedBy>
  <cp:revision/>
  <dcterms:created xsi:type="dcterms:W3CDTF">2006-01-03T14:52:19Z</dcterms:created>
  <dcterms:modified xsi:type="dcterms:W3CDTF">2025-02-05T10:09:24Z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SharedWithUsers">
    <vt:lpwstr>SharingLinks.05c38852-27d0-435e-9977-a5ee4054633e.OrganizationEdit.7e265976-b7cc-4d14-940f-0c26d3d7002b;Magali PERNIN</vt:lpwstr>
  </property>
  <property fmtid="{D5CDD505-2E9C-101B-9397-08002B2CF9AE}" pid="3" name="SharedWithUsers">
    <vt:lpwstr>36;#SharingLinks.05c38852-27d0-435e-9977-a5ee4054633e.OrganizationEdit.7e265976-b7cc-4d14-940f-0c26d3d7002b;#9;#Magali PERNIN</vt:lpwstr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MediaServiceImageTags">
    <vt:lpwstr/>
  </property>
  <property fmtid="{D5CDD505-2E9C-101B-9397-08002B2CF9AE}" pid="7" name="ContentTypeId">
    <vt:lpwstr>0x0101008EDF628242BE124BA3E64340338C8AFE</vt:lpwstr>
  </property>
</Properties>
</file>